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ksuemailprod-my.sharepoint.com/personal/scominelli_ksu_edu/Documents/Sofia Cominelli/PhD/Project/P Response/Data/"/>
    </mc:Choice>
  </mc:AlternateContent>
  <xr:revisionPtr revIDLastSave="11" documentId="8_{7D396445-8CA0-41F7-9AC8-653CEB03C2B4}" xr6:coauthVersionLast="47" xr6:coauthVersionMax="47" xr10:uidLastSave="{7408D1E6-E9E3-41E2-A42B-60DE6F530A82}"/>
  <bookViews>
    <workbookView xWindow="-120" yWindow="-120" windowWidth="29040" windowHeight="15720" tabRatio="653" activeTab="2" xr2:uid="{00000000-000D-0000-FFFF-FFFF00000000}"/>
  </bookViews>
  <sheets>
    <sheet name="P_Data" sheetId="1" r:id="rId1"/>
    <sheet name="Fall.Preplant.Soils" sheetId="9" r:id="rId2"/>
    <sheet name="Variable Key" sheetId="3" r:id="rId3"/>
    <sheet name="Pivot" sheetId="10" r:id="rId4"/>
    <sheet name="PivotSoilT" sheetId="12" r:id="rId5"/>
  </sheets>
  <definedNames>
    <definedName name="_xlnm._FilterDatabase" localSheetId="0" hidden="1">P_Data!$A$2:$BJ$481</definedName>
  </definedNames>
  <calcPr calcId="191029"/>
  <pivotCaches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65" i="1" l="1"/>
  <c r="J30" i="10"/>
  <c r="J8" i="10"/>
  <c r="J9" i="10"/>
  <c r="J10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7" i="10"/>
  <c r="I8" i="10"/>
  <c r="I9" i="10"/>
  <c r="I10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7" i="10"/>
  <c r="H8" i="10"/>
  <c r="H9" i="10"/>
  <c r="H10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7" i="10"/>
  <c r="H28" i="10"/>
  <c r="H29" i="10"/>
  <c r="H30" i="10"/>
  <c r="H7" i="10"/>
  <c r="F8" i="10"/>
  <c r="G8" i="10" s="1"/>
  <c r="F9" i="10"/>
  <c r="G9" i="10" s="1"/>
  <c r="F10" i="10"/>
  <c r="G10" i="10" s="1"/>
  <c r="F14" i="10"/>
  <c r="G14" i="10" s="1"/>
  <c r="F15" i="10"/>
  <c r="G15" i="10" s="1"/>
  <c r="F16" i="10"/>
  <c r="G16" i="10" s="1"/>
  <c r="F17" i="10"/>
  <c r="G17" i="10" s="1"/>
  <c r="F18" i="10"/>
  <c r="G18" i="10" s="1"/>
  <c r="F19" i="10"/>
  <c r="G19" i="10" s="1"/>
  <c r="F20" i="10"/>
  <c r="G20" i="10" s="1"/>
  <c r="F21" i="10"/>
  <c r="G21" i="10" s="1"/>
  <c r="F22" i="10"/>
  <c r="G22" i="10" s="1"/>
  <c r="F23" i="10"/>
  <c r="G23" i="10" s="1"/>
  <c r="F24" i="10"/>
  <c r="G24" i="10" s="1"/>
  <c r="F25" i="10"/>
  <c r="G25" i="10" s="1"/>
  <c r="F26" i="10"/>
  <c r="G26" i="10" s="1"/>
  <c r="F27" i="10"/>
  <c r="G27" i="10" s="1"/>
  <c r="F28" i="10"/>
  <c r="G28" i="10" s="1"/>
  <c r="F29" i="10"/>
  <c r="G29" i="10" s="1"/>
  <c r="F30" i="10"/>
  <c r="G30" i="10" s="1"/>
  <c r="F7" i="10"/>
  <c r="G7" i="10" s="1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1" i="3"/>
  <c r="B10" i="3"/>
  <c r="B9" i="3"/>
  <c r="B8" i="3"/>
  <c r="B7" i="3"/>
  <c r="B6" i="3"/>
  <c r="B5" i="3"/>
  <c r="B4" i="3"/>
  <c r="B3" i="3"/>
  <c r="B2" i="3"/>
  <c r="AL4" i="9"/>
  <c r="AM4" i="9"/>
  <c r="AN4" i="9"/>
  <c r="AO4" i="9"/>
  <c r="AL5" i="9"/>
  <c r="AM5" i="9"/>
  <c r="AN5" i="9"/>
  <c r="AO5" i="9"/>
  <c r="AL3" i="9"/>
  <c r="AM3" i="9"/>
  <c r="AN3" i="9"/>
  <c r="AO3" i="9"/>
  <c r="AL2" i="9"/>
  <c r="AM2" i="9"/>
  <c r="AN2" i="9"/>
  <c r="AO2" i="9"/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AO7" i="9" l="1"/>
  <c r="AO9" i="9"/>
  <c r="AO8" i="9"/>
  <c r="AO6" i="9"/>
  <c r="AO10" i="9"/>
  <c r="AO12" i="9"/>
  <c r="AO11" i="9"/>
  <c r="AO13" i="9"/>
  <c r="AO14" i="9"/>
  <c r="AO15" i="9"/>
  <c r="AO16" i="9"/>
  <c r="AO17" i="9"/>
  <c r="AO18" i="9"/>
  <c r="AO19" i="9"/>
  <c r="AO20" i="9"/>
  <c r="AO21" i="9"/>
  <c r="AO24" i="9"/>
  <c r="AO22" i="9"/>
  <c r="AO23" i="9"/>
  <c r="AO25" i="9"/>
  <c r="AO29" i="9"/>
  <c r="AO27" i="9"/>
  <c r="AO26" i="9"/>
  <c r="AO28" i="9"/>
  <c r="AO33" i="9"/>
  <c r="AO30" i="9"/>
  <c r="AO32" i="9"/>
  <c r="AO31" i="9"/>
  <c r="AO37" i="9"/>
  <c r="AO34" i="9"/>
  <c r="AO35" i="9"/>
  <c r="AO36" i="9"/>
  <c r="AO41" i="9"/>
  <c r="AO38" i="9"/>
  <c r="AO40" i="9"/>
  <c r="AO39" i="9"/>
  <c r="AO44" i="9"/>
  <c r="AO42" i="9"/>
  <c r="AO43" i="9"/>
  <c r="AO45" i="9"/>
  <c r="AO46" i="9"/>
  <c r="AO47" i="9"/>
  <c r="AO48" i="9"/>
  <c r="AO49" i="9"/>
  <c r="AO51" i="9"/>
  <c r="AO52" i="9"/>
  <c r="AO53" i="9"/>
  <c r="AO50" i="9"/>
  <c r="AO54" i="9"/>
  <c r="AO57" i="9"/>
  <c r="AO55" i="9"/>
  <c r="AO56" i="9"/>
  <c r="AO59" i="9"/>
  <c r="AO61" i="9"/>
  <c r="AO58" i="9"/>
  <c r="AO60" i="9"/>
  <c r="AO62" i="9"/>
  <c r="AO63" i="9"/>
  <c r="AO64" i="9"/>
  <c r="AO65" i="9"/>
  <c r="AO66" i="9"/>
  <c r="AO67" i="9"/>
  <c r="AO68" i="9"/>
  <c r="AO69" i="9"/>
  <c r="AO70" i="9"/>
  <c r="AO71" i="9"/>
  <c r="AO72" i="9"/>
  <c r="AO73" i="9"/>
  <c r="AO74" i="9"/>
  <c r="AO76" i="9"/>
  <c r="AO77" i="9"/>
  <c r="AO78" i="9"/>
  <c r="AO79" i="9"/>
  <c r="AO80" i="9"/>
  <c r="AO81" i="9"/>
  <c r="AO82" i="9"/>
  <c r="AO83" i="9"/>
  <c r="AO84" i="9"/>
  <c r="AO85" i="9"/>
  <c r="AO89" i="9"/>
  <c r="AO86" i="9"/>
  <c r="AO87" i="9"/>
  <c r="AO88" i="9"/>
  <c r="AO90" i="9"/>
  <c r="AO91" i="9"/>
  <c r="AO93" i="9"/>
  <c r="AO92" i="9"/>
  <c r="AO96" i="9"/>
  <c r="AO97" i="9"/>
  <c r="AO94" i="9"/>
  <c r="AO95" i="9"/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AN7" i="9" l="1"/>
  <c r="AN9" i="9"/>
  <c r="AN8" i="9"/>
  <c r="AN6" i="9"/>
  <c r="AN10" i="9"/>
  <c r="AN12" i="9"/>
  <c r="AN11" i="9"/>
  <c r="AN13" i="9"/>
  <c r="AN14" i="9"/>
  <c r="AN15" i="9"/>
  <c r="AN16" i="9"/>
  <c r="AN17" i="9"/>
  <c r="AN18" i="9"/>
  <c r="AN19" i="9"/>
  <c r="AN20" i="9"/>
  <c r="AN21" i="9"/>
  <c r="AN24" i="9"/>
  <c r="AN22" i="9"/>
  <c r="AN23" i="9"/>
  <c r="AN25" i="9"/>
  <c r="AN29" i="9"/>
  <c r="AN27" i="9"/>
  <c r="AN26" i="9"/>
  <c r="AN28" i="9"/>
  <c r="AN33" i="9"/>
  <c r="AN30" i="9"/>
  <c r="AN32" i="9"/>
  <c r="AN31" i="9"/>
  <c r="AN37" i="9"/>
  <c r="AN34" i="9"/>
  <c r="AN35" i="9"/>
  <c r="AN36" i="9"/>
  <c r="AN41" i="9"/>
  <c r="AN38" i="9"/>
  <c r="AN40" i="9"/>
  <c r="AN39" i="9"/>
  <c r="AN44" i="9"/>
  <c r="AN42" i="9"/>
  <c r="AN43" i="9"/>
  <c r="AN45" i="9"/>
  <c r="AN46" i="9"/>
  <c r="AN47" i="9"/>
  <c r="AN48" i="9"/>
  <c r="AN49" i="9"/>
  <c r="AN51" i="9"/>
  <c r="AN52" i="9"/>
  <c r="AN53" i="9"/>
  <c r="AN50" i="9"/>
  <c r="AN54" i="9"/>
  <c r="AN57" i="9"/>
  <c r="AN55" i="9"/>
  <c r="AN56" i="9"/>
  <c r="AN59" i="9"/>
  <c r="AN61" i="9"/>
  <c r="AN58" i="9"/>
  <c r="AN60" i="9"/>
  <c r="AN62" i="9"/>
  <c r="AN63" i="9"/>
  <c r="AN64" i="9"/>
  <c r="AN65" i="9"/>
  <c r="AN66" i="9"/>
  <c r="AN67" i="9"/>
  <c r="AN68" i="9"/>
  <c r="AN69" i="9"/>
  <c r="AN70" i="9"/>
  <c r="AN71" i="9"/>
  <c r="AN72" i="9"/>
  <c r="AN73" i="9"/>
  <c r="AN74" i="9"/>
  <c r="AN75" i="9"/>
  <c r="AN76" i="9"/>
  <c r="AN77" i="9"/>
  <c r="AN78" i="9"/>
  <c r="AN79" i="9"/>
  <c r="AN80" i="9"/>
  <c r="AN81" i="9"/>
  <c r="AN82" i="9"/>
  <c r="AN83" i="9"/>
  <c r="AN84" i="9"/>
  <c r="AN85" i="9"/>
  <c r="AN89" i="9"/>
  <c r="AN86" i="9"/>
  <c r="AN87" i="9"/>
  <c r="AN88" i="9"/>
  <c r="AN90" i="9"/>
  <c r="AN91" i="9"/>
  <c r="AN93" i="9"/>
  <c r="AN92" i="9"/>
  <c r="AN96" i="9"/>
  <c r="AN97" i="9"/>
  <c r="AN94" i="9"/>
  <c r="AN95" i="9"/>
  <c r="AM7" i="9"/>
  <c r="AM9" i="9"/>
  <c r="AM8" i="9"/>
  <c r="AM6" i="9"/>
  <c r="AM10" i="9"/>
  <c r="AM12" i="9"/>
  <c r="AM11" i="9"/>
  <c r="AM13" i="9"/>
  <c r="AM14" i="9"/>
  <c r="AM15" i="9"/>
  <c r="AM16" i="9"/>
  <c r="AM17" i="9"/>
  <c r="AM18" i="9"/>
  <c r="AM19" i="9"/>
  <c r="AM20" i="9"/>
  <c r="AM21" i="9"/>
  <c r="AM24" i="9"/>
  <c r="AM22" i="9"/>
  <c r="AM23" i="9"/>
  <c r="AM25" i="9"/>
  <c r="AM29" i="9"/>
  <c r="AM27" i="9"/>
  <c r="AM26" i="9"/>
  <c r="AM28" i="9"/>
  <c r="AM33" i="9"/>
  <c r="AM30" i="9"/>
  <c r="AM32" i="9"/>
  <c r="AM31" i="9"/>
  <c r="AM37" i="9"/>
  <c r="AM34" i="9"/>
  <c r="AM35" i="9"/>
  <c r="AM36" i="9"/>
  <c r="AM41" i="9"/>
  <c r="AM38" i="9"/>
  <c r="AM40" i="9"/>
  <c r="AM39" i="9"/>
  <c r="AM44" i="9"/>
  <c r="AM42" i="9"/>
  <c r="AM43" i="9"/>
  <c r="AM45" i="9"/>
  <c r="AM46" i="9"/>
  <c r="AM47" i="9"/>
  <c r="AM48" i="9"/>
  <c r="AM49" i="9"/>
  <c r="AM51" i="9"/>
  <c r="AM52" i="9"/>
  <c r="AM53" i="9"/>
  <c r="AM50" i="9"/>
  <c r="AM54" i="9"/>
  <c r="AM57" i="9"/>
  <c r="AM55" i="9"/>
  <c r="AM56" i="9"/>
  <c r="AM59" i="9"/>
  <c r="AM61" i="9"/>
  <c r="AM58" i="9"/>
  <c r="AM60" i="9"/>
  <c r="AM62" i="9"/>
  <c r="AM63" i="9"/>
  <c r="AM64" i="9"/>
  <c r="AM65" i="9"/>
  <c r="AM66" i="9"/>
  <c r="AM67" i="9"/>
  <c r="AM68" i="9"/>
  <c r="AM69" i="9"/>
  <c r="AM70" i="9"/>
  <c r="AM71" i="9"/>
  <c r="AM72" i="9"/>
  <c r="AM73" i="9"/>
  <c r="AM74" i="9"/>
  <c r="AM75" i="9"/>
  <c r="AM76" i="9"/>
  <c r="AM77" i="9"/>
  <c r="AM78" i="9"/>
  <c r="AM79" i="9"/>
  <c r="AM80" i="9"/>
  <c r="AM81" i="9"/>
  <c r="AM82" i="9"/>
  <c r="AM83" i="9"/>
  <c r="AM84" i="9"/>
  <c r="AM85" i="9"/>
  <c r="AM89" i="9"/>
  <c r="AM86" i="9"/>
  <c r="AM87" i="9"/>
  <c r="AM88" i="9"/>
  <c r="AM90" i="9"/>
  <c r="AM91" i="9"/>
  <c r="AM93" i="9"/>
  <c r="AM92" i="9"/>
  <c r="AM96" i="9"/>
  <c r="AM97" i="9"/>
  <c r="AM94" i="9"/>
  <c r="AM95" i="9"/>
  <c r="AL7" i="9" l="1"/>
  <c r="AL9" i="9"/>
  <c r="AL8" i="9"/>
  <c r="AL6" i="9"/>
  <c r="AL10" i="9"/>
  <c r="AL12" i="9"/>
  <c r="AL11" i="9"/>
  <c r="AL13" i="9"/>
  <c r="AL14" i="9"/>
  <c r="AL15" i="9"/>
  <c r="AL16" i="9"/>
  <c r="AL17" i="9"/>
  <c r="AL18" i="9"/>
  <c r="AL19" i="9"/>
  <c r="AL20" i="9"/>
  <c r="AL21" i="9"/>
  <c r="AL24" i="9"/>
  <c r="AL22" i="9"/>
  <c r="AL23" i="9"/>
  <c r="AL25" i="9"/>
  <c r="AL29" i="9"/>
  <c r="AL27" i="9"/>
  <c r="AL26" i="9"/>
  <c r="AL28" i="9"/>
  <c r="AL33" i="9"/>
  <c r="AL30" i="9"/>
  <c r="AL32" i="9"/>
  <c r="AL31" i="9"/>
  <c r="AL37" i="9"/>
  <c r="AL34" i="9"/>
  <c r="AL35" i="9"/>
  <c r="AL36" i="9"/>
  <c r="AL41" i="9"/>
  <c r="AL38" i="9"/>
  <c r="AL40" i="9"/>
  <c r="AL39" i="9"/>
  <c r="AL44" i="9"/>
  <c r="AL42" i="9"/>
  <c r="AL43" i="9"/>
  <c r="AL45" i="9"/>
  <c r="AL46" i="9"/>
  <c r="AL47" i="9"/>
  <c r="AL48" i="9"/>
  <c r="AL49" i="9"/>
  <c r="AL51" i="9"/>
  <c r="AL52" i="9"/>
  <c r="AL53" i="9"/>
  <c r="AL50" i="9"/>
  <c r="AL57" i="9"/>
  <c r="AL55" i="9"/>
  <c r="AL56" i="9"/>
  <c r="AL59" i="9"/>
  <c r="AL61" i="9"/>
  <c r="AL58" i="9"/>
  <c r="AL60" i="9"/>
  <c r="AL62" i="9"/>
  <c r="AL63" i="9"/>
  <c r="AL64" i="9"/>
  <c r="AL65" i="9"/>
  <c r="AL66" i="9"/>
  <c r="AL67" i="9"/>
  <c r="AL68" i="9"/>
  <c r="AL69" i="9"/>
  <c r="AL70" i="9"/>
  <c r="AL71" i="9"/>
  <c r="AL72" i="9"/>
  <c r="AL73" i="9"/>
  <c r="AL74" i="9"/>
  <c r="AL75" i="9"/>
  <c r="AL76" i="9"/>
  <c r="AL77" i="9"/>
  <c r="AL78" i="9"/>
  <c r="AL79" i="9"/>
  <c r="AL80" i="9"/>
  <c r="AL81" i="9"/>
  <c r="AL82" i="9"/>
  <c r="AL83" i="9"/>
  <c r="AL84" i="9"/>
  <c r="AL85" i="9"/>
  <c r="AL89" i="9"/>
  <c r="AL86" i="9"/>
  <c r="AL87" i="9"/>
  <c r="AL88" i="9"/>
  <c r="AL90" i="9"/>
  <c r="AL91" i="9"/>
  <c r="AL93" i="9"/>
  <c r="AL92" i="9"/>
  <c r="AL96" i="9"/>
  <c r="AL97" i="9"/>
  <c r="AL94" i="9"/>
  <c r="AL95" i="9"/>
  <c r="AL54" i="9"/>
  <c r="AC2" i="1" l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187" i="1"/>
  <c r="BA5" i="1" l="1"/>
  <c r="BB5" i="1" s="1"/>
  <c r="BA6" i="1"/>
  <c r="BB6" i="1" s="1"/>
  <c r="BA7" i="1"/>
  <c r="BB7" i="1" s="1"/>
  <c r="BA8" i="1"/>
  <c r="BB8" i="1" s="1"/>
  <c r="BA9" i="1"/>
  <c r="BB9" i="1" s="1"/>
  <c r="BA10" i="1"/>
  <c r="BB10" i="1" s="1"/>
  <c r="BA11" i="1"/>
  <c r="BB11" i="1" s="1"/>
  <c r="BA12" i="1"/>
  <c r="BB12" i="1" s="1"/>
  <c r="BA13" i="1"/>
  <c r="BB13" i="1" s="1"/>
  <c r="BA14" i="1"/>
  <c r="BB14" i="1" s="1"/>
  <c r="BA15" i="1"/>
  <c r="BB15" i="1" s="1"/>
  <c r="BA16" i="1"/>
  <c r="BB16" i="1" s="1"/>
  <c r="BA17" i="1"/>
  <c r="BB17" i="1" s="1"/>
  <c r="BA18" i="1"/>
  <c r="BB18" i="1" s="1"/>
  <c r="BA19" i="1"/>
  <c r="BB19" i="1" s="1"/>
  <c r="BA20" i="1"/>
  <c r="BB20" i="1" s="1"/>
  <c r="BA21" i="1"/>
  <c r="BB21" i="1" s="1"/>
  <c r="BA22" i="1"/>
  <c r="BB22" i="1" s="1"/>
  <c r="BA23" i="1"/>
  <c r="BB23" i="1" s="1"/>
  <c r="BA24" i="1"/>
  <c r="BB24" i="1" s="1"/>
  <c r="BA25" i="1"/>
  <c r="BB25" i="1" s="1"/>
  <c r="BA26" i="1"/>
  <c r="BB26" i="1" s="1"/>
  <c r="BA27" i="1"/>
  <c r="BB27" i="1" s="1"/>
  <c r="BA28" i="1"/>
  <c r="BB28" i="1" s="1"/>
  <c r="BA29" i="1"/>
  <c r="BB29" i="1" s="1"/>
  <c r="BA30" i="1"/>
  <c r="BB30" i="1" s="1"/>
  <c r="BA31" i="1"/>
  <c r="BB31" i="1" s="1"/>
  <c r="BA32" i="1"/>
  <c r="BB32" i="1" s="1"/>
  <c r="BA33" i="1"/>
  <c r="BB33" i="1" s="1"/>
  <c r="BA34" i="1"/>
  <c r="BB34" i="1" s="1"/>
  <c r="BA35" i="1"/>
  <c r="BB35" i="1" s="1"/>
  <c r="BA36" i="1"/>
  <c r="BB36" i="1" s="1"/>
  <c r="BA37" i="1"/>
  <c r="BB37" i="1" s="1"/>
  <c r="BA38" i="1"/>
  <c r="BB38" i="1" s="1"/>
  <c r="BA39" i="1"/>
  <c r="BB39" i="1" s="1"/>
  <c r="BA40" i="1"/>
  <c r="BB40" i="1" s="1"/>
  <c r="BA41" i="1"/>
  <c r="BB41" i="1" s="1"/>
  <c r="BA3" i="1"/>
  <c r="BB3" i="1" s="1"/>
  <c r="BA4" i="1"/>
  <c r="BB4" i="1" s="1"/>
  <c r="BA2" i="1"/>
  <c r="BB2" i="1" s="1"/>
  <c r="D167" i="1" l="1"/>
  <c r="BI283" i="1" l="1"/>
  <c r="BI188" i="1"/>
  <c r="BI105" i="1"/>
  <c r="BJ105" i="1" s="1"/>
  <c r="BK105" i="1" s="1"/>
  <c r="BI106" i="1"/>
  <c r="BJ106" i="1" s="1"/>
  <c r="BK106" i="1" s="1"/>
  <c r="BI107" i="1"/>
  <c r="BJ107" i="1" s="1"/>
  <c r="BK107" i="1" s="1"/>
  <c r="BI108" i="1"/>
  <c r="BJ108" i="1" s="1"/>
  <c r="BK108" i="1" s="1"/>
  <c r="BI109" i="1"/>
  <c r="BJ109" i="1" s="1"/>
  <c r="BK109" i="1" s="1"/>
  <c r="BI110" i="1"/>
  <c r="BJ110" i="1" s="1"/>
  <c r="BK110" i="1" s="1"/>
  <c r="BI111" i="1"/>
  <c r="BJ111" i="1" s="1"/>
  <c r="BK111" i="1" s="1"/>
  <c r="BI112" i="1"/>
  <c r="BJ112" i="1" s="1"/>
  <c r="BK112" i="1" s="1"/>
  <c r="BI113" i="1"/>
  <c r="BJ113" i="1" s="1"/>
  <c r="BK113" i="1" s="1"/>
  <c r="BI114" i="1"/>
  <c r="BJ114" i="1" s="1"/>
  <c r="BK114" i="1" s="1"/>
  <c r="BI115" i="1"/>
  <c r="BJ115" i="1" s="1"/>
  <c r="BK115" i="1" s="1"/>
  <c r="BI116" i="1"/>
  <c r="BJ116" i="1" s="1"/>
  <c r="BK116" i="1" s="1"/>
  <c r="BI117" i="1"/>
  <c r="BJ117" i="1" s="1"/>
  <c r="BK117" i="1" s="1"/>
  <c r="BI118" i="1"/>
  <c r="BJ118" i="1" s="1"/>
  <c r="BK118" i="1" s="1"/>
  <c r="BI119" i="1"/>
  <c r="BJ119" i="1" s="1"/>
  <c r="BK119" i="1" s="1"/>
  <c r="BI120" i="1"/>
  <c r="BJ120" i="1" s="1"/>
  <c r="BK120" i="1" s="1"/>
  <c r="BI121" i="1"/>
  <c r="BJ121" i="1" s="1"/>
  <c r="BK121" i="1" s="1"/>
  <c r="BI122" i="1"/>
  <c r="BJ122" i="1" s="1"/>
  <c r="BK122" i="1" s="1"/>
  <c r="BI123" i="1"/>
  <c r="BJ123" i="1" s="1"/>
  <c r="BK123" i="1" s="1"/>
  <c r="BI124" i="1"/>
  <c r="BJ124" i="1" s="1"/>
  <c r="BK124" i="1" s="1"/>
  <c r="BI125" i="1"/>
  <c r="BJ125" i="1" s="1"/>
  <c r="BK125" i="1" s="1"/>
  <c r="BI126" i="1"/>
  <c r="BJ126" i="1" s="1"/>
  <c r="BK126" i="1" s="1"/>
  <c r="BI127" i="1"/>
  <c r="BJ127" i="1" s="1"/>
  <c r="BK127" i="1" s="1"/>
  <c r="BI128" i="1"/>
  <c r="BJ128" i="1" s="1"/>
  <c r="BK128" i="1" s="1"/>
  <c r="BI129" i="1"/>
  <c r="BJ129" i="1" s="1"/>
  <c r="BK129" i="1" s="1"/>
  <c r="BI130" i="1"/>
  <c r="BJ130" i="1" s="1"/>
  <c r="BK130" i="1" s="1"/>
  <c r="BI131" i="1"/>
  <c r="BJ131" i="1" s="1"/>
  <c r="BK131" i="1" s="1"/>
  <c r="BI132" i="1"/>
  <c r="BJ132" i="1" s="1"/>
  <c r="BK132" i="1" s="1"/>
  <c r="BI133" i="1"/>
  <c r="BJ133" i="1" s="1"/>
  <c r="BK133" i="1" s="1"/>
  <c r="BI134" i="1"/>
  <c r="BJ134" i="1" s="1"/>
  <c r="BK134" i="1" s="1"/>
  <c r="BI135" i="1"/>
  <c r="BJ135" i="1" s="1"/>
  <c r="BK135" i="1" s="1"/>
  <c r="BI136" i="1"/>
  <c r="BJ136" i="1" s="1"/>
  <c r="BK136" i="1" s="1"/>
  <c r="BI137" i="1"/>
  <c r="BJ137" i="1" s="1"/>
  <c r="BK137" i="1" s="1"/>
  <c r="BI138" i="1"/>
  <c r="BJ138" i="1" s="1"/>
  <c r="BK138" i="1" s="1"/>
  <c r="BI139" i="1"/>
  <c r="BJ139" i="1" s="1"/>
  <c r="BK139" i="1" s="1"/>
  <c r="BI140" i="1"/>
  <c r="BJ140" i="1" s="1"/>
  <c r="BK140" i="1" s="1"/>
  <c r="BI141" i="1"/>
  <c r="BJ141" i="1" s="1"/>
  <c r="BK141" i="1" s="1"/>
  <c r="BI142" i="1"/>
  <c r="BJ142" i="1" s="1"/>
  <c r="BK142" i="1" s="1"/>
  <c r="BI143" i="1"/>
  <c r="BJ143" i="1" s="1"/>
  <c r="BK143" i="1" s="1"/>
  <c r="BI144" i="1"/>
  <c r="BJ144" i="1" s="1"/>
  <c r="BK144" i="1" s="1"/>
  <c r="BI145" i="1"/>
  <c r="BJ145" i="1" s="1"/>
  <c r="BK145" i="1" s="1"/>
  <c r="BI146" i="1"/>
  <c r="BJ146" i="1" s="1"/>
  <c r="BK146" i="1" s="1"/>
  <c r="BI147" i="1"/>
  <c r="BJ147" i="1" s="1"/>
  <c r="BK147" i="1" s="1"/>
  <c r="BI148" i="1"/>
  <c r="BJ148" i="1" s="1"/>
  <c r="BK148" i="1" s="1"/>
  <c r="BI149" i="1"/>
  <c r="BJ149" i="1" s="1"/>
  <c r="BK149" i="1" s="1"/>
  <c r="BI150" i="1"/>
  <c r="BJ150" i="1" s="1"/>
  <c r="BK150" i="1" s="1"/>
  <c r="BI151" i="1"/>
  <c r="BJ151" i="1" s="1"/>
  <c r="BK151" i="1" s="1"/>
  <c r="BI152" i="1"/>
  <c r="BJ152" i="1" s="1"/>
  <c r="BK152" i="1" s="1"/>
  <c r="BI153" i="1"/>
  <c r="BJ153" i="1" s="1"/>
  <c r="BK153" i="1" s="1"/>
  <c r="BI154" i="1"/>
  <c r="BJ154" i="1" s="1"/>
  <c r="BK154" i="1" s="1"/>
  <c r="BI155" i="1"/>
  <c r="BJ155" i="1" s="1"/>
  <c r="BK155" i="1" s="1"/>
  <c r="BI156" i="1"/>
  <c r="BJ156" i="1" s="1"/>
  <c r="BK156" i="1" s="1"/>
  <c r="BI157" i="1"/>
  <c r="BJ157" i="1" s="1"/>
  <c r="BK157" i="1" s="1"/>
  <c r="BI158" i="1"/>
  <c r="BJ158" i="1" s="1"/>
  <c r="BK158" i="1" s="1"/>
  <c r="BI159" i="1"/>
  <c r="BJ159" i="1" s="1"/>
  <c r="BK159" i="1" s="1"/>
  <c r="BI160" i="1"/>
  <c r="BJ160" i="1" s="1"/>
  <c r="BK160" i="1" s="1"/>
  <c r="BI161" i="1"/>
  <c r="BJ161" i="1" s="1"/>
  <c r="BK161" i="1" s="1"/>
  <c r="BI162" i="1"/>
  <c r="BJ162" i="1" s="1"/>
  <c r="BK162" i="1" s="1"/>
  <c r="BI163" i="1"/>
  <c r="BJ163" i="1" s="1"/>
  <c r="BK163" i="1" s="1"/>
  <c r="BI164" i="1"/>
  <c r="BJ164" i="1" s="1"/>
  <c r="BK164" i="1" s="1"/>
  <c r="BI165" i="1"/>
  <c r="BJ165" i="1" s="1"/>
  <c r="BK165" i="1" s="1"/>
  <c r="BI166" i="1"/>
  <c r="BJ166" i="1" s="1"/>
  <c r="BK166" i="1" s="1"/>
  <c r="BI167" i="1"/>
  <c r="BJ167" i="1" s="1"/>
  <c r="BK167" i="1" s="1"/>
  <c r="BI168" i="1"/>
  <c r="BJ168" i="1" s="1"/>
  <c r="BK168" i="1" s="1"/>
  <c r="BI169" i="1"/>
  <c r="BJ169" i="1" s="1"/>
  <c r="BK169" i="1" s="1"/>
  <c r="BI170" i="1"/>
  <c r="BJ170" i="1" s="1"/>
  <c r="BK170" i="1" s="1"/>
  <c r="BI171" i="1"/>
  <c r="BJ171" i="1" s="1"/>
  <c r="BK171" i="1" s="1"/>
  <c r="BI172" i="1"/>
  <c r="BJ172" i="1" s="1"/>
  <c r="BK172" i="1" s="1"/>
  <c r="BI173" i="1"/>
  <c r="BJ173" i="1" s="1"/>
  <c r="BK173" i="1" s="1"/>
  <c r="BI174" i="1"/>
  <c r="BJ174" i="1" s="1"/>
  <c r="BK174" i="1" s="1"/>
  <c r="BI175" i="1"/>
  <c r="BJ175" i="1" s="1"/>
  <c r="BK175" i="1" s="1"/>
  <c r="BI176" i="1"/>
  <c r="BJ176" i="1" s="1"/>
  <c r="BK176" i="1" s="1"/>
  <c r="BI177" i="1"/>
  <c r="BJ177" i="1" s="1"/>
  <c r="BK177" i="1" s="1"/>
  <c r="BI178" i="1"/>
  <c r="BJ178" i="1" s="1"/>
  <c r="BK178" i="1" s="1"/>
  <c r="BI179" i="1"/>
  <c r="BJ179" i="1" s="1"/>
  <c r="BK179" i="1" s="1"/>
  <c r="BI180" i="1"/>
  <c r="BJ180" i="1" s="1"/>
  <c r="BK180" i="1" s="1"/>
  <c r="BI181" i="1"/>
  <c r="BJ181" i="1" s="1"/>
  <c r="BK181" i="1" s="1"/>
  <c r="BI102" i="1"/>
  <c r="BJ102" i="1" s="1"/>
  <c r="BK102" i="1" s="1"/>
  <c r="BI103" i="1"/>
  <c r="BJ103" i="1" s="1"/>
  <c r="BK103" i="1" s="1"/>
  <c r="BI104" i="1"/>
  <c r="BJ104" i="1" s="1"/>
  <c r="BK104" i="1" s="1"/>
  <c r="AZ216" i="1"/>
  <c r="BA216" i="1" s="1"/>
  <c r="CJ5" i="1"/>
  <c r="CN5" i="1" s="1"/>
  <c r="CJ13" i="1"/>
  <c r="CN13" i="1" s="1"/>
  <c r="CJ15" i="1"/>
  <c r="CN15" i="1" s="1"/>
  <c r="CJ17" i="1"/>
  <c r="CN17" i="1" s="1"/>
  <c r="CJ19" i="1"/>
  <c r="CN19" i="1" s="1"/>
  <c r="CJ23" i="1"/>
  <c r="CN23" i="1" s="1"/>
  <c r="CJ29" i="1"/>
  <c r="CN29" i="1" s="1"/>
  <c r="CJ32" i="1"/>
  <c r="CN32" i="1" s="1"/>
  <c r="CJ34" i="1"/>
  <c r="CN34" i="1" s="1"/>
  <c r="CJ40" i="1"/>
  <c r="CN40" i="1" s="1"/>
  <c r="AZ225" i="1"/>
  <c r="BA225" i="1" s="1"/>
  <c r="AZ226" i="1"/>
  <c r="BA226" i="1" s="1"/>
  <c r="AZ227" i="1"/>
  <c r="BA227" i="1" s="1"/>
  <c r="AZ228" i="1"/>
  <c r="BA228" i="1" s="1"/>
  <c r="AZ229" i="1"/>
  <c r="BA229" i="1" s="1"/>
  <c r="AZ230" i="1"/>
  <c r="BA230" i="1" s="1"/>
  <c r="AZ231" i="1"/>
  <c r="BA231" i="1" s="1"/>
  <c r="AZ232" i="1"/>
  <c r="BA232" i="1" s="1"/>
  <c r="AZ233" i="1"/>
  <c r="BA233" i="1" s="1"/>
  <c r="AZ234" i="1"/>
  <c r="BA234" i="1" s="1"/>
  <c r="AZ235" i="1"/>
  <c r="BA235" i="1" s="1"/>
  <c r="AZ236" i="1"/>
  <c r="BA236" i="1" s="1"/>
  <c r="AZ237" i="1"/>
  <c r="BA237" i="1" s="1"/>
  <c r="AZ238" i="1"/>
  <c r="BA238" i="1" s="1"/>
  <c r="AZ239" i="1"/>
  <c r="BA239" i="1" s="1"/>
  <c r="AZ240" i="1"/>
  <c r="BA240" i="1" s="1"/>
  <c r="AZ241" i="1"/>
  <c r="BA241" i="1" s="1"/>
  <c r="AZ242" i="1"/>
  <c r="BA242" i="1" s="1"/>
  <c r="AZ243" i="1"/>
  <c r="BA243" i="1" s="1"/>
  <c r="AZ244" i="1"/>
  <c r="BA244" i="1" s="1"/>
  <c r="AZ245" i="1"/>
  <c r="BA245" i="1" s="1"/>
  <c r="AZ246" i="1"/>
  <c r="BA246" i="1" s="1"/>
  <c r="AZ247" i="1"/>
  <c r="BA247" i="1" s="1"/>
  <c r="AZ248" i="1"/>
  <c r="BA248" i="1" s="1"/>
  <c r="AZ249" i="1"/>
  <c r="BA249" i="1" s="1"/>
  <c r="AZ250" i="1"/>
  <c r="BA250" i="1" s="1"/>
  <c r="AZ251" i="1"/>
  <c r="BA251" i="1" s="1"/>
  <c r="AZ252" i="1"/>
  <c r="BA252" i="1" s="1"/>
  <c r="AZ253" i="1"/>
  <c r="BA253" i="1" s="1"/>
  <c r="AZ254" i="1"/>
  <c r="BA254" i="1" s="1"/>
  <c r="AZ255" i="1"/>
  <c r="BA255" i="1" s="1"/>
  <c r="AZ256" i="1"/>
  <c r="BA256" i="1" s="1"/>
  <c r="AZ257" i="1"/>
  <c r="BA257" i="1" s="1"/>
  <c r="AZ258" i="1"/>
  <c r="BA258" i="1" s="1"/>
  <c r="AZ259" i="1"/>
  <c r="BA259" i="1" s="1"/>
  <c r="AZ260" i="1"/>
  <c r="BA260" i="1" s="1"/>
  <c r="AZ261" i="1"/>
  <c r="BA261" i="1" s="1"/>
  <c r="AZ262" i="1"/>
  <c r="BA262" i="1" s="1"/>
  <c r="AZ263" i="1"/>
  <c r="BA263" i="1" s="1"/>
  <c r="AZ264" i="1"/>
  <c r="BA264" i="1" s="1"/>
  <c r="AZ265" i="1"/>
  <c r="BA265" i="1" s="1"/>
  <c r="AZ266" i="1"/>
  <c r="BA266" i="1" s="1"/>
  <c r="AZ267" i="1"/>
  <c r="BA267" i="1" s="1"/>
  <c r="AZ268" i="1"/>
  <c r="BA268" i="1" s="1"/>
  <c r="AZ269" i="1"/>
  <c r="BA269" i="1" s="1"/>
  <c r="AZ270" i="1"/>
  <c r="BA270" i="1" s="1"/>
  <c r="AZ271" i="1"/>
  <c r="BA271" i="1" s="1"/>
  <c r="AZ272" i="1"/>
  <c r="BA272" i="1" s="1"/>
  <c r="AZ273" i="1"/>
  <c r="BA273" i="1" s="1"/>
  <c r="AZ274" i="1"/>
  <c r="BA274" i="1" s="1"/>
  <c r="AZ275" i="1"/>
  <c r="BA275" i="1" s="1"/>
  <c r="AZ276" i="1"/>
  <c r="BA276" i="1" s="1"/>
  <c r="AZ277" i="1"/>
  <c r="BA277" i="1" s="1"/>
  <c r="AZ278" i="1"/>
  <c r="BA278" i="1" s="1"/>
  <c r="AZ279" i="1"/>
  <c r="BA279" i="1" s="1"/>
  <c r="AZ280" i="1"/>
  <c r="BA280" i="1" s="1"/>
  <c r="AZ281" i="1"/>
  <c r="BA281" i="1" s="1"/>
  <c r="AZ282" i="1"/>
  <c r="BA282" i="1" s="1"/>
  <c r="AZ283" i="1"/>
  <c r="BA283" i="1" s="1"/>
  <c r="AZ284" i="1"/>
  <c r="BA284" i="1" s="1"/>
  <c r="AZ285" i="1"/>
  <c r="BA285" i="1" s="1"/>
  <c r="AZ286" i="1"/>
  <c r="BA286" i="1" s="1"/>
  <c r="AZ287" i="1"/>
  <c r="BA287" i="1" s="1"/>
  <c r="AZ288" i="1"/>
  <c r="BA288" i="1" s="1"/>
  <c r="AZ289" i="1"/>
  <c r="BA289" i="1" s="1"/>
  <c r="AZ290" i="1"/>
  <c r="BA290" i="1" s="1"/>
  <c r="AZ291" i="1"/>
  <c r="BA291" i="1" s="1"/>
  <c r="AZ292" i="1"/>
  <c r="BA292" i="1" s="1"/>
  <c r="AZ293" i="1"/>
  <c r="BA293" i="1" s="1"/>
  <c r="AZ294" i="1"/>
  <c r="BA294" i="1" s="1"/>
  <c r="AZ295" i="1"/>
  <c r="BA295" i="1" s="1"/>
  <c r="AZ296" i="1"/>
  <c r="BA296" i="1" s="1"/>
  <c r="AZ297" i="1"/>
  <c r="BA297" i="1" s="1"/>
  <c r="AZ298" i="1"/>
  <c r="BA298" i="1" s="1"/>
  <c r="AZ299" i="1"/>
  <c r="BA299" i="1" s="1"/>
  <c r="AZ300" i="1"/>
  <c r="BA300" i="1" s="1"/>
  <c r="AZ301" i="1"/>
  <c r="BA301" i="1" s="1"/>
  <c r="AZ422" i="1"/>
  <c r="BA422" i="1" s="1"/>
  <c r="AZ423" i="1"/>
  <c r="BA423" i="1" s="1"/>
  <c r="AZ424" i="1"/>
  <c r="BA424" i="1" s="1"/>
  <c r="AZ425" i="1"/>
  <c r="BA425" i="1" s="1"/>
  <c r="AZ426" i="1"/>
  <c r="BA426" i="1" s="1"/>
  <c r="AZ427" i="1"/>
  <c r="BA427" i="1" s="1"/>
  <c r="AZ428" i="1"/>
  <c r="BA428" i="1" s="1"/>
  <c r="AZ429" i="1"/>
  <c r="BA429" i="1" s="1"/>
  <c r="AZ430" i="1"/>
  <c r="BA430" i="1" s="1"/>
  <c r="AZ431" i="1"/>
  <c r="BA431" i="1" s="1"/>
  <c r="AZ432" i="1"/>
  <c r="BA432" i="1" s="1"/>
  <c r="AZ433" i="1"/>
  <c r="BA433" i="1" s="1"/>
  <c r="AZ434" i="1"/>
  <c r="BA434" i="1" s="1"/>
  <c r="AZ435" i="1"/>
  <c r="BA435" i="1" s="1"/>
  <c r="AZ436" i="1"/>
  <c r="BA436" i="1" s="1"/>
  <c r="AZ437" i="1"/>
  <c r="BA437" i="1" s="1"/>
  <c r="AZ438" i="1"/>
  <c r="BA438" i="1" s="1"/>
  <c r="AZ439" i="1"/>
  <c r="BA439" i="1" s="1"/>
  <c r="AZ440" i="1"/>
  <c r="BA440" i="1" s="1"/>
  <c r="AZ441" i="1"/>
  <c r="BA441" i="1" s="1"/>
  <c r="AZ442" i="1"/>
  <c r="BA442" i="1" s="1"/>
  <c r="AZ443" i="1"/>
  <c r="BA443" i="1" s="1"/>
  <c r="AZ444" i="1"/>
  <c r="BA444" i="1" s="1"/>
  <c r="AZ445" i="1"/>
  <c r="BA445" i="1" s="1"/>
  <c r="AZ446" i="1"/>
  <c r="BA446" i="1" s="1"/>
  <c r="AZ447" i="1"/>
  <c r="BA447" i="1" s="1"/>
  <c r="AZ448" i="1"/>
  <c r="BA448" i="1" s="1"/>
  <c r="AZ449" i="1"/>
  <c r="BA449" i="1" s="1"/>
  <c r="AZ450" i="1"/>
  <c r="BA450" i="1" s="1"/>
  <c r="AZ451" i="1"/>
  <c r="BA451" i="1" s="1"/>
  <c r="AZ452" i="1"/>
  <c r="BA452" i="1" s="1"/>
  <c r="AZ453" i="1"/>
  <c r="BA453" i="1" s="1"/>
  <c r="AZ454" i="1"/>
  <c r="BA454" i="1" s="1"/>
  <c r="AZ455" i="1"/>
  <c r="BA455" i="1" s="1"/>
  <c r="AZ456" i="1"/>
  <c r="BA456" i="1" s="1"/>
  <c r="AZ457" i="1"/>
  <c r="BA457" i="1" s="1"/>
  <c r="AZ458" i="1"/>
  <c r="BA458" i="1" s="1"/>
  <c r="AZ459" i="1"/>
  <c r="BA459" i="1" s="1"/>
  <c r="AZ460" i="1"/>
  <c r="BA460" i="1" s="1"/>
  <c r="AZ461" i="1"/>
  <c r="BA461" i="1" s="1"/>
  <c r="AZ462" i="1"/>
  <c r="BA462" i="1" s="1"/>
  <c r="AZ463" i="1"/>
  <c r="BA463" i="1" s="1"/>
  <c r="AZ464" i="1"/>
  <c r="BA464" i="1" s="1"/>
  <c r="AZ465" i="1"/>
  <c r="BA465" i="1" s="1"/>
  <c r="AZ466" i="1"/>
  <c r="BA466" i="1" s="1"/>
  <c r="AZ467" i="1"/>
  <c r="BA467" i="1" s="1"/>
  <c r="AZ468" i="1"/>
  <c r="BA468" i="1" s="1"/>
  <c r="AZ469" i="1"/>
  <c r="BA469" i="1" s="1"/>
  <c r="AZ470" i="1"/>
  <c r="BA470" i="1" s="1"/>
  <c r="AZ471" i="1"/>
  <c r="BA471" i="1" s="1"/>
  <c r="AZ472" i="1"/>
  <c r="BA472" i="1" s="1"/>
  <c r="AZ473" i="1"/>
  <c r="BA473" i="1" s="1"/>
  <c r="AZ474" i="1"/>
  <c r="BA474" i="1" s="1"/>
  <c r="AZ475" i="1"/>
  <c r="BA475" i="1" s="1"/>
  <c r="AZ476" i="1"/>
  <c r="BA476" i="1" s="1"/>
  <c r="AZ477" i="1"/>
  <c r="BA477" i="1" s="1"/>
  <c r="AZ478" i="1"/>
  <c r="BA478" i="1" s="1"/>
  <c r="AZ479" i="1"/>
  <c r="BA479" i="1" s="1"/>
  <c r="AZ480" i="1"/>
  <c r="BA480" i="1" s="1"/>
  <c r="AZ481" i="1"/>
  <c r="BA481" i="1" s="1"/>
  <c r="AZ182" i="1"/>
  <c r="BA182" i="1" s="1"/>
  <c r="AZ183" i="1"/>
  <c r="BA183" i="1" s="1"/>
  <c r="AZ184" i="1"/>
  <c r="BA184" i="1" s="1"/>
  <c r="AZ185" i="1"/>
  <c r="BA185" i="1" s="1"/>
  <c r="AZ186" i="1"/>
  <c r="BA186" i="1" s="1"/>
  <c r="AZ187" i="1"/>
  <c r="BA187" i="1" s="1"/>
  <c r="AZ188" i="1"/>
  <c r="BA188" i="1" s="1"/>
  <c r="AZ189" i="1"/>
  <c r="BA189" i="1" s="1"/>
  <c r="AZ190" i="1"/>
  <c r="BA190" i="1" s="1"/>
  <c r="AZ191" i="1"/>
  <c r="BA191" i="1" s="1"/>
  <c r="AZ192" i="1"/>
  <c r="BA192" i="1" s="1"/>
  <c r="AZ193" i="1"/>
  <c r="BA193" i="1" s="1"/>
  <c r="AZ194" i="1"/>
  <c r="BA194" i="1" s="1"/>
  <c r="AZ195" i="1"/>
  <c r="BA195" i="1" s="1"/>
  <c r="AZ196" i="1"/>
  <c r="BA196" i="1" s="1"/>
  <c r="AZ197" i="1"/>
  <c r="BA197" i="1" s="1"/>
  <c r="AZ198" i="1"/>
  <c r="BA198" i="1" s="1"/>
  <c r="AZ199" i="1"/>
  <c r="BA199" i="1" s="1"/>
  <c r="AZ200" i="1"/>
  <c r="BA200" i="1" s="1"/>
  <c r="AZ201" i="1"/>
  <c r="BA201" i="1" s="1"/>
  <c r="AZ202" i="1"/>
  <c r="BA202" i="1" s="1"/>
  <c r="AZ203" i="1"/>
  <c r="BA203" i="1" s="1"/>
  <c r="AZ204" i="1"/>
  <c r="BA204" i="1" s="1"/>
  <c r="AZ205" i="1"/>
  <c r="BA205" i="1" s="1"/>
  <c r="AZ206" i="1"/>
  <c r="BA206" i="1" s="1"/>
  <c r="AZ207" i="1"/>
  <c r="BA207" i="1" s="1"/>
  <c r="AZ208" i="1"/>
  <c r="BA208" i="1" s="1"/>
  <c r="AZ209" i="1"/>
  <c r="BA209" i="1" s="1"/>
  <c r="AZ210" i="1"/>
  <c r="BA210" i="1" s="1"/>
  <c r="AZ211" i="1"/>
  <c r="BA211" i="1" s="1"/>
  <c r="AZ212" i="1"/>
  <c r="BA212" i="1" s="1"/>
  <c r="AZ213" i="1"/>
  <c r="BA213" i="1" s="1"/>
  <c r="AZ214" i="1"/>
  <c r="BA214" i="1" s="1"/>
  <c r="AZ215" i="1"/>
  <c r="BA215" i="1" s="1"/>
  <c r="AZ217" i="1"/>
  <c r="BA217" i="1" s="1"/>
  <c r="AZ218" i="1"/>
  <c r="BA218" i="1" s="1"/>
  <c r="AZ219" i="1"/>
  <c r="BA219" i="1" s="1"/>
  <c r="AZ220" i="1"/>
  <c r="BA220" i="1" s="1"/>
  <c r="AZ221" i="1"/>
  <c r="BA221" i="1" s="1"/>
  <c r="AZ362" i="1"/>
  <c r="BA362" i="1" s="1"/>
  <c r="AZ363" i="1"/>
  <c r="BA363" i="1" s="1"/>
  <c r="AZ364" i="1"/>
  <c r="BA364" i="1" s="1"/>
  <c r="AZ365" i="1"/>
  <c r="BA365" i="1" s="1"/>
  <c r="AZ366" i="1"/>
  <c r="BA366" i="1" s="1"/>
  <c r="AZ367" i="1"/>
  <c r="BA367" i="1" s="1"/>
  <c r="AZ368" i="1"/>
  <c r="BA368" i="1" s="1"/>
  <c r="AZ369" i="1"/>
  <c r="BA369" i="1" s="1"/>
  <c r="AZ370" i="1"/>
  <c r="BA370" i="1" s="1"/>
  <c r="AZ371" i="1"/>
  <c r="BA371" i="1" s="1"/>
  <c r="AZ372" i="1"/>
  <c r="BA372" i="1" s="1"/>
  <c r="AZ373" i="1"/>
  <c r="BA373" i="1" s="1"/>
  <c r="AZ374" i="1"/>
  <c r="BA374" i="1" s="1"/>
  <c r="AZ375" i="1"/>
  <c r="BA375" i="1" s="1"/>
  <c r="AZ376" i="1"/>
  <c r="BA376" i="1" s="1"/>
  <c r="AZ377" i="1"/>
  <c r="BA377" i="1" s="1"/>
  <c r="AZ378" i="1"/>
  <c r="BA378" i="1" s="1"/>
  <c r="AZ379" i="1"/>
  <c r="BA379" i="1" s="1"/>
  <c r="AZ380" i="1"/>
  <c r="BA380" i="1" s="1"/>
  <c r="AZ381" i="1"/>
  <c r="BA381" i="1" s="1"/>
  <c r="AZ382" i="1"/>
  <c r="BA382" i="1" s="1"/>
  <c r="AZ383" i="1"/>
  <c r="BA383" i="1" s="1"/>
  <c r="AZ384" i="1"/>
  <c r="BA384" i="1" s="1"/>
  <c r="AZ385" i="1"/>
  <c r="BA385" i="1" s="1"/>
  <c r="AZ386" i="1"/>
  <c r="BA386" i="1" s="1"/>
  <c r="AZ387" i="1"/>
  <c r="BA387" i="1" s="1"/>
  <c r="AZ388" i="1"/>
  <c r="BA388" i="1" s="1"/>
  <c r="AZ389" i="1"/>
  <c r="BA389" i="1" s="1"/>
  <c r="AZ391" i="1"/>
  <c r="BA391" i="1" s="1"/>
  <c r="AZ392" i="1"/>
  <c r="BA392" i="1" s="1"/>
  <c r="AZ393" i="1"/>
  <c r="BA393" i="1" s="1"/>
  <c r="AZ394" i="1"/>
  <c r="BA394" i="1" s="1"/>
  <c r="AZ395" i="1"/>
  <c r="BA395" i="1" s="1"/>
  <c r="AZ396" i="1"/>
  <c r="BA396" i="1" s="1"/>
  <c r="AZ397" i="1"/>
  <c r="BA397" i="1" s="1"/>
  <c r="AZ398" i="1"/>
  <c r="BA398" i="1" s="1"/>
  <c r="AZ399" i="1"/>
  <c r="BA399" i="1" s="1"/>
  <c r="AZ400" i="1"/>
  <c r="BA400" i="1" s="1"/>
  <c r="AZ401" i="1"/>
  <c r="BA401" i="1" s="1"/>
  <c r="AZ302" i="1"/>
  <c r="BA302" i="1" s="1"/>
  <c r="AZ303" i="1"/>
  <c r="BA303" i="1" s="1"/>
  <c r="AZ304" i="1"/>
  <c r="BA304" i="1" s="1"/>
  <c r="AZ305" i="1"/>
  <c r="BA305" i="1" s="1"/>
  <c r="AZ306" i="1"/>
  <c r="BA306" i="1" s="1"/>
  <c r="AZ307" i="1"/>
  <c r="BA307" i="1" s="1"/>
  <c r="AZ308" i="1"/>
  <c r="BA308" i="1" s="1"/>
  <c r="AZ309" i="1"/>
  <c r="BA309" i="1" s="1"/>
  <c r="AZ310" i="1"/>
  <c r="BA310" i="1" s="1"/>
  <c r="AZ311" i="1"/>
  <c r="BA311" i="1" s="1"/>
  <c r="AZ312" i="1"/>
  <c r="BA312" i="1" s="1"/>
  <c r="AZ313" i="1"/>
  <c r="BA313" i="1" s="1"/>
  <c r="AZ314" i="1"/>
  <c r="BA314" i="1" s="1"/>
  <c r="AZ315" i="1"/>
  <c r="BA315" i="1" s="1"/>
  <c r="AZ316" i="1"/>
  <c r="BA316" i="1" s="1"/>
  <c r="AZ317" i="1"/>
  <c r="BA317" i="1" s="1"/>
  <c r="AZ318" i="1"/>
  <c r="BA318" i="1" s="1"/>
  <c r="AZ319" i="1"/>
  <c r="BA319" i="1" s="1"/>
  <c r="AZ320" i="1"/>
  <c r="BA320" i="1" s="1"/>
  <c r="AZ321" i="1"/>
  <c r="BA321" i="1" s="1"/>
  <c r="AZ322" i="1"/>
  <c r="BA322" i="1" s="1"/>
  <c r="AZ323" i="1"/>
  <c r="BA323" i="1" s="1"/>
  <c r="AZ324" i="1"/>
  <c r="BA324" i="1" s="1"/>
  <c r="AZ325" i="1"/>
  <c r="BA325" i="1" s="1"/>
  <c r="AZ326" i="1"/>
  <c r="BA326" i="1" s="1"/>
  <c r="AZ327" i="1"/>
  <c r="BA327" i="1" s="1"/>
  <c r="AZ328" i="1"/>
  <c r="BA328" i="1" s="1"/>
  <c r="AZ329" i="1"/>
  <c r="BA329" i="1" s="1"/>
  <c r="AZ330" i="1"/>
  <c r="BA330" i="1" s="1"/>
  <c r="AZ331" i="1"/>
  <c r="BA331" i="1" s="1"/>
  <c r="AZ332" i="1"/>
  <c r="BA332" i="1" s="1"/>
  <c r="AZ333" i="1"/>
  <c r="BA333" i="1" s="1"/>
  <c r="AZ334" i="1"/>
  <c r="BA334" i="1" s="1"/>
  <c r="AZ335" i="1"/>
  <c r="BA335" i="1" s="1"/>
  <c r="AZ336" i="1"/>
  <c r="BA336" i="1" s="1"/>
  <c r="AZ337" i="1"/>
  <c r="BA337" i="1" s="1"/>
  <c r="AZ338" i="1"/>
  <c r="BA338" i="1" s="1"/>
  <c r="AZ339" i="1"/>
  <c r="BA339" i="1" s="1"/>
  <c r="AZ340" i="1"/>
  <c r="BA340" i="1" s="1"/>
  <c r="AZ341" i="1"/>
  <c r="BA341" i="1" s="1"/>
  <c r="AZ342" i="1"/>
  <c r="BA342" i="1" s="1"/>
  <c r="AZ343" i="1"/>
  <c r="BA343" i="1" s="1"/>
  <c r="AZ344" i="1"/>
  <c r="BA344" i="1" s="1"/>
  <c r="AZ345" i="1"/>
  <c r="BA345" i="1" s="1"/>
  <c r="AZ346" i="1"/>
  <c r="BA346" i="1" s="1"/>
  <c r="AZ347" i="1"/>
  <c r="BA347" i="1" s="1"/>
  <c r="AZ348" i="1"/>
  <c r="BA348" i="1" s="1"/>
  <c r="AZ349" i="1"/>
  <c r="BA349" i="1" s="1"/>
  <c r="AZ350" i="1"/>
  <c r="BA350" i="1" s="1"/>
  <c r="AZ351" i="1"/>
  <c r="BA351" i="1" s="1"/>
  <c r="AZ352" i="1"/>
  <c r="BA352" i="1" s="1"/>
  <c r="AZ353" i="1"/>
  <c r="BA353" i="1" s="1"/>
  <c r="AZ354" i="1"/>
  <c r="BA354" i="1" s="1"/>
  <c r="AZ355" i="1"/>
  <c r="BA355" i="1" s="1"/>
  <c r="AZ356" i="1"/>
  <c r="BA356" i="1" s="1"/>
  <c r="AZ357" i="1"/>
  <c r="BA357" i="1" s="1"/>
  <c r="AZ358" i="1"/>
  <c r="BA358" i="1" s="1"/>
  <c r="AZ359" i="1"/>
  <c r="BA359" i="1" s="1"/>
  <c r="AZ360" i="1"/>
  <c r="BA360" i="1" s="1"/>
  <c r="AZ361" i="1"/>
  <c r="BA361" i="1" s="1"/>
  <c r="AZ102" i="1"/>
  <c r="BA102" i="1" s="1"/>
  <c r="BB102" i="1" s="1"/>
  <c r="AZ103" i="1"/>
  <c r="BA103" i="1" s="1"/>
  <c r="BB103" i="1" s="1"/>
  <c r="AZ104" i="1"/>
  <c r="AZ105" i="1"/>
  <c r="BA105" i="1" s="1"/>
  <c r="BB105" i="1" s="1"/>
  <c r="AZ106" i="1"/>
  <c r="BA106" i="1" s="1"/>
  <c r="BB106" i="1" s="1"/>
  <c r="AZ107" i="1"/>
  <c r="AZ108" i="1"/>
  <c r="BA108" i="1" s="1"/>
  <c r="BB108" i="1" s="1"/>
  <c r="AZ109" i="1"/>
  <c r="BA109" i="1" s="1"/>
  <c r="BB109" i="1" s="1"/>
  <c r="AZ110" i="1"/>
  <c r="AZ111" i="1"/>
  <c r="BA111" i="1" s="1"/>
  <c r="BB111" i="1" s="1"/>
  <c r="AZ112" i="1"/>
  <c r="BA112" i="1" s="1"/>
  <c r="BB112" i="1" s="1"/>
  <c r="AZ113" i="1"/>
  <c r="BA113" i="1" s="1"/>
  <c r="BB113" i="1" s="1"/>
  <c r="AZ114" i="1"/>
  <c r="BA114" i="1" s="1"/>
  <c r="BB114" i="1" s="1"/>
  <c r="AZ115" i="1"/>
  <c r="BA115" i="1" s="1"/>
  <c r="BB115" i="1" s="1"/>
  <c r="AZ116" i="1"/>
  <c r="BA116" i="1" s="1"/>
  <c r="BB116" i="1" s="1"/>
  <c r="AZ117" i="1"/>
  <c r="BA117" i="1" s="1"/>
  <c r="BB117" i="1" s="1"/>
  <c r="AZ118" i="1"/>
  <c r="BA118" i="1" s="1"/>
  <c r="BB118" i="1" s="1"/>
  <c r="AZ119" i="1"/>
  <c r="BA119" i="1" s="1"/>
  <c r="BB119" i="1" s="1"/>
  <c r="AZ120" i="1"/>
  <c r="BA120" i="1" s="1"/>
  <c r="BB120" i="1" s="1"/>
  <c r="AZ121" i="1"/>
  <c r="BA121" i="1" s="1"/>
  <c r="BB121" i="1" s="1"/>
  <c r="AZ122" i="1"/>
  <c r="BA122" i="1" s="1"/>
  <c r="BB122" i="1" s="1"/>
  <c r="AZ123" i="1"/>
  <c r="BA123" i="1" s="1"/>
  <c r="BB123" i="1" s="1"/>
  <c r="AZ124" i="1"/>
  <c r="BA124" i="1" s="1"/>
  <c r="BB124" i="1" s="1"/>
  <c r="AZ125" i="1"/>
  <c r="AZ126" i="1"/>
  <c r="BA126" i="1" s="1"/>
  <c r="BB126" i="1" s="1"/>
  <c r="AZ127" i="1"/>
  <c r="BA127" i="1" s="1"/>
  <c r="BB127" i="1" s="1"/>
  <c r="AZ128" i="1"/>
  <c r="BA128" i="1" s="1"/>
  <c r="BB128" i="1" s="1"/>
  <c r="AZ129" i="1"/>
  <c r="BA129" i="1" s="1"/>
  <c r="BB129" i="1" s="1"/>
  <c r="AZ130" i="1"/>
  <c r="BA130" i="1" s="1"/>
  <c r="BB130" i="1" s="1"/>
  <c r="AZ131" i="1"/>
  <c r="BA131" i="1" s="1"/>
  <c r="BB131" i="1" s="1"/>
  <c r="AZ132" i="1"/>
  <c r="BA132" i="1" s="1"/>
  <c r="BB132" i="1" s="1"/>
  <c r="AZ133" i="1"/>
  <c r="AZ134" i="1"/>
  <c r="BA134" i="1" s="1"/>
  <c r="BB134" i="1" s="1"/>
  <c r="AZ135" i="1"/>
  <c r="BA135" i="1" s="1"/>
  <c r="BB135" i="1" s="1"/>
  <c r="AZ136" i="1"/>
  <c r="BA136" i="1" s="1"/>
  <c r="BB136" i="1" s="1"/>
  <c r="AZ137" i="1"/>
  <c r="AZ138" i="1"/>
  <c r="BA138" i="1" s="1"/>
  <c r="BB138" i="1" s="1"/>
  <c r="AZ139" i="1"/>
  <c r="BA139" i="1" s="1"/>
  <c r="BB139" i="1" s="1"/>
  <c r="AZ140" i="1"/>
  <c r="BA140" i="1" s="1"/>
  <c r="BB140" i="1" s="1"/>
  <c r="AZ141" i="1"/>
  <c r="BA141" i="1" s="1"/>
  <c r="BB141" i="1" s="1"/>
  <c r="AZ142" i="1"/>
  <c r="BA142" i="1" s="1"/>
  <c r="BB142" i="1" s="1"/>
  <c r="AZ143" i="1"/>
  <c r="AZ144" i="1"/>
  <c r="BA144" i="1" s="1"/>
  <c r="BB144" i="1" s="1"/>
  <c r="AZ145" i="1"/>
  <c r="BA145" i="1" s="1"/>
  <c r="BB145" i="1" s="1"/>
  <c r="AZ146" i="1"/>
  <c r="BA146" i="1" s="1"/>
  <c r="BB146" i="1" s="1"/>
  <c r="AZ147" i="1"/>
  <c r="AZ148" i="1"/>
  <c r="AZ149" i="1"/>
  <c r="AZ150" i="1"/>
  <c r="AZ151" i="1"/>
  <c r="AZ152" i="1"/>
  <c r="AZ153" i="1"/>
  <c r="BA153" i="1" s="1"/>
  <c r="BB153" i="1" s="1"/>
  <c r="AZ154" i="1"/>
  <c r="AZ155" i="1"/>
  <c r="BA155" i="1" s="1"/>
  <c r="BB155" i="1" s="1"/>
  <c r="AZ156" i="1"/>
  <c r="AZ157" i="1"/>
  <c r="AZ158" i="1"/>
  <c r="AZ159" i="1"/>
  <c r="BA159" i="1" s="1"/>
  <c r="BB159" i="1" s="1"/>
  <c r="AZ160" i="1"/>
  <c r="AZ161" i="1"/>
  <c r="BA161" i="1" s="1"/>
  <c r="BB161" i="1" s="1"/>
  <c r="AZ162" i="1"/>
  <c r="AZ163" i="1"/>
  <c r="AZ164" i="1"/>
  <c r="AZ165" i="1"/>
  <c r="BA165" i="1" s="1"/>
  <c r="BB165" i="1" s="1"/>
  <c r="AZ166" i="1"/>
  <c r="BA166" i="1" s="1"/>
  <c r="BB166" i="1" s="1"/>
  <c r="AZ167" i="1"/>
  <c r="AZ168" i="1"/>
  <c r="AZ169" i="1"/>
  <c r="BA169" i="1" s="1"/>
  <c r="BB169" i="1" s="1"/>
  <c r="AZ170" i="1"/>
  <c r="BA170" i="1" s="1"/>
  <c r="BB170" i="1" s="1"/>
  <c r="AZ171" i="1"/>
  <c r="AZ172" i="1"/>
  <c r="BA172" i="1" s="1"/>
  <c r="BB172" i="1" s="1"/>
  <c r="AZ173" i="1"/>
  <c r="AZ174" i="1"/>
  <c r="AZ175" i="1"/>
  <c r="AZ176" i="1"/>
  <c r="BA176" i="1" s="1"/>
  <c r="BB176" i="1" s="1"/>
  <c r="AZ177" i="1"/>
  <c r="BA177" i="1" s="1"/>
  <c r="BB177" i="1" s="1"/>
  <c r="AZ178" i="1"/>
  <c r="BA178" i="1" s="1"/>
  <c r="BB178" i="1" s="1"/>
  <c r="AZ179" i="1"/>
  <c r="AZ180" i="1"/>
  <c r="AZ181" i="1"/>
  <c r="AZ222" i="1"/>
  <c r="BA222" i="1" s="1"/>
  <c r="AZ223" i="1"/>
  <c r="BA223" i="1" s="1"/>
  <c r="AZ224" i="1"/>
  <c r="BA224" i="1" s="1"/>
  <c r="AR2" i="1"/>
  <c r="AS2" i="1" s="1"/>
  <c r="AR3" i="1"/>
  <c r="AS3" i="1" s="1"/>
  <c r="AR4" i="1"/>
  <c r="AS4" i="1" s="1"/>
  <c r="AR5" i="1"/>
  <c r="AS5" i="1" s="1"/>
  <c r="AR6" i="1"/>
  <c r="AS6" i="1" s="1"/>
  <c r="AR7" i="1"/>
  <c r="AS7" i="1" s="1"/>
  <c r="AR8" i="1"/>
  <c r="AS8" i="1" s="1"/>
  <c r="AR9" i="1"/>
  <c r="AS9" i="1" s="1"/>
  <c r="AR10" i="1"/>
  <c r="AS10" i="1" s="1"/>
  <c r="AR11" i="1"/>
  <c r="AS11" i="1" s="1"/>
  <c r="AR12" i="1"/>
  <c r="AS12" i="1" s="1"/>
  <c r="AR13" i="1"/>
  <c r="AS13" i="1" s="1"/>
  <c r="AR14" i="1"/>
  <c r="AS14" i="1" s="1"/>
  <c r="AR15" i="1"/>
  <c r="AS15" i="1" s="1"/>
  <c r="AR16" i="1"/>
  <c r="AS16" i="1" s="1"/>
  <c r="AR17" i="1"/>
  <c r="AS17" i="1" s="1"/>
  <c r="AR18" i="1"/>
  <c r="AS18" i="1" s="1"/>
  <c r="AR19" i="1"/>
  <c r="AS19" i="1" s="1"/>
  <c r="AR20" i="1"/>
  <c r="AS20" i="1" s="1"/>
  <c r="AR21" i="1"/>
  <c r="AS21" i="1" s="1"/>
  <c r="AR22" i="1"/>
  <c r="AS22" i="1" s="1"/>
  <c r="AR23" i="1"/>
  <c r="AS23" i="1" s="1"/>
  <c r="AR24" i="1"/>
  <c r="AS24" i="1" s="1"/>
  <c r="AR25" i="1"/>
  <c r="AS25" i="1" s="1"/>
  <c r="AR26" i="1"/>
  <c r="AS26" i="1" s="1"/>
  <c r="AR27" i="1"/>
  <c r="AS27" i="1" s="1"/>
  <c r="AR28" i="1"/>
  <c r="AS28" i="1" s="1"/>
  <c r="AR29" i="1"/>
  <c r="AS29" i="1" s="1"/>
  <c r="AR30" i="1"/>
  <c r="AS30" i="1" s="1"/>
  <c r="AR31" i="1"/>
  <c r="AS31" i="1" s="1"/>
  <c r="AR32" i="1"/>
  <c r="AS32" i="1" s="1"/>
  <c r="AR33" i="1"/>
  <c r="AS33" i="1" s="1"/>
  <c r="AR34" i="1"/>
  <c r="AS34" i="1" s="1"/>
  <c r="AR35" i="1"/>
  <c r="AS35" i="1" s="1"/>
  <c r="AR36" i="1"/>
  <c r="AS36" i="1" s="1"/>
  <c r="AR37" i="1"/>
  <c r="AS37" i="1" s="1"/>
  <c r="AR38" i="1"/>
  <c r="AS38" i="1" s="1"/>
  <c r="AR39" i="1"/>
  <c r="AS39" i="1" s="1"/>
  <c r="AR40" i="1"/>
  <c r="AS40" i="1" s="1"/>
  <c r="AR41" i="1"/>
  <c r="AS41" i="1" s="1"/>
  <c r="AR42" i="1"/>
  <c r="AS42" i="1" s="1"/>
  <c r="AT42" i="1" s="1"/>
  <c r="AR43" i="1"/>
  <c r="AS43" i="1" s="1"/>
  <c r="AT43" i="1" s="1"/>
  <c r="AR44" i="1"/>
  <c r="AS44" i="1" s="1"/>
  <c r="AT44" i="1" s="1"/>
  <c r="AR45" i="1"/>
  <c r="AS45" i="1" s="1"/>
  <c r="AT45" i="1" s="1"/>
  <c r="AR46" i="1"/>
  <c r="AS46" i="1" s="1"/>
  <c r="AT46" i="1" s="1"/>
  <c r="AR47" i="1"/>
  <c r="AS47" i="1" s="1"/>
  <c r="AT47" i="1" s="1"/>
  <c r="AR48" i="1"/>
  <c r="AS48" i="1" s="1"/>
  <c r="AT48" i="1" s="1"/>
  <c r="AR49" i="1"/>
  <c r="AS49" i="1" s="1"/>
  <c r="AT49" i="1" s="1"/>
  <c r="AR50" i="1"/>
  <c r="AS50" i="1" s="1"/>
  <c r="AT50" i="1" s="1"/>
  <c r="AR51" i="1"/>
  <c r="AS51" i="1" s="1"/>
  <c r="AT51" i="1" s="1"/>
  <c r="AR52" i="1"/>
  <c r="AS52" i="1" s="1"/>
  <c r="AT52" i="1" s="1"/>
  <c r="AR53" i="1"/>
  <c r="AS53" i="1" s="1"/>
  <c r="AT53" i="1" s="1"/>
  <c r="AR54" i="1"/>
  <c r="AS54" i="1" s="1"/>
  <c r="AT54" i="1" s="1"/>
  <c r="AR55" i="1"/>
  <c r="AS55" i="1" s="1"/>
  <c r="AT55" i="1" s="1"/>
  <c r="AR56" i="1"/>
  <c r="AS56" i="1" s="1"/>
  <c r="AT56" i="1" s="1"/>
  <c r="AR57" i="1"/>
  <c r="AS57" i="1" s="1"/>
  <c r="AT57" i="1" s="1"/>
  <c r="AR58" i="1"/>
  <c r="AS58" i="1" s="1"/>
  <c r="AT58" i="1" s="1"/>
  <c r="AR59" i="1"/>
  <c r="AS59" i="1" s="1"/>
  <c r="AT59" i="1" s="1"/>
  <c r="AR60" i="1"/>
  <c r="AS60" i="1" s="1"/>
  <c r="AT60" i="1" s="1"/>
  <c r="AR61" i="1"/>
  <c r="AS61" i="1" s="1"/>
  <c r="AT61" i="1" s="1"/>
  <c r="AR62" i="1"/>
  <c r="AS62" i="1" s="1"/>
  <c r="AT62" i="1" s="1"/>
  <c r="AR63" i="1"/>
  <c r="AS63" i="1" s="1"/>
  <c r="AT63" i="1" s="1"/>
  <c r="AR64" i="1"/>
  <c r="AS64" i="1" s="1"/>
  <c r="AT64" i="1" s="1"/>
  <c r="AR65" i="1"/>
  <c r="AS65" i="1" s="1"/>
  <c r="AT65" i="1" s="1"/>
  <c r="AR66" i="1"/>
  <c r="AS66" i="1" s="1"/>
  <c r="AT66" i="1" s="1"/>
  <c r="AR67" i="1"/>
  <c r="AS67" i="1" s="1"/>
  <c r="AT67" i="1" s="1"/>
  <c r="AR68" i="1"/>
  <c r="AS68" i="1" s="1"/>
  <c r="AT68" i="1" s="1"/>
  <c r="AR69" i="1"/>
  <c r="AS69" i="1" s="1"/>
  <c r="AT69" i="1" s="1"/>
  <c r="AR70" i="1"/>
  <c r="AS70" i="1" s="1"/>
  <c r="AT70" i="1" s="1"/>
  <c r="AR71" i="1"/>
  <c r="AS71" i="1" s="1"/>
  <c r="AT71" i="1" s="1"/>
  <c r="AR72" i="1"/>
  <c r="AS72" i="1" s="1"/>
  <c r="AT72" i="1" s="1"/>
  <c r="AR73" i="1"/>
  <c r="AS73" i="1" s="1"/>
  <c r="AT73" i="1" s="1"/>
  <c r="AR74" i="1"/>
  <c r="AS74" i="1" s="1"/>
  <c r="AT74" i="1" s="1"/>
  <c r="AR75" i="1"/>
  <c r="AS75" i="1" s="1"/>
  <c r="AT75" i="1" s="1"/>
  <c r="AR76" i="1"/>
  <c r="AS76" i="1" s="1"/>
  <c r="AT76" i="1" s="1"/>
  <c r="AR77" i="1"/>
  <c r="AS77" i="1" s="1"/>
  <c r="AT77" i="1" s="1"/>
  <c r="AR78" i="1"/>
  <c r="AS78" i="1" s="1"/>
  <c r="AT78" i="1" s="1"/>
  <c r="AR79" i="1"/>
  <c r="AS79" i="1" s="1"/>
  <c r="AT79" i="1" s="1"/>
  <c r="AR80" i="1"/>
  <c r="AS80" i="1" s="1"/>
  <c r="AT80" i="1" s="1"/>
  <c r="AR81" i="1"/>
  <c r="AS81" i="1" s="1"/>
  <c r="AT81" i="1" s="1"/>
  <c r="AR82" i="1"/>
  <c r="AS82" i="1" s="1"/>
  <c r="AT82" i="1" s="1"/>
  <c r="AR83" i="1"/>
  <c r="AS83" i="1" s="1"/>
  <c r="AT83" i="1" s="1"/>
  <c r="AR84" i="1"/>
  <c r="AS84" i="1" s="1"/>
  <c r="AT84" i="1" s="1"/>
  <c r="AR85" i="1"/>
  <c r="AS85" i="1" s="1"/>
  <c r="AT85" i="1" s="1"/>
  <c r="AR86" i="1"/>
  <c r="AS86" i="1" s="1"/>
  <c r="AT86" i="1" s="1"/>
  <c r="AR87" i="1"/>
  <c r="AS87" i="1" s="1"/>
  <c r="AT87" i="1" s="1"/>
  <c r="AR88" i="1"/>
  <c r="AS88" i="1" s="1"/>
  <c r="AT88" i="1" s="1"/>
  <c r="AR89" i="1"/>
  <c r="AS89" i="1" s="1"/>
  <c r="AT89" i="1" s="1"/>
  <c r="AR90" i="1"/>
  <c r="AS90" i="1" s="1"/>
  <c r="AT90" i="1" s="1"/>
  <c r="AR91" i="1"/>
  <c r="AS91" i="1" s="1"/>
  <c r="AT91" i="1" s="1"/>
  <c r="AR92" i="1"/>
  <c r="AS92" i="1" s="1"/>
  <c r="AT92" i="1" s="1"/>
  <c r="AR93" i="1"/>
  <c r="AS93" i="1" s="1"/>
  <c r="AT93" i="1" s="1"/>
  <c r="AR94" i="1"/>
  <c r="AS94" i="1" s="1"/>
  <c r="AT94" i="1" s="1"/>
  <c r="AR95" i="1"/>
  <c r="AS95" i="1" s="1"/>
  <c r="AT95" i="1" s="1"/>
  <c r="AR96" i="1"/>
  <c r="AS96" i="1" s="1"/>
  <c r="AT96" i="1" s="1"/>
  <c r="AR97" i="1"/>
  <c r="AS97" i="1" s="1"/>
  <c r="AT97" i="1" s="1"/>
  <c r="AR98" i="1"/>
  <c r="AS98" i="1" s="1"/>
  <c r="AT98" i="1" s="1"/>
  <c r="AR99" i="1"/>
  <c r="AS99" i="1" s="1"/>
  <c r="AT99" i="1" s="1"/>
  <c r="AR100" i="1"/>
  <c r="AS100" i="1" s="1"/>
  <c r="AT100" i="1" s="1"/>
  <c r="AR101" i="1"/>
  <c r="AS101" i="1" s="1"/>
  <c r="AT101" i="1" s="1"/>
  <c r="AR102" i="1"/>
  <c r="AS102" i="1" s="1"/>
  <c r="AR103" i="1"/>
  <c r="AS103" i="1" s="1"/>
  <c r="AR104" i="1"/>
  <c r="AS104" i="1" s="1"/>
  <c r="AR105" i="1"/>
  <c r="AS105" i="1" s="1"/>
  <c r="AR106" i="1"/>
  <c r="AS106" i="1" s="1"/>
  <c r="AR107" i="1"/>
  <c r="AS107" i="1" s="1"/>
  <c r="AR108" i="1"/>
  <c r="AS108" i="1" s="1"/>
  <c r="AR109" i="1"/>
  <c r="AS109" i="1" s="1"/>
  <c r="AR110" i="1"/>
  <c r="AS110" i="1" s="1"/>
  <c r="AR111" i="1"/>
  <c r="AS111" i="1" s="1"/>
  <c r="AR112" i="1"/>
  <c r="AS112" i="1" s="1"/>
  <c r="AR113" i="1"/>
  <c r="AS113" i="1" s="1"/>
  <c r="AR114" i="1"/>
  <c r="AS114" i="1" s="1"/>
  <c r="AR115" i="1"/>
  <c r="AS115" i="1" s="1"/>
  <c r="AR116" i="1"/>
  <c r="AS116" i="1" s="1"/>
  <c r="AR117" i="1"/>
  <c r="AS117" i="1" s="1"/>
  <c r="AR118" i="1"/>
  <c r="AS118" i="1" s="1"/>
  <c r="AR119" i="1"/>
  <c r="AS119" i="1" s="1"/>
  <c r="AR120" i="1"/>
  <c r="AS120" i="1" s="1"/>
  <c r="AR121" i="1"/>
  <c r="AS121" i="1" s="1"/>
  <c r="AR122" i="1"/>
  <c r="AS122" i="1" s="1"/>
  <c r="AR123" i="1"/>
  <c r="AS123" i="1" s="1"/>
  <c r="AR124" i="1"/>
  <c r="AS124" i="1" s="1"/>
  <c r="AR125" i="1"/>
  <c r="AS125" i="1" s="1"/>
  <c r="AR126" i="1"/>
  <c r="AS126" i="1" s="1"/>
  <c r="AR127" i="1"/>
  <c r="AS127" i="1" s="1"/>
  <c r="AR128" i="1"/>
  <c r="AS128" i="1" s="1"/>
  <c r="AR129" i="1"/>
  <c r="AS129" i="1" s="1"/>
  <c r="AR130" i="1"/>
  <c r="AS130" i="1" s="1"/>
  <c r="AR131" i="1"/>
  <c r="AS131" i="1" s="1"/>
  <c r="AR132" i="1"/>
  <c r="AS132" i="1" s="1"/>
  <c r="AR133" i="1"/>
  <c r="AS133" i="1" s="1"/>
  <c r="AR134" i="1"/>
  <c r="AS134" i="1" s="1"/>
  <c r="AR135" i="1"/>
  <c r="AS135" i="1" s="1"/>
  <c r="AR136" i="1"/>
  <c r="AS136" i="1" s="1"/>
  <c r="AR137" i="1"/>
  <c r="AS137" i="1" s="1"/>
  <c r="AR138" i="1"/>
  <c r="AS138" i="1" s="1"/>
  <c r="AR139" i="1"/>
  <c r="AS139" i="1" s="1"/>
  <c r="AR140" i="1"/>
  <c r="AS140" i="1" s="1"/>
  <c r="AR141" i="1"/>
  <c r="AS141" i="1" s="1"/>
  <c r="AR142" i="1"/>
  <c r="AS142" i="1" s="1"/>
  <c r="AR143" i="1"/>
  <c r="AS143" i="1" s="1"/>
  <c r="AR144" i="1"/>
  <c r="AS144" i="1" s="1"/>
  <c r="AR145" i="1"/>
  <c r="AS145" i="1" s="1"/>
  <c r="AR146" i="1"/>
  <c r="AS146" i="1" s="1"/>
  <c r="AR147" i="1"/>
  <c r="AS147" i="1" s="1"/>
  <c r="AR148" i="1"/>
  <c r="AS148" i="1" s="1"/>
  <c r="AR149" i="1"/>
  <c r="AS149" i="1" s="1"/>
  <c r="AR150" i="1"/>
  <c r="AS150" i="1" s="1"/>
  <c r="AR151" i="1"/>
  <c r="AS151" i="1" s="1"/>
  <c r="AR152" i="1"/>
  <c r="AS152" i="1" s="1"/>
  <c r="AR153" i="1"/>
  <c r="AS153" i="1" s="1"/>
  <c r="AR154" i="1"/>
  <c r="AS154" i="1" s="1"/>
  <c r="AR155" i="1"/>
  <c r="AS155" i="1" s="1"/>
  <c r="AR156" i="1"/>
  <c r="AS156" i="1" s="1"/>
  <c r="AR157" i="1"/>
  <c r="AS157" i="1" s="1"/>
  <c r="AR158" i="1"/>
  <c r="AS158" i="1" s="1"/>
  <c r="AR159" i="1"/>
  <c r="AS159" i="1" s="1"/>
  <c r="AR160" i="1"/>
  <c r="AS160" i="1" s="1"/>
  <c r="AR161" i="1"/>
  <c r="AS161" i="1" s="1"/>
  <c r="AR162" i="1"/>
  <c r="AS162" i="1" s="1"/>
  <c r="AR163" i="1"/>
  <c r="AS163" i="1" s="1"/>
  <c r="AR164" i="1"/>
  <c r="AS164" i="1" s="1"/>
  <c r="AR165" i="1"/>
  <c r="AS165" i="1" s="1"/>
  <c r="AR166" i="1"/>
  <c r="AS166" i="1" s="1"/>
  <c r="AR167" i="1"/>
  <c r="AS167" i="1" s="1"/>
  <c r="AR168" i="1"/>
  <c r="AS168" i="1" s="1"/>
  <c r="AR169" i="1"/>
  <c r="AS169" i="1" s="1"/>
  <c r="AR170" i="1"/>
  <c r="AS170" i="1" s="1"/>
  <c r="AR171" i="1"/>
  <c r="AS171" i="1" s="1"/>
  <c r="AR172" i="1"/>
  <c r="AS172" i="1" s="1"/>
  <c r="AR173" i="1"/>
  <c r="AS173" i="1" s="1"/>
  <c r="AR174" i="1"/>
  <c r="AS174" i="1" s="1"/>
  <c r="AR175" i="1"/>
  <c r="AS175" i="1" s="1"/>
  <c r="AR176" i="1"/>
  <c r="AS176" i="1" s="1"/>
  <c r="AR177" i="1"/>
  <c r="AS177" i="1" s="1"/>
  <c r="AR178" i="1"/>
  <c r="AS178" i="1" s="1"/>
  <c r="AR179" i="1"/>
  <c r="AS179" i="1" s="1"/>
  <c r="AR180" i="1"/>
  <c r="AS180" i="1" s="1"/>
  <c r="AR181" i="1"/>
  <c r="AS181" i="1" s="1"/>
  <c r="AR222" i="1"/>
  <c r="AS222" i="1" s="1"/>
  <c r="AR223" i="1"/>
  <c r="AS223" i="1" s="1"/>
  <c r="AR224" i="1"/>
  <c r="AS224" i="1" s="1"/>
  <c r="AR225" i="1"/>
  <c r="AS225" i="1" s="1"/>
  <c r="AR226" i="1"/>
  <c r="AS226" i="1" s="1"/>
  <c r="AR227" i="1"/>
  <c r="AS227" i="1" s="1"/>
  <c r="AR228" i="1"/>
  <c r="AS228" i="1" s="1"/>
  <c r="AR229" i="1"/>
  <c r="AS229" i="1" s="1"/>
  <c r="AR230" i="1"/>
  <c r="AS230" i="1" s="1"/>
  <c r="AR231" i="1"/>
  <c r="AS231" i="1" s="1"/>
  <c r="AR232" i="1"/>
  <c r="AS232" i="1" s="1"/>
  <c r="AR233" i="1"/>
  <c r="AS233" i="1" s="1"/>
  <c r="AR234" i="1"/>
  <c r="AS234" i="1" s="1"/>
  <c r="AR235" i="1"/>
  <c r="AS235" i="1" s="1"/>
  <c r="AR236" i="1"/>
  <c r="AS236" i="1" s="1"/>
  <c r="AR237" i="1"/>
  <c r="AS237" i="1" s="1"/>
  <c r="AR238" i="1"/>
  <c r="AS238" i="1" s="1"/>
  <c r="AR239" i="1"/>
  <c r="AS239" i="1" s="1"/>
  <c r="AR240" i="1"/>
  <c r="AS240" i="1" s="1"/>
  <c r="AR241" i="1"/>
  <c r="AS241" i="1" s="1"/>
  <c r="AR242" i="1"/>
  <c r="AS242" i="1" s="1"/>
  <c r="AR243" i="1"/>
  <c r="AS243" i="1" s="1"/>
  <c r="AR244" i="1"/>
  <c r="AS244" i="1" s="1"/>
  <c r="AR245" i="1"/>
  <c r="AS245" i="1" s="1"/>
  <c r="AR246" i="1"/>
  <c r="AS246" i="1" s="1"/>
  <c r="AR247" i="1"/>
  <c r="AS247" i="1" s="1"/>
  <c r="AR248" i="1"/>
  <c r="AS248" i="1" s="1"/>
  <c r="AR249" i="1"/>
  <c r="AS249" i="1" s="1"/>
  <c r="AR250" i="1"/>
  <c r="AS250" i="1" s="1"/>
  <c r="AR251" i="1"/>
  <c r="AS251" i="1" s="1"/>
  <c r="AR252" i="1"/>
  <c r="AS252" i="1" s="1"/>
  <c r="AR253" i="1"/>
  <c r="AS253" i="1" s="1"/>
  <c r="AR254" i="1"/>
  <c r="AS254" i="1" s="1"/>
  <c r="AR255" i="1"/>
  <c r="AS255" i="1" s="1"/>
  <c r="AR256" i="1"/>
  <c r="AS256" i="1" s="1"/>
  <c r="AR257" i="1"/>
  <c r="AS257" i="1" s="1"/>
  <c r="AR258" i="1"/>
  <c r="AS258" i="1" s="1"/>
  <c r="AR259" i="1"/>
  <c r="AS259" i="1" s="1"/>
  <c r="AR260" i="1"/>
  <c r="AS260" i="1" s="1"/>
  <c r="AR261" i="1"/>
  <c r="AS261" i="1" s="1"/>
  <c r="AR282" i="1"/>
  <c r="AS282" i="1" s="1"/>
  <c r="AR283" i="1"/>
  <c r="AS283" i="1" s="1"/>
  <c r="AR284" i="1"/>
  <c r="AS284" i="1" s="1"/>
  <c r="AR285" i="1"/>
  <c r="AS285" i="1" s="1"/>
  <c r="AR286" i="1"/>
  <c r="AS286" i="1" s="1"/>
  <c r="AR287" i="1"/>
  <c r="AS287" i="1" s="1"/>
  <c r="AR288" i="1"/>
  <c r="AS288" i="1" s="1"/>
  <c r="AR289" i="1"/>
  <c r="AS289" i="1" s="1"/>
  <c r="AR290" i="1"/>
  <c r="AS290" i="1" s="1"/>
  <c r="AR291" i="1"/>
  <c r="AS291" i="1" s="1"/>
  <c r="AR292" i="1"/>
  <c r="AS292" i="1" s="1"/>
  <c r="AR293" i="1"/>
  <c r="AS293" i="1" s="1"/>
  <c r="AR294" i="1"/>
  <c r="AS294" i="1" s="1"/>
  <c r="AR295" i="1"/>
  <c r="AS295" i="1" s="1"/>
  <c r="AR296" i="1"/>
  <c r="AS296" i="1" s="1"/>
  <c r="AR297" i="1"/>
  <c r="AS297" i="1" s="1"/>
  <c r="AR298" i="1"/>
  <c r="AS298" i="1" s="1"/>
  <c r="AR299" i="1"/>
  <c r="AS299" i="1" s="1"/>
  <c r="AR300" i="1"/>
  <c r="AS300" i="1" s="1"/>
  <c r="AR301" i="1"/>
  <c r="AS301" i="1" s="1"/>
  <c r="AR422" i="1"/>
  <c r="AS422" i="1" s="1"/>
  <c r="AR423" i="1"/>
  <c r="AS423" i="1" s="1"/>
  <c r="AR424" i="1"/>
  <c r="AS424" i="1" s="1"/>
  <c r="AR425" i="1"/>
  <c r="AS425" i="1" s="1"/>
  <c r="AR426" i="1"/>
  <c r="AS426" i="1" s="1"/>
  <c r="AR427" i="1"/>
  <c r="AS427" i="1" s="1"/>
  <c r="AR428" i="1"/>
  <c r="AS428" i="1" s="1"/>
  <c r="AR429" i="1"/>
  <c r="AS429" i="1" s="1"/>
  <c r="AR430" i="1"/>
  <c r="AS430" i="1" s="1"/>
  <c r="AR431" i="1"/>
  <c r="AS431" i="1" s="1"/>
  <c r="AR432" i="1"/>
  <c r="AS432" i="1" s="1"/>
  <c r="AR433" i="1"/>
  <c r="AS433" i="1" s="1"/>
  <c r="AR434" i="1"/>
  <c r="AS434" i="1" s="1"/>
  <c r="AR435" i="1"/>
  <c r="AS435" i="1" s="1"/>
  <c r="AR436" i="1"/>
  <c r="AS436" i="1" s="1"/>
  <c r="AR437" i="1"/>
  <c r="AS437" i="1" s="1"/>
  <c r="AR438" i="1"/>
  <c r="AS438" i="1" s="1"/>
  <c r="AR439" i="1"/>
  <c r="AS439" i="1" s="1"/>
  <c r="AR440" i="1"/>
  <c r="AS440" i="1" s="1"/>
  <c r="AR441" i="1"/>
  <c r="AS441" i="1" s="1"/>
  <c r="AR442" i="1"/>
  <c r="AS442" i="1" s="1"/>
  <c r="AR443" i="1"/>
  <c r="AS443" i="1" s="1"/>
  <c r="AR444" i="1"/>
  <c r="AS444" i="1" s="1"/>
  <c r="AR445" i="1"/>
  <c r="AS445" i="1" s="1"/>
  <c r="AR446" i="1"/>
  <c r="AS446" i="1" s="1"/>
  <c r="AR447" i="1"/>
  <c r="AS447" i="1" s="1"/>
  <c r="AR448" i="1"/>
  <c r="AS448" i="1" s="1"/>
  <c r="AR449" i="1"/>
  <c r="AS449" i="1" s="1"/>
  <c r="AR450" i="1"/>
  <c r="AS450" i="1" s="1"/>
  <c r="AR451" i="1"/>
  <c r="AS451" i="1" s="1"/>
  <c r="AR452" i="1"/>
  <c r="AS452" i="1" s="1"/>
  <c r="AR453" i="1"/>
  <c r="AS453" i="1" s="1"/>
  <c r="AR454" i="1"/>
  <c r="AS454" i="1" s="1"/>
  <c r="AR455" i="1"/>
  <c r="AS455" i="1" s="1"/>
  <c r="AR456" i="1"/>
  <c r="AS456" i="1" s="1"/>
  <c r="AR457" i="1"/>
  <c r="AS457" i="1" s="1"/>
  <c r="AR458" i="1"/>
  <c r="AS458" i="1" s="1"/>
  <c r="AR459" i="1"/>
  <c r="AS459" i="1" s="1"/>
  <c r="AR460" i="1"/>
  <c r="AS460" i="1" s="1"/>
  <c r="AR461" i="1"/>
  <c r="AS461" i="1" s="1"/>
  <c r="AR182" i="1"/>
  <c r="AS182" i="1" s="1"/>
  <c r="AR183" i="1"/>
  <c r="AS183" i="1" s="1"/>
  <c r="AR184" i="1"/>
  <c r="AS184" i="1" s="1"/>
  <c r="AR185" i="1"/>
  <c r="AS185" i="1" s="1"/>
  <c r="AR186" i="1"/>
  <c r="AS186" i="1" s="1"/>
  <c r="AR187" i="1"/>
  <c r="AS187" i="1" s="1"/>
  <c r="AR188" i="1"/>
  <c r="AS188" i="1" s="1"/>
  <c r="AR189" i="1"/>
  <c r="AS189" i="1" s="1"/>
  <c r="AR190" i="1"/>
  <c r="AS190" i="1" s="1"/>
  <c r="AR191" i="1"/>
  <c r="AS191" i="1" s="1"/>
  <c r="AR192" i="1"/>
  <c r="AS192" i="1" s="1"/>
  <c r="AR193" i="1"/>
  <c r="AS193" i="1" s="1"/>
  <c r="AR194" i="1"/>
  <c r="AS194" i="1" s="1"/>
  <c r="AR195" i="1"/>
  <c r="AS195" i="1" s="1"/>
  <c r="AR196" i="1"/>
  <c r="AS196" i="1" s="1"/>
  <c r="AR197" i="1"/>
  <c r="AS197" i="1" s="1"/>
  <c r="AR198" i="1"/>
  <c r="AS198" i="1" s="1"/>
  <c r="AR199" i="1"/>
  <c r="AS199" i="1" s="1"/>
  <c r="AR200" i="1"/>
  <c r="AS200" i="1" s="1"/>
  <c r="AR201" i="1"/>
  <c r="AS201" i="1" s="1"/>
  <c r="AR202" i="1"/>
  <c r="AS202" i="1" s="1"/>
  <c r="AR203" i="1"/>
  <c r="AS203" i="1" s="1"/>
  <c r="AR204" i="1"/>
  <c r="AS204" i="1" s="1"/>
  <c r="AR205" i="1"/>
  <c r="AS205" i="1" s="1"/>
  <c r="AR206" i="1"/>
  <c r="AS206" i="1" s="1"/>
  <c r="AR207" i="1"/>
  <c r="AS207" i="1" s="1"/>
  <c r="AR208" i="1"/>
  <c r="AS208" i="1" s="1"/>
  <c r="AR209" i="1"/>
  <c r="AS209" i="1" s="1"/>
  <c r="AR210" i="1"/>
  <c r="AS210" i="1" s="1"/>
  <c r="AR211" i="1"/>
  <c r="AS211" i="1" s="1"/>
  <c r="AR212" i="1"/>
  <c r="AS212" i="1" s="1"/>
  <c r="AR213" i="1"/>
  <c r="AS213" i="1" s="1"/>
  <c r="AR214" i="1"/>
  <c r="AS214" i="1" s="1"/>
  <c r="AR215" i="1"/>
  <c r="AS215" i="1" s="1"/>
  <c r="AR216" i="1"/>
  <c r="AS216" i="1" s="1"/>
  <c r="AR217" i="1"/>
  <c r="AS217" i="1" s="1"/>
  <c r="AR218" i="1"/>
  <c r="AS218" i="1" s="1"/>
  <c r="AR219" i="1"/>
  <c r="AS219" i="1" s="1"/>
  <c r="AR220" i="1"/>
  <c r="AS220" i="1" s="1"/>
  <c r="AR221" i="1"/>
  <c r="AS221" i="1" s="1"/>
  <c r="AR362" i="1"/>
  <c r="AS362" i="1" s="1"/>
  <c r="AR363" i="1"/>
  <c r="AS363" i="1" s="1"/>
  <c r="AR364" i="1"/>
  <c r="AS364" i="1" s="1"/>
  <c r="AR365" i="1"/>
  <c r="AS365" i="1" s="1"/>
  <c r="AR366" i="1"/>
  <c r="AS366" i="1" s="1"/>
  <c r="AR367" i="1"/>
  <c r="AS367" i="1" s="1"/>
  <c r="AR368" i="1"/>
  <c r="AS368" i="1" s="1"/>
  <c r="AR369" i="1"/>
  <c r="AS369" i="1" s="1"/>
  <c r="AR370" i="1"/>
  <c r="AS370" i="1" s="1"/>
  <c r="AR371" i="1"/>
  <c r="AS371" i="1" s="1"/>
  <c r="AR372" i="1"/>
  <c r="AS372" i="1" s="1"/>
  <c r="AR373" i="1"/>
  <c r="AS373" i="1" s="1"/>
  <c r="AR374" i="1"/>
  <c r="AS374" i="1" s="1"/>
  <c r="AR375" i="1"/>
  <c r="AS375" i="1" s="1"/>
  <c r="AR376" i="1"/>
  <c r="AS376" i="1" s="1"/>
  <c r="AR377" i="1"/>
  <c r="AS377" i="1" s="1"/>
  <c r="AR378" i="1"/>
  <c r="AS378" i="1" s="1"/>
  <c r="AR379" i="1"/>
  <c r="AS379" i="1" s="1"/>
  <c r="AR380" i="1"/>
  <c r="AS380" i="1" s="1"/>
  <c r="AR381" i="1"/>
  <c r="AS381" i="1" s="1"/>
  <c r="AR382" i="1"/>
  <c r="AS382" i="1" s="1"/>
  <c r="AR383" i="1"/>
  <c r="AS383" i="1" s="1"/>
  <c r="AR384" i="1"/>
  <c r="AS384" i="1" s="1"/>
  <c r="AR385" i="1"/>
  <c r="AS385" i="1" s="1"/>
  <c r="AR386" i="1"/>
  <c r="AS386" i="1" s="1"/>
  <c r="AR387" i="1"/>
  <c r="AS387" i="1" s="1"/>
  <c r="AR388" i="1"/>
  <c r="AS388" i="1" s="1"/>
  <c r="AR389" i="1"/>
  <c r="AS389" i="1" s="1"/>
  <c r="AR390" i="1"/>
  <c r="AS390" i="1" s="1"/>
  <c r="AR391" i="1"/>
  <c r="AS391" i="1" s="1"/>
  <c r="AR392" i="1"/>
  <c r="AS392" i="1" s="1"/>
  <c r="AR393" i="1"/>
  <c r="AS393" i="1" s="1"/>
  <c r="AR394" i="1"/>
  <c r="AS394" i="1" s="1"/>
  <c r="AR395" i="1"/>
  <c r="AS395" i="1" s="1"/>
  <c r="AR396" i="1"/>
  <c r="AS396" i="1" s="1"/>
  <c r="AR397" i="1"/>
  <c r="AS397" i="1" s="1"/>
  <c r="AR398" i="1"/>
  <c r="AS398" i="1" s="1"/>
  <c r="AR399" i="1"/>
  <c r="AS399" i="1" s="1"/>
  <c r="AR400" i="1"/>
  <c r="AS400" i="1" s="1"/>
  <c r="AR401" i="1"/>
  <c r="AS401" i="1" s="1"/>
  <c r="AR302" i="1"/>
  <c r="AS302" i="1" s="1"/>
  <c r="AR303" i="1"/>
  <c r="AS303" i="1" s="1"/>
  <c r="AR304" i="1"/>
  <c r="AS304" i="1" s="1"/>
  <c r="AR305" i="1"/>
  <c r="AS305" i="1" s="1"/>
  <c r="AR306" i="1"/>
  <c r="AS306" i="1" s="1"/>
  <c r="AR307" i="1"/>
  <c r="AS307" i="1" s="1"/>
  <c r="AR308" i="1"/>
  <c r="AS308" i="1" s="1"/>
  <c r="AR309" i="1"/>
  <c r="AS309" i="1" s="1"/>
  <c r="AR310" i="1"/>
  <c r="AS310" i="1" s="1"/>
  <c r="AR311" i="1"/>
  <c r="AS311" i="1" s="1"/>
  <c r="AR312" i="1"/>
  <c r="AS312" i="1" s="1"/>
  <c r="AR313" i="1"/>
  <c r="AS313" i="1" s="1"/>
  <c r="AR314" i="1"/>
  <c r="AS314" i="1" s="1"/>
  <c r="AR315" i="1"/>
  <c r="AS315" i="1" s="1"/>
  <c r="AR316" i="1"/>
  <c r="AS316" i="1" s="1"/>
  <c r="AR317" i="1"/>
  <c r="AS317" i="1" s="1"/>
  <c r="AR318" i="1"/>
  <c r="AS318" i="1" s="1"/>
  <c r="AR319" i="1"/>
  <c r="AS319" i="1" s="1"/>
  <c r="AR320" i="1"/>
  <c r="AS320" i="1" s="1"/>
  <c r="AR321" i="1"/>
  <c r="AS321" i="1" s="1"/>
  <c r="AR322" i="1"/>
  <c r="AS322" i="1" s="1"/>
  <c r="AR323" i="1"/>
  <c r="AS323" i="1" s="1"/>
  <c r="AR324" i="1"/>
  <c r="AS324" i="1" s="1"/>
  <c r="AR325" i="1"/>
  <c r="AS325" i="1" s="1"/>
  <c r="AR326" i="1"/>
  <c r="AS326" i="1" s="1"/>
  <c r="AR327" i="1"/>
  <c r="AS327" i="1" s="1"/>
  <c r="AR328" i="1"/>
  <c r="AS328" i="1" s="1"/>
  <c r="AR329" i="1"/>
  <c r="AS329" i="1" s="1"/>
  <c r="AR330" i="1"/>
  <c r="AS330" i="1" s="1"/>
  <c r="AR331" i="1"/>
  <c r="AS331" i="1" s="1"/>
  <c r="AR332" i="1"/>
  <c r="AS332" i="1" s="1"/>
  <c r="AR333" i="1"/>
  <c r="AS333" i="1" s="1"/>
  <c r="AR334" i="1"/>
  <c r="AS334" i="1" s="1"/>
  <c r="AR335" i="1"/>
  <c r="AS335" i="1" s="1"/>
  <c r="AR336" i="1"/>
  <c r="AS336" i="1" s="1"/>
  <c r="AR337" i="1"/>
  <c r="AS337" i="1" s="1"/>
  <c r="AR338" i="1"/>
  <c r="AS338" i="1" s="1"/>
  <c r="AR339" i="1"/>
  <c r="AS339" i="1" s="1"/>
  <c r="AR340" i="1"/>
  <c r="AS340" i="1" s="1"/>
  <c r="AR341" i="1"/>
  <c r="AS341" i="1" s="1"/>
  <c r="AR342" i="1"/>
  <c r="AS342" i="1" s="1"/>
  <c r="AR343" i="1"/>
  <c r="AS343" i="1" s="1"/>
  <c r="AR344" i="1"/>
  <c r="AS344" i="1" s="1"/>
  <c r="AR345" i="1"/>
  <c r="AS345" i="1" s="1"/>
  <c r="AR346" i="1"/>
  <c r="AS346" i="1" s="1"/>
  <c r="AR347" i="1"/>
  <c r="AS347" i="1" s="1"/>
  <c r="AR348" i="1"/>
  <c r="AS348" i="1" s="1"/>
  <c r="AR349" i="1"/>
  <c r="AS349" i="1" s="1"/>
  <c r="AR350" i="1"/>
  <c r="AS350" i="1" s="1"/>
  <c r="AR351" i="1"/>
  <c r="AS351" i="1" s="1"/>
  <c r="AR352" i="1"/>
  <c r="AS352" i="1" s="1"/>
  <c r="AR353" i="1"/>
  <c r="AS353" i="1" s="1"/>
  <c r="AR354" i="1"/>
  <c r="AS354" i="1" s="1"/>
  <c r="AR355" i="1"/>
  <c r="AS355" i="1" s="1"/>
  <c r="AR356" i="1"/>
  <c r="AS356" i="1" s="1"/>
  <c r="AR357" i="1"/>
  <c r="AS357" i="1" s="1"/>
  <c r="AR358" i="1"/>
  <c r="AS358" i="1" s="1"/>
  <c r="AR359" i="1"/>
  <c r="AS359" i="1" s="1"/>
  <c r="AR360" i="1"/>
  <c r="AS360" i="1" s="1"/>
  <c r="AR361" i="1"/>
  <c r="AS361" i="1" s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302" i="1"/>
  <c r="BI303" i="1"/>
  <c r="BI304" i="1"/>
  <c r="BI305" i="1"/>
  <c r="BI306" i="1"/>
  <c r="BI307" i="1"/>
  <c r="BI308" i="1"/>
  <c r="BI309" i="1"/>
  <c r="BJ309" i="1" s="1"/>
  <c r="BK309" i="1" s="1"/>
  <c r="BL309" i="1" s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2" i="1"/>
  <c r="BJ2" i="1" s="1"/>
  <c r="BK2" i="1" s="1"/>
  <c r="BI3" i="1"/>
  <c r="BJ3" i="1" s="1"/>
  <c r="BK3" i="1" s="1"/>
  <c r="BI4" i="1"/>
  <c r="BJ4" i="1" s="1"/>
  <c r="BK4" i="1" s="1"/>
  <c r="BI5" i="1"/>
  <c r="BJ5" i="1" s="1"/>
  <c r="BK5" i="1" s="1"/>
  <c r="BI6" i="1"/>
  <c r="BJ6" i="1" s="1"/>
  <c r="BK6" i="1" s="1"/>
  <c r="BI7" i="1"/>
  <c r="BJ7" i="1" s="1"/>
  <c r="BK7" i="1" s="1"/>
  <c r="BI8" i="1"/>
  <c r="BJ8" i="1" s="1"/>
  <c r="BK8" i="1" s="1"/>
  <c r="BI9" i="1"/>
  <c r="BJ9" i="1" s="1"/>
  <c r="BK9" i="1" s="1"/>
  <c r="BI10" i="1"/>
  <c r="BJ10" i="1" s="1"/>
  <c r="BK10" i="1" s="1"/>
  <c r="BI11" i="1"/>
  <c r="BJ11" i="1" s="1"/>
  <c r="BK11" i="1" s="1"/>
  <c r="BI12" i="1"/>
  <c r="BJ12" i="1" s="1"/>
  <c r="BK12" i="1" s="1"/>
  <c r="BI13" i="1"/>
  <c r="BJ13" i="1" s="1"/>
  <c r="BK13" i="1" s="1"/>
  <c r="BI14" i="1"/>
  <c r="BJ14" i="1" s="1"/>
  <c r="BK14" i="1" s="1"/>
  <c r="BI15" i="1"/>
  <c r="BJ15" i="1" s="1"/>
  <c r="BK15" i="1" s="1"/>
  <c r="BI16" i="1"/>
  <c r="BJ16" i="1" s="1"/>
  <c r="BK16" i="1" s="1"/>
  <c r="BI17" i="1"/>
  <c r="BJ17" i="1" s="1"/>
  <c r="BK17" i="1" s="1"/>
  <c r="BI18" i="1"/>
  <c r="BJ18" i="1" s="1"/>
  <c r="BK18" i="1" s="1"/>
  <c r="BI19" i="1"/>
  <c r="BJ19" i="1" s="1"/>
  <c r="BK19" i="1" s="1"/>
  <c r="BI20" i="1"/>
  <c r="BJ20" i="1" s="1"/>
  <c r="BK20" i="1" s="1"/>
  <c r="BI21" i="1"/>
  <c r="BJ21" i="1" s="1"/>
  <c r="BK21" i="1" s="1"/>
  <c r="BI22" i="1"/>
  <c r="BJ22" i="1" s="1"/>
  <c r="BK22" i="1" s="1"/>
  <c r="BI23" i="1"/>
  <c r="BJ23" i="1" s="1"/>
  <c r="BK23" i="1" s="1"/>
  <c r="BI24" i="1"/>
  <c r="BJ24" i="1" s="1"/>
  <c r="BK24" i="1" s="1"/>
  <c r="BI25" i="1"/>
  <c r="BJ25" i="1" s="1"/>
  <c r="BK25" i="1" s="1"/>
  <c r="BI26" i="1"/>
  <c r="BJ26" i="1" s="1"/>
  <c r="BK26" i="1" s="1"/>
  <c r="BI27" i="1"/>
  <c r="BJ27" i="1" s="1"/>
  <c r="BK27" i="1" s="1"/>
  <c r="BI28" i="1"/>
  <c r="BJ28" i="1" s="1"/>
  <c r="BK28" i="1" s="1"/>
  <c r="BI29" i="1"/>
  <c r="BJ29" i="1" s="1"/>
  <c r="BK29" i="1" s="1"/>
  <c r="BI30" i="1"/>
  <c r="BJ30" i="1" s="1"/>
  <c r="BK30" i="1" s="1"/>
  <c r="BI31" i="1"/>
  <c r="BJ31" i="1" s="1"/>
  <c r="BK31" i="1" s="1"/>
  <c r="BI32" i="1"/>
  <c r="BJ32" i="1" s="1"/>
  <c r="BK32" i="1" s="1"/>
  <c r="BI33" i="1"/>
  <c r="BJ33" i="1" s="1"/>
  <c r="BK33" i="1" s="1"/>
  <c r="BI34" i="1"/>
  <c r="BJ34" i="1" s="1"/>
  <c r="BK34" i="1" s="1"/>
  <c r="BI35" i="1"/>
  <c r="BJ35" i="1" s="1"/>
  <c r="BK35" i="1" s="1"/>
  <c r="BI36" i="1"/>
  <c r="BJ36" i="1" s="1"/>
  <c r="BK36" i="1" s="1"/>
  <c r="BI37" i="1"/>
  <c r="BJ37" i="1" s="1"/>
  <c r="BK37" i="1" s="1"/>
  <c r="BI38" i="1"/>
  <c r="BJ38" i="1" s="1"/>
  <c r="BK38" i="1" s="1"/>
  <c r="BI39" i="1"/>
  <c r="BJ39" i="1" s="1"/>
  <c r="BK39" i="1" s="1"/>
  <c r="BI40" i="1"/>
  <c r="BJ40" i="1" s="1"/>
  <c r="BK40" i="1" s="1"/>
  <c r="BI41" i="1"/>
  <c r="BJ41" i="1" s="1"/>
  <c r="BK41" i="1" s="1"/>
  <c r="BI366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362" i="1"/>
  <c r="BI363" i="1"/>
  <c r="BI364" i="1"/>
  <c r="BI365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182" i="1"/>
  <c r="BI183" i="1"/>
  <c r="BI184" i="1"/>
  <c r="BI185" i="1"/>
  <c r="BI186" i="1"/>
  <c r="BI187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BM178" i="1" l="1"/>
  <c r="BL178" i="1"/>
  <c r="BM174" i="1"/>
  <c r="BL174" i="1"/>
  <c r="BM171" i="1"/>
  <c r="BL171" i="1"/>
  <c r="BM154" i="1"/>
  <c r="BL154" i="1"/>
  <c r="BM148" i="1"/>
  <c r="BL148" i="1"/>
  <c r="BM141" i="1"/>
  <c r="BL141" i="1"/>
  <c r="BM131" i="1"/>
  <c r="BL131" i="1"/>
  <c r="BM118" i="1"/>
  <c r="BL118" i="1"/>
  <c r="BM111" i="1"/>
  <c r="BL111" i="1"/>
  <c r="BM108" i="1"/>
  <c r="BL108" i="1"/>
  <c r="BM165" i="1"/>
  <c r="BL165" i="1"/>
  <c r="BM153" i="1"/>
  <c r="BL153" i="1"/>
  <c r="BM112" i="1"/>
  <c r="BL112" i="1"/>
  <c r="BM27" i="1"/>
  <c r="BL27" i="1"/>
  <c r="BM20" i="1"/>
  <c r="BL20" i="1"/>
  <c r="BM9" i="1"/>
  <c r="BL9" i="1"/>
  <c r="BM3" i="1"/>
  <c r="BL3" i="1"/>
  <c r="BM181" i="1"/>
  <c r="BL181" i="1"/>
  <c r="BM168" i="1"/>
  <c r="BL168" i="1"/>
  <c r="BM161" i="1"/>
  <c r="BL161" i="1"/>
  <c r="BM158" i="1"/>
  <c r="BL158" i="1"/>
  <c r="BM151" i="1"/>
  <c r="BL151" i="1"/>
  <c r="BM146" i="1"/>
  <c r="BL146" i="1"/>
  <c r="BM138" i="1"/>
  <c r="BL138" i="1"/>
  <c r="BM134" i="1"/>
  <c r="BL134" i="1"/>
  <c r="BM128" i="1"/>
  <c r="BL128" i="1"/>
  <c r="BM126" i="1"/>
  <c r="BL126" i="1"/>
  <c r="BM121" i="1"/>
  <c r="BL121" i="1"/>
  <c r="BM114" i="1"/>
  <c r="BL114" i="1"/>
  <c r="BM155" i="1"/>
  <c r="BL155" i="1"/>
  <c r="BM136" i="1"/>
  <c r="BL136" i="1"/>
  <c r="BM129" i="1"/>
  <c r="BL129" i="1"/>
  <c r="BM124" i="1"/>
  <c r="BL124" i="1"/>
  <c r="BM105" i="1"/>
  <c r="BL105" i="1"/>
  <c r="BM102" i="1"/>
  <c r="BL102" i="1"/>
  <c r="BM39" i="1"/>
  <c r="BL39" i="1"/>
  <c r="BM33" i="1"/>
  <c r="BL33" i="1"/>
  <c r="BM22" i="1"/>
  <c r="BL22" i="1"/>
  <c r="BM19" i="1"/>
  <c r="BL19" i="1"/>
  <c r="BM13" i="1"/>
  <c r="BL13" i="1"/>
  <c r="BM2" i="1"/>
  <c r="BL2" i="1"/>
  <c r="BM180" i="1"/>
  <c r="BL180" i="1"/>
  <c r="BM169" i="1"/>
  <c r="BL169" i="1"/>
  <c r="BM167" i="1"/>
  <c r="BL167" i="1"/>
  <c r="BM163" i="1"/>
  <c r="BL163" i="1"/>
  <c r="BM157" i="1"/>
  <c r="BL157" i="1"/>
  <c r="BM149" i="1"/>
  <c r="BL149" i="1"/>
  <c r="BM145" i="1"/>
  <c r="BL145" i="1"/>
  <c r="BM143" i="1"/>
  <c r="BL143" i="1"/>
  <c r="BM137" i="1"/>
  <c r="BL137" i="1"/>
  <c r="BM127" i="1"/>
  <c r="BL127" i="1"/>
  <c r="BM120" i="1"/>
  <c r="BL120" i="1"/>
  <c r="BM109" i="1"/>
  <c r="BL109" i="1"/>
  <c r="BM107" i="1"/>
  <c r="BL107" i="1"/>
  <c r="BM122" i="1"/>
  <c r="BL122" i="1"/>
  <c r="BM103" i="1"/>
  <c r="BL103" i="1"/>
  <c r="BM37" i="1"/>
  <c r="BL37" i="1"/>
  <c r="BM25" i="1"/>
  <c r="BL25" i="1"/>
  <c r="BM7" i="1"/>
  <c r="BL7" i="1"/>
  <c r="BM160" i="1"/>
  <c r="BL160" i="1"/>
  <c r="BM159" i="1"/>
  <c r="BL159" i="1"/>
  <c r="BM119" i="1"/>
  <c r="BL119" i="1"/>
  <c r="BM36" i="1"/>
  <c r="BL36" i="1"/>
  <c r="BM35" i="1"/>
  <c r="BL35" i="1"/>
  <c r="BM32" i="1"/>
  <c r="BL32" i="1"/>
  <c r="BM30" i="1"/>
  <c r="BL30" i="1"/>
  <c r="BM24" i="1"/>
  <c r="BL24" i="1"/>
  <c r="BM16" i="1"/>
  <c r="BL16" i="1"/>
  <c r="BM15" i="1"/>
  <c r="BL15" i="1"/>
  <c r="BM12" i="1"/>
  <c r="BL12" i="1"/>
  <c r="BM10" i="1"/>
  <c r="BL10" i="1"/>
  <c r="BM4" i="1"/>
  <c r="BL4" i="1"/>
  <c r="BM179" i="1"/>
  <c r="BL179" i="1"/>
  <c r="BM173" i="1"/>
  <c r="BL173" i="1"/>
  <c r="BM162" i="1"/>
  <c r="BL162" i="1"/>
  <c r="BM142" i="1"/>
  <c r="BL142" i="1"/>
  <c r="BM139" i="1"/>
  <c r="BL139" i="1"/>
  <c r="BM133" i="1"/>
  <c r="BL133" i="1"/>
  <c r="BM117" i="1"/>
  <c r="BL117" i="1"/>
  <c r="BM106" i="1"/>
  <c r="BL106" i="1"/>
  <c r="BM40" i="1"/>
  <c r="BL40" i="1"/>
  <c r="BM29" i="1"/>
  <c r="BL29" i="1"/>
  <c r="BM23" i="1"/>
  <c r="BL23" i="1"/>
  <c r="BM17" i="1"/>
  <c r="BL17" i="1"/>
  <c r="BM5" i="1"/>
  <c r="BL5" i="1"/>
  <c r="BM177" i="1"/>
  <c r="BL177" i="1"/>
  <c r="BM166" i="1"/>
  <c r="BL166" i="1"/>
  <c r="BM147" i="1"/>
  <c r="BL147" i="1"/>
  <c r="BM140" i="1"/>
  <c r="BL140" i="1"/>
  <c r="BM130" i="1"/>
  <c r="BL130" i="1"/>
  <c r="BM125" i="1"/>
  <c r="BL125" i="1"/>
  <c r="BM123" i="1"/>
  <c r="BL123" i="1"/>
  <c r="BM113" i="1"/>
  <c r="BL113" i="1"/>
  <c r="BM41" i="1"/>
  <c r="BL41" i="1"/>
  <c r="BM38" i="1"/>
  <c r="BL38" i="1"/>
  <c r="BM34" i="1"/>
  <c r="BL34" i="1"/>
  <c r="BM31" i="1"/>
  <c r="BL31" i="1"/>
  <c r="BM28" i="1"/>
  <c r="BL28" i="1"/>
  <c r="BM26" i="1"/>
  <c r="BL26" i="1"/>
  <c r="BM21" i="1"/>
  <c r="BL21" i="1"/>
  <c r="BM18" i="1"/>
  <c r="BL18" i="1"/>
  <c r="BM14" i="1"/>
  <c r="BL14" i="1"/>
  <c r="BM11" i="1"/>
  <c r="BL11" i="1"/>
  <c r="BM8" i="1"/>
  <c r="BL8" i="1"/>
  <c r="BM6" i="1"/>
  <c r="BL6" i="1"/>
  <c r="BM104" i="1"/>
  <c r="BL104" i="1"/>
  <c r="BM176" i="1"/>
  <c r="BL176" i="1"/>
  <c r="BM175" i="1"/>
  <c r="BL175" i="1"/>
  <c r="BM172" i="1"/>
  <c r="BL172" i="1"/>
  <c r="BM170" i="1"/>
  <c r="BL170" i="1"/>
  <c r="BM164" i="1"/>
  <c r="BL164" i="1"/>
  <c r="BM156" i="1"/>
  <c r="BL156" i="1"/>
  <c r="BM152" i="1"/>
  <c r="BL152" i="1"/>
  <c r="BM150" i="1"/>
  <c r="BL150" i="1"/>
  <c r="BM144" i="1"/>
  <c r="BL144" i="1"/>
  <c r="BM135" i="1"/>
  <c r="BL135" i="1"/>
  <c r="BM132" i="1"/>
  <c r="BL132" i="1"/>
  <c r="BM116" i="1"/>
  <c r="BL116" i="1"/>
  <c r="BM115" i="1"/>
  <c r="BL115" i="1"/>
  <c r="BM110" i="1"/>
  <c r="BL110" i="1"/>
  <c r="BB361" i="1"/>
  <c r="CK361" i="1"/>
  <c r="CO361" i="1" s="1"/>
  <c r="CI361" i="1"/>
  <c r="CM361" i="1" s="1"/>
  <c r="CH361" i="1"/>
  <c r="CL361" i="1" s="1"/>
  <c r="CJ361" i="1"/>
  <c r="CN361" i="1" s="1"/>
  <c r="BB338" i="1"/>
  <c r="CH338" i="1"/>
  <c r="CL338" i="1" s="1"/>
  <c r="CI338" i="1"/>
  <c r="CM338" i="1" s="1"/>
  <c r="CK338" i="1"/>
  <c r="CO338" i="1" s="1"/>
  <c r="CJ338" i="1"/>
  <c r="CN338" i="1" s="1"/>
  <c r="BB331" i="1"/>
  <c r="CK331" i="1"/>
  <c r="CO331" i="1" s="1"/>
  <c r="CJ331" i="1"/>
  <c r="CN331" i="1" s="1"/>
  <c r="CI331" i="1"/>
  <c r="CM331" i="1" s="1"/>
  <c r="CH331" i="1"/>
  <c r="CL331" i="1" s="1"/>
  <c r="BB326" i="1"/>
  <c r="CJ326" i="1"/>
  <c r="CN326" i="1" s="1"/>
  <c r="CI326" i="1"/>
  <c r="CM326" i="1" s="1"/>
  <c r="CH326" i="1"/>
  <c r="CL326" i="1" s="1"/>
  <c r="CK326" i="1"/>
  <c r="CO326" i="1" s="1"/>
  <c r="BB314" i="1"/>
  <c r="CJ314" i="1"/>
  <c r="CN314" i="1" s="1"/>
  <c r="CI314" i="1"/>
  <c r="CM314" i="1" s="1"/>
  <c r="CK314" i="1"/>
  <c r="CO314" i="1" s="1"/>
  <c r="CH314" i="1"/>
  <c r="CL314" i="1" s="1"/>
  <c r="BB308" i="1"/>
  <c r="CI308" i="1"/>
  <c r="CM308" i="1" s="1"/>
  <c r="CJ308" i="1"/>
  <c r="CN308" i="1" s="1"/>
  <c r="CH308" i="1"/>
  <c r="CL308" i="1" s="1"/>
  <c r="CK308" i="1"/>
  <c r="CO308" i="1" s="1"/>
  <c r="BB401" i="1"/>
  <c r="CK401" i="1"/>
  <c r="CO401" i="1" s="1"/>
  <c r="CH401" i="1"/>
  <c r="CL401" i="1" s="1"/>
  <c r="CI401" i="1"/>
  <c r="CM401" i="1" s="1"/>
  <c r="CJ401" i="1"/>
  <c r="CN401" i="1" s="1"/>
  <c r="BB389" i="1"/>
  <c r="CI389" i="1"/>
  <c r="CM389" i="1" s="1"/>
  <c r="CH389" i="1"/>
  <c r="CL389" i="1" s="1"/>
  <c r="CJ389" i="1"/>
  <c r="CN389" i="1" s="1"/>
  <c r="CK389" i="1"/>
  <c r="CO389" i="1" s="1"/>
  <c r="BB383" i="1"/>
  <c r="CK383" i="1"/>
  <c r="CO383" i="1" s="1"/>
  <c r="CI383" i="1"/>
  <c r="CM383" i="1" s="1"/>
  <c r="CJ383" i="1"/>
  <c r="CN383" i="1" s="1"/>
  <c r="CH383" i="1"/>
  <c r="CL383" i="1" s="1"/>
  <c r="BB377" i="1"/>
  <c r="CI377" i="1"/>
  <c r="CM377" i="1" s="1"/>
  <c r="CH377" i="1"/>
  <c r="CL377" i="1" s="1"/>
  <c r="CK377" i="1"/>
  <c r="CO377" i="1" s="1"/>
  <c r="CJ377" i="1"/>
  <c r="CN377" i="1" s="1"/>
  <c r="BB365" i="1"/>
  <c r="CH365" i="1"/>
  <c r="CL365" i="1" s="1"/>
  <c r="CI365" i="1"/>
  <c r="CM365" i="1" s="1"/>
  <c r="CK365" i="1"/>
  <c r="CO365" i="1" s="1"/>
  <c r="CJ365" i="1"/>
  <c r="CN365" i="1" s="1"/>
  <c r="BB212" i="1"/>
  <c r="CJ212" i="1"/>
  <c r="CN212" i="1" s="1"/>
  <c r="CH212" i="1"/>
  <c r="CL212" i="1" s="1"/>
  <c r="CI212" i="1"/>
  <c r="CM212" i="1" s="1"/>
  <c r="CK212" i="1"/>
  <c r="CO212" i="1" s="1"/>
  <c r="BB195" i="1"/>
  <c r="CI195" i="1"/>
  <c r="CM195" i="1" s="1"/>
  <c r="CJ195" i="1"/>
  <c r="CN195" i="1" s="1"/>
  <c r="CH195" i="1"/>
  <c r="CL195" i="1" s="1"/>
  <c r="CK195" i="1"/>
  <c r="CO195" i="1" s="1"/>
  <c r="BB476" i="1"/>
  <c r="CI476" i="1"/>
  <c r="CM476" i="1" s="1"/>
  <c r="CJ476" i="1"/>
  <c r="CN476" i="1" s="1"/>
  <c r="CK476" i="1"/>
  <c r="CO476" i="1" s="1"/>
  <c r="CH476" i="1"/>
  <c r="CL476" i="1" s="1"/>
  <c r="BB470" i="1"/>
  <c r="CI470" i="1"/>
  <c r="CM470" i="1" s="1"/>
  <c r="CJ470" i="1"/>
  <c r="CN470" i="1" s="1"/>
  <c r="CK470" i="1"/>
  <c r="CO470" i="1" s="1"/>
  <c r="CH470" i="1"/>
  <c r="CL470" i="1" s="1"/>
  <c r="BB464" i="1"/>
  <c r="CI464" i="1"/>
  <c r="CM464" i="1" s="1"/>
  <c r="CJ464" i="1"/>
  <c r="CN464" i="1" s="1"/>
  <c r="CK464" i="1"/>
  <c r="CO464" i="1" s="1"/>
  <c r="CH464" i="1"/>
  <c r="CL464" i="1" s="1"/>
  <c r="BB452" i="1"/>
  <c r="CI452" i="1"/>
  <c r="CM452" i="1" s="1"/>
  <c r="CJ452" i="1"/>
  <c r="CN452" i="1" s="1"/>
  <c r="CK452" i="1"/>
  <c r="CO452" i="1" s="1"/>
  <c r="CH452" i="1"/>
  <c r="CL452" i="1" s="1"/>
  <c r="BB435" i="1"/>
  <c r="CI435" i="1"/>
  <c r="CM435" i="1" s="1"/>
  <c r="CJ435" i="1"/>
  <c r="CN435" i="1" s="1"/>
  <c r="CK435" i="1"/>
  <c r="CO435" i="1" s="1"/>
  <c r="CH435" i="1"/>
  <c r="CL435" i="1" s="1"/>
  <c r="BB296" i="1"/>
  <c r="CH296" i="1"/>
  <c r="CL296" i="1" s="1"/>
  <c r="CI296" i="1"/>
  <c r="CM296" i="1" s="1"/>
  <c r="CK296" i="1"/>
  <c r="CO296" i="1" s="1"/>
  <c r="CJ296" i="1"/>
  <c r="CN296" i="1" s="1"/>
  <c r="BB290" i="1"/>
  <c r="CI290" i="1"/>
  <c r="CM290" i="1" s="1"/>
  <c r="CJ290" i="1"/>
  <c r="CN290" i="1" s="1"/>
  <c r="CH290" i="1"/>
  <c r="CL290" i="1" s="1"/>
  <c r="CK290" i="1"/>
  <c r="CO290" i="1" s="1"/>
  <c r="BB284" i="1"/>
  <c r="CH284" i="1"/>
  <c r="CL284" i="1" s="1"/>
  <c r="CJ284" i="1"/>
  <c r="CN284" i="1" s="1"/>
  <c r="CK284" i="1"/>
  <c r="CO284" i="1" s="1"/>
  <c r="CI284" i="1"/>
  <c r="CM284" i="1" s="1"/>
  <c r="BB272" i="1"/>
  <c r="CJ272" i="1"/>
  <c r="CN272" i="1" s="1"/>
  <c r="CH272" i="1"/>
  <c r="CL272" i="1" s="1"/>
  <c r="CK272" i="1"/>
  <c r="CO272" i="1" s="1"/>
  <c r="CI272" i="1"/>
  <c r="CM272" i="1" s="1"/>
  <c r="BB254" i="1"/>
  <c r="CJ254" i="1"/>
  <c r="CN254" i="1" s="1"/>
  <c r="CI254" i="1"/>
  <c r="CM254" i="1" s="1"/>
  <c r="CH254" i="1"/>
  <c r="CL254" i="1" s="1"/>
  <c r="CK254" i="1"/>
  <c r="CO254" i="1" s="1"/>
  <c r="BB248" i="1"/>
  <c r="CH248" i="1"/>
  <c r="CL248" i="1" s="1"/>
  <c r="CI248" i="1"/>
  <c r="CM248" i="1" s="1"/>
  <c r="CK248" i="1"/>
  <c r="CO248" i="1" s="1"/>
  <c r="CJ248" i="1"/>
  <c r="CN248" i="1" s="1"/>
  <c r="BB241" i="1"/>
  <c r="CI241" i="1"/>
  <c r="CM241" i="1" s="1"/>
  <c r="CJ241" i="1"/>
  <c r="CN241" i="1" s="1"/>
  <c r="CK241" i="1"/>
  <c r="CO241" i="1" s="1"/>
  <c r="CH241" i="1"/>
  <c r="CL241" i="1" s="1"/>
  <c r="BB360" i="1"/>
  <c r="CK360" i="1"/>
  <c r="CO360" i="1" s="1"/>
  <c r="CH360" i="1"/>
  <c r="CL360" i="1" s="1"/>
  <c r="CJ360" i="1"/>
  <c r="CN360" i="1" s="1"/>
  <c r="CI360" i="1"/>
  <c r="CM360" i="1" s="1"/>
  <c r="BB349" i="1"/>
  <c r="CI349" i="1"/>
  <c r="CM349" i="1" s="1"/>
  <c r="CH349" i="1"/>
  <c r="CL349" i="1" s="1"/>
  <c r="CJ349" i="1"/>
  <c r="CN349" i="1" s="1"/>
  <c r="CK349" i="1"/>
  <c r="CO349" i="1" s="1"/>
  <c r="BB343" i="1"/>
  <c r="CI343" i="1"/>
  <c r="CM343" i="1" s="1"/>
  <c r="CK343" i="1"/>
  <c r="CO343" i="1" s="1"/>
  <c r="CH343" i="1"/>
  <c r="CL343" i="1" s="1"/>
  <c r="CJ343" i="1"/>
  <c r="CN343" i="1" s="1"/>
  <c r="BB337" i="1"/>
  <c r="CK337" i="1"/>
  <c r="CO337" i="1" s="1"/>
  <c r="CJ337" i="1"/>
  <c r="CN337" i="1" s="1"/>
  <c r="CH337" i="1"/>
  <c r="CL337" i="1" s="1"/>
  <c r="CI337" i="1"/>
  <c r="CM337" i="1" s="1"/>
  <c r="BB325" i="1"/>
  <c r="CH325" i="1"/>
  <c r="CL325" i="1" s="1"/>
  <c r="CI325" i="1"/>
  <c r="CM325" i="1" s="1"/>
  <c r="CK325" i="1"/>
  <c r="CO325" i="1" s="1"/>
  <c r="CJ325" i="1"/>
  <c r="CN325" i="1" s="1"/>
  <c r="BB307" i="1"/>
  <c r="CH307" i="1"/>
  <c r="CL307" i="1" s="1"/>
  <c r="CI307" i="1"/>
  <c r="CM307" i="1" s="1"/>
  <c r="CK307" i="1"/>
  <c r="CO307" i="1" s="1"/>
  <c r="CJ307" i="1"/>
  <c r="CN307" i="1" s="1"/>
  <c r="BB400" i="1"/>
  <c r="CJ400" i="1"/>
  <c r="CN400" i="1" s="1"/>
  <c r="CK400" i="1"/>
  <c r="CO400" i="1" s="1"/>
  <c r="CH400" i="1"/>
  <c r="CL400" i="1" s="1"/>
  <c r="CI400" i="1"/>
  <c r="CM400" i="1" s="1"/>
  <c r="BB382" i="1"/>
  <c r="CJ382" i="1"/>
  <c r="CN382" i="1" s="1"/>
  <c r="CI382" i="1"/>
  <c r="CM382" i="1" s="1"/>
  <c r="CH382" i="1"/>
  <c r="CL382" i="1" s="1"/>
  <c r="CK382" i="1"/>
  <c r="CO382" i="1" s="1"/>
  <c r="BB219" i="1"/>
  <c r="CJ219" i="1"/>
  <c r="CN219" i="1" s="1"/>
  <c r="CI219" i="1"/>
  <c r="CM219" i="1" s="1"/>
  <c r="CH219" i="1"/>
  <c r="CL219" i="1" s="1"/>
  <c r="CK219" i="1"/>
  <c r="CO219" i="1" s="1"/>
  <c r="BB211" i="1"/>
  <c r="CK211" i="1"/>
  <c r="CO211" i="1" s="1"/>
  <c r="CJ211" i="1"/>
  <c r="CN211" i="1" s="1"/>
  <c r="CH211" i="1"/>
  <c r="CL211" i="1" s="1"/>
  <c r="CI211" i="1"/>
  <c r="CM211" i="1" s="1"/>
  <c r="BB206" i="1"/>
  <c r="CK206" i="1"/>
  <c r="CO206" i="1" s="1"/>
  <c r="CI206" i="1"/>
  <c r="CM206" i="1" s="1"/>
  <c r="CJ206" i="1"/>
  <c r="CN206" i="1" s="1"/>
  <c r="CH206" i="1"/>
  <c r="CL206" i="1" s="1"/>
  <c r="BB194" i="1"/>
  <c r="CJ194" i="1"/>
  <c r="CN194" i="1" s="1"/>
  <c r="CH194" i="1"/>
  <c r="CL194" i="1" s="1"/>
  <c r="CI194" i="1"/>
  <c r="CM194" i="1" s="1"/>
  <c r="CK194" i="1"/>
  <c r="CO194" i="1" s="1"/>
  <c r="BB188" i="1"/>
  <c r="CJ188" i="1"/>
  <c r="CN188" i="1" s="1"/>
  <c r="CH188" i="1"/>
  <c r="CL188" i="1" s="1"/>
  <c r="CI188" i="1"/>
  <c r="CM188" i="1" s="1"/>
  <c r="CK188" i="1"/>
  <c r="CO188" i="1" s="1"/>
  <c r="BB481" i="1"/>
  <c r="CK481" i="1"/>
  <c r="CO481" i="1" s="1"/>
  <c r="CH481" i="1"/>
  <c r="CL481" i="1" s="1"/>
  <c r="CI481" i="1"/>
  <c r="CM481" i="1" s="1"/>
  <c r="CJ481" i="1"/>
  <c r="CN481" i="1" s="1"/>
  <c r="BB458" i="1"/>
  <c r="CK458" i="1"/>
  <c r="CO458" i="1" s="1"/>
  <c r="CH458" i="1"/>
  <c r="CL458" i="1" s="1"/>
  <c r="CI458" i="1"/>
  <c r="CM458" i="1" s="1"/>
  <c r="CJ458" i="1"/>
  <c r="CN458" i="1" s="1"/>
  <c r="BB451" i="1"/>
  <c r="CK451" i="1"/>
  <c r="CO451" i="1" s="1"/>
  <c r="CH451" i="1"/>
  <c r="CL451" i="1" s="1"/>
  <c r="CI451" i="1"/>
  <c r="CM451" i="1" s="1"/>
  <c r="CJ451" i="1"/>
  <c r="CN451" i="1" s="1"/>
  <c r="BB446" i="1"/>
  <c r="CK446" i="1"/>
  <c r="CO446" i="1" s="1"/>
  <c r="CH446" i="1"/>
  <c r="CL446" i="1" s="1"/>
  <c r="CJ446" i="1"/>
  <c r="CN446" i="1" s="1"/>
  <c r="CI446" i="1"/>
  <c r="CM446" i="1" s="1"/>
  <c r="BB434" i="1"/>
  <c r="CK434" i="1"/>
  <c r="CO434" i="1" s="1"/>
  <c r="CI434" i="1"/>
  <c r="CM434" i="1" s="1"/>
  <c r="CH434" i="1"/>
  <c r="CL434" i="1" s="1"/>
  <c r="CJ434" i="1"/>
  <c r="CN434" i="1" s="1"/>
  <c r="BB428" i="1"/>
  <c r="CK428" i="1"/>
  <c r="CO428" i="1" s="1"/>
  <c r="CH428" i="1"/>
  <c r="CL428" i="1" s="1"/>
  <c r="CI428" i="1"/>
  <c r="CM428" i="1" s="1"/>
  <c r="CJ428" i="1"/>
  <c r="CN428" i="1" s="1"/>
  <c r="BB301" i="1"/>
  <c r="CJ301" i="1"/>
  <c r="CN301" i="1" s="1"/>
  <c r="CH301" i="1"/>
  <c r="CL301" i="1" s="1"/>
  <c r="CK301" i="1"/>
  <c r="CO301" i="1" s="1"/>
  <c r="CI301" i="1"/>
  <c r="CM301" i="1" s="1"/>
  <c r="BB278" i="1"/>
  <c r="CK278" i="1"/>
  <c r="CO278" i="1" s="1"/>
  <c r="CI278" i="1"/>
  <c r="CM278" i="1" s="1"/>
  <c r="CH278" i="1"/>
  <c r="CL278" i="1" s="1"/>
  <c r="CJ278" i="1"/>
  <c r="CN278" i="1" s="1"/>
  <c r="BB271" i="1"/>
  <c r="CI271" i="1"/>
  <c r="CM271" i="1" s="1"/>
  <c r="CH271" i="1"/>
  <c r="CL271" i="1" s="1"/>
  <c r="CJ271" i="1"/>
  <c r="CN271" i="1" s="1"/>
  <c r="CK271" i="1"/>
  <c r="CO271" i="1" s="1"/>
  <c r="BB266" i="1"/>
  <c r="CH266" i="1"/>
  <c r="CL266" i="1" s="1"/>
  <c r="CJ266" i="1"/>
  <c r="CN266" i="1" s="1"/>
  <c r="CI266" i="1"/>
  <c r="CM266" i="1" s="1"/>
  <c r="CK266" i="1"/>
  <c r="CO266" i="1" s="1"/>
  <c r="BB247" i="1"/>
  <c r="CJ247" i="1"/>
  <c r="CN247" i="1" s="1"/>
  <c r="CK247" i="1"/>
  <c r="CO247" i="1" s="1"/>
  <c r="CH247" i="1"/>
  <c r="CL247" i="1" s="1"/>
  <c r="CI247" i="1"/>
  <c r="CM247" i="1" s="1"/>
  <c r="BB240" i="1"/>
  <c r="CH240" i="1"/>
  <c r="CL240" i="1" s="1"/>
  <c r="CJ240" i="1"/>
  <c r="CN240" i="1" s="1"/>
  <c r="CK240" i="1"/>
  <c r="CO240" i="1" s="1"/>
  <c r="CI240" i="1"/>
  <c r="CM240" i="1" s="1"/>
  <c r="BB229" i="1"/>
  <c r="CJ229" i="1"/>
  <c r="CN229" i="1" s="1"/>
  <c r="CI229" i="1"/>
  <c r="CM229" i="1" s="1"/>
  <c r="CK229" i="1"/>
  <c r="CO229" i="1" s="1"/>
  <c r="CH229" i="1"/>
  <c r="CL229" i="1" s="1"/>
  <c r="BB342" i="1"/>
  <c r="CK342" i="1"/>
  <c r="CO342" i="1" s="1"/>
  <c r="CH342" i="1"/>
  <c r="CL342" i="1" s="1"/>
  <c r="CI342" i="1"/>
  <c r="CM342" i="1" s="1"/>
  <c r="CJ342" i="1"/>
  <c r="CN342" i="1" s="1"/>
  <c r="BB319" i="1"/>
  <c r="CJ319" i="1"/>
  <c r="CN319" i="1" s="1"/>
  <c r="CI319" i="1"/>
  <c r="CM319" i="1" s="1"/>
  <c r="CH319" i="1"/>
  <c r="CL319" i="1" s="1"/>
  <c r="CK319" i="1"/>
  <c r="CO319" i="1" s="1"/>
  <c r="BB313" i="1"/>
  <c r="CI313" i="1"/>
  <c r="CM313" i="1" s="1"/>
  <c r="CH313" i="1"/>
  <c r="CL313" i="1" s="1"/>
  <c r="CJ313" i="1"/>
  <c r="CN313" i="1" s="1"/>
  <c r="CK313" i="1"/>
  <c r="CO313" i="1" s="1"/>
  <c r="BB376" i="1"/>
  <c r="CI376" i="1"/>
  <c r="CM376" i="1" s="1"/>
  <c r="CK376" i="1"/>
  <c r="CO376" i="1" s="1"/>
  <c r="CH376" i="1"/>
  <c r="CL376" i="1" s="1"/>
  <c r="CJ376" i="1"/>
  <c r="CN376" i="1" s="1"/>
  <c r="BB370" i="1"/>
  <c r="CH370" i="1"/>
  <c r="CL370" i="1" s="1"/>
  <c r="CK370" i="1"/>
  <c r="CO370" i="1" s="1"/>
  <c r="CI370" i="1"/>
  <c r="CM370" i="1" s="1"/>
  <c r="CJ370" i="1"/>
  <c r="CN370" i="1" s="1"/>
  <c r="BB364" i="1"/>
  <c r="CI364" i="1"/>
  <c r="CM364" i="1" s="1"/>
  <c r="CJ364" i="1"/>
  <c r="CN364" i="1" s="1"/>
  <c r="CH364" i="1"/>
  <c r="CL364" i="1" s="1"/>
  <c r="CK364" i="1"/>
  <c r="CO364" i="1" s="1"/>
  <c r="BB205" i="1"/>
  <c r="CJ205" i="1"/>
  <c r="CN205" i="1" s="1"/>
  <c r="CK205" i="1"/>
  <c r="CO205" i="1" s="1"/>
  <c r="CH205" i="1"/>
  <c r="CL205" i="1" s="1"/>
  <c r="CI205" i="1"/>
  <c r="CM205" i="1" s="1"/>
  <c r="BB187" i="1"/>
  <c r="CI187" i="1"/>
  <c r="CM187" i="1" s="1"/>
  <c r="CJ187" i="1"/>
  <c r="CN187" i="1" s="1"/>
  <c r="CK187" i="1"/>
  <c r="CO187" i="1" s="1"/>
  <c r="CH187" i="1"/>
  <c r="CL187" i="1" s="1"/>
  <c r="BB480" i="1"/>
  <c r="CH480" i="1"/>
  <c r="CL480" i="1" s="1"/>
  <c r="CI480" i="1"/>
  <c r="CM480" i="1" s="1"/>
  <c r="CJ480" i="1"/>
  <c r="CN480" i="1" s="1"/>
  <c r="CK480" i="1"/>
  <c r="CO480" i="1" s="1"/>
  <c r="BB469" i="1"/>
  <c r="CH469" i="1"/>
  <c r="CL469" i="1" s="1"/>
  <c r="CI469" i="1"/>
  <c r="CM469" i="1" s="1"/>
  <c r="CJ469" i="1"/>
  <c r="CN469" i="1" s="1"/>
  <c r="CK469" i="1"/>
  <c r="CO469" i="1" s="1"/>
  <c r="BB463" i="1"/>
  <c r="CH463" i="1"/>
  <c r="CL463" i="1" s="1"/>
  <c r="CI463" i="1"/>
  <c r="CM463" i="1" s="1"/>
  <c r="CJ463" i="1"/>
  <c r="CN463" i="1" s="1"/>
  <c r="CK463" i="1"/>
  <c r="CO463" i="1" s="1"/>
  <c r="BB457" i="1"/>
  <c r="CH457" i="1"/>
  <c r="CL457" i="1" s="1"/>
  <c r="CI457" i="1"/>
  <c r="CM457" i="1" s="1"/>
  <c r="CJ457" i="1"/>
  <c r="CN457" i="1" s="1"/>
  <c r="CK457" i="1"/>
  <c r="CO457" i="1" s="1"/>
  <c r="BB445" i="1"/>
  <c r="CH445" i="1"/>
  <c r="CL445" i="1" s="1"/>
  <c r="CI445" i="1"/>
  <c r="CM445" i="1" s="1"/>
  <c r="CJ445" i="1"/>
  <c r="CN445" i="1" s="1"/>
  <c r="CK445" i="1"/>
  <c r="CO445" i="1" s="1"/>
  <c r="BB427" i="1"/>
  <c r="CH427" i="1"/>
  <c r="CL427" i="1" s="1"/>
  <c r="CI427" i="1"/>
  <c r="CM427" i="1" s="1"/>
  <c r="CJ427" i="1"/>
  <c r="CN427" i="1" s="1"/>
  <c r="CK427" i="1"/>
  <c r="CO427" i="1" s="1"/>
  <c r="BB300" i="1"/>
  <c r="CI300" i="1"/>
  <c r="CM300" i="1" s="1"/>
  <c r="CH300" i="1"/>
  <c r="CL300" i="1" s="1"/>
  <c r="CJ300" i="1"/>
  <c r="CN300" i="1" s="1"/>
  <c r="CK300" i="1"/>
  <c r="CO300" i="1" s="1"/>
  <c r="BB289" i="1"/>
  <c r="CI289" i="1"/>
  <c r="CM289" i="1" s="1"/>
  <c r="CH289" i="1"/>
  <c r="CL289" i="1" s="1"/>
  <c r="CK289" i="1"/>
  <c r="CO289" i="1" s="1"/>
  <c r="CJ289" i="1"/>
  <c r="CN289" i="1" s="1"/>
  <c r="BB283" i="1"/>
  <c r="CI283" i="1"/>
  <c r="CM283" i="1" s="1"/>
  <c r="CK283" i="1"/>
  <c r="CO283" i="1" s="1"/>
  <c r="CJ283" i="1"/>
  <c r="CN283" i="1" s="1"/>
  <c r="CH283" i="1"/>
  <c r="CL283" i="1" s="1"/>
  <c r="BB277" i="1"/>
  <c r="CH277" i="1"/>
  <c r="CL277" i="1" s="1"/>
  <c r="CJ277" i="1"/>
  <c r="CN277" i="1" s="1"/>
  <c r="CI277" i="1"/>
  <c r="CM277" i="1" s="1"/>
  <c r="CK277" i="1"/>
  <c r="CO277" i="1" s="1"/>
  <c r="BB265" i="1"/>
  <c r="CJ265" i="1"/>
  <c r="CN265" i="1" s="1"/>
  <c r="CK265" i="1"/>
  <c r="CO265" i="1" s="1"/>
  <c r="CI265" i="1"/>
  <c r="CM265" i="1" s="1"/>
  <c r="CH265" i="1"/>
  <c r="CL265" i="1" s="1"/>
  <c r="BB259" i="1"/>
  <c r="CI259" i="1"/>
  <c r="CM259" i="1" s="1"/>
  <c r="CJ259" i="1"/>
  <c r="CN259" i="1" s="1"/>
  <c r="CH259" i="1"/>
  <c r="CL259" i="1" s="1"/>
  <c r="CK259" i="1"/>
  <c r="CO259" i="1" s="1"/>
  <c r="BB253" i="1"/>
  <c r="CJ253" i="1"/>
  <c r="CN253" i="1" s="1"/>
  <c r="CI253" i="1"/>
  <c r="CM253" i="1" s="1"/>
  <c r="CH253" i="1"/>
  <c r="CL253" i="1" s="1"/>
  <c r="CK253" i="1"/>
  <c r="CO253" i="1" s="1"/>
  <c r="BB355" i="1"/>
  <c r="CH355" i="1"/>
  <c r="CL355" i="1" s="1"/>
  <c r="CI355" i="1"/>
  <c r="CM355" i="1" s="1"/>
  <c r="CJ355" i="1"/>
  <c r="CN355" i="1" s="1"/>
  <c r="CK355" i="1"/>
  <c r="CO355" i="1" s="1"/>
  <c r="BB336" i="1"/>
  <c r="CK336" i="1"/>
  <c r="CO336" i="1" s="1"/>
  <c r="CH336" i="1"/>
  <c r="CL336" i="1" s="1"/>
  <c r="CI336" i="1"/>
  <c r="CM336" i="1" s="1"/>
  <c r="CJ336" i="1"/>
  <c r="CN336" i="1" s="1"/>
  <c r="BB330" i="1"/>
  <c r="CK330" i="1"/>
  <c r="CO330" i="1" s="1"/>
  <c r="CH330" i="1"/>
  <c r="CL330" i="1" s="1"/>
  <c r="CI330" i="1"/>
  <c r="CM330" i="1" s="1"/>
  <c r="CJ330" i="1"/>
  <c r="CN330" i="1" s="1"/>
  <c r="BB324" i="1"/>
  <c r="CJ324" i="1"/>
  <c r="CN324" i="1" s="1"/>
  <c r="CH324" i="1"/>
  <c r="CL324" i="1" s="1"/>
  <c r="CI324" i="1"/>
  <c r="CM324" i="1" s="1"/>
  <c r="CK324" i="1"/>
  <c r="CO324" i="1" s="1"/>
  <c r="BB312" i="1"/>
  <c r="CK312" i="1"/>
  <c r="CO312" i="1" s="1"/>
  <c r="CI312" i="1"/>
  <c r="CM312" i="1" s="1"/>
  <c r="CJ312" i="1"/>
  <c r="CN312" i="1" s="1"/>
  <c r="CH312" i="1"/>
  <c r="CL312" i="1" s="1"/>
  <c r="BB395" i="1"/>
  <c r="CH395" i="1"/>
  <c r="CL395" i="1" s="1"/>
  <c r="CI395" i="1"/>
  <c r="CM395" i="1" s="1"/>
  <c r="CJ395" i="1"/>
  <c r="CN395" i="1" s="1"/>
  <c r="CK395" i="1"/>
  <c r="CO395" i="1" s="1"/>
  <c r="BB388" i="1"/>
  <c r="CH388" i="1"/>
  <c r="CL388" i="1" s="1"/>
  <c r="CI388" i="1"/>
  <c r="CM388" i="1" s="1"/>
  <c r="CJ388" i="1"/>
  <c r="CN388" i="1" s="1"/>
  <c r="CK388" i="1"/>
  <c r="CO388" i="1" s="1"/>
  <c r="BB381" i="1"/>
  <c r="CJ381" i="1"/>
  <c r="CN381" i="1" s="1"/>
  <c r="CI381" i="1"/>
  <c r="CM381" i="1" s="1"/>
  <c r="CK381" i="1"/>
  <c r="CO381" i="1" s="1"/>
  <c r="CH381" i="1"/>
  <c r="CL381" i="1" s="1"/>
  <c r="BB218" i="1"/>
  <c r="CH218" i="1"/>
  <c r="CL218" i="1" s="1"/>
  <c r="CJ218" i="1"/>
  <c r="CN218" i="1" s="1"/>
  <c r="CI218" i="1"/>
  <c r="CM218" i="1" s="1"/>
  <c r="CK218" i="1"/>
  <c r="CO218" i="1" s="1"/>
  <c r="BB199" i="1"/>
  <c r="CI199" i="1"/>
  <c r="CM199" i="1" s="1"/>
  <c r="CH199" i="1"/>
  <c r="CL199" i="1" s="1"/>
  <c r="CK199" i="1"/>
  <c r="CO199" i="1" s="1"/>
  <c r="CJ199" i="1"/>
  <c r="CN199" i="1" s="1"/>
  <c r="BB193" i="1"/>
  <c r="CI193" i="1"/>
  <c r="CM193" i="1" s="1"/>
  <c r="CH193" i="1"/>
  <c r="CL193" i="1" s="1"/>
  <c r="CK193" i="1"/>
  <c r="CO193" i="1" s="1"/>
  <c r="CJ193" i="1"/>
  <c r="CN193" i="1" s="1"/>
  <c r="BB462" i="1"/>
  <c r="CK462" i="1"/>
  <c r="CO462" i="1" s="1"/>
  <c r="CJ462" i="1"/>
  <c r="CN462" i="1" s="1"/>
  <c r="CH462" i="1"/>
  <c r="CL462" i="1" s="1"/>
  <c r="CI462" i="1"/>
  <c r="CM462" i="1" s="1"/>
  <c r="BB439" i="1"/>
  <c r="CK439" i="1"/>
  <c r="CO439" i="1" s="1"/>
  <c r="CH439" i="1"/>
  <c r="CL439" i="1" s="1"/>
  <c r="CI439" i="1"/>
  <c r="CM439" i="1" s="1"/>
  <c r="CJ439" i="1"/>
  <c r="CN439" i="1" s="1"/>
  <c r="BB433" i="1"/>
  <c r="CK433" i="1"/>
  <c r="CO433" i="1" s="1"/>
  <c r="CH433" i="1"/>
  <c r="CL433" i="1" s="1"/>
  <c r="CI433" i="1"/>
  <c r="CM433" i="1" s="1"/>
  <c r="CJ433" i="1"/>
  <c r="CN433" i="1" s="1"/>
  <c r="BB282" i="1"/>
  <c r="CK282" i="1"/>
  <c r="CO282" i="1" s="1"/>
  <c r="CH282" i="1"/>
  <c r="CL282" i="1" s="1"/>
  <c r="CI282" i="1"/>
  <c r="CM282" i="1" s="1"/>
  <c r="CJ282" i="1"/>
  <c r="CN282" i="1" s="1"/>
  <c r="BB252" i="1"/>
  <c r="CI252" i="1"/>
  <c r="CM252" i="1" s="1"/>
  <c r="CK252" i="1"/>
  <c r="CO252" i="1" s="1"/>
  <c r="CH252" i="1"/>
  <c r="CL252" i="1" s="1"/>
  <c r="CJ252" i="1"/>
  <c r="CN252" i="1" s="1"/>
  <c r="BB235" i="1"/>
  <c r="CH235" i="1"/>
  <c r="CL235" i="1" s="1"/>
  <c r="CJ235" i="1"/>
  <c r="CN235" i="1" s="1"/>
  <c r="CI235" i="1"/>
  <c r="CM235" i="1" s="1"/>
  <c r="CK235" i="1"/>
  <c r="CO235" i="1" s="1"/>
  <c r="BB224" i="1"/>
  <c r="CJ224" i="1"/>
  <c r="CN224" i="1" s="1"/>
  <c r="CK224" i="1"/>
  <c r="CO224" i="1" s="1"/>
  <c r="CH224" i="1"/>
  <c r="CL224" i="1" s="1"/>
  <c r="CI224" i="1"/>
  <c r="CM224" i="1" s="1"/>
  <c r="BB354" i="1"/>
  <c r="CH354" i="1"/>
  <c r="CL354" i="1" s="1"/>
  <c r="CJ354" i="1"/>
  <c r="CN354" i="1" s="1"/>
  <c r="CK354" i="1"/>
  <c r="CO354" i="1" s="1"/>
  <c r="CI354" i="1"/>
  <c r="CM354" i="1" s="1"/>
  <c r="BB348" i="1"/>
  <c r="CH348" i="1"/>
  <c r="CL348" i="1" s="1"/>
  <c r="CI348" i="1"/>
  <c r="CM348" i="1" s="1"/>
  <c r="CJ348" i="1"/>
  <c r="CN348" i="1" s="1"/>
  <c r="CK348" i="1"/>
  <c r="CO348" i="1" s="1"/>
  <c r="BB341" i="1"/>
  <c r="CI341" i="1"/>
  <c r="CM341" i="1" s="1"/>
  <c r="CK341" i="1"/>
  <c r="CO341" i="1" s="1"/>
  <c r="CH341" i="1"/>
  <c r="CL341" i="1" s="1"/>
  <c r="CJ341" i="1"/>
  <c r="CN341" i="1" s="1"/>
  <c r="BB318" i="1"/>
  <c r="CJ318" i="1"/>
  <c r="CN318" i="1" s="1"/>
  <c r="CH318" i="1"/>
  <c r="CL318" i="1" s="1"/>
  <c r="CI318" i="1"/>
  <c r="CM318" i="1" s="1"/>
  <c r="CK318" i="1"/>
  <c r="CO318" i="1" s="1"/>
  <c r="BB311" i="1"/>
  <c r="CI311" i="1"/>
  <c r="CM311" i="1" s="1"/>
  <c r="CH311" i="1"/>
  <c r="CL311" i="1" s="1"/>
  <c r="CJ311" i="1"/>
  <c r="CN311" i="1" s="1"/>
  <c r="CK311" i="1"/>
  <c r="CO311" i="1" s="1"/>
  <c r="BB306" i="1"/>
  <c r="CH306" i="1"/>
  <c r="CL306" i="1" s="1"/>
  <c r="CI306" i="1"/>
  <c r="CM306" i="1" s="1"/>
  <c r="CJ306" i="1"/>
  <c r="CN306" i="1" s="1"/>
  <c r="CK306" i="1"/>
  <c r="CO306" i="1" s="1"/>
  <c r="BB394" i="1"/>
  <c r="CI394" i="1"/>
  <c r="CM394" i="1" s="1"/>
  <c r="CK394" i="1"/>
  <c r="CO394" i="1" s="1"/>
  <c r="CJ394" i="1"/>
  <c r="CN394" i="1" s="1"/>
  <c r="CH394" i="1"/>
  <c r="CL394" i="1" s="1"/>
  <c r="BB387" i="1"/>
  <c r="CI387" i="1"/>
  <c r="CM387" i="1" s="1"/>
  <c r="CK387" i="1"/>
  <c r="CO387" i="1" s="1"/>
  <c r="CH387" i="1"/>
  <c r="CL387" i="1" s="1"/>
  <c r="CJ387" i="1"/>
  <c r="CN387" i="1" s="1"/>
  <c r="BB380" i="1"/>
  <c r="CK380" i="1"/>
  <c r="CO380" i="1" s="1"/>
  <c r="CI380" i="1"/>
  <c r="CM380" i="1" s="1"/>
  <c r="CJ380" i="1"/>
  <c r="CN380" i="1" s="1"/>
  <c r="CH380" i="1"/>
  <c r="CL380" i="1" s="1"/>
  <c r="BB369" i="1"/>
  <c r="CH369" i="1"/>
  <c r="CL369" i="1" s="1"/>
  <c r="CI369" i="1"/>
  <c r="CM369" i="1" s="1"/>
  <c r="CK369" i="1"/>
  <c r="CO369" i="1" s="1"/>
  <c r="CJ369" i="1"/>
  <c r="CN369" i="1" s="1"/>
  <c r="BB363" i="1"/>
  <c r="CI363" i="1"/>
  <c r="CM363" i="1" s="1"/>
  <c r="CJ363" i="1"/>
  <c r="CN363" i="1" s="1"/>
  <c r="CH363" i="1"/>
  <c r="CL363" i="1" s="1"/>
  <c r="CK363" i="1"/>
  <c r="CO363" i="1" s="1"/>
  <c r="BB217" i="1"/>
  <c r="CH217" i="1"/>
  <c r="CL217" i="1" s="1"/>
  <c r="CJ217" i="1"/>
  <c r="CN217" i="1" s="1"/>
  <c r="CI217" i="1"/>
  <c r="CM217" i="1" s="1"/>
  <c r="CK217" i="1"/>
  <c r="CO217" i="1" s="1"/>
  <c r="BB210" i="1"/>
  <c r="CK210" i="1"/>
  <c r="CO210" i="1" s="1"/>
  <c r="CI210" i="1"/>
  <c r="CM210" i="1" s="1"/>
  <c r="CJ210" i="1"/>
  <c r="CN210" i="1" s="1"/>
  <c r="CH210" i="1"/>
  <c r="CL210" i="1" s="1"/>
  <c r="BB204" i="1"/>
  <c r="CK204" i="1"/>
  <c r="CO204" i="1" s="1"/>
  <c r="CI204" i="1"/>
  <c r="CM204" i="1" s="1"/>
  <c r="CH204" i="1"/>
  <c r="CL204" i="1" s="1"/>
  <c r="CJ204" i="1"/>
  <c r="CN204" i="1" s="1"/>
  <c r="BB192" i="1"/>
  <c r="CJ192" i="1"/>
  <c r="CN192" i="1" s="1"/>
  <c r="CH192" i="1"/>
  <c r="CL192" i="1" s="1"/>
  <c r="CI192" i="1"/>
  <c r="CM192" i="1" s="1"/>
  <c r="CK192" i="1"/>
  <c r="CO192" i="1" s="1"/>
  <c r="BB475" i="1"/>
  <c r="CH475" i="1"/>
  <c r="CL475" i="1" s="1"/>
  <c r="CI475" i="1"/>
  <c r="CM475" i="1" s="1"/>
  <c r="CJ475" i="1"/>
  <c r="CN475" i="1" s="1"/>
  <c r="CK475" i="1"/>
  <c r="CO475" i="1" s="1"/>
  <c r="BB456" i="1"/>
  <c r="CH456" i="1"/>
  <c r="CL456" i="1" s="1"/>
  <c r="CI456" i="1"/>
  <c r="CM456" i="1" s="1"/>
  <c r="CJ456" i="1"/>
  <c r="CN456" i="1" s="1"/>
  <c r="CK456" i="1"/>
  <c r="CO456" i="1" s="1"/>
  <c r="BB450" i="1"/>
  <c r="CH450" i="1"/>
  <c r="CL450" i="1" s="1"/>
  <c r="CI450" i="1"/>
  <c r="CM450" i="1" s="1"/>
  <c r="CJ450" i="1"/>
  <c r="CN450" i="1" s="1"/>
  <c r="CK450" i="1"/>
  <c r="CO450" i="1" s="1"/>
  <c r="BB444" i="1"/>
  <c r="CH444" i="1"/>
  <c r="CL444" i="1" s="1"/>
  <c r="CI444" i="1"/>
  <c r="CM444" i="1" s="1"/>
  <c r="CK444" i="1"/>
  <c r="CO444" i="1" s="1"/>
  <c r="CJ444" i="1"/>
  <c r="CN444" i="1" s="1"/>
  <c r="BB432" i="1"/>
  <c r="CH432" i="1"/>
  <c r="CL432" i="1" s="1"/>
  <c r="CK432" i="1"/>
  <c r="CO432" i="1" s="1"/>
  <c r="CI432" i="1"/>
  <c r="CM432" i="1" s="1"/>
  <c r="CJ432" i="1"/>
  <c r="CN432" i="1" s="1"/>
  <c r="BB295" i="1"/>
  <c r="CH295" i="1"/>
  <c r="CL295" i="1" s="1"/>
  <c r="CJ295" i="1"/>
  <c r="CN295" i="1" s="1"/>
  <c r="CI295" i="1"/>
  <c r="CM295" i="1" s="1"/>
  <c r="CK295" i="1"/>
  <c r="CO295" i="1" s="1"/>
  <c r="BB276" i="1"/>
  <c r="CJ276" i="1"/>
  <c r="CN276" i="1" s="1"/>
  <c r="CI276" i="1"/>
  <c r="CM276" i="1" s="1"/>
  <c r="CH276" i="1"/>
  <c r="CL276" i="1" s="1"/>
  <c r="CK276" i="1"/>
  <c r="CO276" i="1" s="1"/>
  <c r="BB270" i="1"/>
  <c r="CK270" i="1"/>
  <c r="CO270" i="1" s="1"/>
  <c r="CH270" i="1"/>
  <c r="CL270" i="1" s="1"/>
  <c r="CJ270" i="1"/>
  <c r="CN270" i="1" s="1"/>
  <c r="CI270" i="1"/>
  <c r="CM270" i="1" s="1"/>
  <c r="BB264" i="1"/>
  <c r="CK264" i="1"/>
  <c r="CO264" i="1" s="1"/>
  <c r="CH264" i="1"/>
  <c r="CL264" i="1" s="1"/>
  <c r="CI264" i="1"/>
  <c r="CM264" i="1" s="1"/>
  <c r="CJ264" i="1"/>
  <c r="CN264" i="1" s="1"/>
  <c r="BB258" i="1"/>
  <c r="CJ258" i="1"/>
  <c r="CN258" i="1" s="1"/>
  <c r="CK258" i="1"/>
  <c r="CO258" i="1" s="1"/>
  <c r="CH258" i="1"/>
  <c r="CL258" i="1" s="1"/>
  <c r="CI258" i="1"/>
  <c r="CM258" i="1" s="1"/>
  <c r="BB251" i="1"/>
  <c r="CI251" i="1"/>
  <c r="CM251" i="1" s="1"/>
  <c r="CJ251" i="1"/>
  <c r="CN251" i="1" s="1"/>
  <c r="CH251" i="1"/>
  <c r="CL251" i="1" s="1"/>
  <c r="CK251" i="1"/>
  <c r="CO251" i="1" s="1"/>
  <c r="BB246" i="1"/>
  <c r="CI246" i="1"/>
  <c r="CM246" i="1" s="1"/>
  <c r="CH246" i="1"/>
  <c r="CL246" i="1" s="1"/>
  <c r="CJ246" i="1"/>
  <c r="CN246" i="1" s="1"/>
  <c r="CK246" i="1"/>
  <c r="CO246" i="1" s="1"/>
  <c r="BB234" i="1"/>
  <c r="CH234" i="1"/>
  <c r="CL234" i="1" s="1"/>
  <c r="CJ234" i="1"/>
  <c r="CN234" i="1" s="1"/>
  <c r="CI234" i="1"/>
  <c r="CM234" i="1" s="1"/>
  <c r="CK234" i="1"/>
  <c r="CO234" i="1" s="1"/>
  <c r="BB228" i="1"/>
  <c r="CK228" i="1"/>
  <c r="CO228" i="1" s="1"/>
  <c r="CH228" i="1"/>
  <c r="CL228" i="1" s="1"/>
  <c r="CI228" i="1"/>
  <c r="CM228" i="1" s="1"/>
  <c r="CJ228" i="1"/>
  <c r="CN228" i="1" s="1"/>
  <c r="BB216" i="1"/>
  <c r="CH216" i="1"/>
  <c r="CL216" i="1" s="1"/>
  <c r="CI216" i="1"/>
  <c r="CM216" i="1" s="1"/>
  <c r="CK216" i="1"/>
  <c r="CO216" i="1" s="1"/>
  <c r="CJ216" i="1"/>
  <c r="CN216" i="1" s="1"/>
  <c r="BB347" i="1"/>
  <c r="CH347" i="1"/>
  <c r="CL347" i="1" s="1"/>
  <c r="CI347" i="1"/>
  <c r="CM347" i="1" s="1"/>
  <c r="CK347" i="1"/>
  <c r="CO347" i="1" s="1"/>
  <c r="CJ347" i="1"/>
  <c r="CN347" i="1" s="1"/>
  <c r="BB340" i="1"/>
  <c r="CK340" i="1"/>
  <c r="CO340" i="1" s="1"/>
  <c r="CJ340" i="1"/>
  <c r="CN340" i="1" s="1"/>
  <c r="CH340" i="1"/>
  <c r="CL340" i="1" s="1"/>
  <c r="CI340" i="1"/>
  <c r="CM340" i="1" s="1"/>
  <c r="BB329" i="1"/>
  <c r="CH329" i="1"/>
  <c r="CL329" i="1" s="1"/>
  <c r="CJ329" i="1"/>
  <c r="CN329" i="1" s="1"/>
  <c r="CI329" i="1"/>
  <c r="CM329" i="1" s="1"/>
  <c r="CK329" i="1"/>
  <c r="CO329" i="1" s="1"/>
  <c r="BB323" i="1"/>
  <c r="CI323" i="1"/>
  <c r="CM323" i="1" s="1"/>
  <c r="CJ323" i="1"/>
  <c r="CN323" i="1" s="1"/>
  <c r="CK323" i="1"/>
  <c r="CO323" i="1" s="1"/>
  <c r="CH323" i="1"/>
  <c r="CL323" i="1" s="1"/>
  <c r="BB317" i="1"/>
  <c r="CJ317" i="1"/>
  <c r="CN317" i="1" s="1"/>
  <c r="CK317" i="1"/>
  <c r="CO317" i="1" s="1"/>
  <c r="CI317" i="1"/>
  <c r="CM317" i="1" s="1"/>
  <c r="CH317" i="1"/>
  <c r="CL317" i="1" s="1"/>
  <c r="BB305" i="1"/>
  <c r="CH305" i="1"/>
  <c r="CL305" i="1" s="1"/>
  <c r="CI305" i="1"/>
  <c r="CM305" i="1" s="1"/>
  <c r="CJ305" i="1"/>
  <c r="CN305" i="1" s="1"/>
  <c r="CK305" i="1"/>
  <c r="CO305" i="1" s="1"/>
  <c r="BB362" i="1"/>
  <c r="CI362" i="1"/>
  <c r="CM362" i="1" s="1"/>
  <c r="CH362" i="1"/>
  <c r="CL362" i="1" s="1"/>
  <c r="CK362" i="1"/>
  <c r="CO362" i="1" s="1"/>
  <c r="CJ362" i="1"/>
  <c r="CN362" i="1" s="1"/>
  <c r="BB198" i="1"/>
  <c r="CI198" i="1"/>
  <c r="CM198" i="1" s="1"/>
  <c r="CH198" i="1"/>
  <c r="CL198" i="1" s="1"/>
  <c r="CK198" i="1"/>
  <c r="CO198" i="1" s="1"/>
  <c r="CJ198" i="1"/>
  <c r="CN198" i="1" s="1"/>
  <c r="BB191" i="1"/>
  <c r="CI191" i="1"/>
  <c r="CM191" i="1" s="1"/>
  <c r="CH191" i="1"/>
  <c r="CL191" i="1" s="1"/>
  <c r="CK191" i="1"/>
  <c r="CO191" i="1" s="1"/>
  <c r="CJ191" i="1"/>
  <c r="CN191" i="1" s="1"/>
  <c r="BB186" i="1"/>
  <c r="CI186" i="1"/>
  <c r="CM186" i="1" s="1"/>
  <c r="CH186" i="1"/>
  <c r="CL186" i="1" s="1"/>
  <c r="CK186" i="1"/>
  <c r="CO186" i="1" s="1"/>
  <c r="CJ186" i="1"/>
  <c r="CN186" i="1" s="1"/>
  <c r="BB474" i="1"/>
  <c r="CH474" i="1"/>
  <c r="CL474" i="1" s="1"/>
  <c r="CJ474" i="1"/>
  <c r="CN474" i="1" s="1"/>
  <c r="CK474" i="1"/>
  <c r="CO474" i="1" s="1"/>
  <c r="CI474" i="1"/>
  <c r="CM474" i="1" s="1"/>
  <c r="BB468" i="1"/>
  <c r="CH468" i="1"/>
  <c r="CL468" i="1" s="1"/>
  <c r="CJ468" i="1"/>
  <c r="CN468" i="1" s="1"/>
  <c r="CK468" i="1"/>
  <c r="CO468" i="1" s="1"/>
  <c r="CI468" i="1"/>
  <c r="CM468" i="1" s="1"/>
  <c r="BB461" i="1"/>
  <c r="CH461" i="1"/>
  <c r="CL461" i="1" s="1"/>
  <c r="CJ461" i="1"/>
  <c r="CN461" i="1" s="1"/>
  <c r="CI461" i="1"/>
  <c r="CM461" i="1" s="1"/>
  <c r="CK461" i="1"/>
  <c r="CO461" i="1" s="1"/>
  <c r="BB438" i="1"/>
  <c r="CH438" i="1"/>
  <c r="CL438" i="1" s="1"/>
  <c r="CJ438" i="1"/>
  <c r="CN438" i="1" s="1"/>
  <c r="CI438" i="1"/>
  <c r="CM438" i="1" s="1"/>
  <c r="CK438" i="1"/>
  <c r="CO438" i="1" s="1"/>
  <c r="BB431" i="1"/>
  <c r="CH431" i="1"/>
  <c r="CL431" i="1" s="1"/>
  <c r="CJ431" i="1"/>
  <c r="CN431" i="1" s="1"/>
  <c r="CK431" i="1"/>
  <c r="CO431" i="1" s="1"/>
  <c r="CI431" i="1"/>
  <c r="CM431" i="1" s="1"/>
  <c r="BB426" i="1"/>
  <c r="CH426" i="1"/>
  <c r="CL426" i="1" s="1"/>
  <c r="CJ426" i="1"/>
  <c r="CN426" i="1" s="1"/>
  <c r="CI426" i="1"/>
  <c r="CM426" i="1" s="1"/>
  <c r="CK426" i="1"/>
  <c r="CO426" i="1" s="1"/>
  <c r="BB294" i="1"/>
  <c r="CH294" i="1"/>
  <c r="CL294" i="1" s="1"/>
  <c r="CI294" i="1"/>
  <c r="CM294" i="1" s="1"/>
  <c r="CJ294" i="1"/>
  <c r="CN294" i="1" s="1"/>
  <c r="CK294" i="1"/>
  <c r="CO294" i="1" s="1"/>
  <c r="BB288" i="1"/>
  <c r="CJ288" i="1"/>
  <c r="CN288" i="1" s="1"/>
  <c r="CK288" i="1"/>
  <c r="CO288" i="1" s="1"/>
  <c r="CI288" i="1"/>
  <c r="CM288" i="1" s="1"/>
  <c r="CH288" i="1"/>
  <c r="CL288" i="1" s="1"/>
  <c r="BB281" i="1"/>
  <c r="CK281" i="1"/>
  <c r="CO281" i="1" s="1"/>
  <c r="CI281" i="1"/>
  <c r="CM281" i="1" s="1"/>
  <c r="CJ281" i="1"/>
  <c r="CN281" i="1" s="1"/>
  <c r="CH281" i="1"/>
  <c r="CL281" i="1" s="1"/>
  <c r="BB257" i="1"/>
  <c r="CJ257" i="1"/>
  <c r="CN257" i="1" s="1"/>
  <c r="CK257" i="1"/>
  <c r="CO257" i="1" s="1"/>
  <c r="CI257" i="1"/>
  <c r="CM257" i="1" s="1"/>
  <c r="CH257" i="1"/>
  <c r="CL257" i="1" s="1"/>
  <c r="BB245" i="1"/>
  <c r="CJ245" i="1"/>
  <c r="CN245" i="1" s="1"/>
  <c r="CH245" i="1"/>
  <c r="CL245" i="1" s="1"/>
  <c r="CK245" i="1"/>
  <c r="CO245" i="1" s="1"/>
  <c r="CI245" i="1"/>
  <c r="CM245" i="1" s="1"/>
  <c r="BB227" i="1"/>
  <c r="CH227" i="1"/>
  <c r="CL227" i="1" s="1"/>
  <c r="CJ227" i="1"/>
  <c r="CN227" i="1" s="1"/>
  <c r="CI227" i="1"/>
  <c r="CM227" i="1" s="1"/>
  <c r="CK227" i="1"/>
  <c r="CO227" i="1" s="1"/>
  <c r="BB223" i="1"/>
  <c r="CK223" i="1"/>
  <c r="CO223" i="1" s="1"/>
  <c r="CH223" i="1"/>
  <c r="CL223" i="1" s="1"/>
  <c r="CI223" i="1"/>
  <c r="CM223" i="1" s="1"/>
  <c r="CJ223" i="1"/>
  <c r="CN223" i="1" s="1"/>
  <c r="BB359" i="1"/>
  <c r="CK359" i="1"/>
  <c r="CO359" i="1" s="1"/>
  <c r="CH359" i="1"/>
  <c r="CL359" i="1" s="1"/>
  <c r="CI359" i="1"/>
  <c r="CM359" i="1" s="1"/>
  <c r="CJ359" i="1"/>
  <c r="CN359" i="1" s="1"/>
  <c r="BB353" i="1"/>
  <c r="CH353" i="1"/>
  <c r="CL353" i="1" s="1"/>
  <c r="CJ353" i="1"/>
  <c r="CN353" i="1" s="1"/>
  <c r="CK353" i="1"/>
  <c r="CO353" i="1" s="1"/>
  <c r="CI353" i="1"/>
  <c r="CM353" i="1" s="1"/>
  <c r="BB322" i="1"/>
  <c r="CJ322" i="1"/>
  <c r="CN322" i="1" s="1"/>
  <c r="CK322" i="1"/>
  <c r="CO322" i="1" s="1"/>
  <c r="CH322" i="1"/>
  <c r="CL322" i="1" s="1"/>
  <c r="CI322" i="1"/>
  <c r="CM322" i="1" s="1"/>
  <c r="BB399" i="1"/>
  <c r="CH399" i="1"/>
  <c r="CL399" i="1" s="1"/>
  <c r="CJ399" i="1"/>
  <c r="CN399" i="1" s="1"/>
  <c r="CI399" i="1"/>
  <c r="CM399" i="1" s="1"/>
  <c r="CK399" i="1"/>
  <c r="CO399" i="1" s="1"/>
  <c r="BB393" i="1"/>
  <c r="CI393" i="1"/>
  <c r="CM393" i="1" s="1"/>
  <c r="CK393" i="1"/>
  <c r="CO393" i="1" s="1"/>
  <c r="CJ393" i="1"/>
  <c r="CN393" i="1" s="1"/>
  <c r="CH393" i="1"/>
  <c r="CL393" i="1" s="1"/>
  <c r="BB375" i="1"/>
  <c r="CH375" i="1"/>
  <c r="CL375" i="1" s="1"/>
  <c r="CI375" i="1"/>
  <c r="CM375" i="1" s="1"/>
  <c r="CJ375" i="1"/>
  <c r="CN375" i="1" s="1"/>
  <c r="CK375" i="1"/>
  <c r="CO375" i="1" s="1"/>
  <c r="BB209" i="1"/>
  <c r="CI209" i="1"/>
  <c r="CM209" i="1" s="1"/>
  <c r="CH209" i="1"/>
  <c r="CL209" i="1" s="1"/>
  <c r="CK209" i="1"/>
  <c r="CO209" i="1" s="1"/>
  <c r="CJ209" i="1"/>
  <c r="CN209" i="1" s="1"/>
  <c r="BB203" i="1"/>
  <c r="CJ203" i="1"/>
  <c r="CN203" i="1" s="1"/>
  <c r="CK203" i="1"/>
  <c r="CO203" i="1" s="1"/>
  <c r="CI203" i="1"/>
  <c r="CM203" i="1" s="1"/>
  <c r="CH203" i="1"/>
  <c r="CL203" i="1" s="1"/>
  <c r="BB197" i="1"/>
  <c r="CI197" i="1"/>
  <c r="CM197" i="1" s="1"/>
  <c r="CJ197" i="1"/>
  <c r="CN197" i="1" s="1"/>
  <c r="CH197" i="1"/>
  <c r="CL197" i="1" s="1"/>
  <c r="CK197" i="1"/>
  <c r="CO197" i="1" s="1"/>
  <c r="BB185" i="1"/>
  <c r="CI185" i="1"/>
  <c r="CM185" i="1" s="1"/>
  <c r="CJ185" i="1"/>
  <c r="CN185" i="1" s="1"/>
  <c r="CH185" i="1"/>
  <c r="CL185" i="1" s="1"/>
  <c r="CK185" i="1"/>
  <c r="CO185" i="1" s="1"/>
  <c r="BB467" i="1"/>
  <c r="CI467" i="1"/>
  <c r="CM467" i="1" s="1"/>
  <c r="CJ467" i="1"/>
  <c r="CN467" i="1" s="1"/>
  <c r="CH467" i="1"/>
  <c r="CL467" i="1" s="1"/>
  <c r="CK467" i="1"/>
  <c r="CO467" i="1" s="1"/>
  <c r="BB460" i="1"/>
  <c r="CI460" i="1"/>
  <c r="CM460" i="1" s="1"/>
  <c r="CJ460" i="1"/>
  <c r="CN460" i="1" s="1"/>
  <c r="CH460" i="1"/>
  <c r="CL460" i="1" s="1"/>
  <c r="CK460" i="1"/>
  <c r="CO460" i="1" s="1"/>
  <c r="BB449" i="1"/>
  <c r="CI449" i="1"/>
  <c r="CM449" i="1" s="1"/>
  <c r="CJ449" i="1"/>
  <c r="CN449" i="1" s="1"/>
  <c r="CH449" i="1"/>
  <c r="CL449" i="1" s="1"/>
  <c r="CK449" i="1"/>
  <c r="CO449" i="1" s="1"/>
  <c r="BB443" i="1"/>
  <c r="CI443" i="1"/>
  <c r="CM443" i="1" s="1"/>
  <c r="CJ443" i="1"/>
  <c r="CN443" i="1" s="1"/>
  <c r="CK443" i="1"/>
  <c r="CO443" i="1" s="1"/>
  <c r="CH443" i="1"/>
  <c r="CL443" i="1" s="1"/>
  <c r="BB437" i="1"/>
  <c r="CI437" i="1"/>
  <c r="CM437" i="1" s="1"/>
  <c r="CJ437" i="1"/>
  <c r="CN437" i="1" s="1"/>
  <c r="CK437" i="1"/>
  <c r="CO437" i="1" s="1"/>
  <c r="CH437" i="1"/>
  <c r="CL437" i="1" s="1"/>
  <c r="BB425" i="1"/>
  <c r="CH425" i="1"/>
  <c r="CL425" i="1" s="1"/>
  <c r="CI425" i="1"/>
  <c r="CM425" i="1" s="1"/>
  <c r="CK425" i="1"/>
  <c r="CO425" i="1" s="1"/>
  <c r="CJ425" i="1"/>
  <c r="CN425" i="1" s="1"/>
  <c r="BB287" i="1"/>
  <c r="CH287" i="1"/>
  <c r="CL287" i="1" s="1"/>
  <c r="CJ287" i="1"/>
  <c r="CN287" i="1" s="1"/>
  <c r="CI287" i="1"/>
  <c r="CM287" i="1" s="1"/>
  <c r="CK287" i="1"/>
  <c r="CO287" i="1" s="1"/>
  <c r="BB280" i="1"/>
  <c r="CI280" i="1"/>
  <c r="CM280" i="1" s="1"/>
  <c r="CK280" i="1"/>
  <c r="CO280" i="1" s="1"/>
  <c r="CJ280" i="1"/>
  <c r="CN280" i="1" s="1"/>
  <c r="CH280" i="1"/>
  <c r="CL280" i="1" s="1"/>
  <c r="BB269" i="1"/>
  <c r="CJ269" i="1"/>
  <c r="CN269" i="1" s="1"/>
  <c r="CK269" i="1"/>
  <c r="CO269" i="1" s="1"/>
  <c r="CH269" i="1"/>
  <c r="CL269" i="1" s="1"/>
  <c r="CI269" i="1"/>
  <c r="CM269" i="1" s="1"/>
  <c r="BB263" i="1"/>
  <c r="CI263" i="1"/>
  <c r="CM263" i="1" s="1"/>
  <c r="CK263" i="1"/>
  <c r="CO263" i="1" s="1"/>
  <c r="CJ263" i="1"/>
  <c r="CN263" i="1" s="1"/>
  <c r="CH263" i="1"/>
  <c r="CL263" i="1" s="1"/>
  <c r="BB239" i="1"/>
  <c r="CK239" i="1"/>
  <c r="CO239" i="1" s="1"/>
  <c r="CI239" i="1"/>
  <c r="CM239" i="1" s="1"/>
  <c r="CJ239" i="1"/>
  <c r="CN239" i="1" s="1"/>
  <c r="CH239" i="1"/>
  <c r="CL239" i="1" s="1"/>
  <c r="BB233" i="1"/>
  <c r="CJ233" i="1"/>
  <c r="CN233" i="1" s="1"/>
  <c r="CH233" i="1"/>
  <c r="CL233" i="1" s="1"/>
  <c r="CK233" i="1"/>
  <c r="CO233" i="1" s="1"/>
  <c r="CI233" i="1"/>
  <c r="CM233" i="1" s="1"/>
  <c r="BB222" i="1"/>
  <c r="CH222" i="1"/>
  <c r="CL222" i="1" s="1"/>
  <c r="CJ222" i="1"/>
  <c r="CN222" i="1" s="1"/>
  <c r="CK222" i="1"/>
  <c r="CO222" i="1" s="1"/>
  <c r="CI222" i="1"/>
  <c r="CM222" i="1" s="1"/>
  <c r="BB352" i="1"/>
  <c r="CH352" i="1"/>
  <c r="CL352" i="1" s="1"/>
  <c r="CI352" i="1"/>
  <c r="CM352" i="1" s="1"/>
  <c r="CJ352" i="1"/>
  <c r="CN352" i="1" s="1"/>
  <c r="CK352" i="1"/>
  <c r="CO352" i="1" s="1"/>
  <c r="BB335" i="1"/>
  <c r="CJ335" i="1"/>
  <c r="CN335" i="1" s="1"/>
  <c r="CH335" i="1"/>
  <c r="CL335" i="1" s="1"/>
  <c r="CI335" i="1"/>
  <c r="CM335" i="1" s="1"/>
  <c r="CK335" i="1"/>
  <c r="CO335" i="1" s="1"/>
  <c r="BB316" i="1"/>
  <c r="CJ316" i="1"/>
  <c r="CN316" i="1" s="1"/>
  <c r="CH316" i="1"/>
  <c r="CL316" i="1" s="1"/>
  <c r="CK316" i="1"/>
  <c r="CO316" i="1" s="1"/>
  <c r="CI316" i="1"/>
  <c r="CM316" i="1" s="1"/>
  <c r="BB310" i="1"/>
  <c r="CJ310" i="1"/>
  <c r="CN310" i="1" s="1"/>
  <c r="CH310" i="1"/>
  <c r="CL310" i="1" s="1"/>
  <c r="CK310" i="1"/>
  <c r="CO310" i="1" s="1"/>
  <c r="CI310" i="1"/>
  <c r="CM310" i="1" s="1"/>
  <c r="BB304" i="1"/>
  <c r="CH304" i="1"/>
  <c r="CL304" i="1" s="1"/>
  <c r="CI304" i="1"/>
  <c r="CM304" i="1" s="1"/>
  <c r="CK304" i="1"/>
  <c r="CO304" i="1" s="1"/>
  <c r="CJ304" i="1"/>
  <c r="CN304" i="1" s="1"/>
  <c r="BB392" i="1"/>
  <c r="CH392" i="1"/>
  <c r="CL392" i="1" s="1"/>
  <c r="CI392" i="1"/>
  <c r="CM392" i="1" s="1"/>
  <c r="CJ392" i="1"/>
  <c r="CN392" i="1" s="1"/>
  <c r="CK392" i="1"/>
  <c r="CO392" i="1" s="1"/>
  <c r="BB386" i="1"/>
  <c r="CI386" i="1"/>
  <c r="CM386" i="1" s="1"/>
  <c r="CK386" i="1"/>
  <c r="CO386" i="1" s="1"/>
  <c r="CJ386" i="1"/>
  <c r="CN386" i="1" s="1"/>
  <c r="CH386" i="1"/>
  <c r="CL386" i="1" s="1"/>
  <c r="BB374" i="1"/>
  <c r="CJ374" i="1"/>
  <c r="CN374" i="1" s="1"/>
  <c r="CK374" i="1"/>
  <c r="CO374" i="1" s="1"/>
  <c r="CH374" i="1"/>
  <c r="CL374" i="1" s="1"/>
  <c r="CI374" i="1"/>
  <c r="CM374" i="1" s="1"/>
  <c r="BB368" i="1"/>
  <c r="CJ368" i="1"/>
  <c r="CN368" i="1" s="1"/>
  <c r="CH368" i="1"/>
  <c r="CL368" i="1" s="1"/>
  <c r="CI368" i="1"/>
  <c r="CM368" i="1" s="1"/>
  <c r="CK368" i="1"/>
  <c r="CO368" i="1" s="1"/>
  <c r="BB221" i="1"/>
  <c r="CK221" i="1"/>
  <c r="CO221" i="1" s="1"/>
  <c r="CI221" i="1"/>
  <c r="CM221" i="1" s="1"/>
  <c r="CJ221" i="1"/>
  <c r="CN221" i="1" s="1"/>
  <c r="CH221" i="1"/>
  <c r="CL221" i="1" s="1"/>
  <c r="BB202" i="1"/>
  <c r="CJ202" i="1"/>
  <c r="CN202" i="1" s="1"/>
  <c r="CH202" i="1"/>
  <c r="CL202" i="1" s="1"/>
  <c r="CI202" i="1"/>
  <c r="CM202" i="1" s="1"/>
  <c r="CK202" i="1"/>
  <c r="CO202" i="1" s="1"/>
  <c r="BB479" i="1"/>
  <c r="CI479" i="1"/>
  <c r="CM479" i="1" s="1"/>
  <c r="CK479" i="1"/>
  <c r="CO479" i="1" s="1"/>
  <c r="CJ479" i="1"/>
  <c r="CN479" i="1" s="1"/>
  <c r="CH479" i="1"/>
  <c r="CL479" i="1" s="1"/>
  <c r="BB473" i="1"/>
  <c r="CI473" i="1"/>
  <c r="CM473" i="1" s="1"/>
  <c r="CJ473" i="1"/>
  <c r="CN473" i="1" s="1"/>
  <c r="CK473" i="1"/>
  <c r="CO473" i="1" s="1"/>
  <c r="CH473" i="1"/>
  <c r="CL473" i="1" s="1"/>
  <c r="BB442" i="1"/>
  <c r="CI442" i="1"/>
  <c r="CM442" i="1" s="1"/>
  <c r="CJ442" i="1"/>
  <c r="CN442" i="1" s="1"/>
  <c r="CK442" i="1"/>
  <c r="CO442" i="1" s="1"/>
  <c r="CH442" i="1"/>
  <c r="CL442" i="1" s="1"/>
  <c r="BB299" i="1"/>
  <c r="CK299" i="1"/>
  <c r="CO299" i="1" s="1"/>
  <c r="CH299" i="1"/>
  <c r="CL299" i="1" s="1"/>
  <c r="CI299" i="1"/>
  <c r="CM299" i="1" s="1"/>
  <c r="CJ299" i="1"/>
  <c r="CN299" i="1" s="1"/>
  <c r="BB293" i="1"/>
  <c r="CJ293" i="1"/>
  <c r="CN293" i="1" s="1"/>
  <c r="CI293" i="1"/>
  <c r="CM293" i="1" s="1"/>
  <c r="CK293" i="1"/>
  <c r="CO293" i="1" s="1"/>
  <c r="CH293" i="1"/>
  <c r="CL293" i="1" s="1"/>
  <c r="BB262" i="1"/>
  <c r="CI262" i="1"/>
  <c r="CM262" i="1" s="1"/>
  <c r="CH262" i="1"/>
  <c r="CL262" i="1" s="1"/>
  <c r="CJ262" i="1"/>
  <c r="CN262" i="1" s="1"/>
  <c r="CK262" i="1"/>
  <c r="CO262" i="1" s="1"/>
  <c r="BB256" i="1"/>
  <c r="CJ256" i="1"/>
  <c r="CN256" i="1" s="1"/>
  <c r="CH256" i="1"/>
  <c r="CL256" i="1" s="1"/>
  <c r="CK256" i="1"/>
  <c r="CO256" i="1" s="1"/>
  <c r="CI256" i="1"/>
  <c r="CM256" i="1" s="1"/>
  <c r="BB250" i="1"/>
  <c r="CK250" i="1"/>
  <c r="CO250" i="1" s="1"/>
  <c r="CI250" i="1"/>
  <c r="CM250" i="1" s="1"/>
  <c r="CH250" i="1"/>
  <c r="CL250" i="1" s="1"/>
  <c r="CJ250" i="1"/>
  <c r="CN250" i="1" s="1"/>
  <c r="BB244" i="1"/>
  <c r="CI244" i="1"/>
  <c r="CM244" i="1" s="1"/>
  <c r="CK244" i="1"/>
  <c r="CO244" i="1" s="1"/>
  <c r="CJ244" i="1"/>
  <c r="CN244" i="1" s="1"/>
  <c r="CH244" i="1"/>
  <c r="CL244" i="1" s="1"/>
  <c r="BB232" i="1"/>
  <c r="CH232" i="1"/>
  <c r="CL232" i="1" s="1"/>
  <c r="CJ232" i="1"/>
  <c r="CN232" i="1" s="1"/>
  <c r="CK232" i="1"/>
  <c r="CO232" i="1" s="1"/>
  <c r="CI232" i="1"/>
  <c r="CM232" i="1" s="1"/>
  <c r="BB358" i="1"/>
  <c r="CJ358" i="1"/>
  <c r="CN358" i="1" s="1"/>
  <c r="CH358" i="1"/>
  <c r="CL358" i="1" s="1"/>
  <c r="CK358" i="1"/>
  <c r="CO358" i="1" s="1"/>
  <c r="CI358" i="1"/>
  <c r="CM358" i="1" s="1"/>
  <c r="BB351" i="1"/>
  <c r="CH351" i="1"/>
  <c r="CL351" i="1" s="1"/>
  <c r="CI351" i="1"/>
  <c r="CM351" i="1" s="1"/>
  <c r="CJ351" i="1"/>
  <c r="CN351" i="1" s="1"/>
  <c r="CK351" i="1"/>
  <c r="CO351" i="1" s="1"/>
  <c r="BB346" i="1"/>
  <c r="CH346" i="1"/>
  <c r="CL346" i="1" s="1"/>
  <c r="CJ346" i="1"/>
  <c r="CN346" i="1" s="1"/>
  <c r="CI346" i="1"/>
  <c r="CM346" i="1" s="1"/>
  <c r="CK346" i="1"/>
  <c r="CO346" i="1" s="1"/>
  <c r="BB334" i="1"/>
  <c r="CI334" i="1"/>
  <c r="CM334" i="1" s="1"/>
  <c r="CK334" i="1"/>
  <c r="CO334" i="1" s="1"/>
  <c r="CH334" i="1"/>
  <c r="CL334" i="1" s="1"/>
  <c r="CJ334" i="1"/>
  <c r="CN334" i="1" s="1"/>
  <c r="BB328" i="1"/>
  <c r="CH328" i="1"/>
  <c r="CL328" i="1" s="1"/>
  <c r="CI328" i="1"/>
  <c r="CM328" i="1" s="1"/>
  <c r="CJ328" i="1"/>
  <c r="CN328" i="1" s="1"/>
  <c r="CK328" i="1"/>
  <c r="CO328" i="1" s="1"/>
  <c r="BB321" i="1"/>
  <c r="CI321" i="1"/>
  <c r="CM321" i="1" s="1"/>
  <c r="CH321" i="1"/>
  <c r="CL321" i="1" s="1"/>
  <c r="CJ321" i="1"/>
  <c r="CN321" i="1" s="1"/>
  <c r="CK321" i="1"/>
  <c r="CO321" i="1" s="1"/>
  <c r="BB398" i="1"/>
  <c r="CH398" i="1"/>
  <c r="CL398" i="1" s="1"/>
  <c r="CJ398" i="1"/>
  <c r="CN398" i="1" s="1"/>
  <c r="CI398" i="1"/>
  <c r="CM398" i="1" s="1"/>
  <c r="CK398" i="1"/>
  <c r="CO398" i="1" s="1"/>
  <c r="BB391" i="1"/>
  <c r="CI391" i="1"/>
  <c r="CM391" i="1" s="1"/>
  <c r="CJ391" i="1"/>
  <c r="CN391" i="1" s="1"/>
  <c r="CK391" i="1"/>
  <c r="CO391" i="1" s="1"/>
  <c r="CH391" i="1"/>
  <c r="CL391" i="1" s="1"/>
  <c r="BB385" i="1"/>
  <c r="CH385" i="1"/>
  <c r="CL385" i="1" s="1"/>
  <c r="CJ385" i="1"/>
  <c r="CN385" i="1" s="1"/>
  <c r="CI385" i="1"/>
  <c r="CM385" i="1" s="1"/>
  <c r="CK385" i="1"/>
  <c r="CO385" i="1" s="1"/>
  <c r="BB367" i="1"/>
  <c r="CH367" i="1"/>
  <c r="CL367" i="1" s="1"/>
  <c r="CI367" i="1"/>
  <c r="CM367" i="1" s="1"/>
  <c r="CK367" i="1"/>
  <c r="CO367" i="1" s="1"/>
  <c r="CJ367" i="1"/>
  <c r="CN367" i="1" s="1"/>
  <c r="BB220" i="1"/>
  <c r="CH220" i="1"/>
  <c r="CL220" i="1" s="1"/>
  <c r="CI220" i="1"/>
  <c r="CM220" i="1" s="1"/>
  <c r="CK220" i="1"/>
  <c r="CO220" i="1" s="1"/>
  <c r="CJ220" i="1"/>
  <c r="CN220" i="1" s="1"/>
  <c r="BB215" i="1"/>
  <c r="CJ215" i="1"/>
  <c r="CN215" i="1" s="1"/>
  <c r="CK215" i="1"/>
  <c r="CO215" i="1" s="1"/>
  <c r="CH215" i="1"/>
  <c r="CL215" i="1" s="1"/>
  <c r="CI215" i="1"/>
  <c r="CM215" i="1" s="1"/>
  <c r="BB196" i="1"/>
  <c r="CI196" i="1"/>
  <c r="CM196" i="1" s="1"/>
  <c r="CJ196" i="1"/>
  <c r="CN196" i="1" s="1"/>
  <c r="CK196" i="1"/>
  <c r="CO196" i="1" s="1"/>
  <c r="CH196" i="1"/>
  <c r="CL196" i="1" s="1"/>
  <c r="BB190" i="1"/>
  <c r="CI190" i="1"/>
  <c r="CM190" i="1" s="1"/>
  <c r="CJ190" i="1"/>
  <c r="CN190" i="1" s="1"/>
  <c r="CK190" i="1"/>
  <c r="CO190" i="1" s="1"/>
  <c r="CH190" i="1"/>
  <c r="CL190" i="1" s="1"/>
  <c r="BB184" i="1"/>
  <c r="CI184" i="1"/>
  <c r="CM184" i="1" s="1"/>
  <c r="CJ184" i="1"/>
  <c r="CN184" i="1" s="1"/>
  <c r="CK184" i="1"/>
  <c r="CO184" i="1" s="1"/>
  <c r="CH184" i="1"/>
  <c r="CL184" i="1" s="1"/>
  <c r="BB472" i="1"/>
  <c r="CH472" i="1"/>
  <c r="CL472" i="1" s="1"/>
  <c r="CI472" i="1"/>
  <c r="CM472" i="1" s="1"/>
  <c r="CJ472" i="1"/>
  <c r="CN472" i="1" s="1"/>
  <c r="CK472" i="1"/>
  <c r="CO472" i="1" s="1"/>
  <c r="BB455" i="1"/>
  <c r="CH455" i="1"/>
  <c r="CL455" i="1" s="1"/>
  <c r="CI455" i="1"/>
  <c r="CM455" i="1" s="1"/>
  <c r="CJ455" i="1"/>
  <c r="CN455" i="1" s="1"/>
  <c r="CK455" i="1"/>
  <c r="CO455" i="1" s="1"/>
  <c r="BB436" i="1"/>
  <c r="CH436" i="1"/>
  <c r="CL436" i="1" s="1"/>
  <c r="CI436" i="1"/>
  <c r="CM436" i="1" s="1"/>
  <c r="CJ436" i="1"/>
  <c r="CN436" i="1" s="1"/>
  <c r="CK436" i="1"/>
  <c r="CO436" i="1" s="1"/>
  <c r="BB430" i="1"/>
  <c r="CH430" i="1"/>
  <c r="CL430" i="1" s="1"/>
  <c r="CI430" i="1"/>
  <c r="CM430" i="1" s="1"/>
  <c r="CJ430" i="1"/>
  <c r="CN430" i="1" s="1"/>
  <c r="CK430" i="1"/>
  <c r="CO430" i="1" s="1"/>
  <c r="BB424" i="1"/>
  <c r="CI424" i="1"/>
  <c r="CM424" i="1" s="1"/>
  <c r="CJ424" i="1"/>
  <c r="CN424" i="1" s="1"/>
  <c r="CK424" i="1"/>
  <c r="CO424" i="1" s="1"/>
  <c r="CH424" i="1"/>
  <c r="CL424" i="1" s="1"/>
  <c r="BB292" i="1"/>
  <c r="CI292" i="1"/>
  <c r="CM292" i="1" s="1"/>
  <c r="CJ292" i="1"/>
  <c r="CN292" i="1" s="1"/>
  <c r="CK292" i="1"/>
  <c r="CO292" i="1" s="1"/>
  <c r="CH292" i="1"/>
  <c r="CL292" i="1" s="1"/>
  <c r="BB275" i="1"/>
  <c r="CI275" i="1"/>
  <c r="CM275" i="1" s="1"/>
  <c r="CK275" i="1"/>
  <c r="CO275" i="1" s="1"/>
  <c r="CH275" i="1"/>
  <c r="CL275" i="1" s="1"/>
  <c r="CJ275" i="1"/>
  <c r="CN275" i="1" s="1"/>
  <c r="BB261" i="1"/>
  <c r="CK261" i="1"/>
  <c r="CO261" i="1" s="1"/>
  <c r="CI261" i="1"/>
  <c r="CM261" i="1" s="1"/>
  <c r="CH261" i="1"/>
  <c r="CL261" i="1" s="1"/>
  <c r="CJ261" i="1"/>
  <c r="CN261" i="1" s="1"/>
  <c r="BB238" i="1"/>
  <c r="CI238" i="1"/>
  <c r="CM238" i="1" s="1"/>
  <c r="CK238" i="1"/>
  <c r="CO238" i="1" s="1"/>
  <c r="CH238" i="1"/>
  <c r="CL238" i="1" s="1"/>
  <c r="CJ238" i="1"/>
  <c r="CN238" i="1" s="1"/>
  <c r="BB231" i="1"/>
  <c r="CH231" i="1"/>
  <c r="CL231" i="1" s="1"/>
  <c r="CI231" i="1"/>
  <c r="CM231" i="1" s="1"/>
  <c r="CK231" i="1"/>
  <c r="CO231" i="1" s="1"/>
  <c r="CJ231" i="1"/>
  <c r="CN231" i="1" s="1"/>
  <c r="BB226" i="1"/>
  <c r="CJ226" i="1"/>
  <c r="CN226" i="1" s="1"/>
  <c r="CH226" i="1"/>
  <c r="CL226" i="1" s="1"/>
  <c r="CK226" i="1"/>
  <c r="CO226" i="1" s="1"/>
  <c r="CI226" i="1"/>
  <c r="CM226" i="1" s="1"/>
  <c r="BB357" i="1"/>
  <c r="CJ357" i="1"/>
  <c r="CN357" i="1" s="1"/>
  <c r="CI357" i="1"/>
  <c r="CM357" i="1" s="1"/>
  <c r="CK357" i="1"/>
  <c r="CO357" i="1" s="1"/>
  <c r="CH357" i="1"/>
  <c r="CL357" i="1" s="1"/>
  <c r="BB345" i="1"/>
  <c r="CK345" i="1"/>
  <c r="CO345" i="1" s="1"/>
  <c r="CJ345" i="1"/>
  <c r="CN345" i="1" s="1"/>
  <c r="CH345" i="1"/>
  <c r="CL345" i="1" s="1"/>
  <c r="CI345" i="1"/>
  <c r="CM345" i="1" s="1"/>
  <c r="BB327" i="1"/>
  <c r="CJ327" i="1"/>
  <c r="CN327" i="1" s="1"/>
  <c r="CH327" i="1"/>
  <c r="CL327" i="1" s="1"/>
  <c r="CI327" i="1"/>
  <c r="CM327" i="1" s="1"/>
  <c r="CK327" i="1"/>
  <c r="CO327" i="1" s="1"/>
  <c r="BB320" i="1"/>
  <c r="CJ320" i="1"/>
  <c r="CN320" i="1" s="1"/>
  <c r="CH320" i="1"/>
  <c r="CL320" i="1" s="1"/>
  <c r="CK320" i="1"/>
  <c r="CO320" i="1" s="1"/>
  <c r="CI320" i="1"/>
  <c r="CM320" i="1" s="1"/>
  <c r="BB309" i="1"/>
  <c r="CH309" i="1"/>
  <c r="CL309" i="1" s="1"/>
  <c r="CJ309" i="1"/>
  <c r="CN309" i="1" s="1"/>
  <c r="CI309" i="1"/>
  <c r="CM309" i="1" s="1"/>
  <c r="CK309" i="1"/>
  <c r="CO309" i="1" s="1"/>
  <c r="BB303" i="1"/>
  <c r="CI303" i="1"/>
  <c r="CM303" i="1" s="1"/>
  <c r="CH303" i="1"/>
  <c r="CL303" i="1" s="1"/>
  <c r="CJ303" i="1"/>
  <c r="CN303" i="1" s="1"/>
  <c r="CK303" i="1"/>
  <c r="CO303" i="1" s="1"/>
  <c r="BB397" i="1"/>
  <c r="CI397" i="1"/>
  <c r="CM397" i="1" s="1"/>
  <c r="CJ397" i="1"/>
  <c r="CN397" i="1" s="1"/>
  <c r="CK397" i="1"/>
  <c r="CO397" i="1" s="1"/>
  <c r="CH397" i="1"/>
  <c r="CL397" i="1" s="1"/>
  <c r="BB379" i="1"/>
  <c r="CH379" i="1"/>
  <c r="CL379" i="1" s="1"/>
  <c r="CJ379" i="1"/>
  <c r="CN379" i="1" s="1"/>
  <c r="CI379" i="1"/>
  <c r="CM379" i="1" s="1"/>
  <c r="CK379" i="1"/>
  <c r="CO379" i="1" s="1"/>
  <c r="BB373" i="1"/>
  <c r="CJ373" i="1"/>
  <c r="CN373" i="1" s="1"/>
  <c r="CK373" i="1"/>
  <c r="CO373" i="1" s="1"/>
  <c r="CH373" i="1"/>
  <c r="CL373" i="1" s="1"/>
  <c r="CI373" i="1"/>
  <c r="CM373" i="1" s="1"/>
  <c r="BB214" i="1"/>
  <c r="CK214" i="1"/>
  <c r="CO214" i="1" s="1"/>
  <c r="CJ214" i="1"/>
  <c r="CN214" i="1" s="1"/>
  <c r="CH214" i="1"/>
  <c r="CL214" i="1" s="1"/>
  <c r="CI214" i="1"/>
  <c r="CM214" i="1" s="1"/>
  <c r="BB208" i="1"/>
  <c r="CK208" i="1"/>
  <c r="CO208" i="1" s="1"/>
  <c r="CI208" i="1"/>
  <c r="CM208" i="1" s="1"/>
  <c r="CJ208" i="1"/>
  <c r="CN208" i="1" s="1"/>
  <c r="CH208" i="1"/>
  <c r="CL208" i="1" s="1"/>
  <c r="BB201" i="1"/>
  <c r="CI201" i="1"/>
  <c r="CM201" i="1" s="1"/>
  <c r="CH201" i="1"/>
  <c r="CL201" i="1" s="1"/>
  <c r="CK201" i="1"/>
  <c r="CO201" i="1" s="1"/>
  <c r="CJ201" i="1"/>
  <c r="CN201" i="1" s="1"/>
  <c r="BB478" i="1"/>
  <c r="CI478" i="1"/>
  <c r="CM478" i="1" s="1"/>
  <c r="CJ478" i="1"/>
  <c r="CN478" i="1" s="1"/>
  <c r="CK478" i="1"/>
  <c r="CO478" i="1" s="1"/>
  <c r="CH478" i="1"/>
  <c r="CL478" i="1" s="1"/>
  <c r="BB471" i="1"/>
  <c r="CK471" i="1"/>
  <c r="CO471" i="1" s="1"/>
  <c r="CI471" i="1"/>
  <c r="CM471" i="1" s="1"/>
  <c r="CJ471" i="1"/>
  <c r="CN471" i="1" s="1"/>
  <c r="CH471" i="1"/>
  <c r="CL471" i="1" s="1"/>
  <c r="BB466" i="1"/>
  <c r="CI466" i="1"/>
  <c r="CM466" i="1" s="1"/>
  <c r="CK466" i="1"/>
  <c r="CO466" i="1" s="1"/>
  <c r="CJ466" i="1"/>
  <c r="CN466" i="1" s="1"/>
  <c r="CH466" i="1"/>
  <c r="CL466" i="1" s="1"/>
  <c r="BB454" i="1"/>
  <c r="CI454" i="1"/>
  <c r="CM454" i="1" s="1"/>
  <c r="CJ454" i="1"/>
  <c r="CN454" i="1" s="1"/>
  <c r="CK454" i="1"/>
  <c r="CO454" i="1" s="1"/>
  <c r="CH454" i="1"/>
  <c r="CL454" i="1" s="1"/>
  <c r="BB448" i="1"/>
  <c r="CI448" i="1"/>
  <c r="CM448" i="1" s="1"/>
  <c r="CJ448" i="1"/>
  <c r="CN448" i="1" s="1"/>
  <c r="CK448" i="1"/>
  <c r="CO448" i="1" s="1"/>
  <c r="CH448" i="1"/>
  <c r="CL448" i="1" s="1"/>
  <c r="BB441" i="1"/>
  <c r="CK441" i="1"/>
  <c r="CO441" i="1" s="1"/>
  <c r="CI441" i="1"/>
  <c r="CM441" i="1" s="1"/>
  <c r="CJ441" i="1"/>
  <c r="CN441" i="1" s="1"/>
  <c r="CH441" i="1"/>
  <c r="CL441" i="1" s="1"/>
  <c r="BB298" i="1"/>
  <c r="CI298" i="1"/>
  <c r="CM298" i="1" s="1"/>
  <c r="CJ298" i="1"/>
  <c r="CN298" i="1" s="1"/>
  <c r="CH298" i="1"/>
  <c r="CL298" i="1" s="1"/>
  <c r="CK298" i="1"/>
  <c r="CO298" i="1" s="1"/>
  <c r="BB291" i="1"/>
  <c r="CI291" i="1"/>
  <c r="CM291" i="1" s="1"/>
  <c r="CJ291" i="1"/>
  <c r="CN291" i="1" s="1"/>
  <c r="CH291" i="1"/>
  <c r="CL291" i="1" s="1"/>
  <c r="CK291" i="1"/>
  <c r="CO291" i="1" s="1"/>
  <c r="BB286" i="1"/>
  <c r="CJ286" i="1"/>
  <c r="CN286" i="1" s="1"/>
  <c r="CH286" i="1"/>
  <c r="CL286" i="1" s="1"/>
  <c r="CK286" i="1"/>
  <c r="CO286" i="1" s="1"/>
  <c r="CI286" i="1"/>
  <c r="CM286" i="1" s="1"/>
  <c r="BB274" i="1"/>
  <c r="CK274" i="1"/>
  <c r="CO274" i="1" s="1"/>
  <c r="CI274" i="1"/>
  <c r="CM274" i="1" s="1"/>
  <c r="CJ274" i="1"/>
  <c r="CN274" i="1" s="1"/>
  <c r="CH274" i="1"/>
  <c r="CL274" i="1" s="1"/>
  <c r="BB268" i="1"/>
  <c r="CH268" i="1"/>
  <c r="CL268" i="1" s="1"/>
  <c r="CJ268" i="1"/>
  <c r="CN268" i="1" s="1"/>
  <c r="CI268" i="1"/>
  <c r="CM268" i="1" s="1"/>
  <c r="CK268" i="1"/>
  <c r="CO268" i="1" s="1"/>
  <c r="BB260" i="1"/>
  <c r="CK260" i="1"/>
  <c r="CO260" i="1" s="1"/>
  <c r="CI260" i="1"/>
  <c r="CM260" i="1" s="1"/>
  <c r="CJ260" i="1"/>
  <c r="CN260" i="1" s="1"/>
  <c r="CH260" i="1"/>
  <c r="CL260" i="1" s="1"/>
  <c r="BB249" i="1"/>
  <c r="CI249" i="1"/>
  <c r="CM249" i="1" s="1"/>
  <c r="CJ249" i="1"/>
  <c r="CN249" i="1" s="1"/>
  <c r="CH249" i="1"/>
  <c r="CL249" i="1" s="1"/>
  <c r="CK249" i="1"/>
  <c r="CO249" i="1" s="1"/>
  <c r="BB243" i="1"/>
  <c r="CK243" i="1"/>
  <c r="CO243" i="1" s="1"/>
  <c r="CH243" i="1"/>
  <c r="CL243" i="1" s="1"/>
  <c r="CJ243" i="1"/>
  <c r="CN243" i="1" s="1"/>
  <c r="CI243" i="1"/>
  <c r="CM243" i="1" s="1"/>
  <c r="BB237" i="1"/>
  <c r="CI237" i="1"/>
  <c r="CM237" i="1" s="1"/>
  <c r="CK237" i="1"/>
  <c r="CO237" i="1" s="1"/>
  <c r="CJ237" i="1"/>
  <c r="CN237" i="1" s="1"/>
  <c r="CH237" i="1"/>
  <c r="CL237" i="1" s="1"/>
  <c r="BB225" i="1"/>
  <c r="CH225" i="1"/>
  <c r="CL225" i="1" s="1"/>
  <c r="CK225" i="1"/>
  <c r="CO225" i="1" s="1"/>
  <c r="CI225" i="1"/>
  <c r="CM225" i="1" s="1"/>
  <c r="CJ225" i="1"/>
  <c r="CN225" i="1" s="1"/>
  <c r="BB339" i="1"/>
  <c r="CH339" i="1"/>
  <c r="CL339" i="1" s="1"/>
  <c r="CI339" i="1"/>
  <c r="CM339" i="1" s="1"/>
  <c r="CJ339" i="1"/>
  <c r="CN339" i="1" s="1"/>
  <c r="CK339" i="1"/>
  <c r="CO339" i="1" s="1"/>
  <c r="BB333" i="1"/>
  <c r="CK333" i="1"/>
  <c r="CO333" i="1" s="1"/>
  <c r="CH333" i="1"/>
  <c r="CL333" i="1" s="1"/>
  <c r="CI333" i="1"/>
  <c r="CM333" i="1" s="1"/>
  <c r="CJ333" i="1"/>
  <c r="CN333" i="1" s="1"/>
  <c r="BB302" i="1"/>
  <c r="CH302" i="1"/>
  <c r="CL302" i="1" s="1"/>
  <c r="CJ302" i="1"/>
  <c r="CN302" i="1" s="1"/>
  <c r="CK302" i="1"/>
  <c r="CO302" i="1" s="1"/>
  <c r="CI302" i="1"/>
  <c r="CM302" i="1" s="1"/>
  <c r="BB384" i="1"/>
  <c r="CK384" i="1"/>
  <c r="CO384" i="1" s="1"/>
  <c r="CI384" i="1"/>
  <c r="CM384" i="1" s="1"/>
  <c r="CJ384" i="1"/>
  <c r="CN384" i="1" s="1"/>
  <c r="CH384" i="1"/>
  <c r="CL384" i="1" s="1"/>
  <c r="BB372" i="1"/>
  <c r="CI372" i="1"/>
  <c r="CM372" i="1" s="1"/>
  <c r="CK372" i="1"/>
  <c r="CO372" i="1" s="1"/>
  <c r="CH372" i="1"/>
  <c r="CL372" i="1" s="1"/>
  <c r="CJ372" i="1"/>
  <c r="CN372" i="1" s="1"/>
  <c r="BB207" i="1"/>
  <c r="CJ207" i="1"/>
  <c r="CN207" i="1" s="1"/>
  <c r="CH207" i="1"/>
  <c r="CL207" i="1" s="1"/>
  <c r="CI207" i="1"/>
  <c r="CM207" i="1" s="1"/>
  <c r="CK207" i="1"/>
  <c r="CO207" i="1" s="1"/>
  <c r="BB200" i="1"/>
  <c r="CJ200" i="1"/>
  <c r="CN200" i="1" s="1"/>
  <c r="CH200" i="1"/>
  <c r="CL200" i="1" s="1"/>
  <c r="CI200" i="1"/>
  <c r="CM200" i="1" s="1"/>
  <c r="CK200" i="1"/>
  <c r="CO200" i="1" s="1"/>
  <c r="BB189" i="1"/>
  <c r="CJ189" i="1"/>
  <c r="CN189" i="1" s="1"/>
  <c r="CH189" i="1"/>
  <c r="CL189" i="1" s="1"/>
  <c r="CI189" i="1"/>
  <c r="CM189" i="1" s="1"/>
  <c r="CK189" i="1"/>
  <c r="CO189" i="1" s="1"/>
  <c r="BB183" i="1"/>
  <c r="CJ183" i="1"/>
  <c r="CN183" i="1" s="1"/>
  <c r="CK183" i="1"/>
  <c r="CO183" i="1" s="1"/>
  <c r="CI183" i="1"/>
  <c r="CM183" i="1" s="1"/>
  <c r="CH183" i="1"/>
  <c r="CL183" i="1" s="1"/>
  <c r="BB477" i="1"/>
  <c r="CH477" i="1"/>
  <c r="CL477" i="1" s="1"/>
  <c r="CI477" i="1"/>
  <c r="CM477" i="1" s="1"/>
  <c r="CK477" i="1"/>
  <c r="CO477" i="1" s="1"/>
  <c r="CJ477" i="1"/>
  <c r="CN477" i="1" s="1"/>
  <c r="BB465" i="1"/>
  <c r="CH465" i="1"/>
  <c r="CL465" i="1" s="1"/>
  <c r="CI465" i="1"/>
  <c r="CM465" i="1" s="1"/>
  <c r="CK465" i="1"/>
  <c r="CO465" i="1" s="1"/>
  <c r="CJ465" i="1"/>
  <c r="CN465" i="1" s="1"/>
  <c r="BB447" i="1"/>
  <c r="CH447" i="1"/>
  <c r="CL447" i="1" s="1"/>
  <c r="CI447" i="1"/>
  <c r="CM447" i="1" s="1"/>
  <c r="CK447" i="1"/>
  <c r="CO447" i="1" s="1"/>
  <c r="CJ447" i="1"/>
  <c r="CN447" i="1" s="1"/>
  <c r="BB440" i="1"/>
  <c r="CH440" i="1"/>
  <c r="CL440" i="1" s="1"/>
  <c r="CI440" i="1"/>
  <c r="CM440" i="1" s="1"/>
  <c r="CK440" i="1"/>
  <c r="CO440" i="1" s="1"/>
  <c r="CJ440" i="1"/>
  <c r="CN440" i="1" s="1"/>
  <c r="BB429" i="1"/>
  <c r="CH429" i="1"/>
  <c r="CL429" i="1" s="1"/>
  <c r="CI429" i="1"/>
  <c r="CM429" i="1" s="1"/>
  <c r="CK429" i="1"/>
  <c r="CO429" i="1" s="1"/>
  <c r="CJ429" i="1"/>
  <c r="CN429" i="1" s="1"/>
  <c r="BB423" i="1"/>
  <c r="CJ423" i="1"/>
  <c r="CN423" i="1" s="1"/>
  <c r="CK423" i="1"/>
  <c r="CO423" i="1" s="1"/>
  <c r="CH423" i="1"/>
  <c r="CL423" i="1" s="1"/>
  <c r="CI423" i="1"/>
  <c r="CM423" i="1" s="1"/>
  <c r="BB297" i="1"/>
  <c r="CH297" i="1"/>
  <c r="CL297" i="1" s="1"/>
  <c r="CJ297" i="1"/>
  <c r="CN297" i="1" s="1"/>
  <c r="CI297" i="1"/>
  <c r="CM297" i="1" s="1"/>
  <c r="CK297" i="1"/>
  <c r="CO297" i="1" s="1"/>
  <c r="BB285" i="1"/>
  <c r="CI285" i="1"/>
  <c r="CM285" i="1" s="1"/>
  <c r="CK285" i="1"/>
  <c r="CO285" i="1" s="1"/>
  <c r="CJ285" i="1"/>
  <c r="CN285" i="1" s="1"/>
  <c r="CH285" i="1"/>
  <c r="CL285" i="1" s="1"/>
  <c r="BB267" i="1"/>
  <c r="CH267" i="1"/>
  <c r="CL267" i="1" s="1"/>
  <c r="CJ267" i="1"/>
  <c r="CN267" i="1" s="1"/>
  <c r="CI267" i="1"/>
  <c r="CM267" i="1" s="1"/>
  <c r="CK267" i="1"/>
  <c r="CO267" i="1" s="1"/>
  <c r="BB242" i="1"/>
  <c r="CK242" i="1"/>
  <c r="CO242" i="1" s="1"/>
  <c r="CH242" i="1"/>
  <c r="CL242" i="1" s="1"/>
  <c r="CJ242" i="1"/>
  <c r="CN242" i="1" s="1"/>
  <c r="CI242" i="1"/>
  <c r="CM242" i="1" s="1"/>
  <c r="BB356" i="1"/>
  <c r="CI356" i="1"/>
  <c r="CM356" i="1" s="1"/>
  <c r="CH356" i="1"/>
  <c r="CL356" i="1" s="1"/>
  <c r="CK356" i="1"/>
  <c r="CO356" i="1" s="1"/>
  <c r="CJ356" i="1"/>
  <c r="CN356" i="1" s="1"/>
  <c r="BB350" i="1"/>
  <c r="CK350" i="1"/>
  <c r="CO350" i="1" s="1"/>
  <c r="CI350" i="1"/>
  <c r="CM350" i="1" s="1"/>
  <c r="CJ350" i="1"/>
  <c r="CN350" i="1" s="1"/>
  <c r="CH350" i="1"/>
  <c r="CL350" i="1" s="1"/>
  <c r="BB344" i="1"/>
  <c r="CJ344" i="1"/>
  <c r="CN344" i="1" s="1"/>
  <c r="CH344" i="1"/>
  <c r="CL344" i="1" s="1"/>
  <c r="CK344" i="1"/>
  <c r="CO344" i="1" s="1"/>
  <c r="CI344" i="1"/>
  <c r="CM344" i="1" s="1"/>
  <c r="BB332" i="1"/>
  <c r="CI332" i="1"/>
  <c r="CM332" i="1" s="1"/>
  <c r="CK332" i="1"/>
  <c r="CO332" i="1" s="1"/>
  <c r="CJ332" i="1"/>
  <c r="CN332" i="1" s="1"/>
  <c r="CH332" i="1"/>
  <c r="CL332" i="1" s="1"/>
  <c r="BB315" i="1"/>
  <c r="CI315" i="1"/>
  <c r="CM315" i="1" s="1"/>
  <c r="CJ315" i="1"/>
  <c r="CN315" i="1" s="1"/>
  <c r="CH315" i="1"/>
  <c r="CL315" i="1" s="1"/>
  <c r="CK315" i="1"/>
  <c r="CO315" i="1" s="1"/>
  <c r="BB396" i="1"/>
  <c r="CH396" i="1"/>
  <c r="CL396" i="1" s="1"/>
  <c r="CI396" i="1"/>
  <c r="CM396" i="1" s="1"/>
  <c r="CK396" i="1"/>
  <c r="CO396" i="1" s="1"/>
  <c r="CJ396" i="1"/>
  <c r="CN396" i="1" s="1"/>
  <c r="BB378" i="1"/>
  <c r="CJ378" i="1"/>
  <c r="CN378" i="1" s="1"/>
  <c r="CH378" i="1"/>
  <c r="CL378" i="1" s="1"/>
  <c r="CI378" i="1"/>
  <c r="CM378" i="1" s="1"/>
  <c r="CK378" i="1"/>
  <c r="CO378" i="1" s="1"/>
  <c r="BB371" i="1"/>
  <c r="CK371" i="1"/>
  <c r="CO371" i="1" s="1"/>
  <c r="CH371" i="1"/>
  <c r="CL371" i="1" s="1"/>
  <c r="CJ371" i="1"/>
  <c r="CN371" i="1" s="1"/>
  <c r="CI371" i="1"/>
  <c r="CM371" i="1" s="1"/>
  <c r="BB366" i="1"/>
  <c r="CH366" i="1"/>
  <c r="CL366" i="1" s="1"/>
  <c r="CI366" i="1"/>
  <c r="CM366" i="1" s="1"/>
  <c r="CK366" i="1"/>
  <c r="CO366" i="1" s="1"/>
  <c r="CJ366" i="1"/>
  <c r="CN366" i="1" s="1"/>
  <c r="BB213" i="1"/>
  <c r="CK213" i="1"/>
  <c r="CO213" i="1" s="1"/>
  <c r="CH213" i="1"/>
  <c r="CL213" i="1" s="1"/>
  <c r="CJ213" i="1"/>
  <c r="CN213" i="1" s="1"/>
  <c r="CI213" i="1"/>
  <c r="CM213" i="1" s="1"/>
  <c r="BB182" i="1"/>
  <c r="CI182" i="1"/>
  <c r="CM182" i="1" s="1"/>
  <c r="CJ182" i="1"/>
  <c r="CN182" i="1" s="1"/>
  <c r="CK182" i="1"/>
  <c r="CO182" i="1" s="1"/>
  <c r="CH182" i="1"/>
  <c r="CL182" i="1" s="1"/>
  <c r="BB459" i="1"/>
  <c r="CH459" i="1"/>
  <c r="CL459" i="1" s="1"/>
  <c r="CJ459" i="1"/>
  <c r="CN459" i="1" s="1"/>
  <c r="CK459" i="1"/>
  <c r="CO459" i="1" s="1"/>
  <c r="CI459" i="1"/>
  <c r="CM459" i="1" s="1"/>
  <c r="BB453" i="1"/>
  <c r="CH453" i="1"/>
  <c r="CL453" i="1" s="1"/>
  <c r="CI453" i="1"/>
  <c r="CM453" i="1" s="1"/>
  <c r="CJ453" i="1"/>
  <c r="CN453" i="1" s="1"/>
  <c r="CK453" i="1"/>
  <c r="CO453" i="1" s="1"/>
  <c r="BB422" i="1"/>
  <c r="CI422" i="1"/>
  <c r="CM422" i="1" s="1"/>
  <c r="CK422" i="1"/>
  <c r="CO422" i="1" s="1"/>
  <c r="CJ422" i="1"/>
  <c r="CN422" i="1" s="1"/>
  <c r="CH422" i="1"/>
  <c r="CL422" i="1" s="1"/>
  <c r="BB279" i="1"/>
  <c r="CJ279" i="1"/>
  <c r="CN279" i="1" s="1"/>
  <c r="CH279" i="1"/>
  <c r="CL279" i="1" s="1"/>
  <c r="CI279" i="1"/>
  <c r="CM279" i="1" s="1"/>
  <c r="CK279" i="1"/>
  <c r="CO279" i="1" s="1"/>
  <c r="BB273" i="1"/>
  <c r="CK273" i="1"/>
  <c r="CO273" i="1" s="1"/>
  <c r="CH273" i="1"/>
  <c r="CL273" i="1" s="1"/>
  <c r="CI273" i="1"/>
  <c r="CM273" i="1" s="1"/>
  <c r="CJ273" i="1"/>
  <c r="CN273" i="1" s="1"/>
  <c r="BB255" i="1"/>
  <c r="CI255" i="1"/>
  <c r="CM255" i="1" s="1"/>
  <c r="CK255" i="1"/>
  <c r="CO255" i="1" s="1"/>
  <c r="CJ255" i="1"/>
  <c r="CN255" i="1" s="1"/>
  <c r="CH255" i="1"/>
  <c r="CL255" i="1" s="1"/>
  <c r="BB236" i="1"/>
  <c r="CI236" i="1"/>
  <c r="CM236" i="1" s="1"/>
  <c r="CH236" i="1"/>
  <c r="CL236" i="1" s="1"/>
  <c r="CJ236" i="1"/>
  <c r="CN236" i="1" s="1"/>
  <c r="CK236" i="1"/>
  <c r="CO236" i="1" s="1"/>
  <c r="BB230" i="1"/>
  <c r="CH230" i="1"/>
  <c r="CL230" i="1" s="1"/>
  <c r="CJ230" i="1"/>
  <c r="CN230" i="1" s="1"/>
  <c r="CI230" i="1"/>
  <c r="CM230" i="1" s="1"/>
  <c r="CK230" i="1"/>
  <c r="CO230" i="1" s="1"/>
  <c r="BM309" i="1"/>
  <c r="CT309" i="1"/>
  <c r="CX309" i="1" s="1"/>
  <c r="CV309" i="1"/>
  <c r="CZ309" i="1" s="1"/>
  <c r="CW309" i="1"/>
  <c r="DA309" i="1" s="1"/>
  <c r="CU309" i="1"/>
  <c r="CY309" i="1" s="1"/>
  <c r="AT358" i="1"/>
  <c r="BU358" i="1"/>
  <c r="BY358" i="1" s="1"/>
  <c r="BR358" i="1"/>
  <c r="BV358" i="1" s="1"/>
  <c r="BS358" i="1"/>
  <c r="BW358" i="1" s="1"/>
  <c r="BT358" i="1"/>
  <c r="BX358" i="1" s="1"/>
  <c r="AT351" i="1"/>
  <c r="BU351" i="1"/>
  <c r="BY351" i="1" s="1"/>
  <c r="BR351" i="1"/>
  <c r="BV351" i="1" s="1"/>
  <c r="BS351" i="1"/>
  <c r="BW351" i="1" s="1"/>
  <c r="BT351" i="1"/>
  <c r="BX351" i="1" s="1"/>
  <c r="AT346" i="1"/>
  <c r="BU346" i="1"/>
  <c r="BY346" i="1" s="1"/>
  <c r="BR346" i="1"/>
  <c r="BV346" i="1" s="1"/>
  <c r="BT346" i="1"/>
  <c r="BX346" i="1" s="1"/>
  <c r="BS346" i="1"/>
  <c r="BW346" i="1" s="1"/>
  <c r="AT334" i="1"/>
  <c r="BT334" i="1"/>
  <c r="BX334" i="1" s="1"/>
  <c r="BU334" i="1"/>
  <c r="BY334" i="1" s="1"/>
  <c r="BR334" i="1"/>
  <c r="BV334" i="1" s="1"/>
  <c r="BS334" i="1"/>
  <c r="BW334" i="1" s="1"/>
  <c r="AT328" i="1"/>
  <c r="BT328" i="1"/>
  <c r="BX328" i="1" s="1"/>
  <c r="BU328" i="1"/>
  <c r="BY328" i="1" s="1"/>
  <c r="BR328" i="1"/>
  <c r="BV328" i="1" s="1"/>
  <c r="BS328" i="1"/>
  <c r="BW328" i="1" s="1"/>
  <c r="AT321" i="1"/>
  <c r="BT321" i="1"/>
  <c r="BX321" i="1" s="1"/>
  <c r="BU321" i="1"/>
  <c r="BY321" i="1" s="1"/>
  <c r="BR321" i="1"/>
  <c r="BV321" i="1" s="1"/>
  <c r="BS321" i="1"/>
  <c r="BW321" i="1" s="1"/>
  <c r="AT398" i="1"/>
  <c r="BR398" i="1"/>
  <c r="BV398" i="1" s="1"/>
  <c r="BS398" i="1"/>
  <c r="BW398" i="1" s="1"/>
  <c r="BU398" i="1"/>
  <c r="BY398" i="1" s="1"/>
  <c r="BT398" i="1"/>
  <c r="BX398" i="1" s="1"/>
  <c r="AT391" i="1"/>
  <c r="BR391" i="1"/>
  <c r="BV391" i="1" s="1"/>
  <c r="BT391" i="1"/>
  <c r="BX391" i="1" s="1"/>
  <c r="BU391" i="1"/>
  <c r="BY391" i="1" s="1"/>
  <c r="BS391" i="1"/>
  <c r="BW391" i="1" s="1"/>
  <c r="AT386" i="1"/>
  <c r="BT386" i="1"/>
  <c r="BX386" i="1" s="1"/>
  <c r="BU386" i="1"/>
  <c r="BY386" i="1" s="1"/>
  <c r="BR386" i="1"/>
  <c r="BV386" i="1" s="1"/>
  <c r="BS386" i="1"/>
  <c r="BW386" i="1" s="1"/>
  <c r="AT374" i="1"/>
  <c r="BR374" i="1"/>
  <c r="BV374" i="1" s="1"/>
  <c r="BT374" i="1"/>
  <c r="BX374" i="1" s="1"/>
  <c r="BU374" i="1"/>
  <c r="BY374" i="1" s="1"/>
  <c r="BS374" i="1"/>
  <c r="BW374" i="1" s="1"/>
  <c r="AT368" i="1"/>
  <c r="BT368" i="1"/>
  <c r="BX368" i="1" s="1"/>
  <c r="BU368" i="1"/>
  <c r="BY368" i="1" s="1"/>
  <c r="BR368" i="1"/>
  <c r="BV368" i="1" s="1"/>
  <c r="BS368" i="1"/>
  <c r="BW368" i="1" s="1"/>
  <c r="AT221" i="1"/>
  <c r="BS221" i="1"/>
  <c r="BW221" i="1" s="1"/>
  <c r="BT221" i="1"/>
  <c r="BX221" i="1" s="1"/>
  <c r="BR221" i="1"/>
  <c r="BV221" i="1" s="1"/>
  <c r="BU221" i="1"/>
  <c r="BY221" i="1" s="1"/>
  <c r="AT198" i="1"/>
  <c r="BS198" i="1"/>
  <c r="BW198" i="1" s="1"/>
  <c r="BT198" i="1"/>
  <c r="BX198" i="1" s="1"/>
  <c r="BU198" i="1"/>
  <c r="BY198" i="1" s="1"/>
  <c r="BR198" i="1"/>
  <c r="BV198" i="1" s="1"/>
  <c r="AT191" i="1"/>
  <c r="BS191" i="1"/>
  <c r="BW191" i="1" s="1"/>
  <c r="BU191" i="1"/>
  <c r="BY191" i="1" s="1"/>
  <c r="BR191" i="1"/>
  <c r="BV191" i="1" s="1"/>
  <c r="BT191" i="1"/>
  <c r="BX191" i="1" s="1"/>
  <c r="AT186" i="1"/>
  <c r="BS186" i="1"/>
  <c r="BW186" i="1" s="1"/>
  <c r="BU186" i="1"/>
  <c r="BY186" i="1" s="1"/>
  <c r="BT186" i="1"/>
  <c r="BX186" i="1" s="1"/>
  <c r="BR186" i="1"/>
  <c r="BV186" i="1" s="1"/>
  <c r="AT454" i="1"/>
  <c r="BR454" i="1"/>
  <c r="BV454" i="1" s="1"/>
  <c r="BS454" i="1"/>
  <c r="BW454" i="1" s="1"/>
  <c r="BU454" i="1"/>
  <c r="BY454" i="1" s="1"/>
  <c r="BT454" i="1"/>
  <c r="BX454" i="1" s="1"/>
  <c r="AT448" i="1"/>
  <c r="BS448" i="1"/>
  <c r="BW448" i="1" s="1"/>
  <c r="BU448" i="1"/>
  <c r="BY448" i="1" s="1"/>
  <c r="BR448" i="1"/>
  <c r="BV448" i="1" s="1"/>
  <c r="BT448" i="1"/>
  <c r="BX448" i="1" s="1"/>
  <c r="AT441" i="1"/>
  <c r="BU441" i="1"/>
  <c r="BY441" i="1" s="1"/>
  <c r="BR441" i="1"/>
  <c r="BV441" i="1" s="1"/>
  <c r="BS441" i="1"/>
  <c r="BW441" i="1" s="1"/>
  <c r="BT441" i="1"/>
  <c r="BX441" i="1" s="1"/>
  <c r="AT298" i="1"/>
  <c r="BS298" i="1"/>
  <c r="BW298" i="1" s="1"/>
  <c r="BT298" i="1"/>
  <c r="BX298" i="1" s="1"/>
  <c r="BU298" i="1"/>
  <c r="BY298" i="1" s="1"/>
  <c r="BR298" i="1"/>
  <c r="BV298" i="1" s="1"/>
  <c r="AT291" i="1"/>
  <c r="BS291" i="1"/>
  <c r="BW291" i="1" s="1"/>
  <c r="BT291" i="1"/>
  <c r="BX291" i="1" s="1"/>
  <c r="BR291" i="1"/>
  <c r="BV291" i="1" s="1"/>
  <c r="BU291" i="1"/>
  <c r="BY291" i="1" s="1"/>
  <c r="AT286" i="1"/>
  <c r="BR286" i="1"/>
  <c r="BV286" i="1" s="1"/>
  <c r="BS286" i="1"/>
  <c r="BW286" i="1" s="1"/>
  <c r="BT286" i="1"/>
  <c r="BX286" i="1" s="1"/>
  <c r="BU286" i="1"/>
  <c r="BY286" i="1" s="1"/>
  <c r="AT254" i="1"/>
  <c r="BS254" i="1"/>
  <c r="BW254" i="1" s="1"/>
  <c r="BR254" i="1"/>
  <c r="BV254" i="1" s="1"/>
  <c r="BT254" i="1"/>
  <c r="BX254" i="1" s="1"/>
  <c r="BU254" i="1"/>
  <c r="BY254" i="1" s="1"/>
  <c r="AT248" i="1"/>
  <c r="BS248" i="1"/>
  <c r="BW248" i="1" s="1"/>
  <c r="BR248" i="1"/>
  <c r="BV248" i="1" s="1"/>
  <c r="BT248" i="1"/>
  <c r="BX248" i="1" s="1"/>
  <c r="BU248" i="1"/>
  <c r="BY248" i="1" s="1"/>
  <c r="AT241" i="1"/>
  <c r="BS241" i="1"/>
  <c r="BW241" i="1" s="1"/>
  <c r="BR241" i="1"/>
  <c r="BV241" i="1" s="1"/>
  <c r="BT241" i="1"/>
  <c r="BX241" i="1" s="1"/>
  <c r="BU241" i="1"/>
  <c r="BY241" i="1" s="1"/>
  <c r="AT397" i="1"/>
  <c r="BR397" i="1"/>
  <c r="BV397" i="1" s="1"/>
  <c r="BT397" i="1"/>
  <c r="BX397" i="1" s="1"/>
  <c r="BS397" i="1"/>
  <c r="BW397" i="1" s="1"/>
  <c r="BU397" i="1"/>
  <c r="BY397" i="1" s="1"/>
  <c r="AT203" i="1"/>
  <c r="BT203" i="1"/>
  <c r="BX203" i="1" s="1"/>
  <c r="BR203" i="1"/>
  <c r="BV203" i="1" s="1"/>
  <c r="BS203" i="1"/>
  <c r="BW203" i="1" s="1"/>
  <c r="BU203" i="1"/>
  <c r="BY203" i="1" s="1"/>
  <c r="AT440" i="1"/>
  <c r="BR440" i="1"/>
  <c r="BV440" i="1" s="1"/>
  <c r="BT440" i="1"/>
  <c r="BX440" i="1" s="1"/>
  <c r="BS440" i="1"/>
  <c r="BW440" i="1" s="1"/>
  <c r="BU440" i="1"/>
  <c r="BY440" i="1" s="1"/>
  <c r="AT423" i="1"/>
  <c r="BS423" i="1"/>
  <c r="BW423" i="1" s="1"/>
  <c r="BU423" i="1"/>
  <c r="BY423" i="1" s="1"/>
  <c r="BT423" i="1"/>
  <c r="BX423" i="1" s="1"/>
  <c r="BR423" i="1"/>
  <c r="BV423" i="1" s="1"/>
  <c r="AT247" i="1"/>
  <c r="BU247" i="1"/>
  <c r="BY247" i="1" s="1"/>
  <c r="BR247" i="1"/>
  <c r="BV247" i="1" s="1"/>
  <c r="BS247" i="1"/>
  <c r="BW247" i="1" s="1"/>
  <c r="BT247" i="1"/>
  <c r="BX247" i="1" s="1"/>
  <c r="AT223" i="1"/>
  <c r="BR223" i="1"/>
  <c r="BV223" i="1" s="1"/>
  <c r="BT223" i="1"/>
  <c r="BX223" i="1" s="1"/>
  <c r="BS223" i="1"/>
  <c r="BW223" i="1" s="1"/>
  <c r="BU223" i="1"/>
  <c r="BY223" i="1" s="1"/>
  <c r="AT303" i="1"/>
  <c r="BT303" i="1"/>
  <c r="BX303" i="1" s="1"/>
  <c r="BS303" i="1"/>
  <c r="BW303" i="1" s="1"/>
  <c r="BU303" i="1"/>
  <c r="BY303" i="1" s="1"/>
  <c r="BR303" i="1"/>
  <c r="BV303" i="1" s="1"/>
  <c r="AT385" i="1"/>
  <c r="BR385" i="1"/>
  <c r="BV385" i="1" s="1"/>
  <c r="BS385" i="1"/>
  <c r="BW385" i="1" s="1"/>
  <c r="BT385" i="1"/>
  <c r="BX385" i="1" s="1"/>
  <c r="BU385" i="1"/>
  <c r="BY385" i="1" s="1"/>
  <c r="AT367" i="1"/>
  <c r="BR367" i="1"/>
  <c r="BV367" i="1" s="1"/>
  <c r="BS367" i="1"/>
  <c r="BW367" i="1" s="1"/>
  <c r="BT367" i="1"/>
  <c r="BX367" i="1" s="1"/>
  <c r="BU367" i="1"/>
  <c r="BY367" i="1" s="1"/>
  <c r="AT220" i="1"/>
  <c r="BR220" i="1"/>
  <c r="BV220" i="1" s="1"/>
  <c r="BU220" i="1"/>
  <c r="BY220" i="1" s="1"/>
  <c r="BS220" i="1"/>
  <c r="BW220" i="1" s="1"/>
  <c r="BT220" i="1"/>
  <c r="BX220" i="1" s="1"/>
  <c r="AT209" i="1"/>
  <c r="BR209" i="1"/>
  <c r="BV209" i="1" s="1"/>
  <c r="BT209" i="1"/>
  <c r="BX209" i="1" s="1"/>
  <c r="BU209" i="1"/>
  <c r="BY209" i="1" s="1"/>
  <c r="BS209" i="1"/>
  <c r="BW209" i="1" s="1"/>
  <c r="AT197" i="1"/>
  <c r="BR197" i="1"/>
  <c r="BV197" i="1" s="1"/>
  <c r="BT197" i="1"/>
  <c r="BX197" i="1" s="1"/>
  <c r="BS197" i="1"/>
  <c r="BW197" i="1" s="1"/>
  <c r="BU197" i="1"/>
  <c r="BY197" i="1" s="1"/>
  <c r="AT185" i="1"/>
  <c r="BT185" i="1"/>
  <c r="BX185" i="1" s="1"/>
  <c r="BR185" i="1"/>
  <c r="BV185" i="1" s="1"/>
  <c r="BU185" i="1"/>
  <c r="BY185" i="1" s="1"/>
  <c r="BS185" i="1"/>
  <c r="BW185" i="1" s="1"/>
  <c r="AT447" i="1"/>
  <c r="BR447" i="1"/>
  <c r="BV447" i="1" s="1"/>
  <c r="BS447" i="1"/>
  <c r="BW447" i="1" s="1"/>
  <c r="BT447" i="1"/>
  <c r="BX447" i="1" s="1"/>
  <c r="BU447" i="1"/>
  <c r="BY447" i="1" s="1"/>
  <c r="AT339" i="1"/>
  <c r="BS339" i="1"/>
  <c r="BW339" i="1" s="1"/>
  <c r="BT339" i="1"/>
  <c r="BX339" i="1" s="1"/>
  <c r="BU339" i="1"/>
  <c r="BY339" i="1" s="1"/>
  <c r="BR339" i="1"/>
  <c r="BV339" i="1" s="1"/>
  <c r="AT333" i="1"/>
  <c r="BS333" i="1"/>
  <c r="BW333" i="1" s="1"/>
  <c r="BT333" i="1"/>
  <c r="BX333" i="1" s="1"/>
  <c r="BU333" i="1"/>
  <c r="BY333" i="1" s="1"/>
  <c r="BR333" i="1"/>
  <c r="BV333" i="1" s="1"/>
  <c r="AT302" i="1"/>
  <c r="BU302" i="1"/>
  <c r="BY302" i="1" s="1"/>
  <c r="BR302" i="1"/>
  <c r="BV302" i="1" s="1"/>
  <c r="BS302" i="1"/>
  <c r="BW302" i="1" s="1"/>
  <c r="BT302" i="1"/>
  <c r="BX302" i="1" s="1"/>
  <c r="AT379" i="1"/>
  <c r="BS379" i="1"/>
  <c r="BW379" i="1" s="1"/>
  <c r="BR379" i="1"/>
  <c r="BV379" i="1" s="1"/>
  <c r="BT379" i="1"/>
  <c r="BX379" i="1" s="1"/>
  <c r="BU379" i="1"/>
  <c r="BY379" i="1" s="1"/>
  <c r="AT373" i="1"/>
  <c r="BR373" i="1"/>
  <c r="BV373" i="1" s="1"/>
  <c r="BS373" i="1"/>
  <c r="BW373" i="1" s="1"/>
  <c r="BT373" i="1"/>
  <c r="BX373" i="1" s="1"/>
  <c r="BU373" i="1"/>
  <c r="BY373" i="1" s="1"/>
  <c r="AT202" i="1"/>
  <c r="BS202" i="1"/>
  <c r="BW202" i="1" s="1"/>
  <c r="BU202" i="1"/>
  <c r="BY202" i="1" s="1"/>
  <c r="BR202" i="1"/>
  <c r="BV202" i="1" s="1"/>
  <c r="BT202" i="1"/>
  <c r="BX202" i="1" s="1"/>
  <c r="AT459" i="1"/>
  <c r="BT459" i="1"/>
  <c r="BX459" i="1" s="1"/>
  <c r="BR459" i="1"/>
  <c r="BV459" i="1" s="1"/>
  <c r="BS459" i="1"/>
  <c r="BW459" i="1" s="1"/>
  <c r="BU459" i="1"/>
  <c r="BY459" i="1" s="1"/>
  <c r="AT453" i="1"/>
  <c r="BU453" i="1"/>
  <c r="BY453" i="1" s="1"/>
  <c r="BR453" i="1"/>
  <c r="BV453" i="1" s="1"/>
  <c r="BS453" i="1"/>
  <c r="BW453" i="1" s="1"/>
  <c r="BT453" i="1"/>
  <c r="BX453" i="1" s="1"/>
  <c r="AT422" i="1"/>
  <c r="BT422" i="1"/>
  <c r="BX422" i="1" s="1"/>
  <c r="BU422" i="1"/>
  <c r="BY422" i="1" s="1"/>
  <c r="BR422" i="1"/>
  <c r="BV422" i="1" s="1"/>
  <c r="BS422" i="1"/>
  <c r="BW422" i="1" s="1"/>
  <c r="AT259" i="1"/>
  <c r="BR259" i="1"/>
  <c r="BV259" i="1" s="1"/>
  <c r="BT259" i="1"/>
  <c r="BX259" i="1" s="1"/>
  <c r="BS259" i="1"/>
  <c r="BW259" i="1" s="1"/>
  <c r="BU259" i="1"/>
  <c r="BY259" i="1" s="1"/>
  <c r="AT253" i="1"/>
  <c r="BR253" i="1"/>
  <c r="BV253" i="1" s="1"/>
  <c r="BS253" i="1"/>
  <c r="BW253" i="1" s="1"/>
  <c r="BT253" i="1"/>
  <c r="BX253" i="1" s="1"/>
  <c r="BU253" i="1"/>
  <c r="BY253" i="1" s="1"/>
  <c r="AT222" i="1"/>
  <c r="BS222" i="1"/>
  <c r="BW222" i="1" s="1"/>
  <c r="BT222" i="1"/>
  <c r="BX222" i="1" s="1"/>
  <c r="BR222" i="1"/>
  <c r="BV222" i="1" s="1"/>
  <c r="BU222" i="1"/>
  <c r="BY222" i="1" s="1"/>
  <c r="AT345" i="1"/>
  <c r="BS345" i="1"/>
  <c r="BW345" i="1" s="1"/>
  <c r="BU345" i="1"/>
  <c r="BY345" i="1" s="1"/>
  <c r="BT345" i="1"/>
  <c r="BX345" i="1" s="1"/>
  <c r="BR345" i="1"/>
  <c r="BV345" i="1" s="1"/>
  <c r="AT344" i="1"/>
  <c r="BS344" i="1"/>
  <c r="BW344" i="1" s="1"/>
  <c r="BU344" i="1"/>
  <c r="BY344" i="1" s="1"/>
  <c r="BR344" i="1"/>
  <c r="BV344" i="1" s="1"/>
  <c r="BT344" i="1"/>
  <c r="BX344" i="1" s="1"/>
  <c r="AT396" i="1"/>
  <c r="BR396" i="1"/>
  <c r="BV396" i="1" s="1"/>
  <c r="BS396" i="1"/>
  <c r="BW396" i="1" s="1"/>
  <c r="BT396" i="1"/>
  <c r="BX396" i="1" s="1"/>
  <c r="BU396" i="1"/>
  <c r="BY396" i="1" s="1"/>
  <c r="AT215" i="1"/>
  <c r="BT215" i="1"/>
  <c r="BX215" i="1" s="1"/>
  <c r="BR215" i="1"/>
  <c r="BV215" i="1" s="1"/>
  <c r="BS215" i="1"/>
  <c r="BW215" i="1" s="1"/>
  <c r="BU215" i="1"/>
  <c r="BY215" i="1" s="1"/>
  <c r="AT284" i="1"/>
  <c r="BT284" i="1"/>
  <c r="BX284" i="1" s="1"/>
  <c r="BR284" i="1"/>
  <c r="BV284" i="1" s="1"/>
  <c r="BS284" i="1"/>
  <c r="BW284" i="1" s="1"/>
  <c r="BU284" i="1"/>
  <c r="BY284" i="1" s="1"/>
  <c r="AT361" i="1"/>
  <c r="BU361" i="1"/>
  <c r="BY361" i="1" s="1"/>
  <c r="BR361" i="1"/>
  <c r="BV361" i="1" s="1"/>
  <c r="BS361" i="1"/>
  <c r="BW361" i="1" s="1"/>
  <c r="BT361" i="1"/>
  <c r="BX361" i="1" s="1"/>
  <c r="AT338" i="1"/>
  <c r="BT338" i="1"/>
  <c r="BX338" i="1" s="1"/>
  <c r="BU338" i="1"/>
  <c r="BY338" i="1" s="1"/>
  <c r="BS338" i="1"/>
  <c r="BW338" i="1" s="1"/>
  <c r="BR338" i="1"/>
  <c r="BV338" i="1" s="1"/>
  <c r="AT331" i="1"/>
  <c r="BT331" i="1"/>
  <c r="BX331" i="1" s="1"/>
  <c r="BU331" i="1"/>
  <c r="BY331" i="1" s="1"/>
  <c r="BR331" i="1"/>
  <c r="BV331" i="1" s="1"/>
  <c r="BS331" i="1"/>
  <c r="BW331" i="1" s="1"/>
  <c r="AT326" i="1"/>
  <c r="BT326" i="1"/>
  <c r="BX326" i="1" s="1"/>
  <c r="BU326" i="1"/>
  <c r="BY326" i="1" s="1"/>
  <c r="BS326" i="1"/>
  <c r="BW326" i="1" s="1"/>
  <c r="BR326" i="1"/>
  <c r="BV326" i="1" s="1"/>
  <c r="AT314" i="1"/>
  <c r="BS314" i="1"/>
  <c r="BW314" i="1" s="1"/>
  <c r="BU314" i="1"/>
  <c r="BY314" i="1" s="1"/>
  <c r="BR314" i="1"/>
  <c r="BV314" i="1" s="1"/>
  <c r="BT314" i="1"/>
  <c r="BX314" i="1" s="1"/>
  <c r="AT308" i="1"/>
  <c r="BR308" i="1"/>
  <c r="BV308" i="1" s="1"/>
  <c r="BS308" i="1"/>
  <c r="BW308" i="1" s="1"/>
  <c r="BT308" i="1"/>
  <c r="BX308" i="1" s="1"/>
  <c r="BU308" i="1"/>
  <c r="BY308" i="1" s="1"/>
  <c r="AT401" i="1"/>
  <c r="BS401" i="1"/>
  <c r="BW401" i="1" s="1"/>
  <c r="BT401" i="1"/>
  <c r="BX401" i="1" s="1"/>
  <c r="BU401" i="1"/>
  <c r="BY401" i="1" s="1"/>
  <c r="BR401" i="1"/>
  <c r="BV401" i="1" s="1"/>
  <c r="AT378" i="1"/>
  <c r="BS378" i="1"/>
  <c r="BW378" i="1" s="1"/>
  <c r="BR378" i="1"/>
  <c r="BV378" i="1" s="1"/>
  <c r="BT378" i="1"/>
  <c r="BX378" i="1" s="1"/>
  <c r="BU378" i="1"/>
  <c r="BY378" i="1" s="1"/>
  <c r="AT371" i="1"/>
  <c r="BR371" i="1"/>
  <c r="BV371" i="1" s="1"/>
  <c r="BS371" i="1"/>
  <c r="BW371" i="1" s="1"/>
  <c r="BT371" i="1"/>
  <c r="BX371" i="1" s="1"/>
  <c r="BU371" i="1"/>
  <c r="BY371" i="1" s="1"/>
  <c r="AT366" i="1"/>
  <c r="BR366" i="1"/>
  <c r="BV366" i="1" s="1"/>
  <c r="BS366" i="1"/>
  <c r="BW366" i="1" s="1"/>
  <c r="BT366" i="1"/>
  <c r="BX366" i="1" s="1"/>
  <c r="BU366" i="1"/>
  <c r="BY366" i="1" s="1"/>
  <c r="AT214" i="1"/>
  <c r="BR214" i="1"/>
  <c r="BV214" i="1" s="1"/>
  <c r="BS214" i="1"/>
  <c r="BW214" i="1" s="1"/>
  <c r="BT214" i="1"/>
  <c r="BX214" i="1" s="1"/>
  <c r="BU214" i="1"/>
  <c r="BY214" i="1" s="1"/>
  <c r="AT208" i="1"/>
  <c r="BS208" i="1"/>
  <c r="BW208" i="1" s="1"/>
  <c r="BU208" i="1"/>
  <c r="BY208" i="1" s="1"/>
  <c r="BR208" i="1"/>
  <c r="BV208" i="1" s="1"/>
  <c r="BT208" i="1"/>
  <c r="BX208" i="1" s="1"/>
  <c r="AT201" i="1"/>
  <c r="BS201" i="1"/>
  <c r="BW201" i="1" s="1"/>
  <c r="BU201" i="1"/>
  <c r="BY201" i="1" s="1"/>
  <c r="BR201" i="1"/>
  <c r="BV201" i="1" s="1"/>
  <c r="BT201" i="1"/>
  <c r="BX201" i="1" s="1"/>
  <c r="AT458" i="1"/>
  <c r="BS458" i="1"/>
  <c r="BW458" i="1" s="1"/>
  <c r="BR458" i="1"/>
  <c r="BV458" i="1" s="1"/>
  <c r="BT458" i="1"/>
  <c r="BX458" i="1" s="1"/>
  <c r="BU458" i="1"/>
  <c r="BY458" i="1" s="1"/>
  <c r="AT451" i="1"/>
  <c r="BU451" i="1"/>
  <c r="BY451" i="1" s="1"/>
  <c r="BR451" i="1"/>
  <c r="BV451" i="1" s="1"/>
  <c r="BS451" i="1"/>
  <c r="BW451" i="1" s="1"/>
  <c r="BT451" i="1"/>
  <c r="BX451" i="1" s="1"/>
  <c r="AT446" i="1"/>
  <c r="BR446" i="1"/>
  <c r="BV446" i="1" s="1"/>
  <c r="BS446" i="1"/>
  <c r="BW446" i="1" s="1"/>
  <c r="BU446" i="1"/>
  <c r="BY446" i="1" s="1"/>
  <c r="BT446" i="1"/>
  <c r="BX446" i="1" s="1"/>
  <c r="AT434" i="1"/>
  <c r="BS434" i="1"/>
  <c r="BW434" i="1" s="1"/>
  <c r="BU434" i="1"/>
  <c r="BY434" i="1" s="1"/>
  <c r="BT434" i="1"/>
  <c r="BX434" i="1" s="1"/>
  <c r="BR434" i="1"/>
  <c r="BV434" i="1" s="1"/>
  <c r="AT428" i="1"/>
  <c r="BR428" i="1"/>
  <c r="BV428" i="1" s="1"/>
  <c r="BS428" i="1"/>
  <c r="BW428" i="1" s="1"/>
  <c r="BU428" i="1"/>
  <c r="BY428" i="1" s="1"/>
  <c r="BT428" i="1"/>
  <c r="BX428" i="1" s="1"/>
  <c r="AT301" i="1"/>
  <c r="BR301" i="1"/>
  <c r="BV301" i="1" s="1"/>
  <c r="BS301" i="1"/>
  <c r="BW301" i="1" s="1"/>
  <c r="BT301" i="1"/>
  <c r="BX301" i="1" s="1"/>
  <c r="BU301" i="1"/>
  <c r="BY301" i="1" s="1"/>
  <c r="AT258" i="1"/>
  <c r="BR258" i="1"/>
  <c r="BV258" i="1" s="1"/>
  <c r="BT258" i="1"/>
  <c r="BX258" i="1" s="1"/>
  <c r="BS258" i="1"/>
  <c r="BW258" i="1" s="1"/>
  <c r="BU258" i="1"/>
  <c r="BY258" i="1" s="1"/>
  <c r="AT251" i="1"/>
  <c r="BT251" i="1"/>
  <c r="BX251" i="1" s="1"/>
  <c r="BR251" i="1"/>
  <c r="BV251" i="1" s="1"/>
  <c r="BS251" i="1"/>
  <c r="BW251" i="1" s="1"/>
  <c r="BU251" i="1"/>
  <c r="BY251" i="1" s="1"/>
  <c r="AT246" i="1"/>
  <c r="BT246" i="1"/>
  <c r="BX246" i="1" s="1"/>
  <c r="BR246" i="1"/>
  <c r="BV246" i="1" s="1"/>
  <c r="BS246" i="1"/>
  <c r="BW246" i="1" s="1"/>
  <c r="BU246" i="1"/>
  <c r="BY246" i="1" s="1"/>
  <c r="AT234" i="1"/>
  <c r="BS234" i="1"/>
  <c r="BW234" i="1" s="1"/>
  <c r="BU234" i="1"/>
  <c r="BY234" i="1" s="1"/>
  <c r="BT234" i="1"/>
  <c r="BX234" i="1" s="1"/>
  <c r="BR234" i="1"/>
  <c r="BV234" i="1" s="1"/>
  <c r="AT228" i="1"/>
  <c r="BR228" i="1"/>
  <c r="BV228" i="1" s="1"/>
  <c r="BS228" i="1"/>
  <c r="BW228" i="1" s="1"/>
  <c r="BT228" i="1"/>
  <c r="BX228" i="1" s="1"/>
  <c r="BU228" i="1"/>
  <c r="BY228" i="1" s="1"/>
  <c r="AT320" i="1"/>
  <c r="BT320" i="1"/>
  <c r="BX320" i="1" s="1"/>
  <c r="BR320" i="1"/>
  <c r="BV320" i="1" s="1"/>
  <c r="BU320" i="1"/>
  <c r="BY320" i="1" s="1"/>
  <c r="BS320" i="1"/>
  <c r="BW320" i="1" s="1"/>
  <c r="AT229" i="1"/>
  <c r="BR229" i="1"/>
  <c r="BV229" i="1" s="1"/>
  <c r="BS229" i="1"/>
  <c r="BW229" i="1" s="1"/>
  <c r="BT229" i="1"/>
  <c r="BX229" i="1" s="1"/>
  <c r="BU229" i="1"/>
  <c r="BY229" i="1" s="1"/>
  <c r="AT356" i="1"/>
  <c r="BS356" i="1"/>
  <c r="BW356" i="1" s="1"/>
  <c r="BU356" i="1"/>
  <c r="BY356" i="1" s="1"/>
  <c r="BT356" i="1"/>
  <c r="BX356" i="1" s="1"/>
  <c r="BR356" i="1"/>
  <c r="BV356" i="1" s="1"/>
  <c r="AT315" i="1"/>
  <c r="BS315" i="1"/>
  <c r="BW315" i="1" s="1"/>
  <c r="BU315" i="1"/>
  <c r="BY315" i="1" s="1"/>
  <c r="BR315" i="1"/>
  <c r="BV315" i="1" s="1"/>
  <c r="BT315" i="1"/>
  <c r="BX315" i="1" s="1"/>
  <c r="AT372" i="1"/>
  <c r="BT372" i="1"/>
  <c r="BX372" i="1" s="1"/>
  <c r="BU372" i="1"/>
  <c r="BY372" i="1" s="1"/>
  <c r="BR372" i="1"/>
  <c r="BV372" i="1" s="1"/>
  <c r="BS372" i="1"/>
  <c r="BW372" i="1" s="1"/>
  <c r="AT184" i="1"/>
  <c r="BT184" i="1"/>
  <c r="BX184" i="1" s="1"/>
  <c r="BR184" i="1"/>
  <c r="BV184" i="1" s="1"/>
  <c r="BS184" i="1"/>
  <c r="BW184" i="1" s="1"/>
  <c r="BU184" i="1"/>
  <c r="BY184" i="1" s="1"/>
  <c r="AT360" i="1"/>
  <c r="BR360" i="1"/>
  <c r="BV360" i="1" s="1"/>
  <c r="BT360" i="1"/>
  <c r="BX360" i="1" s="1"/>
  <c r="BS360" i="1"/>
  <c r="BW360" i="1" s="1"/>
  <c r="BU360" i="1"/>
  <c r="BY360" i="1" s="1"/>
  <c r="AT349" i="1"/>
  <c r="BR349" i="1"/>
  <c r="BV349" i="1" s="1"/>
  <c r="BT349" i="1"/>
  <c r="BX349" i="1" s="1"/>
  <c r="BS349" i="1"/>
  <c r="BW349" i="1" s="1"/>
  <c r="BU349" i="1"/>
  <c r="BY349" i="1" s="1"/>
  <c r="AT343" i="1"/>
  <c r="BR343" i="1"/>
  <c r="BV343" i="1" s="1"/>
  <c r="BT343" i="1"/>
  <c r="BX343" i="1" s="1"/>
  <c r="BS343" i="1"/>
  <c r="BW343" i="1" s="1"/>
  <c r="BU343" i="1"/>
  <c r="BY343" i="1" s="1"/>
  <c r="AT337" i="1"/>
  <c r="BR337" i="1"/>
  <c r="BV337" i="1" s="1"/>
  <c r="BT337" i="1"/>
  <c r="BX337" i="1" s="1"/>
  <c r="BS337" i="1"/>
  <c r="BW337" i="1" s="1"/>
  <c r="BU337" i="1"/>
  <c r="BY337" i="1" s="1"/>
  <c r="AT325" i="1"/>
  <c r="BR325" i="1"/>
  <c r="BV325" i="1" s="1"/>
  <c r="BT325" i="1"/>
  <c r="BX325" i="1" s="1"/>
  <c r="BS325" i="1"/>
  <c r="BW325" i="1" s="1"/>
  <c r="BU325" i="1"/>
  <c r="BY325" i="1" s="1"/>
  <c r="AT307" i="1"/>
  <c r="BR307" i="1"/>
  <c r="BV307" i="1" s="1"/>
  <c r="BU307" i="1"/>
  <c r="BY307" i="1" s="1"/>
  <c r="BT307" i="1"/>
  <c r="BX307" i="1" s="1"/>
  <c r="BS307" i="1"/>
  <c r="BW307" i="1" s="1"/>
  <c r="AT400" i="1"/>
  <c r="BT400" i="1"/>
  <c r="BX400" i="1" s="1"/>
  <c r="BU400" i="1"/>
  <c r="BY400" i="1" s="1"/>
  <c r="BS400" i="1"/>
  <c r="BW400" i="1" s="1"/>
  <c r="BR400" i="1"/>
  <c r="BV400" i="1" s="1"/>
  <c r="AT389" i="1"/>
  <c r="BR389" i="1"/>
  <c r="BV389" i="1" s="1"/>
  <c r="BT389" i="1"/>
  <c r="BX389" i="1" s="1"/>
  <c r="BS389" i="1"/>
  <c r="BW389" i="1" s="1"/>
  <c r="BU389" i="1"/>
  <c r="BY389" i="1" s="1"/>
  <c r="AT383" i="1"/>
  <c r="BS383" i="1"/>
  <c r="BW383" i="1" s="1"/>
  <c r="BR383" i="1"/>
  <c r="BV383" i="1" s="1"/>
  <c r="BT383" i="1"/>
  <c r="BX383" i="1" s="1"/>
  <c r="BU383" i="1"/>
  <c r="BY383" i="1" s="1"/>
  <c r="AT377" i="1"/>
  <c r="BR377" i="1"/>
  <c r="BV377" i="1" s="1"/>
  <c r="BS377" i="1"/>
  <c r="BW377" i="1" s="1"/>
  <c r="BT377" i="1"/>
  <c r="BX377" i="1" s="1"/>
  <c r="BU377" i="1"/>
  <c r="BY377" i="1" s="1"/>
  <c r="AT365" i="1"/>
  <c r="BS365" i="1"/>
  <c r="BW365" i="1" s="1"/>
  <c r="BR365" i="1"/>
  <c r="BV365" i="1" s="1"/>
  <c r="BT365" i="1"/>
  <c r="BX365" i="1" s="1"/>
  <c r="BU365" i="1"/>
  <c r="BY365" i="1" s="1"/>
  <c r="AT207" i="1"/>
  <c r="BR207" i="1"/>
  <c r="BV207" i="1" s="1"/>
  <c r="BS207" i="1"/>
  <c r="BW207" i="1" s="1"/>
  <c r="BT207" i="1"/>
  <c r="BX207" i="1" s="1"/>
  <c r="BU207" i="1"/>
  <c r="BY207" i="1" s="1"/>
  <c r="AT200" i="1"/>
  <c r="BR200" i="1"/>
  <c r="BV200" i="1" s="1"/>
  <c r="BT200" i="1"/>
  <c r="BX200" i="1" s="1"/>
  <c r="BS200" i="1"/>
  <c r="BW200" i="1" s="1"/>
  <c r="BU200" i="1"/>
  <c r="BY200" i="1" s="1"/>
  <c r="AT189" i="1"/>
  <c r="BR189" i="1"/>
  <c r="BV189" i="1" s="1"/>
  <c r="BS189" i="1"/>
  <c r="BW189" i="1" s="1"/>
  <c r="BT189" i="1"/>
  <c r="BX189" i="1" s="1"/>
  <c r="BU189" i="1"/>
  <c r="BY189" i="1" s="1"/>
  <c r="AT183" i="1"/>
  <c r="BR183" i="1"/>
  <c r="BV183" i="1" s="1"/>
  <c r="BT183" i="1"/>
  <c r="BX183" i="1" s="1"/>
  <c r="BS183" i="1"/>
  <c r="BW183" i="1" s="1"/>
  <c r="BU183" i="1"/>
  <c r="BY183" i="1" s="1"/>
  <c r="AT457" i="1"/>
  <c r="BS457" i="1"/>
  <c r="BW457" i="1" s="1"/>
  <c r="BR457" i="1"/>
  <c r="BV457" i="1" s="1"/>
  <c r="BU457" i="1"/>
  <c r="BY457" i="1" s="1"/>
  <c r="BT457" i="1"/>
  <c r="BX457" i="1" s="1"/>
  <c r="AT445" i="1"/>
  <c r="BT445" i="1"/>
  <c r="BX445" i="1" s="1"/>
  <c r="BR445" i="1"/>
  <c r="BV445" i="1" s="1"/>
  <c r="BS445" i="1"/>
  <c r="BW445" i="1" s="1"/>
  <c r="BU445" i="1"/>
  <c r="BY445" i="1" s="1"/>
  <c r="AT427" i="1"/>
  <c r="BR427" i="1"/>
  <c r="BV427" i="1" s="1"/>
  <c r="BS427" i="1"/>
  <c r="BW427" i="1" s="1"/>
  <c r="BT427" i="1"/>
  <c r="BX427" i="1" s="1"/>
  <c r="BU427" i="1"/>
  <c r="BY427" i="1" s="1"/>
  <c r="AT300" i="1"/>
  <c r="BR300" i="1"/>
  <c r="BV300" i="1" s="1"/>
  <c r="BU300" i="1"/>
  <c r="BY300" i="1" s="1"/>
  <c r="BS300" i="1"/>
  <c r="BW300" i="1" s="1"/>
  <c r="BT300" i="1"/>
  <c r="BX300" i="1" s="1"/>
  <c r="AT289" i="1"/>
  <c r="BS289" i="1"/>
  <c r="BW289" i="1" s="1"/>
  <c r="BR289" i="1"/>
  <c r="BV289" i="1" s="1"/>
  <c r="BT289" i="1"/>
  <c r="BX289" i="1" s="1"/>
  <c r="BU289" i="1"/>
  <c r="BY289" i="1" s="1"/>
  <c r="AT283" i="1"/>
  <c r="BT283" i="1"/>
  <c r="BX283" i="1" s="1"/>
  <c r="BR283" i="1"/>
  <c r="BV283" i="1" s="1"/>
  <c r="BS283" i="1"/>
  <c r="BW283" i="1" s="1"/>
  <c r="BU283" i="1"/>
  <c r="BY283" i="1" s="1"/>
  <c r="AT257" i="1"/>
  <c r="BS257" i="1"/>
  <c r="BW257" i="1" s="1"/>
  <c r="BT257" i="1"/>
  <c r="BX257" i="1" s="1"/>
  <c r="BR257" i="1"/>
  <c r="BV257" i="1" s="1"/>
  <c r="BU257" i="1"/>
  <c r="BY257" i="1" s="1"/>
  <c r="AT245" i="1"/>
  <c r="BT245" i="1"/>
  <c r="BX245" i="1" s="1"/>
  <c r="BU245" i="1"/>
  <c r="BY245" i="1" s="1"/>
  <c r="BS245" i="1"/>
  <c r="BW245" i="1" s="1"/>
  <c r="BR245" i="1"/>
  <c r="BV245" i="1" s="1"/>
  <c r="AT227" i="1"/>
  <c r="BT227" i="1"/>
  <c r="BX227" i="1" s="1"/>
  <c r="BU227" i="1"/>
  <c r="BY227" i="1" s="1"/>
  <c r="BR227" i="1"/>
  <c r="BV227" i="1" s="1"/>
  <c r="BS227" i="1"/>
  <c r="BW227" i="1" s="1"/>
  <c r="AT429" i="1"/>
  <c r="BR429" i="1"/>
  <c r="BV429" i="1" s="1"/>
  <c r="BS429" i="1"/>
  <c r="BW429" i="1" s="1"/>
  <c r="BT429" i="1"/>
  <c r="BX429" i="1" s="1"/>
  <c r="BU429" i="1"/>
  <c r="BY429" i="1" s="1"/>
  <c r="AT435" i="1"/>
  <c r="BS435" i="1"/>
  <c r="BW435" i="1" s="1"/>
  <c r="BR435" i="1"/>
  <c r="BV435" i="1" s="1"/>
  <c r="BT435" i="1"/>
  <c r="BX435" i="1" s="1"/>
  <c r="BU435" i="1"/>
  <c r="BY435" i="1" s="1"/>
  <c r="AT252" i="1"/>
  <c r="BT252" i="1"/>
  <c r="BX252" i="1" s="1"/>
  <c r="BU252" i="1"/>
  <c r="BY252" i="1" s="1"/>
  <c r="BR252" i="1"/>
  <c r="BV252" i="1" s="1"/>
  <c r="BS252" i="1"/>
  <c r="BW252" i="1" s="1"/>
  <c r="AT342" i="1"/>
  <c r="BU342" i="1"/>
  <c r="BY342" i="1" s="1"/>
  <c r="BR342" i="1"/>
  <c r="BV342" i="1" s="1"/>
  <c r="BS342" i="1"/>
  <c r="BW342" i="1" s="1"/>
  <c r="BT342" i="1"/>
  <c r="BX342" i="1" s="1"/>
  <c r="AT319" i="1"/>
  <c r="BR319" i="1"/>
  <c r="BV319" i="1" s="1"/>
  <c r="BU319" i="1"/>
  <c r="BY319" i="1" s="1"/>
  <c r="BS319" i="1"/>
  <c r="BW319" i="1" s="1"/>
  <c r="BT319" i="1"/>
  <c r="BX319" i="1" s="1"/>
  <c r="AT313" i="1"/>
  <c r="BT313" i="1"/>
  <c r="BX313" i="1" s="1"/>
  <c r="BS313" i="1"/>
  <c r="BW313" i="1" s="1"/>
  <c r="BU313" i="1"/>
  <c r="BY313" i="1" s="1"/>
  <c r="BR313" i="1"/>
  <c r="BV313" i="1" s="1"/>
  <c r="AT382" i="1"/>
  <c r="BR382" i="1"/>
  <c r="BV382" i="1" s="1"/>
  <c r="BT382" i="1"/>
  <c r="BX382" i="1" s="1"/>
  <c r="BU382" i="1"/>
  <c r="BY382" i="1" s="1"/>
  <c r="BS382" i="1"/>
  <c r="BW382" i="1" s="1"/>
  <c r="AT219" i="1"/>
  <c r="BU219" i="1"/>
  <c r="BY219" i="1" s="1"/>
  <c r="BR219" i="1"/>
  <c r="BV219" i="1" s="1"/>
  <c r="BS219" i="1"/>
  <c r="BW219" i="1" s="1"/>
  <c r="BT219" i="1"/>
  <c r="BX219" i="1" s="1"/>
  <c r="AT213" i="1"/>
  <c r="BU213" i="1"/>
  <c r="BY213" i="1" s="1"/>
  <c r="BR213" i="1"/>
  <c r="BV213" i="1" s="1"/>
  <c r="BS213" i="1"/>
  <c r="BW213" i="1" s="1"/>
  <c r="BT213" i="1"/>
  <c r="BX213" i="1" s="1"/>
  <c r="AT182" i="1"/>
  <c r="BS182" i="1"/>
  <c r="BW182" i="1" s="1"/>
  <c r="BU182" i="1"/>
  <c r="BY182" i="1" s="1"/>
  <c r="BR182" i="1"/>
  <c r="BV182" i="1" s="1"/>
  <c r="BT182" i="1"/>
  <c r="BX182" i="1" s="1"/>
  <c r="AT439" i="1"/>
  <c r="BS439" i="1"/>
  <c r="BW439" i="1" s="1"/>
  <c r="BT439" i="1"/>
  <c r="BX439" i="1" s="1"/>
  <c r="BU439" i="1"/>
  <c r="BY439" i="1" s="1"/>
  <c r="BR439" i="1"/>
  <c r="BV439" i="1" s="1"/>
  <c r="AT433" i="1"/>
  <c r="BS433" i="1"/>
  <c r="BW433" i="1" s="1"/>
  <c r="BU433" i="1"/>
  <c r="BY433" i="1" s="1"/>
  <c r="BT433" i="1"/>
  <c r="BX433" i="1" s="1"/>
  <c r="BR433" i="1"/>
  <c r="BV433" i="1" s="1"/>
  <c r="AT282" i="1"/>
  <c r="BT282" i="1"/>
  <c r="BX282" i="1" s="1"/>
  <c r="BU282" i="1"/>
  <c r="BY282" i="1" s="1"/>
  <c r="BR282" i="1"/>
  <c r="BV282" i="1" s="1"/>
  <c r="BS282" i="1"/>
  <c r="BW282" i="1" s="1"/>
  <c r="AT239" i="1"/>
  <c r="BU239" i="1"/>
  <c r="BY239" i="1" s="1"/>
  <c r="BR239" i="1"/>
  <c r="BV239" i="1" s="1"/>
  <c r="BS239" i="1"/>
  <c r="BW239" i="1" s="1"/>
  <c r="BT239" i="1"/>
  <c r="BX239" i="1" s="1"/>
  <c r="AT233" i="1"/>
  <c r="BS233" i="1"/>
  <c r="BW233" i="1" s="1"/>
  <c r="BR233" i="1"/>
  <c r="BV233" i="1" s="1"/>
  <c r="BT233" i="1"/>
  <c r="BX233" i="1" s="1"/>
  <c r="BU233" i="1"/>
  <c r="BY233" i="1" s="1"/>
  <c r="AT297" i="1"/>
  <c r="BR297" i="1"/>
  <c r="BV297" i="1" s="1"/>
  <c r="BU297" i="1"/>
  <c r="BY297" i="1" s="1"/>
  <c r="BS297" i="1"/>
  <c r="BW297" i="1" s="1"/>
  <c r="BT297" i="1"/>
  <c r="BX297" i="1" s="1"/>
  <c r="AT452" i="1"/>
  <c r="BR452" i="1"/>
  <c r="BV452" i="1" s="1"/>
  <c r="BT452" i="1"/>
  <c r="BX452" i="1" s="1"/>
  <c r="BU452" i="1"/>
  <c r="BY452" i="1" s="1"/>
  <c r="BS452" i="1"/>
  <c r="BW452" i="1" s="1"/>
  <c r="AT290" i="1"/>
  <c r="BS290" i="1"/>
  <c r="BW290" i="1" s="1"/>
  <c r="BR290" i="1"/>
  <c r="BV290" i="1" s="1"/>
  <c r="BT290" i="1"/>
  <c r="BX290" i="1" s="1"/>
  <c r="BU290" i="1"/>
  <c r="BY290" i="1" s="1"/>
  <c r="AT355" i="1"/>
  <c r="BS355" i="1"/>
  <c r="BW355" i="1" s="1"/>
  <c r="BU355" i="1"/>
  <c r="BY355" i="1" s="1"/>
  <c r="BR355" i="1"/>
  <c r="BV355" i="1" s="1"/>
  <c r="BT355" i="1"/>
  <c r="BX355" i="1" s="1"/>
  <c r="AT336" i="1"/>
  <c r="BS336" i="1"/>
  <c r="BW336" i="1" s="1"/>
  <c r="BU336" i="1"/>
  <c r="BY336" i="1" s="1"/>
  <c r="BR336" i="1"/>
  <c r="BV336" i="1" s="1"/>
  <c r="BT336" i="1"/>
  <c r="BX336" i="1" s="1"/>
  <c r="AT330" i="1"/>
  <c r="BS330" i="1"/>
  <c r="BW330" i="1" s="1"/>
  <c r="BU330" i="1"/>
  <c r="BY330" i="1" s="1"/>
  <c r="BR330" i="1"/>
  <c r="BV330" i="1" s="1"/>
  <c r="BT330" i="1"/>
  <c r="BX330" i="1" s="1"/>
  <c r="AT324" i="1"/>
  <c r="BS324" i="1"/>
  <c r="BW324" i="1" s="1"/>
  <c r="BU324" i="1"/>
  <c r="BY324" i="1" s="1"/>
  <c r="BR324" i="1"/>
  <c r="BV324" i="1" s="1"/>
  <c r="BT324" i="1"/>
  <c r="BX324" i="1" s="1"/>
  <c r="AT312" i="1"/>
  <c r="BT312" i="1"/>
  <c r="BX312" i="1" s="1"/>
  <c r="BS312" i="1"/>
  <c r="BW312" i="1" s="1"/>
  <c r="BR312" i="1"/>
  <c r="BV312" i="1" s="1"/>
  <c r="BU312" i="1"/>
  <c r="BY312" i="1" s="1"/>
  <c r="AT395" i="1"/>
  <c r="BR395" i="1"/>
  <c r="BV395" i="1" s="1"/>
  <c r="BS395" i="1"/>
  <c r="BW395" i="1" s="1"/>
  <c r="BT395" i="1"/>
  <c r="BX395" i="1" s="1"/>
  <c r="BU395" i="1"/>
  <c r="BY395" i="1" s="1"/>
  <c r="AT376" i="1"/>
  <c r="BR376" i="1"/>
  <c r="BV376" i="1" s="1"/>
  <c r="BS376" i="1"/>
  <c r="BW376" i="1" s="1"/>
  <c r="BT376" i="1"/>
  <c r="BX376" i="1" s="1"/>
  <c r="BU376" i="1"/>
  <c r="BY376" i="1" s="1"/>
  <c r="AT370" i="1"/>
  <c r="BR370" i="1"/>
  <c r="BV370" i="1" s="1"/>
  <c r="BU370" i="1"/>
  <c r="BY370" i="1" s="1"/>
  <c r="BS370" i="1"/>
  <c r="BW370" i="1" s="1"/>
  <c r="BT370" i="1"/>
  <c r="BX370" i="1" s="1"/>
  <c r="AT364" i="1"/>
  <c r="BS364" i="1"/>
  <c r="BW364" i="1" s="1"/>
  <c r="BR364" i="1"/>
  <c r="BV364" i="1" s="1"/>
  <c r="BT364" i="1"/>
  <c r="BX364" i="1" s="1"/>
  <c r="BU364" i="1"/>
  <c r="BY364" i="1" s="1"/>
  <c r="AT212" i="1"/>
  <c r="BR212" i="1"/>
  <c r="BV212" i="1" s="1"/>
  <c r="BT212" i="1"/>
  <c r="BX212" i="1" s="1"/>
  <c r="BU212" i="1"/>
  <c r="BY212" i="1" s="1"/>
  <c r="BS212" i="1"/>
  <c r="BW212" i="1" s="1"/>
  <c r="AT195" i="1"/>
  <c r="BR195" i="1"/>
  <c r="BV195" i="1" s="1"/>
  <c r="BT195" i="1"/>
  <c r="BX195" i="1" s="1"/>
  <c r="BS195" i="1"/>
  <c r="BW195" i="1" s="1"/>
  <c r="BU195" i="1"/>
  <c r="BY195" i="1" s="1"/>
  <c r="AT456" i="1"/>
  <c r="BR456" i="1"/>
  <c r="BV456" i="1" s="1"/>
  <c r="BS456" i="1"/>
  <c r="BW456" i="1" s="1"/>
  <c r="BU456" i="1"/>
  <c r="BY456" i="1" s="1"/>
  <c r="BT456" i="1"/>
  <c r="BX456" i="1" s="1"/>
  <c r="AT450" i="1"/>
  <c r="BT450" i="1"/>
  <c r="BX450" i="1" s="1"/>
  <c r="BU450" i="1"/>
  <c r="BY450" i="1" s="1"/>
  <c r="BR450" i="1"/>
  <c r="BV450" i="1" s="1"/>
  <c r="BS450" i="1"/>
  <c r="BW450" i="1" s="1"/>
  <c r="AT444" i="1"/>
  <c r="BT444" i="1"/>
  <c r="BX444" i="1" s="1"/>
  <c r="BU444" i="1"/>
  <c r="BY444" i="1" s="1"/>
  <c r="BR444" i="1"/>
  <c r="BV444" i="1" s="1"/>
  <c r="BS444" i="1"/>
  <c r="BW444" i="1" s="1"/>
  <c r="AT432" i="1"/>
  <c r="BT432" i="1"/>
  <c r="BX432" i="1" s="1"/>
  <c r="BR432" i="1"/>
  <c r="BV432" i="1" s="1"/>
  <c r="BU432" i="1"/>
  <c r="BY432" i="1" s="1"/>
  <c r="BS432" i="1"/>
  <c r="BW432" i="1" s="1"/>
  <c r="AT295" i="1"/>
  <c r="BS295" i="1"/>
  <c r="BW295" i="1" s="1"/>
  <c r="BR295" i="1"/>
  <c r="BV295" i="1" s="1"/>
  <c r="BT295" i="1"/>
  <c r="BX295" i="1" s="1"/>
  <c r="BU295" i="1"/>
  <c r="BY295" i="1" s="1"/>
  <c r="AT256" i="1"/>
  <c r="BS256" i="1"/>
  <c r="BW256" i="1" s="1"/>
  <c r="BT256" i="1"/>
  <c r="BX256" i="1" s="1"/>
  <c r="BR256" i="1"/>
  <c r="BV256" i="1" s="1"/>
  <c r="BU256" i="1"/>
  <c r="BY256" i="1" s="1"/>
  <c r="AT250" i="1"/>
  <c r="BU250" i="1"/>
  <c r="BY250" i="1" s="1"/>
  <c r="BR250" i="1"/>
  <c r="BV250" i="1" s="1"/>
  <c r="BS250" i="1"/>
  <c r="BW250" i="1" s="1"/>
  <c r="BT250" i="1"/>
  <c r="BX250" i="1" s="1"/>
  <c r="AT244" i="1"/>
  <c r="BT244" i="1"/>
  <c r="BX244" i="1" s="1"/>
  <c r="BU244" i="1"/>
  <c r="BY244" i="1" s="1"/>
  <c r="BR244" i="1"/>
  <c r="BV244" i="1" s="1"/>
  <c r="BS244" i="1"/>
  <c r="BW244" i="1" s="1"/>
  <c r="AT232" i="1"/>
  <c r="BT232" i="1"/>
  <c r="BX232" i="1" s="1"/>
  <c r="BU232" i="1"/>
  <c r="BY232" i="1" s="1"/>
  <c r="BR232" i="1"/>
  <c r="BV232" i="1" s="1"/>
  <c r="BS232" i="1"/>
  <c r="BW232" i="1" s="1"/>
  <c r="AT327" i="1"/>
  <c r="BS327" i="1"/>
  <c r="BW327" i="1" s="1"/>
  <c r="BU327" i="1"/>
  <c r="BY327" i="1" s="1"/>
  <c r="BR327" i="1"/>
  <c r="BV327" i="1" s="1"/>
  <c r="BT327" i="1"/>
  <c r="BX327" i="1" s="1"/>
  <c r="AT332" i="1"/>
  <c r="BS332" i="1"/>
  <c r="BW332" i="1" s="1"/>
  <c r="BU332" i="1"/>
  <c r="BY332" i="1" s="1"/>
  <c r="BR332" i="1"/>
  <c r="BV332" i="1" s="1"/>
  <c r="BT332" i="1"/>
  <c r="BX332" i="1" s="1"/>
  <c r="AT390" i="1"/>
  <c r="BT390" i="1"/>
  <c r="BX390" i="1" s="1"/>
  <c r="BU390" i="1"/>
  <c r="BY390" i="1" s="1"/>
  <c r="BR390" i="1"/>
  <c r="BV390" i="1" s="1"/>
  <c r="BS390" i="1"/>
  <c r="BW390" i="1" s="1"/>
  <c r="AT354" i="1"/>
  <c r="BT354" i="1"/>
  <c r="BX354" i="1" s="1"/>
  <c r="BU354" i="1"/>
  <c r="BY354" i="1" s="1"/>
  <c r="BS354" i="1"/>
  <c r="BW354" i="1" s="1"/>
  <c r="BR354" i="1"/>
  <c r="BV354" i="1" s="1"/>
  <c r="AT348" i="1"/>
  <c r="BT348" i="1"/>
  <c r="BX348" i="1" s="1"/>
  <c r="BR348" i="1"/>
  <c r="BV348" i="1" s="1"/>
  <c r="BU348" i="1"/>
  <c r="BY348" i="1" s="1"/>
  <c r="BS348" i="1"/>
  <c r="BW348" i="1" s="1"/>
  <c r="AT341" i="1"/>
  <c r="BT341" i="1"/>
  <c r="BX341" i="1" s="1"/>
  <c r="BU341" i="1"/>
  <c r="BY341" i="1" s="1"/>
  <c r="BS341" i="1"/>
  <c r="BW341" i="1" s="1"/>
  <c r="BR341" i="1"/>
  <c r="BV341" i="1" s="1"/>
  <c r="AT318" i="1"/>
  <c r="BS318" i="1"/>
  <c r="BW318" i="1" s="1"/>
  <c r="BU318" i="1"/>
  <c r="BY318" i="1" s="1"/>
  <c r="BR318" i="1"/>
  <c r="BV318" i="1" s="1"/>
  <c r="BT318" i="1"/>
  <c r="BX318" i="1" s="1"/>
  <c r="AT311" i="1"/>
  <c r="BT311" i="1"/>
  <c r="BX311" i="1" s="1"/>
  <c r="BR311" i="1"/>
  <c r="BV311" i="1" s="1"/>
  <c r="BS311" i="1"/>
  <c r="BW311" i="1" s="1"/>
  <c r="BU311" i="1"/>
  <c r="BY311" i="1" s="1"/>
  <c r="AT306" i="1"/>
  <c r="BR306" i="1"/>
  <c r="BV306" i="1" s="1"/>
  <c r="BT306" i="1"/>
  <c r="BX306" i="1" s="1"/>
  <c r="BU306" i="1"/>
  <c r="BY306" i="1" s="1"/>
  <c r="BS306" i="1"/>
  <c r="BW306" i="1" s="1"/>
  <c r="AT394" i="1"/>
  <c r="BR394" i="1"/>
  <c r="BV394" i="1" s="1"/>
  <c r="BT394" i="1"/>
  <c r="BX394" i="1" s="1"/>
  <c r="BS394" i="1"/>
  <c r="BW394" i="1" s="1"/>
  <c r="BU394" i="1"/>
  <c r="BY394" i="1" s="1"/>
  <c r="AT388" i="1"/>
  <c r="BS388" i="1"/>
  <c r="BW388" i="1" s="1"/>
  <c r="BR388" i="1"/>
  <c r="BV388" i="1" s="1"/>
  <c r="BT388" i="1"/>
  <c r="BX388" i="1" s="1"/>
  <c r="BU388" i="1"/>
  <c r="BY388" i="1" s="1"/>
  <c r="AT381" i="1"/>
  <c r="BR381" i="1"/>
  <c r="BV381" i="1" s="1"/>
  <c r="BS381" i="1"/>
  <c r="BW381" i="1" s="1"/>
  <c r="BT381" i="1"/>
  <c r="BX381" i="1" s="1"/>
  <c r="BU381" i="1"/>
  <c r="BY381" i="1" s="1"/>
  <c r="AT218" i="1"/>
  <c r="BS218" i="1"/>
  <c r="BW218" i="1" s="1"/>
  <c r="BU218" i="1"/>
  <c r="BY218" i="1" s="1"/>
  <c r="BR218" i="1"/>
  <c r="BV218" i="1" s="1"/>
  <c r="BT218" i="1"/>
  <c r="BX218" i="1" s="1"/>
  <c r="AT211" i="1"/>
  <c r="BS211" i="1"/>
  <c r="BW211" i="1" s="1"/>
  <c r="BU211" i="1"/>
  <c r="BY211" i="1" s="1"/>
  <c r="BT211" i="1"/>
  <c r="BX211" i="1" s="1"/>
  <c r="BR211" i="1"/>
  <c r="BV211" i="1" s="1"/>
  <c r="AT206" i="1"/>
  <c r="BS206" i="1"/>
  <c r="BW206" i="1" s="1"/>
  <c r="BU206" i="1"/>
  <c r="BY206" i="1" s="1"/>
  <c r="BR206" i="1"/>
  <c r="BV206" i="1" s="1"/>
  <c r="BT206" i="1"/>
  <c r="BX206" i="1" s="1"/>
  <c r="AT194" i="1"/>
  <c r="BS194" i="1"/>
  <c r="BW194" i="1" s="1"/>
  <c r="BU194" i="1"/>
  <c r="BY194" i="1" s="1"/>
  <c r="BR194" i="1"/>
  <c r="BV194" i="1" s="1"/>
  <c r="BT194" i="1"/>
  <c r="BX194" i="1" s="1"/>
  <c r="AT188" i="1"/>
  <c r="BS188" i="1"/>
  <c r="BW188" i="1" s="1"/>
  <c r="BU188" i="1"/>
  <c r="BY188" i="1" s="1"/>
  <c r="BR188" i="1"/>
  <c r="BV188" i="1" s="1"/>
  <c r="BT188" i="1"/>
  <c r="BX188" i="1" s="1"/>
  <c r="AT461" i="1"/>
  <c r="BR461" i="1"/>
  <c r="BV461" i="1" s="1"/>
  <c r="BS461" i="1"/>
  <c r="BW461" i="1" s="1"/>
  <c r="BT461" i="1"/>
  <c r="BX461" i="1" s="1"/>
  <c r="BU461" i="1"/>
  <c r="BY461" i="1" s="1"/>
  <c r="AT438" i="1"/>
  <c r="BR438" i="1"/>
  <c r="BV438" i="1" s="1"/>
  <c r="BS438" i="1"/>
  <c r="BW438" i="1" s="1"/>
  <c r="BT438" i="1"/>
  <c r="BX438" i="1" s="1"/>
  <c r="BU438" i="1"/>
  <c r="BY438" i="1" s="1"/>
  <c r="AT431" i="1"/>
  <c r="BR431" i="1"/>
  <c r="BV431" i="1" s="1"/>
  <c r="BT431" i="1"/>
  <c r="BX431" i="1" s="1"/>
  <c r="BS431" i="1"/>
  <c r="BW431" i="1" s="1"/>
  <c r="BU431" i="1"/>
  <c r="BY431" i="1" s="1"/>
  <c r="AT426" i="1"/>
  <c r="BS426" i="1"/>
  <c r="BW426" i="1" s="1"/>
  <c r="BR426" i="1"/>
  <c r="BV426" i="1" s="1"/>
  <c r="BT426" i="1"/>
  <c r="BX426" i="1" s="1"/>
  <c r="BU426" i="1"/>
  <c r="BY426" i="1" s="1"/>
  <c r="AT294" i="1"/>
  <c r="BT294" i="1"/>
  <c r="BX294" i="1" s="1"/>
  <c r="BU294" i="1"/>
  <c r="BY294" i="1" s="1"/>
  <c r="BR294" i="1"/>
  <c r="BV294" i="1" s="1"/>
  <c r="BS294" i="1"/>
  <c r="BW294" i="1" s="1"/>
  <c r="AT288" i="1"/>
  <c r="BS288" i="1"/>
  <c r="BW288" i="1" s="1"/>
  <c r="BT288" i="1"/>
  <c r="BX288" i="1" s="1"/>
  <c r="BR288" i="1"/>
  <c r="BV288" i="1" s="1"/>
  <c r="BU288" i="1"/>
  <c r="BY288" i="1" s="1"/>
  <c r="AT261" i="1"/>
  <c r="BR261" i="1"/>
  <c r="BV261" i="1" s="1"/>
  <c r="BT261" i="1"/>
  <c r="BX261" i="1" s="1"/>
  <c r="BS261" i="1"/>
  <c r="BW261" i="1" s="1"/>
  <c r="BU261" i="1"/>
  <c r="BY261" i="1" s="1"/>
  <c r="AT238" i="1"/>
  <c r="BU238" i="1"/>
  <c r="BY238" i="1" s="1"/>
  <c r="BS238" i="1"/>
  <c r="BW238" i="1" s="1"/>
  <c r="BT238" i="1"/>
  <c r="BX238" i="1" s="1"/>
  <c r="BR238" i="1"/>
  <c r="BV238" i="1" s="1"/>
  <c r="AT231" i="1"/>
  <c r="BS231" i="1"/>
  <c r="BW231" i="1" s="1"/>
  <c r="BR231" i="1"/>
  <c r="BV231" i="1" s="1"/>
  <c r="BT231" i="1"/>
  <c r="BX231" i="1" s="1"/>
  <c r="BU231" i="1"/>
  <c r="BY231" i="1" s="1"/>
  <c r="AT226" i="1"/>
  <c r="BU226" i="1"/>
  <c r="BY226" i="1" s="1"/>
  <c r="BR226" i="1"/>
  <c r="BV226" i="1" s="1"/>
  <c r="BS226" i="1"/>
  <c r="BW226" i="1" s="1"/>
  <c r="BT226" i="1"/>
  <c r="BX226" i="1" s="1"/>
  <c r="AT350" i="1"/>
  <c r="BS350" i="1"/>
  <c r="BW350" i="1" s="1"/>
  <c r="BU350" i="1"/>
  <c r="BY350" i="1" s="1"/>
  <c r="BR350" i="1"/>
  <c r="BV350" i="1" s="1"/>
  <c r="BT350" i="1"/>
  <c r="BX350" i="1" s="1"/>
  <c r="AT296" i="1"/>
  <c r="BT296" i="1"/>
  <c r="BX296" i="1" s="1"/>
  <c r="BR296" i="1"/>
  <c r="BV296" i="1" s="1"/>
  <c r="BS296" i="1"/>
  <c r="BW296" i="1" s="1"/>
  <c r="BU296" i="1"/>
  <c r="BY296" i="1" s="1"/>
  <c r="AT235" i="1"/>
  <c r="BT235" i="1"/>
  <c r="BX235" i="1" s="1"/>
  <c r="BU235" i="1"/>
  <c r="BY235" i="1" s="1"/>
  <c r="BR235" i="1"/>
  <c r="BV235" i="1" s="1"/>
  <c r="BS235" i="1"/>
  <c r="BW235" i="1" s="1"/>
  <c r="AT347" i="1"/>
  <c r="BS347" i="1"/>
  <c r="BW347" i="1" s="1"/>
  <c r="BU347" i="1"/>
  <c r="BY347" i="1" s="1"/>
  <c r="BT347" i="1"/>
  <c r="BX347" i="1" s="1"/>
  <c r="BR347" i="1"/>
  <c r="BV347" i="1" s="1"/>
  <c r="AT340" i="1"/>
  <c r="BS340" i="1"/>
  <c r="BW340" i="1" s="1"/>
  <c r="BU340" i="1"/>
  <c r="BY340" i="1" s="1"/>
  <c r="BR340" i="1"/>
  <c r="BV340" i="1" s="1"/>
  <c r="BT340" i="1"/>
  <c r="BX340" i="1" s="1"/>
  <c r="AT329" i="1"/>
  <c r="BS329" i="1"/>
  <c r="BW329" i="1" s="1"/>
  <c r="BU329" i="1"/>
  <c r="BY329" i="1" s="1"/>
  <c r="BT329" i="1"/>
  <c r="BX329" i="1" s="1"/>
  <c r="BR329" i="1"/>
  <c r="BV329" i="1" s="1"/>
  <c r="AT323" i="1"/>
  <c r="BT323" i="1"/>
  <c r="BX323" i="1" s="1"/>
  <c r="BR323" i="1"/>
  <c r="BV323" i="1" s="1"/>
  <c r="BS323" i="1"/>
  <c r="BW323" i="1" s="1"/>
  <c r="BU323" i="1"/>
  <c r="BY323" i="1" s="1"/>
  <c r="AT317" i="1"/>
  <c r="BT317" i="1"/>
  <c r="BX317" i="1" s="1"/>
  <c r="BU317" i="1"/>
  <c r="BY317" i="1" s="1"/>
  <c r="BR317" i="1"/>
  <c r="BV317" i="1" s="1"/>
  <c r="BS317" i="1"/>
  <c r="BW317" i="1" s="1"/>
  <c r="AT305" i="1"/>
  <c r="BR305" i="1"/>
  <c r="BV305" i="1" s="1"/>
  <c r="BT305" i="1"/>
  <c r="BX305" i="1" s="1"/>
  <c r="BS305" i="1"/>
  <c r="BW305" i="1" s="1"/>
  <c r="BU305" i="1"/>
  <c r="BY305" i="1" s="1"/>
  <c r="AT387" i="1"/>
  <c r="BR387" i="1"/>
  <c r="BV387" i="1" s="1"/>
  <c r="BT387" i="1"/>
  <c r="BX387" i="1" s="1"/>
  <c r="BU387" i="1"/>
  <c r="BY387" i="1" s="1"/>
  <c r="BS387" i="1"/>
  <c r="BW387" i="1" s="1"/>
  <c r="AT380" i="1"/>
  <c r="BT380" i="1"/>
  <c r="BX380" i="1" s="1"/>
  <c r="BU380" i="1"/>
  <c r="BY380" i="1" s="1"/>
  <c r="BR380" i="1"/>
  <c r="BV380" i="1" s="1"/>
  <c r="BS380" i="1"/>
  <c r="BW380" i="1" s="1"/>
  <c r="AT369" i="1"/>
  <c r="BR369" i="1"/>
  <c r="BV369" i="1" s="1"/>
  <c r="BT369" i="1"/>
  <c r="BX369" i="1" s="1"/>
  <c r="BU369" i="1"/>
  <c r="BY369" i="1" s="1"/>
  <c r="BS369" i="1"/>
  <c r="BW369" i="1" s="1"/>
  <c r="AT363" i="1"/>
  <c r="BT363" i="1"/>
  <c r="BX363" i="1" s="1"/>
  <c r="BU363" i="1"/>
  <c r="BY363" i="1" s="1"/>
  <c r="BR363" i="1"/>
  <c r="BV363" i="1" s="1"/>
  <c r="BS363" i="1"/>
  <c r="BW363" i="1" s="1"/>
  <c r="AT217" i="1"/>
  <c r="BS217" i="1"/>
  <c r="BW217" i="1" s="1"/>
  <c r="BR217" i="1"/>
  <c r="BV217" i="1" s="1"/>
  <c r="BT217" i="1"/>
  <c r="BX217" i="1" s="1"/>
  <c r="BU217" i="1"/>
  <c r="BY217" i="1" s="1"/>
  <c r="AT205" i="1"/>
  <c r="BR205" i="1"/>
  <c r="BV205" i="1" s="1"/>
  <c r="BS205" i="1"/>
  <c r="BW205" i="1" s="1"/>
  <c r="BT205" i="1"/>
  <c r="BX205" i="1" s="1"/>
  <c r="BU205" i="1"/>
  <c r="BY205" i="1" s="1"/>
  <c r="AT187" i="1"/>
  <c r="BR187" i="1"/>
  <c r="BV187" i="1" s="1"/>
  <c r="BS187" i="1"/>
  <c r="BW187" i="1" s="1"/>
  <c r="BT187" i="1"/>
  <c r="BX187" i="1" s="1"/>
  <c r="BU187" i="1"/>
  <c r="BY187" i="1" s="1"/>
  <c r="AT460" i="1"/>
  <c r="BS460" i="1"/>
  <c r="BW460" i="1" s="1"/>
  <c r="BT460" i="1"/>
  <c r="BX460" i="1" s="1"/>
  <c r="BR460" i="1"/>
  <c r="BV460" i="1" s="1"/>
  <c r="BU460" i="1"/>
  <c r="BY460" i="1" s="1"/>
  <c r="AT449" i="1"/>
  <c r="BT449" i="1"/>
  <c r="BX449" i="1" s="1"/>
  <c r="BR449" i="1"/>
  <c r="BV449" i="1" s="1"/>
  <c r="BU449" i="1"/>
  <c r="BY449" i="1" s="1"/>
  <c r="BS449" i="1"/>
  <c r="BW449" i="1" s="1"/>
  <c r="AT443" i="1"/>
  <c r="BT443" i="1"/>
  <c r="BX443" i="1" s="1"/>
  <c r="BR443" i="1"/>
  <c r="BV443" i="1" s="1"/>
  <c r="BU443" i="1"/>
  <c r="BY443" i="1" s="1"/>
  <c r="BS443" i="1"/>
  <c r="BW443" i="1" s="1"/>
  <c r="AT437" i="1"/>
  <c r="BR437" i="1"/>
  <c r="BV437" i="1" s="1"/>
  <c r="BU437" i="1"/>
  <c r="BY437" i="1" s="1"/>
  <c r="BS437" i="1"/>
  <c r="BW437" i="1" s="1"/>
  <c r="BT437" i="1"/>
  <c r="BX437" i="1" s="1"/>
  <c r="AT425" i="1"/>
  <c r="BU425" i="1"/>
  <c r="BY425" i="1" s="1"/>
  <c r="BR425" i="1"/>
  <c r="BV425" i="1" s="1"/>
  <c r="BS425" i="1"/>
  <c r="BW425" i="1" s="1"/>
  <c r="BT425" i="1"/>
  <c r="BX425" i="1" s="1"/>
  <c r="AT287" i="1"/>
  <c r="BS287" i="1"/>
  <c r="BW287" i="1" s="1"/>
  <c r="BR287" i="1"/>
  <c r="BV287" i="1" s="1"/>
  <c r="BU287" i="1"/>
  <c r="BY287" i="1" s="1"/>
  <c r="BT287" i="1"/>
  <c r="BX287" i="1" s="1"/>
  <c r="AT260" i="1"/>
  <c r="BT260" i="1"/>
  <c r="BX260" i="1" s="1"/>
  <c r="BU260" i="1"/>
  <c r="BY260" i="1" s="1"/>
  <c r="BR260" i="1"/>
  <c r="BV260" i="1" s="1"/>
  <c r="BS260" i="1"/>
  <c r="BW260" i="1" s="1"/>
  <c r="AT249" i="1"/>
  <c r="BT249" i="1"/>
  <c r="BX249" i="1" s="1"/>
  <c r="BU249" i="1"/>
  <c r="BY249" i="1" s="1"/>
  <c r="BR249" i="1"/>
  <c r="BV249" i="1" s="1"/>
  <c r="BS249" i="1"/>
  <c r="BW249" i="1" s="1"/>
  <c r="AT243" i="1"/>
  <c r="BR243" i="1"/>
  <c r="BV243" i="1" s="1"/>
  <c r="BT243" i="1"/>
  <c r="BX243" i="1" s="1"/>
  <c r="BU243" i="1"/>
  <c r="BY243" i="1" s="1"/>
  <c r="BS243" i="1"/>
  <c r="BW243" i="1" s="1"/>
  <c r="AT237" i="1"/>
  <c r="BS237" i="1"/>
  <c r="BW237" i="1" s="1"/>
  <c r="BR237" i="1"/>
  <c r="BV237" i="1" s="1"/>
  <c r="BT237" i="1"/>
  <c r="BX237" i="1" s="1"/>
  <c r="BU237" i="1"/>
  <c r="BY237" i="1" s="1"/>
  <c r="AT225" i="1"/>
  <c r="BR225" i="1"/>
  <c r="BV225" i="1" s="1"/>
  <c r="BT225" i="1"/>
  <c r="BX225" i="1" s="1"/>
  <c r="BS225" i="1"/>
  <c r="BW225" i="1" s="1"/>
  <c r="BU225" i="1"/>
  <c r="BY225" i="1" s="1"/>
  <c r="AT285" i="1"/>
  <c r="BU285" i="1"/>
  <c r="BY285" i="1" s="1"/>
  <c r="BR285" i="1"/>
  <c r="BV285" i="1" s="1"/>
  <c r="BS285" i="1"/>
  <c r="BW285" i="1" s="1"/>
  <c r="BT285" i="1"/>
  <c r="BX285" i="1" s="1"/>
  <c r="AT384" i="1"/>
  <c r="BR384" i="1"/>
  <c r="BV384" i="1" s="1"/>
  <c r="BS384" i="1"/>
  <c r="BW384" i="1" s="1"/>
  <c r="BU384" i="1"/>
  <c r="BY384" i="1" s="1"/>
  <c r="BT384" i="1"/>
  <c r="BX384" i="1" s="1"/>
  <c r="AT196" i="1"/>
  <c r="BR196" i="1"/>
  <c r="BV196" i="1" s="1"/>
  <c r="BT196" i="1"/>
  <c r="BX196" i="1" s="1"/>
  <c r="BS196" i="1"/>
  <c r="BW196" i="1" s="1"/>
  <c r="BU196" i="1"/>
  <c r="BY196" i="1" s="1"/>
  <c r="AT359" i="1"/>
  <c r="BU359" i="1"/>
  <c r="BY359" i="1" s="1"/>
  <c r="BR359" i="1"/>
  <c r="BV359" i="1" s="1"/>
  <c r="BS359" i="1"/>
  <c r="BW359" i="1" s="1"/>
  <c r="BT359" i="1"/>
  <c r="BX359" i="1" s="1"/>
  <c r="AT353" i="1"/>
  <c r="BU353" i="1"/>
  <c r="BY353" i="1" s="1"/>
  <c r="BR353" i="1"/>
  <c r="BV353" i="1" s="1"/>
  <c r="BS353" i="1"/>
  <c r="BW353" i="1" s="1"/>
  <c r="BT353" i="1"/>
  <c r="BX353" i="1" s="1"/>
  <c r="AT322" i="1"/>
  <c r="BU322" i="1"/>
  <c r="BY322" i="1" s="1"/>
  <c r="BT322" i="1"/>
  <c r="BX322" i="1" s="1"/>
  <c r="BR322" i="1"/>
  <c r="BV322" i="1" s="1"/>
  <c r="BS322" i="1"/>
  <c r="BW322" i="1" s="1"/>
  <c r="AT399" i="1"/>
  <c r="BR399" i="1"/>
  <c r="BV399" i="1" s="1"/>
  <c r="BS399" i="1"/>
  <c r="BW399" i="1" s="1"/>
  <c r="BT399" i="1"/>
  <c r="BX399" i="1" s="1"/>
  <c r="BU399" i="1"/>
  <c r="BY399" i="1" s="1"/>
  <c r="AT393" i="1"/>
  <c r="BR393" i="1"/>
  <c r="BV393" i="1" s="1"/>
  <c r="BS393" i="1"/>
  <c r="BW393" i="1" s="1"/>
  <c r="BT393" i="1"/>
  <c r="BX393" i="1" s="1"/>
  <c r="BU393" i="1"/>
  <c r="BY393" i="1" s="1"/>
  <c r="AT362" i="1"/>
  <c r="BR362" i="1"/>
  <c r="BV362" i="1" s="1"/>
  <c r="BS362" i="1"/>
  <c r="BW362" i="1" s="1"/>
  <c r="BT362" i="1"/>
  <c r="BX362" i="1" s="1"/>
  <c r="BU362" i="1"/>
  <c r="BY362" i="1" s="1"/>
  <c r="AT199" i="1"/>
  <c r="BS199" i="1"/>
  <c r="BW199" i="1" s="1"/>
  <c r="BT199" i="1"/>
  <c r="BX199" i="1" s="1"/>
  <c r="BU199" i="1"/>
  <c r="BY199" i="1" s="1"/>
  <c r="BR199" i="1"/>
  <c r="BV199" i="1" s="1"/>
  <c r="AT193" i="1"/>
  <c r="BS193" i="1"/>
  <c r="BW193" i="1" s="1"/>
  <c r="BU193" i="1"/>
  <c r="BY193" i="1" s="1"/>
  <c r="BR193" i="1"/>
  <c r="BV193" i="1" s="1"/>
  <c r="BT193" i="1"/>
  <c r="BX193" i="1" s="1"/>
  <c r="AT442" i="1"/>
  <c r="BU442" i="1"/>
  <c r="BY442" i="1" s="1"/>
  <c r="BR442" i="1"/>
  <c r="BV442" i="1" s="1"/>
  <c r="BS442" i="1"/>
  <c r="BW442" i="1" s="1"/>
  <c r="BT442" i="1"/>
  <c r="BX442" i="1" s="1"/>
  <c r="AT299" i="1"/>
  <c r="BU299" i="1"/>
  <c r="BY299" i="1" s="1"/>
  <c r="BR299" i="1"/>
  <c r="BV299" i="1" s="1"/>
  <c r="BS299" i="1"/>
  <c r="BW299" i="1" s="1"/>
  <c r="BT299" i="1"/>
  <c r="BX299" i="1" s="1"/>
  <c r="AT293" i="1"/>
  <c r="BS293" i="1"/>
  <c r="BW293" i="1" s="1"/>
  <c r="BR293" i="1"/>
  <c r="BV293" i="1" s="1"/>
  <c r="BT293" i="1"/>
  <c r="BX293" i="1" s="1"/>
  <c r="BU293" i="1"/>
  <c r="BY293" i="1" s="1"/>
  <c r="AT242" i="1"/>
  <c r="BU242" i="1"/>
  <c r="BY242" i="1" s="1"/>
  <c r="BR242" i="1"/>
  <c r="BV242" i="1" s="1"/>
  <c r="BS242" i="1"/>
  <c r="BW242" i="1" s="1"/>
  <c r="BT242" i="1"/>
  <c r="BX242" i="1" s="1"/>
  <c r="AT357" i="1"/>
  <c r="BS357" i="1"/>
  <c r="BW357" i="1" s="1"/>
  <c r="BU357" i="1"/>
  <c r="BY357" i="1" s="1"/>
  <c r="BT357" i="1"/>
  <c r="BX357" i="1" s="1"/>
  <c r="BR357" i="1"/>
  <c r="BV357" i="1" s="1"/>
  <c r="AT309" i="1"/>
  <c r="BT309" i="1"/>
  <c r="BX309" i="1" s="1"/>
  <c r="BU309" i="1"/>
  <c r="BY309" i="1" s="1"/>
  <c r="BS309" i="1"/>
  <c r="BW309" i="1" s="1"/>
  <c r="BR309" i="1"/>
  <c r="BV309" i="1" s="1"/>
  <c r="AT240" i="1"/>
  <c r="BR240" i="1"/>
  <c r="BV240" i="1" s="1"/>
  <c r="BT240" i="1"/>
  <c r="BX240" i="1" s="1"/>
  <c r="BS240" i="1"/>
  <c r="BW240" i="1" s="1"/>
  <c r="BU240" i="1"/>
  <c r="BY240" i="1" s="1"/>
  <c r="AT190" i="1"/>
  <c r="BR190" i="1"/>
  <c r="BV190" i="1" s="1"/>
  <c r="BT190" i="1"/>
  <c r="BX190" i="1" s="1"/>
  <c r="BU190" i="1"/>
  <c r="BY190" i="1" s="1"/>
  <c r="BS190" i="1"/>
  <c r="BW190" i="1" s="1"/>
  <c r="AT352" i="1"/>
  <c r="BR352" i="1"/>
  <c r="BV352" i="1" s="1"/>
  <c r="BT352" i="1"/>
  <c r="BX352" i="1" s="1"/>
  <c r="BS352" i="1"/>
  <c r="BW352" i="1" s="1"/>
  <c r="BU352" i="1"/>
  <c r="BY352" i="1" s="1"/>
  <c r="AT335" i="1"/>
  <c r="BR335" i="1"/>
  <c r="BV335" i="1" s="1"/>
  <c r="BT335" i="1"/>
  <c r="BX335" i="1" s="1"/>
  <c r="BU335" i="1"/>
  <c r="BY335" i="1" s="1"/>
  <c r="BS335" i="1"/>
  <c r="BW335" i="1" s="1"/>
  <c r="AT316" i="1"/>
  <c r="BR316" i="1"/>
  <c r="BV316" i="1" s="1"/>
  <c r="BS316" i="1"/>
  <c r="BW316" i="1" s="1"/>
  <c r="BT316" i="1"/>
  <c r="BX316" i="1" s="1"/>
  <c r="BU316" i="1"/>
  <c r="BY316" i="1" s="1"/>
  <c r="AT310" i="1"/>
  <c r="BU310" i="1"/>
  <c r="BY310" i="1" s="1"/>
  <c r="BR310" i="1"/>
  <c r="BV310" i="1" s="1"/>
  <c r="BS310" i="1"/>
  <c r="BW310" i="1" s="1"/>
  <c r="BT310" i="1"/>
  <c r="BX310" i="1" s="1"/>
  <c r="AT304" i="1"/>
  <c r="BT304" i="1"/>
  <c r="BX304" i="1" s="1"/>
  <c r="BS304" i="1"/>
  <c r="BW304" i="1" s="1"/>
  <c r="BU304" i="1"/>
  <c r="BY304" i="1" s="1"/>
  <c r="BR304" i="1"/>
  <c r="BV304" i="1" s="1"/>
  <c r="AT392" i="1"/>
  <c r="BS392" i="1"/>
  <c r="BW392" i="1" s="1"/>
  <c r="BR392" i="1"/>
  <c r="BV392" i="1" s="1"/>
  <c r="BT392" i="1"/>
  <c r="BX392" i="1" s="1"/>
  <c r="BU392" i="1"/>
  <c r="BY392" i="1" s="1"/>
  <c r="AT375" i="1"/>
  <c r="BS375" i="1"/>
  <c r="BW375" i="1" s="1"/>
  <c r="BR375" i="1"/>
  <c r="BV375" i="1" s="1"/>
  <c r="BT375" i="1"/>
  <c r="BX375" i="1" s="1"/>
  <c r="BU375" i="1"/>
  <c r="BY375" i="1" s="1"/>
  <c r="AT216" i="1"/>
  <c r="BT216" i="1"/>
  <c r="BX216" i="1" s="1"/>
  <c r="BR216" i="1"/>
  <c r="BV216" i="1" s="1"/>
  <c r="BS216" i="1"/>
  <c r="BW216" i="1" s="1"/>
  <c r="BU216" i="1"/>
  <c r="BY216" i="1" s="1"/>
  <c r="AT210" i="1"/>
  <c r="BR210" i="1"/>
  <c r="BV210" i="1" s="1"/>
  <c r="BT210" i="1"/>
  <c r="BX210" i="1" s="1"/>
  <c r="BU210" i="1"/>
  <c r="BY210" i="1" s="1"/>
  <c r="BS210" i="1"/>
  <c r="BW210" i="1" s="1"/>
  <c r="AT204" i="1"/>
  <c r="BT204" i="1"/>
  <c r="BX204" i="1" s="1"/>
  <c r="BR204" i="1"/>
  <c r="BV204" i="1" s="1"/>
  <c r="BS204" i="1"/>
  <c r="BW204" i="1" s="1"/>
  <c r="BU204" i="1"/>
  <c r="BY204" i="1" s="1"/>
  <c r="AT192" i="1"/>
  <c r="BR192" i="1"/>
  <c r="BV192" i="1" s="1"/>
  <c r="BT192" i="1"/>
  <c r="BX192" i="1" s="1"/>
  <c r="BU192" i="1"/>
  <c r="BY192" i="1" s="1"/>
  <c r="BS192" i="1"/>
  <c r="BW192" i="1" s="1"/>
  <c r="AT455" i="1"/>
  <c r="BS455" i="1"/>
  <c r="BW455" i="1" s="1"/>
  <c r="BU455" i="1"/>
  <c r="BY455" i="1" s="1"/>
  <c r="BT455" i="1"/>
  <c r="BX455" i="1" s="1"/>
  <c r="BR455" i="1"/>
  <c r="BV455" i="1" s="1"/>
  <c r="AT436" i="1"/>
  <c r="BR436" i="1"/>
  <c r="BV436" i="1" s="1"/>
  <c r="BT436" i="1"/>
  <c r="BX436" i="1" s="1"/>
  <c r="BU436" i="1"/>
  <c r="BY436" i="1" s="1"/>
  <c r="BS436" i="1"/>
  <c r="BW436" i="1" s="1"/>
  <c r="AT430" i="1"/>
  <c r="BS430" i="1"/>
  <c r="BW430" i="1" s="1"/>
  <c r="BT430" i="1"/>
  <c r="BX430" i="1" s="1"/>
  <c r="BU430" i="1"/>
  <c r="BY430" i="1" s="1"/>
  <c r="BR430" i="1"/>
  <c r="BV430" i="1" s="1"/>
  <c r="AT424" i="1"/>
  <c r="BS424" i="1"/>
  <c r="BW424" i="1" s="1"/>
  <c r="BU424" i="1"/>
  <c r="BY424" i="1" s="1"/>
  <c r="BT424" i="1"/>
  <c r="BX424" i="1" s="1"/>
  <c r="BR424" i="1"/>
  <c r="BV424" i="1" s="1"/>
  <c r="AT292" i="1"/>
  <c r="BT292" i="1"/>
  <c r="BX292" i="1" s="1"/>
  <c r="BR292" i="1"/>
  <c r="BV292" i="1" s="1"/>
  <c r="BS292" i="1"/>
  <c r="BW292" i="1" s="1"/>
  <c r="BU292" i="1"/>
  <c r="BY292" i="1" s="1"/>
  <c r="AT255" i="1"/>
  <c r="BU255" i="1"/>
  <c r="BY255" i="1" s="1"/>
  <c r="BS255" i="1"/>
  <c r="BW255" i="1" s="1"/>
  <c r="BT255" i="1"/>
  <c r="BX255" i="1" s="1"/>
  <c r="BR255" i="1"/>
  <c r="BV255" i="1" s="1"/>
  <c r="AT236" i="1"/>
  <c r="BR236" i="1"/>
  <c r="BV236" i="1" s="1"/>
  <c r="BS236" i="1"/>
  <c r="BW236" i="1" s="1"/>
  <c r="BT236" i="1"/>
  <c r="BX236" i="1" s="1"/>
  <c r="BU236" i="1"/>
  <c r="BY236" i="1" s="1"/>
  <c r="AT230" i="1"/>
  <c r="BR230" i="1"/>
  <c r="BV230" i="1" s="1"/>
  <c r="BS230" i="1"/>
  <c r="BW230" i="1" s="1"/>
  <c r="BT230" i="1"/>
  <c r="BX230" i="1" s="1"/>
  <c r="BU230" i="1"/>
  <c r="BY230" i="1" s="1"/>
  <c r="AT224" i="1"/>
  <c r="BR224" i="1"/>
  <c r="BV224" i="1" s="1"/>
  <c r="BT224" i="1"/>
  <c r="BX224" i="1" s="1"/>
  <c r="BS224" i="1"/>
  <c r="BW224" i="1" s="1"/>
  <c r="BU224" i="1"/>
  <c r="BY224" i="1" s="1"/>
  <c r="BR176" i="1"/>
  <c r="BV176" i="1" s="1"/>
  <c r="AT176" i="1"/>
  <c r="BS128" i="1"/>
  <c r="BW128" i="1" s="1"/>
  <c r="AT128" i="1"/>
  <c r="BS8" i="1"/>
  <c r="BW8" i="1" s="1"/>
  <c r="AT8" i="1"/>
  <c r="BS159" i="1"/>
  <c r="BW159" i="1" s="1"/>
  <c r="AT159" i="1"/>
  <c r="BS153" i="1"/>
  <c r="BW153" i="1" s="1"/>
  <c r="AT153" i="1"/>
  <c r="BS122" i="1"/>
  <c r="BW122" i="1" s="1"/>
  <c r="AT122" i="1"/>
  <c r="BS39" i="1"/>
  <c r="BW39" i="1" s="1"/>
  <c r="AT39" i="1"/>
  <c r="BS33" i="1"/>
  <c r="BW33" i="1" s="1"/>
  <c r="AT33" i="1"/>
  <c r="BS2" i="1"/>
  <c r="BW2" i="1" s="1"/>
  <c r="AT2" i="1"/>
  <c r="BA167" i="1"/>
  <c r="BB167" i="1" s="1"/>
  <c r="BA160" i="1"/>
  <c r="BB160" i="1" s="1"/>
  <c r="BA149" i="1"/>
  <c r="BB149" i="1" s="1"/>
  <c r="BA143" i="1"/>
  <c r="BB143" i="1" s="1"/>
  <c r="BA137" i="1"/>
  <c r="BB137" i="1" s="1"/>
  <c r="BA125" i="1"/>
  <c r="BB125" i="1" s="1"/>
  <c r="BA107" i="1"/>
  <c r="BB107" i="1" s="1"/>
  <c r="BS38" i="1"/>
  <c r="BW38" i="1" s="1"/>
  <c r="AT38" i="1"/>
  <c r="BR164" i="1"/>
  <c r="BV164" i="1" s="1"/>
  <c r="AT164" i="1"/>
  <c r="BR110" i="1"/>
  <c r="BV110" i="1" s="1"/>
  <c r="AT110" i="1"/>
  <c r="BS151" i="1"/>
  <c r="BW151" i="1" s="1"/>
  <c r="AT151" i="1"/>
  <c r="BS180" i="1"/>
  <c r="BW180" i="1" s="1"/>
  <c r="AT180" i="1"/>
  <c r="BS169" i="1"/>
  <c r="BW169" i="1" s="1"/>
  <c r="AT169" i="1"/>
  <c r="BS163" i="1"/>
  <c r="BW163" i="1" s="1"/>
  <c r="AT163" i="1"/>
  <c r="BS157" i="1"/>
  <c r="BW157" i="1" s="1"/>
  <c r="AT157" i="1"/>
  <c r="BS145" i="1"/>
  <c r="BW145" i="1" s="1"/>
  <c r="AT145" i="1"/>
  <c r="BS127" i="1"/>
  <c r="BW127" i="1" s="1"/>
  <c r="AT127" i="1"/>
  <c r="BS120" i="1"/>
  <c r="BW120" i="1" s="1"/>
  <c r="AT120" i="1"/>
  <c r="BS109" i="1"/>
  <c r="BW109" i="1" s="1"/>
  <c r="AT109" i="1"/>
  <c r="BS103" i="1"/>
  <c r="BW103" i="1" s="1"/>
  <c r="AT103" i="1"/>
  <c r="BS37" i="1"/>
  <c r="BW37" i="1" s="1"/>
  <c r="AT37" i="1"/>
  <c r="BS25" i="1"/>
  <c r="BW25" i="1" s="1"/>
  <c r="AT25" i="1"/>
  <c r="BS7" i="1"/>
  <c r="BW7" i="1" s="1"/>
  <c r="AT7" i="1"/>
  <c r="BA171" i="1"/>
  <c r="BB171" i="1" s="1"/>
  <c r="BA154" i="1"/>
  <c r="BB154" i="1" s="1"/>
  <c r="BA148" i="1"/>
  <c r="BB148" i="1" s="1"/>
  <c r="BS31" i="1"/>
  <c r="BW31" i="1" s="1"/>
  <c r="AT31" i="1"/>
  <c r="BS162" i="1"/>
  <c r="BW162" i="1" s="1"/>
  <c r="AT162" i="1"/>
  <c r="BS139" i="1"/>
  <c r="BW139" i="1" s="1"/>
  <c r="AT139" i="1"/>
  <c r="BS133" i="1"/>
  <c r="BW133" i="1" s="1"/>
  <c r="AT133" i="1"/>
  <c r="BS102" i="1"/>
  <c r="BW102" i="1" s="1"/>
  <c r="AT102" i="1"/>
  <c r="BS19" i="1"/>
  <c r="BW19" i="1" s="1"/>
  <c r="AT19" i="1"/>
  <c r="BS13" i="1"/>
  <c r="BW13" i="1" s="1"/>
  <c r="AT13" i="1"/>
  <c r="BA147" i="1"/>
  <c r="BB147" i="1" s="1"/>
  <c r="BA173" i="1"/>
  <c r="BB173" i="1" s="1"/>
  <c r="BS158" i="1"/>
  <c r="BW158" i="1" s="1"/>
  <c r="AT158" i="1"/>
  <c r="BR175" i="1"/>
  <c r="BV175" i="1" s="1"/>
  <c r="AT175" i="1"/>
  <c r="BR156" i="1"/>
  <c r="BV156" i="1" s="1"/>
  <c r="AT156" i="1"/>
  <c r="BR150" i="1"/>
  <c r="BV150" i="1" s="1"/>
  <c r="AT150" i="1"/>
  <c r="BR144" i="1"/>
  <c r="BV144" i="1" s="1"/>
  <c r="AT144" i="1"/>
  <c r="BR132" i="1"/>
  <c r="BV132" i="1" s="1"/>
  <c r="AT132" i="1"/>
  <c r="BR115" i="1"/>
  <c r="BV115" i="1" s="1"/>
  <c r="AT115" i="1"/>
  <c r="BR36" i="1"/>
  <c r="BV36" i="1" s="1"/>
  <c r="AT36" i="1"/>
  <c r="BR30" i="1"/>
  <c r="BV30" i="1" s="1"/>
  <c r="AT30" i="1"/>
  <c r="BR24" i="1"/>
  <c r="BV24" i="1" s="1"/>
  <c r="AT24" i="1"/>
  <c r="BR12" i="1"/>
  <c r="BV12" i="1" s="1"/>
  <c r="AT12" i="1"/>
  <c r="BR104" i="1"/>
  <c r="BV104" i="1" s="1"/>
  <c r="AT104" i="1"/>
  <c r="BR32" i="1"/>
  <c r="BV32" i="1" s="1"/>
  <c r="AT32" i="1"/>
  <c r="BS174" i="1"/>
  <c r="BW174" i="1" s="1"/>
  <c r="AT174" i="1"/>
  <c r="BS168" i="1"/>
  <c r="BW168" i="1" s="1"/>
  <c r="AT168" i="1"/>
  <c r="BS161" i="1"/>
  <c r="BW161" i="1" s="1"/>
  <c r="AT161" i="1"/>
  <c r="BS138" i="1"/>
  <c r="BW138" i="1" s="1"/>
  <c r="AT138" i="1"/>
  <c r="BS131" i="1"/>
  <c r="BW131" i="1" s="1"/>
  <c r="AT131" i="1"/>
  <c r="BS126" i="1"/>
  <c r="BW126" i="1" s="1"/>
  <c r="AT126" i="1"/>
  <c r="BS114" i="1"/>
  <c r="BW114" i="1" s="1"/>
  <c r="AT114" i="1"/>
  <c r="BS108" i="1"/>
  <c r="BW108" i="1" s="1"/>
  <c r="AT108" i="1"/>
  <c r="BS41" i="1"/>
  <c r="BW41" i="1" s="1"/>
  <c r="AT41" i="1"/>
  <c r="BS18" i="1"/>
  <c r="BW18" i="1" s="1"/>
  <c r="AT18" i="1"/>
  <c r="BS11" i="1"/>
  <c r="BW11" i="1" s="1"/>
  <c r="AT11" i="1"/>
  <c r="BS6" i="1"/>
  <c r="BW6" i="1" s="1"/>
  <c r="AT6" i="1"/>
  <c r="BA164" i="1"/>
  <c r="BB164" i="1" s="1"/>
  <c r="BA152" i="1"/>
  <c r="BB152" i="1" s="1"/>
  <c r="BA110" i="1"/>
  <c r="BB110" i="1" s="1"/>
  <c r="BA104" i="1"/>
  <c r="BB104" i="1" s="1"/>
  <c r="BR170" i="1"/>
  <c r="BV170" i="1" s="1"/>
  <c r="AT170" i="1"/>
  <c r="BR116" i="1"/>
  <c r="BV116" i="1" s="1"/>
  <c r="AT116" i="1"/>
  <c r="BA179" i="1"/>
  <c r="BB179" i="1" s="1"/>
  <c r="BS146" i="1"/>
  <c r="BW146" i="1" s="1"/>
  <c r="AT146" i="1"/>
  <c r="BS167" i="1"/>
  <c r="BW167" i="1" s="1"/>
  <c r="AT167" i="1"/>
  <c r="BS160" i="1"/>
  <c r="BW160" i="1" s="1"/>
  <c r="AT160" i="1"/>
  <c r="BS149" i="1"/>
  <c r="BW149" i="1" s="1"/>
  <c r="AT149" i="1"/>
  <c r="BS143" i="1"/>
  <c r="BW143" i="1" s="1"/>
  <c r="AT143" i="1"/>
  <c r="BS137" i="1"/>
  <c r="BW137" i="1" s="1"/>
  <c r="AT137" i="1"/>
  <c r="BS125" i="1"/>
  <c r="BW125" i="1" s="1"/>
  <c r="AT125" i="1"/>
  <c r="BS107" i="1"/>
  <c r="BW107" i="1" s="1"/>
  <c r="AT107" i="1"/>
  <c r="BS40" i="1"/>
  <c r="BW40" i="1" s="1"/>
  <c r="AT40" i="1"/>
  <c r="BS29" i="1"/>
  <c r="BW29" i="1" s="1"/>
  <c r="AT29" i="1"/>
  <c r="BS23" i="1"/>
  <c r="BW23" i="1" s="1"/>
  <c r="AT23" i="1"/>
  <c r="BS17" i="1"/>
  <c r="BW17" i="1" s="1"/>
  <c r="AT17" i="1"/>
  <c r="BS5" i="1"/>
  <c r="BW5" i="1" s="1"/>
  <c r="AT5" i="1"/>
  <c r="BA181" i="1"/>
  <c r="BB181" i="1" s="1"/>
  <c r="BA158" i="1"/>
  <c r="BB158" i="1" s="1"/>
  <c r="BA151" i="1"/>
  <c r="BB151" i="1" s="1"/>
  <c r="BS121" i="1"/>
  <c r="BW121" i="1" s="1"/>
  <c r="AT121" i="1"/>
  <c r="BS179" i="1"/>
  <c r="BW179" i="1" s="1"/>
  <c r="AT179" i="1"/>
  <c r="BS173" i="1"/>
  <c r="BW173" i="1" s="1"/>
  <c r="AT173" i="1"/>
  <c r="BS142" i="1"/>
  <c r="BW142" i="1" s="1"/>
  <c r="AT142" i="1"/>
  <c r="BS119" i="1"/>
  <c r="BW119" i="1" s="1"/>
  <c r="AT119" i="1"/>
  <c r="BS113" i="1"/>
  <c r="BW113" i="1" s="1"/>
  <c r="AT113" i="1"/>
  <c r="BS22" i="1"/>
  <c r="BW22" i="1" s="1"/>
  <c r="AT22" i="1"/>
  <c r="BA180" i="1"/>
  <c r="BB180" i="1" s="1"/>
  <c r="BA163" i="1"/>
  <c r="BB163" i="1" s="1"/>
  <c r="BA157" i="1"/>
  <c r="BB157" i="1" s="1"/>
  <c r="BR152" i="1"/>
  <c r="BV152" i="1" s="1"/>
  <c r="AT152" i="1"/>
  <c r="BS134" i="1"/>
  <c r="BW134" i="1" s="1"/>
  <c r="AT134" i="1"/>
  <c r="BS26" i="1"/>
  <c r="BW26" i="1" s="1"/>
  <c r="AT26" i="1"/>
  <c r="BR172" i="1"/>
  <c r="BV172" i="1" s="1"/>
  <c r="AT172" i="1"/>
  <c r="BR155" i="1"/>
  <c r="BV155" i="1" s="1"/>
  <c r="AT155" i="1"/>
  <c r="BR136" i="1"/>
  <c r="BV136" i="1" s="1"/>
  <c r="AT136" i="1"/>
  <c r="BR130" i="1"/>
  <c r="BV130" i="1" s="1"/>
  <c r="AT130" i="1"/>
  <c r="BR124" i="1"/>
  <c r="BV124" i="1" s="1"/>
  <c r="AT124" i="1"/>
  <c r="BR112" i="1"/>
  <c r="BV112" i="1" s="1"/>
  <c r="AT112" i="1"/>
  <c r="BR35" i="1"/>
  <c r="BV35" i="1" s="1"/>
  <c r="AT35" i="1"/>
  <c r="BR16" i="1"/>
  <c r="BV16" i="1" s="1"/>
  <c r="AT16" i="1"/>
  <c r="BR10" i="1"/>
  <c r="BV10" i="1" s="1"/>
  <c r="AT10" i="1"/>
  <c r="BR4" i="1"/>
  <c r="BV4" i="1" s="1"/>
  <c r="AT4" i="1"/>
  <c r="BA162" i="1"/>
  <c r="BB162" i="1" s="1"/>
  <c r="BA133" i="1"/>
  <c r="BB133" i="1" s="1"/>
  <c r="BR15" i="1"/>
  <c r="BV15" i="1" s="1"/>
  <c r="AT15" i="1"/>
  <c r="BS181" i="1"/>
  <c r="BW181" i="1" s="1"/>
  <c r="AT181" i="1"/>
  <c r="BS14" i="1"/>
  <c r="BW14" i="1" s="1"/>
  <c r="AT14" i="1"/>
  <c r="BR178" i="1"/>
  <c r="BV178" i="1" s="1"/>
  <c r="AT178" i="1"/>
  <c r="BR171" i="1"/>
  <c r="BV171" i="1" s="1"/>
  <c r="AT171" i="1"/>
  <c r="BR166" i="1"/>
  <c r="BV166" i="1" s="1"/>
  <c r="AT166" i="1"/>
  <c r="BR154" i="1"/>
  <c r="BV154" i="1" s="1"/>
  <c r="AT154" i="1"/>
  <c r="BR148" i="1"/>
  <c r="BV148" i="1" s="1"/>
  <c r="AT148" i="1"/>
  <c r="BR141" i="1"/>
  <c r="BV141" i="1" s="1"/>
  <c r="AT141" i="1"/>
  <c r="BR118" i="1"/>
  <c r="BV118" i="1" s="1"/>
  <c r="AT118" i="1"/>
  <c r="BR111" i="1"/>
  <c r="BV111" i="1" s="1"/>
  <c r="AT111" i="1"/>
  <c r="BR106" i="1"/>
  <c r="BV106" i="1" s="1"/>
  <c r="AT106" i="1"/>
  <c r="BR34" i="1"/>
  <c r="BV34" i="1" s="1"/>
  <c r="AT34" i="1"/>
  <c r="BR28" i="1"/>
  <c r="BV28" i="1" s="1"/>
  <c r="AT28" i="1"/>
  <c r="BR21" i="1"/>
  <c r="BV21" i="1" s="1"/>
  <c r="AT21" i="1"/>
  <c r="BA175" i="1"/>
  <c r="BB175" i="1" s="1"/>
  <c r="BA156" i="1"/>
  <c r="BB156" i="1" s="1"/>
  <c r="BA150" i="1"/>
  <c r="BB150" i="1" s="1"/>
  <c r="BR135" i="1"/>
  <c r="BV135" i="1" s="1"/>
  <c r="AT135" i="1"/>
  <c r="BR177" i="1"/>
  <c r="BV177" i="1" s="1"/>
  <c r="AT177" i="1"/>
  <c r="BR165" i="1"/>
  <c r="BV165" i="1" s="1"/>
  <c r="AT165" i="1"/>
  <c r="BR147" i="1"/>
  <c r="BV147" i="1" s="1"/>
  <c r="AT147" i="1"/>
  <c r="BR140" i="1"/>
  <c r="BV140" i="1" s="1"/>
  <c r="AT140" i="1"/>
  <c r="BR129" i="1"/>
  <c r="BV129" i="1" s="1"/>
  <c r="AT129" i="1"/>
  <c r="BR123" i="1"/>
  <c r="BV123" i="1" s="1"/>
  <c r="AT123" i="1"/>
  <c r="BR117" i="1"/>
  <c r="BV117" i="1" s="1"/>
  <c r="AT117" i="1"/>
  <c r="BR105" i="1"/>
  <c r="BV105" i="1" s="1"/>
  <c r="AT105" i="1"/>
  <c r="BR27" i="1"/>
  <c r="BV27" i="1" s="1"/>
  <c r="AT27" i="1"/>
  <c r="BR20" i="1"/>
  <c r="BV20" i="1" s="1"/>
  <c r="AT20" i="1"/>
  <c r="BR9" i="1"/>
  <c r="BV9" i="1" s="1"/>
  <c r="AT9" i="1"/>
  <c r="BR3" i="1"/>
  <c r="BV3" i="1" s="1"/>
  <c r="AT3" i="1"/>
  <c r="BA174" i="1"/>
  <c r="BB174" i="1" s="1"/>
  <c r="BA168" i="1"/>
  <c r="BB168" i="1" s="1"/>
  <c r="CW37" i="1"/>
  <c r="DA37" i="1" s="1"/>
  <c r="CU37" i="1"/>
  <c r="CY37" i="1" s="1"/>
  <c r="CT37" i="1"/>
  <c r="CX37" i="1" s="1"/>
  <c r="CV37" i="1"/>
  <c r="CZ37" i="1" s="1"/>
  <c r="CT41" i="1"/>
  <c r="CX41" i="1" s="1"/>
  <c r="CV41" i="1"/>
  <c r="CZ41" i="1" s="1"/>
  <c r="CW41" i="1"/>
  <c r="DA41" i="1" s="1"/>
  <c r="CU41" i="1"/>
  <c r="CY41" i="1" s="1"/>
  <c r="CT18" i="1"/>
  <c r="CX18" i="1" s="1"/>
  <c r="CV18" i="1"/>
  <c r="CZ18" i="1" s="1"/>
  <c r="CW18" i="1"/>
  <c r="DA18" i="1" s="1"/>
  <c r="CU18" i="1"/>
  <c r="CY18" i="1" s="1"/>
  <c r="CT11" i="1"/>
  <c r="CX11" i="1" s="1"/>
  <c r="CV11" i="1"/>
  <c r="CZ11" i="1" s="1"/>
  <c r="CU11" i="1"/>
  <c r="CY11" i="1" s="1"/>
  <c r="CW11" i="1"/>
  <c r="DA11" i="1" s="1"/>
  <c r="CT6" i="1"/>
  <c r="CX6" i="1" s="1"/>
  <c r="CV6" i="1"/>
  <c r="CZ6" i="1" s="1"/>
  <c r="CW6" i="1"/>
  <c r="DA6" i="1" s="1"/>
  <c r="CU6" i="1"/>
  <c r="CY6" i="1" s="1"/>
  <c r="CT117" i="1"/>
  <c r="CX117" i="1" s="1"/>
  <c r="CW117" i="1"/>
  <c r="DA117" i="1" s="1"/>
  <c r="CV117" i="1"/>
  <c r="CZ117" i="1" s="1"/>
  <c r="CU117" i="1"/>
  <c r="CY117" i="1" s="1"/>
  <c r="CK28" i="1"/>
  <c r="CO28" i="1" s="1"/>
  <c r="CH28" i="1"/>
  <c r="CL28" i="1" s="1"/>
  <c r="CI28" i="1"/>
  <c r="CM28" i="1" s="1"/>
  <c r="CW163" i="1"/>
  <c r="DA163" i="1" s="1"/>
  <c r="CV163" i="1"/>
  <c r="CZ163" i="1" s="1"/>
  <c r="CT163" i="1"/>
  <c r="CX163" i="1" s="1"/>
  <c r="CU163" i="1"/>
  <c r="CY163" i="1" s="1"/>
  <c r="CU150" i="1"/>
  <c r="CY150" i="1" s="1"/>
  <c r="CW150" i="1"/>
  <c r="DA150" i="1" s="1"/>
  <c r="CT150" i="1"/>
  <c r="CX150" i="1" s="1"/>
  <c r="CV150" i="1"/>
  <c r="CZ150" i="1" s="1"/>
  <c r="CW137" i="1"/>
  <c r="DA137" i="1" s="1"/>
  <c r="CT137" i="1"/>
  <c r="CX137" i="1" s="1"/>
  <c r="CU137" i="1"/>
  <c r="CY137" i="1" s="1"/>
  <c r="CV137" i="1"/>
  <c r="CZ137" i="1" s="1"/>
  <c r="CU124" i="1"/>
  <c r="CY124" i="1" s="1"/>
  <c r="CW124" i="1"/>
  <c r="DA124" i="1" s="1"/>
  <c r="CV124" i="1"/>
  <c r="CZ124" i="1" s="1"/>
  <c r="CT124" i="1"/>
  <c r="CX124" i="1" s="1"/>
  <c r="CV118" i="1"/>
  <c r="CZ118" i="1" s="1"/>
  <c r="CT118" i="1"/>
  <c r="CX118" i="1" s="1"/>
  <c r="CU118" i="1"/>
  <c r="CY118" i="1" s="1"/>
  <c r="CW118" i="1"/>
  <c r="DA118" i="1" s="1"/>
  <c r="CU32" i="1"/>
  <c r="CY32" i="1" s="1"/>
  <c r="CW32" i="1"/>
  <c r="DA32" i="1" s="1"/>
  <c r="CT32" i="1"/>
  <c r="CX32" i="1" s="1"/>
  <c r="CV32" i="1"/>
  <c r="CZ32" i="1" s="1"/>
  <c r="CU15" i="1"/>
  <c r="CY15" i="1" s="1"/>
  <c r="CW15" i="1"/>
  <c r="DA15" i="1" s="1"/>
  <c r="CT15" i="1"/>
  <c r="CX15" i="1" s="1"/>
  <c r="CV15" i="1"/>
  <c r="CZ15" i="1" s="1"/>
  <c r="CH142" i="1"/>
  <c r="CL142" i="1" s="1"/>
  <c r="CI142" i="1"/>
  <c r="CM142" i="1" s="1"/>
  <c r="CJ142" i="1"/>
  <c r="CN142" i="1" s="1"/>
  <c r="CK142" i="1"/>
  <c r="CO142" i="1" s="1"/>
  <c r="CH119" i="1"/>
  <c r="CL119" i="1" s="1"/>
  <c r="CI119" i="1"/>
  <c r="CM119" i="1" s="1"/>
  <c r="CJ119" i="1"/>
  <c r="CN119" i="1" s="1"/>
  <c r="CK119" i="1"/>
  <c r="CO119" i="1" s="1"/>
  <c r="CH113" i="1"/>
  <c r="CL113" i="1" s="1"/>
  <c r="CI113" i="1"/>
  <c r="CM113" i="1" s="1"/>
  <c r="CJ113" i="1"/>
  <c r="CN113" i="1" s="1"/>
  <c r="CK113" i="1"/>
  <c r="CO113" i="1" s="1"/>
  <c r="CH35" i="1"/>
  <c r="CL35" i="1" s="1"/>
  <c r="CI35" i="1"/>
  <c r="CM35" i="1" s="1"/>
  <c r="CJ35" i="1"/>
  <c r="CN35" i="1" s="1"/>
  <c r="CK35" i="1"/>
  <c r="CO35" i="1" s="1"/>
  <c r="CH16" i="1"/>
  <c r="CL16" i="1" s="1"/>
  <c r="CI16" i="1"/>
  <c r="CM16" i="1" s="1"/>
  <c r="CJ16" i="1"/>
  <c r="CN16" i="1" s="1"/>
  <c r="CK16" i="1"/>
  <c r="CO16" i="1" s="1"/>
  <c r="CH10" i="1"/>
  <c r="CL10" i="1" s="1"/>
  <c r="CI10" i="1"/>
  <c r="CM10" i="1" s="1"/>
  <c r="CJ10" i="1"/>
  <c r="CN10" i="1" s="1"/>
  <c r="CK10" i="1"/>
  <c r="CO10" i="1" s="1"/>
  <c r="CH4" i="1"/>
  <c r="CL4" i="1" s="1"/>
  <c r="CI4" i="1"/>
  <c r="CM4" i="1" s="1"/>
  <c r="CJ4" i="1"/>
  <c r="CN4" i="1" s="1"/>
  <c r="CK4" i="1"/>
  <c r="CO4" i="1" s="1"/>
  <c r="CW143" i="1"/>
  <c r="DA143" i="1" s="1"/>
  <c r="CT143" i="1"/>
  <c r="CX143" i="1" s="1"/>
  <c r="CU143" i="1"/>
  <c r="CY143" i="1" s="1"/>
  <c r="CV143" i="1"/>
  <c r="CZ143" i="1" s="1"/>
  <c r="CV14" i="1"/>
  <c r="CZ14" i="1" s="1"/>
  <c r="CT14" i="1"/>
  <c r="CX14" i="1" s="1"/>
  <c r="CU14" i="1"/>
  <c r="CY14" i="1" s="1"/>
  <c r="CW14" i="1"/>
  <c r="DA14" i="1" s="1"/>
  <c r="CU181" i="1"/>
  <c r="CY181" i="1" s="1"/>
  <c r="CV181" i="1"/>
  <c r="CZ181" i="1" s="1"/>
  <c r="CW181" i="1"/>
  <c r="DA181" i="1" s="1"/>
  <c r="CT181" i="1"/>
  <c r="CX181" i="1" s="1"/>
  <c r="CW149" i="1"/>
  <c r="DA149" i="1" s="1"/>
  <c r="CU149" i="1"/>
  <c r="CY149" i="1" s="1"/>
  <c r="CV149" i="1"/>
  <c r="CZ149" i="1" s="1"/>
  <c r="CT149" i="1"/>
  <c r="CX149" i="1" s="1"/>
  <c r="CV142" i="1"/>
  <c r="CZ142" i="1" s="1"/>
  <c r="CT142" i="1"/>
  <c r="CX142" i="1" s="1"/>
  <c r="CU142" i="1"/>
  <c r="CY142" i="1" s="1"/>
  <c r="CW142" i="1"/>
  <c r="DA142" i="1" s="1"/>
  <c r="CU136" i="1"/>
  <c r="CY136" i="1" s="1"/>
  <c r="CW136" i="1"/>
  <c r="DA136" i="1" s="1"/>
  <c r="CV136" i="1"/>
  <c r="CZ136" i="1" s="1"/>
  <c r="CT136" i="1"/>
  <c r="CX136" i="1" s="1"/>
  <c r="CT123" i="1"/>
  <c r="CX123" i="1" s="1"/>
  <c r="CW123" i="1"/>
  <c r="DA123" i="1" s="1"/>
  <c r="CU123" i="1"/>
  <c r="CY123" i="1" s="1"/>
  <c r="CV123" i="1"/>
  <c r="CZ123" i="1" s="1"/>
  <c r="CW25" i="1"/>
  <c r="DA25" i="1" s="1"/>
  <c r="CU25" i="1"/>
  <c r="CY25" i="1" s="1"/>
  <c r="CT25" i="1"/>
  <c r="CX25" i="1" s="1"/>
  <c r="CV25" i="1"/>
  <c r="CZ25" i="1" s="1"/>
  <c r="CW7" i="1"/>
  <c r="DA7" i="1" s="1"/>
  <c r="CT7" i="1"/>
  <c r="CX7" i="1" s="1"/>
  <c r="CU7" i="1"/>
  <c r="CY7" i="1" s="1"/>
  <c r="CV7" i="1"/>
  <c r="CZ7" i="1" s="1"/>
  <c r="CH178" i="1"/>
  <c r="CL178" i="1" s="1"/>
  <c r="CI178" i="1"/>
  <c r="CM178" i="1" s="1"/>
  <c r="CH166" i="1"/>
  <c r="CL166" i="1" s="1"/>
  <c r="CI166" i="1"/>
  <c r="CM166" i="1" s="1"/>
  <c r="CK141" i="1"/>
  <c r="CO141" i="1" s="1"/>
  <c r="CH141" i="1"/>
  <c r="CL141" i="1" s="1"/>
  <c r="CI141" i="1"/>
  <c r="CM141" i="1" s="1"/>
  <c r="CK118" i="1"/>
  <c r="CO118" i="1" s="1"/>
  <c r="CH118" i="1"/>
  <c r="CL118" i="1" s="1"/>
  <c r="CI118" i="1"/>
  <c r="CM118" i="1" s="1"/>
  <c r="CK111" i="1"/>
  <c r="CO111" i="1" s="1"/>
  <c r="CH111" i="1"/>
  <c r="CL111" i="1" s="1"/>
  <c r="CI111" i="1"/>
  <c r="CM111" i="1" s="1"/>
  <c r="CK106" i="1"/>
  <c r="CO106" i="1" s="1"/>
  <c r="CH106" i="1"/>
  <c r="CL106" i="1" s="1"/>
  <c r="CI106" i="1"/>
  <c r="CM106" i="1" s="1"/>
  <c r="CH27" i="1"/>
  <c r="CL27" i="1" s="1"/>
  <c r="CI27" i="1"/>
  <c r="CM27" i="1" s="1"/>
  <c r="CJ27" i="1"/>
  <c r="CN27" i="1" s="1"/>
  <c r="CK27" i="1"/>
  <c r="CO27" i="1" s="1"/>
  <c r="CH20" i="1"/>
  <c r="CL20" i="1" s="1"/>
  <c r="CI20" i="1"/>
  <c r="CM20" i="1" s="1"/>
  <c r="CJ20" i="1"/>
  <c r="CN20" i="1" s="1"/>
  <c r="CK20" i="1"/>
  <c r="CO20" i="1" s="1"/>
  <c r="CH9" i="1"/>
  <c r="CL9" i="1" s="1"/>
  <c r="CI9" i="1"/>
  <c r="CM9" i="1" s="1"/>
  <c r="CJ9" i="1"/>
  <c r="CN9" i="1" s="1"/>
  <c r="CK9" i="1"/>
  <c r="CO9" i="1" s="1"/>
  <c r="CH3" i="1"/>
  <c r="CL3" i="1" s="1"/>
  <c r="CI3" i="1"/>
  <c r="CM3" i="1" s="1"/>
  <c r="CJ3" i="1"/>
  <c r="CN3" i="1" s="1"/>
  <c r="CK3" i="1"/>
  <c r="CO3" i="1" s="1"/>
  <c r="CJ111" i="1"/>
  <c r="CN111" i="1" s="1"/>
  <c r="CK21" i="1"/>
  <c r="CO21" i="1" s="1"/>
  <c r="CH21" i="1"/>
  <c r="CL21" i="1" s="1"/>
  <c r="CI21" i="1"/>
  <c r="CM21" i="1" s="1"/>
  <c r="CW180" i="1"/>
  <c r="DA180" i="1" s="1"/>
  <c r="CT180" i="1"/>
  <c r="CX180" i="1" s="1"/>
  <c r="CU180" i="1"/>
  <c r="CY180" i="1" s="1"/>
  <c r="CV180" i="1"/>
  <c r="CZ180" i="1" s="1"/>
  <c r="CT161" i="1"/>
  <c r="CX161" i="1" s="1"/>
  <c r="CV161" i="1"/>
  <c r="CZ161" i="1" s="1"/>
  <c r="CW161" i="1"/>
  <c r="DA161" i="1" s="1"/>
  <c r="CU161" i="1"/>
  <c r="CY161" i="1" s="1"/>
  <c r="CW129" i="1"/>
  <c r="DA129" i="1" s="1"/>
  <c r="CV129" i="1"/>
  <c r="CZ129" i="1" s="1"/>
  <c r="CT129" i="1"/>
  <c r="CX129" i="1" s="1"/>
  <c r="CU129" i="1"/>
  <c r="CY129" i="1" s="1"/>
  <c r="CT122" i="1"/>
  <c r="CX122" i="1" s="1"/>
  <c r="CV122" i="1"/>
  <c r="CZ122" i="1" s="1"/>
  <c r="CU122" i="1"/>
  <c r="CY122" i="1" s="1"/>
  <c r="CW122" i="1"/>
  <c r="DA122" i="1" s="1"/>
  <c r="CW109" i="1"/>
  <c r="DA109" i="1" s="1"/>
  <c r="CT109" i="1"/>
  <c r="CX109" i="1" s="1"/>
  <c r="CU109" i="1"/>
  <c r="CY109" i="1" s="1"/>
  <c r="CV109" i="1"/>
  <c r="CZ109" i="1" s="1"/>
  <c r="CW103" i="1"/>
  <c r="DA103" i="1" s="1"/>
  <c r="CT103" i="1"/>
  <c r="CX103" i="1" s="1"/>
  <c r="CU103" i="1"/>
  <c r="CY103" i="1" s="1"/>
  <c r="CV103" i="1"/>
  <c r="CZ103" i="1" s="1"/>
  <c r="CV19" i="1"/>
  <c r="CZ19" i="1" s="1"/>
  <c r="CT19" i="1"/>
  <c r="CX19" i="1" s="1"/>
  <c r="CU19" i="1"/>
  <c r="CY19" i="1" s="1"/>
  <c r="CW19" i="1"/>
  <c r="DA19" i="1" s="1"/>
  <c r="CV13" i="1"/>
  <c r="CZ13" i="1" s="1"/>
  <c r="CT13" i="1"/>
  <c r="CX13" i="1" s="1"/>
  <c r="CW13" i="1"/>
  <c r="DA13" i="1" s="1"/>
  <c r="CU13" i="1"/>
  <c r="CY13" i="1" s="1"/>
  <c r="CJ177" i="1"/>
  <c r="CN177" i="1" s="1"/>
  <c r="CK177" i="1"/>
  <c r="CO177" i="1" s="1"/>
  <c r="CJ165" i="1"/>
  <c r="CN165" i="1" s="1"/>
  <c r="CK165" i="1"/>
  <c r="CO165" i="1" s="1"/>
  <c r="CH140" i="1"/>
  <c r="CL140" i="1" s="1"/>
  <c r="CI140" i="1"/>
  <c r="CM140" i="1" s="1"/>
  <c r="CJ140" i="1"/>
  <c r="CN140" i="1" s="1"/>
  <c r="CK140" i="1"/>
  <c r="CO140" i="1" s="1"/>
  <c r="CH129" i="1"/>
  <c r="CL129" i="1" s="1"/>
  <c r="CI129" i="1"/>
  <c r="CM129" i="1" s="1"/>
  <c r="CJ129" i="1"/>
  <c r="CN129" i="1" s="1"/>
  <c r="CK129" i="1"/>
  <c r="CO129" i="1" s="1"/>
  <c r="CH123" i="1"/>
  <c r="CL123" i="1" s="1"/>
  <c r="CI123" i="1"/>
  <c r="CM123" i="1" s="1"/>
  <c r="CJ123" i="1"/>
  <c r="CN123" i="1" s="1"/>
  <c r="CK123" i="1"/>
  <c r="CO123" i="1" s="1"/>
  <c r="CH117" i="1"/>
  <c r="CL117" i="1" s="1"/>
  <c r="CI117" i="1"/>
  <c r="CM117" i="1" s="1"/>
  <c r="CJ117" i="1"/>
  <c r="CN117" i="1" s="1"/>
  <c r="CK117" i="1"/>
  <c r="CO117" i="1" s="1"/>
  <c r="CH105" i="1"/>
  <c r="CL105" i="1" s="1"/>
  <c r="CI105" i="1"/>
  <c r="CM105" i="1" s="1"/>
  <c r="CJ105" i="1"/>
  <c r="CN105" i="1" s="1"/>
  <c r="CK105" i="1"/>
  <c r="CO105" i="1" s="1"/>
  <c r="CH39" i="1"/>
  <c r="CL39" i="1" s="1"/>
  <c r="CI39" i="1"/>
  <c r="CM39" i="1" s="1"/>
  <c r="CJ39" i="1"/>
  <c r="CN39" i="1" s="1"/>
  <c r="CK39" i="1"/>
  <c r="CO39" i="1" s="1"/>
  <c r="CH33" i="1"/>
  <c r="CL33" i="1" s="1"/>
  <c r="CI33" i="1"/>
  <c r="CM33" i="1" s="1"/>
  <c r="CJ33" i="1"/>
  <c r="CN33" i="1" s="1"/>
  <c r="CK33" i="1"/>
  <c r="CO33" i="1" s="1"/>
  <c r="CH2" i="1"/>
  <c r="CL2" i="1" s="1"/>
  <c r="CI2" i="1"/>
  <c r="CM2" i="1" s="1"/>
  <c r="CJ2" i="1"/>
  <c r="CN2" i="1" s="1"/>
  <c r="CK2" i="1"/>
  <c r="CO2" i="1" s="1"/>
  <c r="CU156" i="1"/>
  <c r="CY156" i="1" s="1"/>
  <c r="CW156" i="1"/>
  <c r="DA156" i="1" s="1"/>
  <c r="CT156" i="1"/>
  <c r="CX156" i="1" s="1"/>
  <c r="CV156" i="1"/>
  <c r="CZ156" i="1" s="1"/>
  <c r="CU175" i="1"/>
  <c r="CY175" i="1" s="1"/>
  <c r="CW175" i="1"/>
  <c r="DA175" i="1" s="1"/>
  <c r="CT175" i="1"/>
  <c r="CX175" i="1" s="1"/>
  <c r="CV175" i="1"/>
  <c r="CZ175" i="1" s="1"/>
  <c r="CT168" i="1"/>
  <c r="CX168" i="1" s="1"/>
  <c r="CV168" i="1"/>
  <c r="CZ168" i="1" s="1"/>
  <c r="CU168" i="1"/>
  <c r="CY168" i="1" s="1"/>
  <c r="CW168" i="1"/>
  <c r="DA168" i="1" s="1"/>
  <c r="CW160" i="1"/>
  <c r="DA160" i="1" s="1"/>
  <c r="CT160" i="1"/>
  <c r="CX160" i="1" s="1"/>
  <c r="CV160" i="1"/>
  <c r="CZ160" i="1" s="1"/>
  <c r="CU160" i="1"/>
  <c r="CY160" i="1" s="1"/>
  <c r="CV141" i="1"/>
  <c r="CZ141" i="1" s="1"/>
  <c r="CT141" i="1"/>
  <c r="CX141" i="1" s="1"/>
  <c r="CU141" i="1"/>
  <c r="CY141" i="1" s="1"/>
  <c r="CW141" i="1"/>
  <c r="DA141" i="1" s="1"/>
  <c r="CV121" i="1"/>
  <c r="CZ121" i="1" s="1"/>
  <c r="CT121" i="1"/>
  <c r="CX121" i="1" s="1"/>
  <c r="CU121" i="1"/>
  <c r="CY121" i="1" s="1"/>
  <c r="CW121" i="1"/>
  <c r="DA121" i="1" s="1"/>
  <c r="CV102" i="1"/>
  <c r="CZ102" i="1" s="1"/>
  <c r="CT102" i="1"/>
  <c r="CX102" i="1" s="1"/>
  <c r="CU102" i="1"/>
  <c r="CY102" i="1" s="1"/>
  <c r="CW102" i="1"/>
  <c r="DA102" i="1" s="1"/>
  <c r="CT36" i="1"/>
  <c r="CX36" i="1" s="1"/>
  <c r="CU36" i="1"/>
  <c r="CY36" i="1" s="1"/>
  <c r="CW36" i="1"/>
  <c r="DA36" i="1" s="1"/>
  <c r="CV36" i="1"/>
  <c r="CZ36" i="1" s="1"/>
  <c r="CT30" i="1"/>
  <c r="CX30" i="1" s="1"/>
  <c r="CU30" i="1"/>
  <c r="CY30" i="1" s="1"/>
  <c r="CW30" i="1"/>
  <c r="DA30" i="1" s="1"/>
  <c r="CV30" i="1"/>
  <c r="CZ30" i="1" s="1"/>
  <c r="CT24" i="1"/>
  <c r="CX24" i="1" s="1"/>
  <c r="CU24" i="1"/>
  <c r="CY24" i="1" s="1"/>
  <c r="CW24" i="1"/>
  <c r="DA24" i="1" s="1"/>
  <c r="CV24" i="1"/>
  <c r="CZ24" i="1" s="1"/>
  <c r="CT12" i="1"/>
  <c r="CX12" i="1" s="1"/>
  <c r="CU12" i="1"/>
  <c r="CY12" i="1" s="1"/>
  <c r="CW12" i="1"/>
  <c r="DA12" i="1" s="1"/>
  <c r="CV12" i="1"/>
  <c r="CZ12" i="1" s="1"/>
  <c r="CH159" i="1"/>
  <c r="CL159" i="1" s="1"/>
  <c r="CI159" i="1"/>
  <c r="CM159" i="1" s="1"/>
  <c r="CK159" i="1"/>
  <c r="CO159" i="1" s="1"/>
  <c r="CH153" i="1"/>
  <c r="CL153" i="1" s="1"/>
  <c r="CI153" i="1"/>
  <c r="CM153" i="1" s="1"/>
  <c r="CJ153" i="1"/>
  <c r="CN153" i="1" s="1"/>
  <c r="CK153" i="1"/>
  <c r="CO153" i="1" s="1"/>
  <c r="CH122" i="1"/>
  <c r="CL122" i="1" s="1"/>
  <c r="CI122" i="1"/>
  <c r="CM122" i="1" s="1"/>
  <c r="CJ122" i="1"/>
  <c r="CN122" i="1" s="1"/>
  <c r="CK122" i="1"/>
  <c r="CO122" i="1" s="1"/>
  <c r="CK32" i="1"/>
  <c r="CO32" i="1" s="1"/>
  <c r="CH32" i="1"/>
  <c r="CL32" i="1" s="1"/>
  <c r="CI32" i="1"/>
  <c r="CM32" i="1" s="1"/>
  <c r="CK15" i="1"/>
  <c r="CO15" i="1" s="1"/>
  <c r="CH15" i="1"/>
  <c r="CL15" i="1" s="1"/>
  <c r="CI15" i="1"/>
  <c r="CM15" i="1" s="1"/>
  <c r="CK178" i="1"/>
  <c r="CO178" i="1" s="1"/>
  <c r="CV38" i="1"/>
  <c r="CZ38" i="1" s="1"/>
  <c r="CT38" i="1"/>
  <c r="CX38" i="1" s="1"/>
  <c r="CU38" i="1"/>
  <c r="CY38" i="1" s="1"/>
  <c r="CW38" i="1"/>
  <c r="DA38" i="1" s="1"/>
  <c r="CK34" i="1"/>
  <c r="CO34" i="1" s="1"/>
  <c r="CH34" i="1"/>
  <c r="CL34" i="1" s="1"/>
  <c r="CI34" i="1"/>
  <c r="CM34" i="1" s="1"/>
  <c r="CT174" i="1"/>
  <c r="CX174" i="1" s="1"/>
  <c r="CV174" i="1"/>
  <c r="CZ174" i="1" s="1"/>
  <c r="CW174" i="1"/>
  <c r="DA174" i="1" s="1"/>
  <c r="CU174" i="1"/>
  <c r="CY174" i="1" s="1"/>
  <c r="CW167" i="1"/>
  <c r="DA167" i="1" s="1"/>
  <c r="CU167" i="1"/>
  <c r="CY167" i="1" s="1"/>
  <c r="CT167" i="1"/>
  <c r="CX167" i="1" s="1"/>
  <c r="CV167" i="1"/>
  <c r="CZ167" i="1" s="1"/>
  <c r="CU155" i="1"/>
  <c r="CY155" i="1" s="1"/>
  <c r="CW155" i="1"/>
  <c r="DA155" i="1" s="1"/>
  <c r="CT155" i="1"/>
  <c r="CX155" i="1" s="1"/>
  <c r="CV155" i="1"/>
  <c r="CZ155" i="1" s="1"/>
  <c r="CV148" i="1"/>
  <c r="CZ148" i="1" s="1"/>
  <c r="CU148" i="1"/>
  <c r="CY148" i="1" s="1"/>
  <c r="CW148" i="1"/>
  <c r="DA148" i="1" s="1"/>
  <c r="CT148" i="1"/>
  <c r="CX148" i="1" s="1"/>
  <c r="CW140" i="1"/>
  <c r="DA140" i="1" s="1"/>
  <c r="CT140" i="1"/>
  <c r="CX140" i="1" s="1"/>
  <c r="CV140" i="1"/>
  <c r="CZ140" i="1" s="1"/>
  <c r="CU140" i="1"/>
  <c r="CY140" i="1" s="1"/>
  <c r="CV128" i="1"/>
  <c r="CZ128" i="1" s="1"/>
  <c r="CT128" i="1"/>
  <c r="CX128" i="1" s="1"/>
  <c r="CU128" i="1"/>
  <c r="CY128" i="1" s="1"/>
  <c r="CW128" i="1"/>
  <c r="DA128" i="1" s="1"/>
  <c r="CW120" i="1"/>
  <c r="DA120" i="1" s="1"/>
  <c r="CU120" i="1"/>
  <c r="CY120" i="1" s="1"/>
  <c r="CT120" i="1"/>
  <c r="CX120" i="1" s="1"/>
  <c r="CV120" i="1"/>
  <c r="CZ120" i="1" s="1"/>
  <c r="CH176" i="1"/>
  <c r="CL176" i="1" s="1"/>
  <c r="CI176" i="1"/>
  <c r="CM176" i="1" s="1"/>
  <c r="CH170" i="1"/>
  <c r="CL170" i="1" s="1"/>
  <c r="CI170" i="1"/>
  <c r="CM170" i="1" s="1"/>
  <c r="CK135" i="1"/>
  <c r="CO135" i="1" s="1"/>
  <c r="CH135" i="1"/>
  <c r="CL135" i="1" s="1"/>
  <c r="CI135" i="1"/>
  <c r="CM135" i="1" s="1"/>
  <c r="CK116" i="1"/>
  <c r="CO116" i="1" s="1"/>
  <c r="CH116" i="1"/>
  <c r="CL116" i="1" s="1"/>
  <c r="CI116" i="1"/>
  <c r="CM116" i="1" s="1"/>
  <c r="CH110" i="1"/>
  <c r="CL110" i="1" s="1"/>
  <c r="CH38" i="1"/>
  <c r="CL38" i="1" s="1"/>
  <c r="CI38" i="1"/>
  <c r="CM38" i="1" s="1"/>
  <c r="CJ38" i="1"/>
  <c r="CN38" i="1" s="1"/>
  <c r="CK38" i="1"/>
  <c r="CO38" i="1" s="1"/>
  <c r="CH31" i="1"/>
  <c r="CL31" i="1" s="1"/>
  <c r="CI31" i="1"/>
  <c r="CM31" i="1" s="1"/>
  <c r="CJ31" i="1"/>
  <c r="CN31" i="1" s="1"/>
  <c r="CK31" i="1"/>
  <c r="CO31" i="1" s="1"/>
  <c r="CH26" i="1"/>
  <c r="CL26" i="1" s="1"/>
  <c r="CI26" i="1"/>
  <c r="CM26" i="1" s="1"/>
  <c r="CJ26" i="1"/>
  <c r="CN26" i="1" s="1"/>
  <c r="CK26" i="1"/>
  <c r="CO26" i="1" s="1"/>
  <c r="CH14" i="1"/>
  <c r="CL14" i="1" s="1"/>
  <c r="CI14" i="1"/>
  <c r="CM14" i="1" s="1"/>
  <c r="CJ14" i="1"/>
  <c r="CN14" i="1" s="1"/>
  <c r="CK14" i="1"/>
  <c r="CO14" i="1" s="1"/>
  <c r="CH8" i="1"/>
  <c r="CL8" i="1" s="1"/>
  <c r="CI8" i="1"/>
  <c r="CM8" i="1" s="1"/>
  <c r="CJ8" i="1"/>
  <c r="CN8" i="1" s="1"/>
  <c r="CK8" i="1"/>
  <c r="CO8" i="1" s="1"/>
  <c r="CJ178" i="1"/>
  <c r="CN178" i="1" s="1"/>
  <c r="CK170" i="1"/>
  <c r="CO170" i="1" s="1"/>
  <c r="CW169" i="1"/>
  <c r="DA169" i="1" s="1"/>
  <c r="CU169" i="1"/>
  <c r="CY169" i="1" s="1"/>
  <c r="CV169" i="1"/>
  <c r="CZ169" i="1" s="1"/>
  <c r="CT169" i="1"/>
  <c r="CX169" i="1" s="1"/>
  <c r="CV26" i="1"/>
  <c r="CZ26" i="1" s="1"/>
  <c r="CT26" i="1"/>
  <c r="CX26" i="1" s="1"/>
  <c r="CU26" i="1"/>
  <c r="CY26" i="1" s="1"/>
  <c r="CW26" i="1"/>
  <c r="DA26" i="1" s="1"/>
  <c r="CV154" i="1"/>
  <c r="CZ154" i="1" s="1"/>
  <c r="CT154" i="1"/>
  <c r="CX154" i="1" s="1"/>
  <c r="CU154" i="1"/>
  <c r="CY154" i="1" s="1"/>
  <c r="CW154" i="1"/>
  <c r="DA154" i="1" s="1"/>
  <c r="CW147" i="1"/>
  <c r="DA147" i="1" s="1"/>
  <c r="CT147" i="1"/>
  <c r="CX147" i="1" s="1"/>
  <c r="CU147" i="1"/>
  <c r="CY147" i="1" s="1"/>
  <c r="CV147" i="1"/>
  <c r="CZ147" i="1" s="1"/>
  <c r="CV134" i="1"/>
  <c r="CZ134" i="1" s="1"/>
  <c r="CT134" i="1"/>
  <c r="CX134" i="1" s="1"/>
  <c r="CU134" i="1"/>
  <c r="CY134" i="1" s="1"/>
  <c r="CW134" i="1"/>
  <c r="DA134" i="1" s="1"/>
  <c r="CW127" i="1"/>
  <c r="DA127" i="1" s="1"/>
  <c r="CT127" i="1"/>
  <c r="CX127" i="1" s="1"/>
  <c r="CU127" i="1"/>
  <c r="CY127" i="1" s="1"/>
  <c r="CV127" i="1"/>
  <c r="CZ127" i="1" s="1"/>
  <c r="CT115" i="1"/>
  <c r="CX115" i="1" s="1"/>
  <c r="CU115" i="1"/>
  <c r="CY115" i="1" s="1"/>
  <c r="CW115" i="1"/>
  <c r="DA115" i="1" s="1"/>
  <c r="CV115" i="1"/>
  <c r="CZ115" i="1" s="1"/>
  <c r="CT108" i="1"/>
  <c r="CX108" i="1" s="1"/>
  <c r="CV108" i="1"/>
  <c r="CZ108" i="1" s="1"/>
  <c r="CW108" i="1"/>
  <c r="DA108" i="1" s="1"/>
  <c r="CU108" i="1"/>
  <c r="CY108" i="1" s="1"/>
  <c r="CW40" i="1"/>
  <c r="DA40" i="1" s="1"/>
  <c r="CT40" i="1"/>
  <c r="CX40" i="1" s="1"/>
  <c r="CU40" i="1"/>
  <c r="CY40" i="1" s="1"/>
  <c r="CV40" i="1"/>
  <c r="CZ40" i="1" s="1"/>
  <c r="CW29" i="1"/>
  <c r="DA29" i="1" s="1"/>
  <c r="CT29" i="1"/>
  <c r="CX29" i="1" s="1"/>
  <c r="CU29" i="1"/>
  <c r="CY29" i="1" s="1"/>
  <c r="CV29" i="1"/>
  <c r="CZ29" i="1" s="1"/>
  <c r="CW23" i="1"/>
  <c r="DA23" i="1" s="1"/>
  <c r="CT23" i="1"/>
  <c r="CX23" i="1" s="1"/>
  <c r="CU23" i="1"/>
  <c r="CY23" i="1" s="1"/>
  <c r="CV23" i="1"/>
  <c r="CZ23" i="1" s="1"/>
  <c r="CW17" i="1"/>
  <c r="DA17" i="1" s="1"/>
  <c r="CT17" i="1"/>
  <c r="CX17" i="1" s="1"/>
  <c r="CU17" i="1"/>
  <c r="CY17" i="1" s="1"/>
  <c r="CV17" i="1"/>
  <c r="CZ17" i="1" s="1"/>
  <c r="CW5" i="1"/>
  <c r="DA5" i="1" s="1"/>
  <c r="CT5" i="1"/>
  <c r="CX5" i="1" s="1"/>
  <c r="CU5" i="1"/>
  <c r="CY5" i="1" s="1"/>
  <c r="CV5" i="1"/>
  <c r="CZ5" i="1" s="1"/>
  <c r="CH146" i="1"/>
  <c r="CL146" i="1" s="1"/>
  <c r="CI146" i="1"/>
  <c r="CM146" i="1" s="1"/>
  <c r="CJ146" i="1"/>
  <c r="CN146" i="1" s="1"/>
  <c r="CK146" i="1"/>
  <c r="CO146" i="1" s="1"/>
  <c r="CH134" i="1"/>
  <c r="CL134" i="1" s="1"/>
  <c r="CI134" i="1"/>
  <c r="CM134" i="1" s="1"/>
  <c r="CJ134" i="1"/>
  <c r="CN134" i="1" s="1"/>
  <c r="CK134" i="1"/>
  <c r="CO134" i="1" s="1"/>
  <c r="CH128" i="1"/>
  <c r="CL128" i="1" s="1"/>
  <c r="CI128" i="1"/>
  <c r="CM128" i="1" s="1"/>
  <c r="CJ128" i="1"/>
  <c r="CN128" i="1" s="1"/>
  <c r="CK128" i="1"/>
  <c r="CO128" i="1" s="1"/>
  <c r="CH121" i="1"/>
  <c r="CL121" i="1" s="1"/>
  <c r="CI121" i="1"/>
  <c r="CM121" i="1" s="1"/>
  <c r="CJ121" i="1"/>
  <c r="CN121" i="1" s="1"/>
  <c r="CK121" i="1"/>
  <c r="CO121" i="1" s="1"/>
  <c r="CH37" i="1"/>
  <c r="CL37" i="1" s="1"/>
  <c r="CI37" i="1"/>
  <c r="CM37" i="1" s="1"/>
  <c r="CJ37" i="1"/>
  <c r="CN37" i="1" s="1"/>
  <c r="CK37" i="1"/>
  <c r="CO37" i="1" s="1"/>
  <c r="CH25" i="1"/>
  <c r="CL25" i="1" s="1"/>
  <c r="CI25" i="1"/>
  <c r="CM25" i="1" s="1"/>
  <c r="CJ25" i="1"/>
  <c r="CN25" i="1" s="1"/>
  <c r="CK25" i="1"/>
  <c r="CO25" i="1" s="1"/>
  <c r="CH7" i="1"/>
  <c r="CL7" i="1" s="1"/>
  <c r="CI7" i="1"/>
  <c r="CM7" i="1" s="1"/>
  <c r="CJ7" i="1"/>
  <c r="CN7" i="1" s="1"/>
  <c r="CK7" i="1"/>
  <c r="CO7" i="1" s="1"/>
  <c r="CI177" i="1"/>
  <c r="CM177" i="1" s="1"/>
  <c r="CJ170" i="1"/>
  <c r="CN170" i="1" s="1"/>
  <c r="CJ141" i="1"/>
  <c r="CN141" i="1" s="1"/>
  <c r="CJ106" i="1"/>
  <c r="CN106" i="1" s="1"/>
  <c r="CJ28" i="1"/>
  <c r="CN28" i="1" s="1"/>
  <c r="CU130" i="1"/>
  <c r="CY130" i="1" s="1"/>
  <c r="CW130" i="1"/>
  <c r="DA130" i="1" s="1"/>
  <c r="CT130" i="1"/>
  <c r="CX130" i="1" s="1"/>
  <c r="CV130" i="1"/>
  <c r="CZ130" i="1" s="1"/>
  <c r="CH130" i="1"/>
  <c r="CL130" i="1" s="1"/>
  <c r="CI130" i="1"/>
  <c r="CM130" i="1" s="1"/>
  <c r="CJ130" i="1"/>
  <c r="CN130" i="1" s="1"/>
  <c r="CK130" i="1"/>
  <c r="CO130" i="1" s="1"/>
  <c r="CV173" i="1"/>
  <c r="CZ173" i="1" s="1"/>
  <c r="CT173" i="1"/>
  <c r="CX173" i="1" s="1"/>
  <c r="CU173" i="1"/>
  <c r="CY173" i="1" s="1"/>
  <c r="CW173" i="1"/>
  <c r="DA173" i="1" s="1"/>
  <c r="CT114" i="1"/>
  <c r="CX114" i="1" s="1"/>
  <c r="CV114" i="1"/>
  <c r="CZ114" i="1" s="1"/>
  <c r="CW114" i="1"/>
  <c r="DA114" i="1" s="1"/>
  <c r="CU114" i="1"/>
  <c r="CY114" i="1" s="1"/>
  <c r="CW107" i="1"/>
  <c r="DA107" i="1" s="1"/>
  <c r="CU107" i="1"/>
  <c r="CY107" i="1" s="1"/>
  <c r="CV107" i="1"/>
  <c r="CZ107" i="1" s="1"/>
  <c r="CT107" i="1"/>
  <c r="CX107" i="1" s="1"/>
  <c r="CV22" i="1"/>
  <c r="CZ22" i="1" s="1"/>
  <c r="CT22" i="1"/>
  <c r="CX22" i="1" s="1"/>
  <c r="CU22" i="1"/>
  <c r="CY22" i="1" s="1"/>
  <c r="CW22" i="1"/>
  <c r="DA22" i="1" s="1"/>
  <c r="CH169" i="1"/>
  <c r="CL169" i="1" s="1"/>
  <c r="CI169" i="1"/>
  <c r="CM169" i="1" s="1"/>
  <c r="CK169" i="1"/>
  <c r="CO169" i="1" s="1"/>
  <c r="CH145" i="1"/>
  <c r="CL145" i="1" s="1"/>
  <c r="CI145" i="1"/>
  <c r="CM145" i="1" s="1"/>
  <c r="CJ145" i="1"/>
  <c r="CN145" i="1" s="1"/>
  <c r="CK145" i="1"/>
  <c r="CO145" i="1" s="1"/>
  <c r="CH127" i="1"/>
  <c r="CL127" i="1" s="1"/>
  <c r="CI127" i="1"/>
  <c r="CM127" i="1" s="1"/>
  <c r="CJ127" i="1"/>
  <c r="CN127" i="1" s="1"/>
  <c r="CK127" i="1"/>
  <c r="CO127" i="1" s="1"/>
  <c r="CH120" i="1"/>
  <c r="CL120" i="1" s="1"/>
  <c r="CI120" i="1"/>
  <c r="CM120" i="1" s="1"/>
  <c r="CJ120" i="1"/>
  <c r="CN120" i="1" s="1"/>
  <c r="CK120" i="1"/>
  <c r="CO120" i="1" s="1"/>
  <c r="CH109" i="1"/>
  <c r="CL109" i="1" s="1"/>
  <c r="CI109" i="1"/>
  <c r="CM109" i="1" s="1"/>
  <c r="CJ109" i="1"/>
  <c r="CN109" i="1" s="1"/>
  <c r="CK109" i="1"/>
  <c r="CO109" i="1" s="1"/>
  <c r="CH103" i="1"/>
  <c r="CL103" i="1" s="1"/>
  <c r="CI103" i="1"/>
  <c r="CM103" i="1" s="1"/>
  <c r="CJ103" i="1"/>
  <c r="CN103" i="1" s="1"/>
  <c r="CK103" i="1"/>
  <c r="CO103" i="1" s="1"/>
  <c r="CK19" i="1"/>
  <c r="CO19" i="1" s="1"/>
  <c r="CH19" i="1"/>
  <c r="CL19" i="1" s="1"/>
  <c r="CI19" i="1"/>
  <c r="CM19" i="1" s="1"/>
  <c r="CK13" i="1"/>
  <c r="CO13" i="1" s="1"/>
  <c r="CH13" i="1"/>
  <c r="CL13" i="1" s="1"/>
  <c r="CI13" i="1"/>
  <c r="CM13" i="1" s="1"/>
  <c r="CH177" i="1"/>
  <c r="CL177" i="1" s="1"/>
  <c r="CU104" i="1"/>
  <c r="CY104" i="1" s="1"/>
  <c r="CW104" i="1"/>
  <c r="DA104" i="1" s="1"/>
  <c r="CT104" i="1"/>
  <c r="CX104" i="1" s="1"/>
  <c r="CV104" i="1"/>
  <c r="CZ104" i="1" s="1"/>
  <c r="CH155" i="1"/>
  <c r="CL155" i="1" s="1"/>
  <c r="CI155" i="1"/>
  <c r="CM155" i="1" s="1"/>
  <c r="CK155" i="1"/>
  <c r="CO155" i="1" s="1"/>
  <c r="CV179" i="1"/>
  <c r="CZ179" i="1" s="1"/>
  <c r="CT179" i="1"/>
  <c r="CX179" i="1" s="1"/>
  <c r="CU179" i="1"/>
  <c r="CY179" i="1" s="1"/>
  <c r="CW179" i="1"/>
  <c r="DA179" i="1" s="1"/>
  <c r="CU172" i="1"/>
  <c r="CY172" i="1" s="1"/>
  <c r="CW172" i="1"/>
  <c r="DA172" i="1" s="1"/>
  <c r="CV172" i="1"/>
  <c r="CZ172" i="1" s="1"/>
  <c r="CT172" i="1"/>
  <c r="CX172" i="1" s="1"/>
  <c r="CV166" i="1"/>
  <c r="CZ166" i="1" s="1"/>
  <c r="CU166" i="1"/>
  <c r="CY166" i="1" s="1"/>
  <c r="CT166" i="1"/>
  <c r="CX166" i="1" s="1"/>
  <c r="CW166" i="1"/>
  <c r="DA166" i="1" s="1"/>
  <c r="CT153" i="1"/>
  <c r="CX153" i="1" s="1"/>
  <c r="CV153" i="1"/>
  <c r="CZ153" i="1" s="1"/>
  <c r="CU153" i="1"/>
  <c r="CY153" i="1" s="1"/>
  <c r="CW153" i="1"/>
  <c r="DA153" i="1" s="1"/>
  <c r="CV146" i="1"/>
  <c r="CZ146" i="1" s="1"/>
  <c r="CT146" i="1"/>
  <c r="CX146" i="1" s="1"/>
  <c r="CU146" i="1"/>
  <c r="CY146" i="1" s="1"/>
  <c r="CW146" i="1"/>
  <c r="DA146" i="1" s="1"/>
  <c r="CV133" i="1"/>
  <c r="CZ133" i="1" s="1"/>
  <c r="CT133" i="1"/>
  <c r="CX133" i="1" s="1"/>
  <c r="CW133" i="1"/>
  <c r="DA133" i="1" s="1"/>
  <c r="CU133" i="1"/>
  <c r="CY133" i="1" s="1"/>
  <c r="CU35" i="1"/>
  <c r="CY35" i="1" s="1"/>
  <c r="CW35" i="1"/>
  <c r="DA35" i="1" s="1"/>
  <c r="CV35" i="1"/>
  <c r="CZ35" i="1" s="1"/>
  <c r="CT35" i="1"/>
  <c r="CX35" i="1" s="1"/>
  <c r="CU16" i="1"/>
  <c r="CY16" i="1" s="1"/>
  <c r="CW16" i="1"/>
  <c r="DA16" i="1" s="1"/>
  <c r="CV16" i="1"/>
  <c r="CZ16" i="1" s="1"/>
  <c r="CT16" i="1"/>
  <c r="CX16" i="1" s="1"/>
  <c r="CU10" i="1"/>
  <c r="CY10" i="1" s="1"/>
  <c r="CW10" i="1"/>
  <c r="DA10" i="1" s="1"/>
  <c r="CV10" i="1"/>
  <c r="CZ10" i="1" s="1"/>
  <c r="CT10" i="1"/>
  <c r="CX10" i="1" s="1"/>
  <c r="CT4" i="1"/>
  <c r="CX4" i="1" s="1"/>
  <c r="CU4" i="1"/>
  <c r="CY4" i="1" s="1"/>
  <c r="CW4" i="1"/>
  <c r="DA4" i="1" s="1"/>
  <c r="CV4" i="1"/>
  <c r="CZ4" i="1" s="1"/>
  <c r="CK139" i="1"/>
  <c r="CO139" i="1" s="1"/>
  <c r="CH139" i="1"/>
  <c r="CL139" i="1" s="1"/>
  <c r="CI139" i="1"/>
  <c r="CM139" i="1" s="1"/>
  <c r="CK102" i="1"/>
  <c r="CO102" i="1" s="1"/>
  <c r="CH102" i="1"/>
  <c r="CL102" i="1" s="1"/>
  <c r="CI102" i="1"/>
  <c r="CM102" i="1" s="1"/>
  <c r="CH36" i="1"/>
  <c r="CL36" i="1" s="1"/>
  <c r="CI36" i="1"/>
  <c r="CM36" i="1" s="1"/>
  <c r="CJ36" i="1"/>
  <c r="CN36" i="1" s="1"/>
  <c r="CK36" i="1"/>
  <c r="CO36" i="1" s="1"/>
  <c r="CH30" i="1"/>
  <c r="CL30" i="1" s="1"/>
  <c r="CI30" i="1"/>
  <c r="CM30" i="1" s="1"/>
  <c r="CJ30" i="1"/>
  <c r="CN30" i="1" s="1"/>
  <c r="CK30" i="1"/>
  <c r="CO30" i="1" s="1"/>
  <c r="CH24" i="1"/>
  <c r="CL24" i="1" s="1"/>
  <c r="CI24" i="1"/>
  <c r="CM24" i="1" s="1"/>
  <c r="CJ24" i="1"/>
  <c r="CN24" i="1" s="1"/>
  <c r="CK24" i="1"/>
  <c r="CO24" i="1" s="1"/>
  <c r="CH12" i="1"/>
  <c r="CL12" i="1" s="1"/>
  <c r="CI12" i="1"/>
  <c r="CM12" i="1" s="1"/>
  <c r="CJ12" i="1"/>
  <c r="CN12" i="1" s="1"/>
  <c r="CK12" i="1"/>
  <c r="CO12" i="1" s="1"/>
  <c r="CK166" i="1"/>
  <c r="CO166" i="1" s="1"/>
  <c r="CJ159" i="1"/>
  <c r="CN159" i="1" s="1"/>
  <c r="CJ139" i="1"/>
  <c r="CN139" i="1" s="1"/>
  <c r="CJ102" i="1"/>
  <c r="CN102" i="1" s="1"/>
  <c r="CV8" i="1"/>
  <c r="CZ8" i="1" s="1"/>
  <c r="CT8" i="1"/>
  <c r="CX8" i="1" s="1"/>
  <c r="CU8" i="1"/>
  <c r="CY8" i="1" s="1"/>
  <c r="CW8" i="1"/>
  <c r="DA8" i="1" s="1"/>
  <c r="CH112" i="1"/>
  <c r="CL112" i="1" s="1"/>
  <c r="CI112" i="1"/>
  <c r="CM112" i="1" s="1"/>
  <c r="CJ112" i="1"/>
  <c r="CN112" i="1" s="1"/>
  <c r="CK112" i="1"/>
  <c r="CO112" i="1" s="1"/>
  <c r="CV171" i="1"/>
  <c r="CZ171" i="1" s="1"/>
  <c r="CT171" i="1"/>
  <c r="CX171" i="1" s="1"/>
  <c r="CU171" i="1"/>
  <c r="CY171" i="1" s="1"/>
  <c r="CW171" i="1"/>
  <c r="DA171" i="1" s="1"/>
  <c r="CW165" i="1"/>
  <c r="DA165" i="1" s="1"/>
  <c r="CV165" i="1"/>
  <c r="CZ165" i="1" s="1"/>
  <c r="CT165" i="1"/>
  <c r="CX165" i="1" s="1"/>
  <c r="CU165" i="1"/>
  <c r="CY165" i="1" s="1"/>
  <c r="CT159" i="1"/>
  <c r="CX159" i="1" s="1"/>
  <c r="CV159" i="1"/>
  <c r="CZ159" i="1" s="1"/>
  <c r="CU159" i="1"/>
  <c r="CY159" i="1" s="1"/>
  <c r="CW159" i="1"/>
  <c r="DA159" i="1" s="1"/>
  <c r="CV151" i="1"/>
  <c r="CZ151" i="1" s="1"/>
  <c r="CT151" i="1"/>
  <c r="CX151" i="1" s="1"/>
  <c r="CU151" i="1"/>
  <c r="CY151" i="1" s="1"/>
  <c r="CW151" i="1"/>
  <c r="DA151" i="1" s="1"/>
  <c r="CW145" i="1"/>
  <c r="DA145" i="1" s="1"/>
  <c r="CU145" i="1"/>
  <c r="CY145" i="1" s="1"/>
  <c r="CT145" i="1"/>
  <c r="CX145" i="1" s="1"/>
  <c r="CV145" i="1"/>
  <c r="CZ145" i="1" s="1"/>
  <c r="CV139" i="1"/>
  <c r="CZ139" i="1" s="1"/>
  <c r="CT139" i="1"/>
  <c r="CX139" i="1" s="1"/>
  <c r="CW139" i="1"/>
  <c r="DA139" i="1" s="1"/>
  <c r="CU139" i="1"/>
  <c r="CY139" i="1" s="1"/>
  <c r="CT132" i="1"/>
  <c r="CX132" i="1" s="1"/>
  <c r="CU132" i="1"/>
  <c r="CY132" i="1" s="1"/>
  <c r="CW132" i="1"/>
  <c r="DA132" i="1" s="1"/>
  <c r="CV132" i="1"/>
  <c r="CZ132" i="1" s="1"/>
  <c r="CT126" i="1"/>
  <c r="CX126" i="1" s="1"/>
  <c r="CV126" i="1"/>
  <c r="CZ126" i="1" s="1"/>
  <c r="CW126" i="1"/>
  <c r="DA126" i="1" s="1"/>
  <c r="CU126" i="1"/>
  <c r="CY126" i="1" s="1"/>
  <c r="CV113" i="1"/>
  <c r="CZ113" i="1" s="1"/>
  <c r="CT113" i="1"/>
  <c r="CX113" i="1" s="1"/>
  <c r="CU113" i="1"/>
  <c r="CY113" i="1" s="1"/>
  <c r="CW113" i="1"/>
  <c r="DA113" i="1" s="1"/>
  <c r="CV34" i="1"/>
  <c r="CZ34" i="1" s="1"/>
  <c r="CU34" i="1"/>
  <c r="CY34" i="1" s="1"/>
  <c r="CT34" i="1"/>
  <c r="CX34" i="1" s="1"/>
  <c r="CW34" i="1"/>
  <c r="DA34" i="1" s="1"/>
  <c r="CV28" i="1"/>
  <c r="CZ28" i="1" s="1"/>
  <c r="CT28" i="1"/>
  <c r="CX28" i="1" s="1"/>
  <c r="CU28" i="1"/>
  <c r="CY28" i="1" s="1"/>
  <c r="CW28" i="1"/>
  <c r="DA28" i="1" s="1"/>
  <c r="CV21" i="1"/>
  <c r="CZ21" i="1" s="1"/>
  <c r="CT21" i="1"/>
  <c r="CX21" i="1" s="1"/>
  <c r="CU21" i="1"/>
  <c r="CY21" i="1" s="1"/>
  <c r="CW21" i="1"/>
  <c r="DA21" i="1" s="1"/>
  <c r="CH144" i="1"/>
  <c r="CL144" i="1" s="1"/>
  <c r="CI144" i="1"/>
  <c r="CM144" i="1" s="1"/>
  <c r="CJ144" i="1"/>
  <c r="CN144" i="1" s="1"/>
  <c r="CK144" i="1"/>
  <c r="CO144" i="1" s="1"/>
  <c r="CH132" i="1"/>
  <c r="CL132" i="1" s="1"/>
  <c r="CI132" i="1"/>
  <c r="CM132" i="1" s="1"/>
  <c r="CJ132" i="1"/>
  <c r="CN132" i="1" s="1"/>
  <c r="CK132" i="1"/>
  <c r="CO132" i="1" s="1"/>
  <c r="CH115" i="1"/>
  <c r="CL115" i="1" s="1"/>
  <c r="CI115" i="1"/>
  <c r="CM115" i="1" s="1"/>
  <c r="CJ115" i="1"/>
  <c r="CN115" i="1" s="1"/>
  <c r="CK115" i="1"/>
  <c r="CO115" i="1" s="1"/>
  <c r="CH41" i="1"/>
  <c r="CL41" i="1" s="1"/>
  <c r="CI41" i="1"/>
  <c r="CM41" i="1" s="1"/>
  <c r="CJ41" i="1"/>
  <c r="CN41" i="1" s="1"/>
  <c r="CK41" i="1"/>
  <c r="CO41" i="1" s="1"/>
  <c r="CH18" i="1"/>
  <c r="CL18" i="1" s="1"/>
  <c r="CI18" i="1"/>
  <c r="CM18" i="1" s="1"/>
  <c r="CJ18" i="1"/>
  <c r="CN18" i="1" s="1"/>
  <c r="CK18" i="1"/>
  <c r="CO18" i="1" s="1"/>
  <c r="CH11" i="1"/>
  <c r="CL11" i="1" s="1"/>
  <c r="CI11" i="1"/>
  <c r="CM11" i="1" s="1"/>
  <c r="CJ11" i="1"/>
  <c r="CN11" i="1" s="1"/>
  <c r="CK11" i="1"/>
  <c r="CO11" i="1" s="1"/>
  <c r="CH6" i="1"/>
  <c r="CL6" i="1" s="1"/>
  <c r="CI6" i="1"/>
  <c r="CM6" i="1" s="1"/>
  <c r="CJ6" i="1"/>
  <c r="CN6" i="1" s="1"/>
  <c r="CK6" i="1"/>
  <c r="CO6" i="1" s="1"/>
  <c r="CK176" i="1"/>
  <c r="CO176" i="1" s="1"/>
  <c r="CJ169" i="1"/>
  <c r="CN169" i="1" s="1"/>
  <c r="CJ166" i="1"/>
  <c r="CN166" i="1" s="1"/>
  <c r="CV162" i="1"/>
  <c r="CZ162" i="1" s="1"/>
  <c r="CT162" i="1"/>
  <c r="CX162" i="1" s="1"/>
  <c r="CW162" i="1"/>
  <c r="DA162" i="1" s="1"/>
  <c r="CU162" i="1"/>
  <c r="CY162" i="1" s="1"/>
  <c r="CH136" i="1"/>
  <c r="CL136" i="1" s="1"/>
  <c r="CI136" i="1"/>
  <c r="CM136" i="1" s="1"/>
  <c r="CJ136" i="1"/>
  <c r="CN136" i="1" s="1"/>
  <c r="CK136" i="1"/>
  <c r="CO136" i="1" s="1"/>
  <c r="CV178" i="1"/>
  <c r="CZ178" i="1" s="1"/>
  <c r="CT178" i="1"/>
  <c r="CX178" i="1" s="1"/>
  <c r="CU178" i="1"/>
  <c r="CY178" i="1" s="1"/>
  <c r="CW178" i="1"/>
  <c r="DA178" i="1" s="1"/>
  <c r="CV158" i="1"/>
  <c r="CZ158" i="1" s="1"/>
  <c r="CT158" i="1"/>
  <c r="CX158" i="1" s="1"/>
  <c r="CW158" i="1"/>
  <c r="DA158" i="1" s="1"/>
  <c r="CU158" i="1"/>
  <c r="CY158" i="1" s="1"/>
  <c r="CT131" i="1"/>
  <c r="CX131" i="1" s="1"/>
  <c r="CV131" i="1"/>
  <c r="CZ131" i="1" s="1"/>
  <c r="CW131" i="1"/>
  <c r="DA131" i="1" s="1"/>
  <c r="CU131" i="1"/>
  <c r="CY131" i="1" s="1"/>
  <c r="CW125" i="1"/>
  <c r="DA125" i="1" s="1"/>
  <c r="CU125" i="1"/>
  <c r="CY125" i="1" s="1"/>
  <c r="CV125" i="1"/>
  <c r="CZ125" i="1" s="1"/>
  <c r="CT125" i="1"/>
  <c r="CX125" i="1" s="1"/>
  <c r="CV119" i="1"/>
  <c r="CZ119" i="1" s="1"/>
  <c r="CT119" i="1"/>
  <c r="CX119" i="1" s="1"/>
  <c r="CU119" i="1"/>
  <c r="CY119" i="1" s="1"/>
  <c r="CW119" i="1"/>
  <c r="DA119" i="1" s="1"/>
  <c r="CU112" i="1"/>
  <c r="CY112" i="1" s="1"/>
  <c r="CW112" i="1"/>
  <c r="DA112" i="1" s="1"/>
  <c r="CV112" i="1"/>
  <c r="CZ112" i="1" s="1"/>
  <c r="CT112" i="1"/>
  <c r="CX112" i="1" s="1"/>
  <c r="CV106" i="1"/>
  <c r="CZ106" i="1" s="1"/>
  <c r="CT106" i="1"/>
  <c r="CX106" i="1" s="1"/>
  <c r="CU106" i="1"/>
  <c r="CY106" i="1" s="1"/>
  <c r="CW106" i="1"/>
  <c r="DA106" i="1" s="1"/>
  <c r="CT27" i="1"/>
  <c r="CX27" i="1" s="1"/>
  <c r="CW27" i="1"/>
  <c r="DA27" i="1" s="1"/>
  <c r="CV27" i="1"/>
  <c r="CZ27" i="1" s="1"/>
  <c r="CU27" i="1"/>
  <c r="CY27" i="1" s="1"/>
  <c r="CT20" i="1"/>
  <c r="CX20" i="1" s="1"/>
  <c r="CW20" i="1"/>
  <c r="DA20" i="1" s="1"/>
  <c r="CV20" i="1"/>
  <c r="CZ20" i="1" s="1"/>
  <c r="CU20" i="1"/>
  <c r="CY20" i="1" s="1"/>
  <c r="CT9" i="1"/>
  <c r="CX9" i="1" s="1"/>
  <c r="CW9" i="1"/>
  <c r="DA9" i="1" s="1"/>
  <c r="CV9" i="1"/>
  <c r="CZ9" i="1" s="1"/>
  <c r="CU9" i="1"/>
  <c r="CY9" i="1" s="1"/>
  <c r="CT3" i="1"/>
  <c r="CX3" i="1" s="1"/>
  <c r="CW3" i="1"/>
  <c r="DA3" i="1" s="1"/>
  <c r="CV3" i="1"/>
  <c r="CZ3" i="1" s="1"/>
  <c r="CU3" i="1"/>
  <c r="CY3" i="1" s="1"/>
  <c r="CH161" i="1"/>
  <c r="CL161" i="1" s="1"/>
  <c r="CI161" i="1"/>
  <c r="CM161" i="1" s="1"/>
  <c r="CK161" i="1"/>
  <c r="CO161" i="1" s="1"/>
  <c r="CH138" i="1"/>
  <c r="CL138" i="1" s="1"/>
  <c r="CI138" i="1"/>
  <c r="CM138" i="1" s="1"/>
  <c r="CJ138" i="1"/>
  <c r="CN138" i="1" s="1"/>
  <c r="CK138" i="1"/>
  <c r="CO138" i="1" s="1"/>
  <c r="CH131" i="1"/>
  <c r="CL131" i="1" s="1"/>
  <c r="CI131" i="1"/>
  <c r="CM131" i="1" s="1"/>
  <c r="CJ131" i="1"/>
  <c r="CN131" i="1" s="1"/>
  <c r="CK131" i="1"/>
  <c r="CO131" i="1" s="1"/>
  <c r="CH126" i="1"/>
  <c r="CL126" i="1" s="1"/>
  <c r="CI126" i="1"/>
  <c r="CM126" i="1" s="1"/>
  <c r="CJ126" i="1"/>
  <c r="CN126" i="1" s="1"/>
  <c r="CK126" i="1"/>
  <c r="CO126" i="1" s="1"/>
  <c r="CH114" i="1"/>
  <c r="CL114" i="1" s="1"/>
  <c r="CI114" i="1"/>
  <c r="CM114" i="1" s="1"/>
  <c r="CJ114" i="1"/>
  <c r="CN114" i="1" s="1"/>
  <c r="CK114" i="1"/>
  <c r="CO114" i="1" s="1"/>
  <c r="CH108" i="1"/>
  <c r="CL108" i="1" s="1"/>
  <c r="CI108" i="1"/>
  <c r="CM108" i="1" s="1"/>
  <c r="CJ108" i="1"/>
  <c r="CN108" i="1" s="1"/>
  <c r="CK108" i="1"/>
  <c r="CO108" i="1" s="1"/>
  <c r="CK40" i="1"/>
  <c r="CO40" i="1" s="1"/>
  <c r="CH40" i="1"/>
  <c r="CL40" i="1" s="1"/>
  <c r="CI40" i="1"/>
  <c r="CM40" i="1" s="1"/>
  <c r="CK29" i="1"/>
  <c r="CO29" i="1" s="1"/>
  <c r="CH29" i="1"/>
  <c r="CL29" i="1" s="1"/>
  <c r="CI29" i="1"/>
  <c r="CM29" i="1" s="1"/>
  <c r="CK23" i="1"/>
  <c r="CO23" i="1" s="1"/>
  <c r="CH23" i="1"/>
  <c r="CL23" i="1" s="1"/>
  <c r="CI23" i="1"/>
  <c r="CM23" i="1" s="1"/>
  <c r="CK17" i="1"/>
  <c r="CO17" i="1" s="1"/>
  <c r="CH17" i="1"/>
  <c r="CL17" i="1" s="1"/>
  <c r="CI17" i="1"/>
  <c r="CM17" i="1" s="1"/>
  <c r="CK5" i="1"/>
  <c r="CO5" i="1" s="1"/>
  <c r="CH5" i="1"/>
  <c r="CL5" i="1" s="1"/>
  <c r="CI5" i="1"/>
  <c r="CM5" i="1" s="1"/>
  <c r="CJ176" i="1"/>
  <c r="CN176" i="1" s="1"/>
  <c r="CI165" i="1"/>
  <c r="CM165" i="1" s="1"/>
  <c r="CJ161" i="1"/>
  <c r="CN161" i="1" s="1"/>
  <c r="CJ118" i="1"/>
  <c r="CN118" i="1" s="1"/>
  <c r="CJ21" i="1"/>
  <c r="CN21" i="1" s="1"/>
  <c r="CV31" i="1"/>
  <c r="CZ31" i="1" s="1"/>
  <c r="CT31" i="1"/>
  <c r="CX31" i="1" s="1"/>
  <c r="CU31" i="1"/>
  <c r="CY31" i="1" s="1"/>
  <c r="CW31" i="1"/>
  <c r="DA31" i="1" s="1"/>
  <c r="CH172" i="1"/>
  <c r="CL172" i="1" s="1"/>
  <c r="CI172" i="1"/>
  <c r="CM172" i="1" s="1"/>
  <c r="CK172" i="1"/>
  <c r="CO172" i="1" s="1"/>
  <c r="CH124" i="1"/>
  <c r="CL124" i="1" s="1"/>
  <c r="CI124" i="1"/>
  <c r="CM124" i="1" s="1"/>
  <c r="CJ124" i="1"/>
  <c r="CN124" i="1" s="1"/>
  <c r="CK124" i="1"/>
  <c r="CO124" i="1" s="1"/>
  <c r="CW177" i="1"/>
  <c r="DA177" i="1" s="1"/>
  <c r="CT177" i="1"/>
  <c r="CX177" i="1" s="1"/>
  <c r="CV177" i="1"/>
  <c r="CZ177" i="1" s="1"/>
  <c r="CU177" i="1"/>
  <c r="CY177" i="1" s="1"/>
  <c r="CW157" i="1"/>
  <c r="DA157" i="1" s="1"/>
  <c r="CT157" i="1"/>
  <c r="CX157" i="1" s="1"/>
  <c r="CU157" i="1"/>
  <c r="CY157" i="1" s="1"/>
  <c r="CV157" i="1"/>
  <c r="CZ157" i="1" s="1"/>
  <c r="CU144" i="1"/>
  <c r="CY144" i="1" s="1"/>
  <c r="CW144" i="1"/>
  <c r="DA144" i="1" s="1"/>
  <c r="CT144" i="1"/>
  <c r="CX144" i="1" s="1"/>
  <c r="CV144" i="1"/>
  <c r="CZ144" i="1" s="1"/>
  <c r="CT138" i="1"/>
  <c r="CX138" i="1" s="1"/>
  <c r="CV138" i="1"/>
  <c r="CZ138" i="1" s="1"/>
  <c r="CW138" i="1"/>
  <c r="DA138" i="1" s="1"/>
  <c r="CU138" i="1"/>
  <c r="CY138" i="1" s="1"/>
  <c r="CV111" i="1"/>
  <c r="CZ111" i="1" s="1"/>
  <c r="CW111" i="1"/>
  <c r="DA111" i="1" s="1"/>
  <c r="CT111" i="1"/>
  <c r="CX111" i="1" s="1"/>
  <c r="CU111" i="1"/>
  <c r="CY111" i="1" s="1"/>
  <c r="CT105" i="1"/>
  <c r="CX105" i="1" s="1"/>
  <c r="CW105" i="1"/>
  <c r="DA105" i="1" s="1"/>
  <c r="CV105" i="1"/>
  <c r="CZ105" i="1" s="1"/>
  <c r="CU105" i="1"/>
  <c r="CY105" i="1" s="1"/>
  <c r="CT39" i="1"/>
  <c r="CX39" i="1" s="1"/>
  <c r="CV39" i="1"/>
  <c r="CZ39" i="1" s="1"/>
  <c r="CU39" i="1"/>
  <c r="CY39" i="1" s="1"/>
  <c r="CW39" i="1"/>
  <c r="DA39" i="1" s="1"/>
  <c r="CT33" i="1"/>
  <c r="CX33" i="1" s="1"/>
  <c r="CV33" i="1"/>
  <c r="CZ33" i="1" s="1"/>
  <c r="CU33" i="1"/>
  <c r="CY33" i="1" s="1"/>
  <c r="CW33" i="1"/>
  <c r="DA33" i="1" s="1"/>
  <c r="CT2" i="1"/>
  <c r="CX2" i="1" s="1"/>
  <c r="CV2" i="1"/>
  <c r="CZ2" i="1" s="1"/>
  <c r="CU2" i="1"/>
  <c r="CY2" i="1" s="1"/>
  <c r="CW2" i="1"/>
  <c r="DA2" i="1" s="1"/>
  <c r="CH22" i="1"/>
  <c r="CL22" i="1" s="1"/>
  <c r="CI22" i="1"/>
  <c r="CM22" i="1" s="1"/>
  <c r="CJ22" i="1"/>
  <c r="CN22" i="1" s="1"/>
  <c r="CK22" i="1"/>
  <c r="CO22" i="1" s="1"/>
  <c r="CJ172" i="1"/>
  <c r="CN172" i="1" s="1"/>
  <c r="CH165" i="1"/>
  <c r="CL165" i="1" s="1"/>
  <c r="CJ155" i="1"/>
  <c r="CN155" i="1" s="1"/>
  <c r="CJ135" i="1"/>
  <c r="CN135" i="1" s="1"/>
  <c r="CJ116" i="1"/>
  <c r="CN116" i="1" s="1"/>
  <c r="CU176" i="1"/>
  <c r="CY176" i="1" s="1"/>
  <c r="CW176" i="1"/>
  <c r="DA176" i="1" s="1"/>
  <c r="CT176" i="1"/>
  <c r="CX176" i="1" s="1"/>
  <c r="CV176" i="1"/>
  <c r="CZ176" i="1" s="1"/>
  <c r="CU170" i="1"/>
  <c r="CY170" i="1" s="1"/>
  <c r="CW170" i="1"/>
  <c r="DA170" i="1" s="1"/>
  <c r="CV170" i="1"/>
  <c r="CZ170" i="1" s="1"/>
  <c r="CT170" i="1"/>
  <c r="CX170" i="1" s="1"/>
  <c r="CU164" i="1"/>
  <c r="CY164" i="1" s="1"/>
  <c r="CW164" i="1"/>
  <c r="DA164" i="1" s="1"/>
  <c r="CT164" i="1"/>
  <c r="CX164" i="1" s="1"/>
  <c r="CV164" i="1"/>
  <c r="CZ164" i="1" s="1"/>
  <c r="CU152" i="1"/>
  <c r="CY152" i="1" s="1"/>
  <c r="CW152" i="1"/>
  <c r="DA152" i="1" s="1"/>
  <c r="CT152" i="1"/>
  <c r="CX152" i="1" s="1"/>
  <c r="CV152" i="1"/>
  <c r="CZ152" i="1" s="1"/>
  <c r="CU135" i="1"/>
  <c r="CY135" i="1" s="1"/>
  <c r="CW135" i="1"/>
  <c r="DA135" i="1" s="1"/>
  <c r="CT135" i="1"/>
  <c r="CX135" i="1" s="1"/>
  <c r="CV135" i="1"/>
  <c r="CZ135" i="1" s="1"/>
  <c r="CU116" i="1"/>
  <c r="CY116" i="1" s="1"/>
  <c r="CW116" i="1"/>
  <c r="DA116" i="1" s="1"/>
  <c r="CT116" i="1"/>
  <c r="CX116" i="1" s="1"/>
  <c r="CV116" i="1"/>
  <c r="CZ116" i="1" s="1"/>
  <c r="CU110" i="1"/>
  <c r="CY110" i="1" s="1"/>
  <c r="CW110" i="1"/>
  <c r="DA110" i="1" s="1"/>
  <c r="CT110" i="1"/>
  <c r="CX110" i="1" s="1"/>
  <c r="CV110" i="1"/>
  <c r="CZ110" i="1" s="1"/>
  <c r="BR181" i="1"/>
  <c r="BV181" i="1" s="1"/>
  <c r="BR158" i="1"/>
  <c r="BV158" i="1" s="1"/>
  <c r="BR151" i="1"/>
  <c r="BV151" i="1" s="1"/>
  <c r="BR146" i="1"/>
  <c r="BV146" i="1" s="1"/>
  <c r="BR134" i="1"/>
  <c r="BV134" i="1" s="1"/>
  <c r="BR128" i="1"/>
  <c r="BV128" i="1" s="1"/>
  <c r="BR121" i="1"/>
  <c r="BV121" i="1" s="1"/>
  <c r="BR38" i="1"/>
  <c r="BV38" i="1" s="1"/>
  <c r="BR31" i="1"/>
  <c r="BV31" i="1" s="1"/>
  <c r="BR26" i="1"/>
  <c r="BV26" i="1" s="1"/>
  <c r="BR14" i="1"/>
  <c r="BV14" i="1" s="1"/>
  <c r="BR8" i="1"/>
  <c r="BV8" i="1" s="1"/>
  <c r="BU176" i="1"/>
  <c r="BY176" i="1" s="1"/>
  <c r="BU175" i="1"/>
  <c r="BY175" i="1" s="1"/>
  <c r="BU172" i="1"/>
  <c r="BY172" i="1" s="1"/>
  <c r="BU170" i="1"/>
  <c r="BY170" i="1" s="1"/>
  <c r="BU164" i="1"/>
  <c r="BY164" i="1" s="1"/>
  <c r="BU156" i="1"/>
  <c r="BY156" i="1" s="1"/>
  <c r="BU155" i="1"/>
  <c r="BY155" i="1" s="1"/>
  <c r="BU152" i="1"/>
  <c r="BY152" i="1" s="1"/>
  <c r="BU150" i="1"/>
  <c r="BY150" i="1" s="1"/>
  <c r="BU136" i="1"/>
  <c r="BY136" i="1" s="1"/>
  <c r="BU135" i="1"/>
  <c r="BY135" i="1" s="1"/>
  <c r="BU132" i="1"/>
  <c r="BY132" i="1" s="1"/>
  <c r="BU130" i="1"/>
  <c r="BY130" i="1" s="1"/>
  <c r="BU124" i="1"/>
  <c r="BY124" i="1" s="1"/>
  <c r="BU116" i="1"/>
  <c r="BY116" i="1" s="1"/>
  <c r="BU115" i="1"/>
  <c r="BY115" i="1" s="1"/>
  <c r="BU112" i="1"/>
  <c r="BY112" i="1" s="1"/>
  <c r="BU110" i="1"/>
  <c r="BY110" i="1" s="1"/>
  <c r="BU104" i="1"/>
  <c r="BY104" i="1" s="1"/>
  <c r="BU36" i="1"/>
  <c r="BY36" i="1" s="1"/>
  <c r="BU35" i="1"/>
  <c r="BY35" i="1" s="1"/>
  <c r="BU32" i="1"/>
  <c r="BY32" i="1" s="1"/>
  <c r="BU30" i="1"/>
  <c r="BY30" i="1" s="1"/>
  <c r="BU24" i="1"/>
  <c r="BY24" i="1" s="1"/>
  <c r="BU16" i="1"/>
  <c r="BY16" i="1" s="1"/>
  <c r="BU15" i="1"/>
  <c r="BY15" i="1" s="1"/>
  <c r="BU12" i="1"/>
  <c r="BY12" i="1" s="1"/>
  <c r="BU10" i="1"/>
  <c r="BY10" i="1" s="1"/>
  <c r="BU4" i="1"/>
  <c r="BY4" i="1" s="1"/>
  <c r="BR180" i="1"/>
  <c r="BV180" i="1" s="1"/>
  <c r="BR169" i="1"/>
  <c r="BV169" i="1" s="1"/>
  <c r="BR163" i="1"/>
  <c r="BV163" i="1" s="1"/>
  <c r="BR157" i="1"/>
  <c r="BV157" i="1" s="1"/>
  <c r="BR145" i="1"/>
  <c r="BV145" i="1" s="1"/>
  <c r="BR127" i="1"/>
  <c r="BV127" i="1" s="1"/>
  <c r="BR120" i="1"/>
  <c r="BV120" i="1" s="1"/>
  <c r="BR109" i="1"/>
  <c r="BV109" i="1" s="1"/>
  <c r="BR103" i="1"/>
  <c r="BV103" i="1" s="1"/>
  <c r="BR37" i="1"/>
  <c r="BV37" i="1" s="1"/>
  <c r="BR25" i="1"/>
  <c r="BV25" i="1" s="1"/>
  <c r="BR7" i="1"/>
  <c r="BV7" i="1" s="1"/>
  <c r="BT176" i="1"/>
  <c r="BX176" i="1" s="1"/>
  <c r="BT175" i="1"/>
  <c r="BX175" i="1" s="1"/>
  <c r="BT172" i="1"/>
  <c r="BX172" i="1" s="1"/>
  <c r="BT170" i="1"/>
  <c r="BX170" i="1" s="1"/>
  <c r="BT164" i="1"/>
  <c r="BX164" i="1" s="1"/>
  <c r="BT156" i="1"/>
  <c r="BX156" i="1" s="1"/>
  <c r="BT155" i="1"/>
  <c r="BX155" i="1" s="1"/>
  <c r="BT152" i="1"/>
  <c r="BX152" i="1" s="1"/>
  <c r="BT150" i="1"/>
  <c r="BX150" i="1" s="1"/>
  <c r="BT136" i="1"/>
  <c r="BX136" i="1" s="1"/>
  <c r="BT135" i="1"/>
  <c r="BX135" i="1" s="1"/>
  <c r="BT132" i="1"/>
  <c r="BX132" i="1" s="1"/>
  <c r="BT130" i="1"/>
  <c r="BX130" i="1" s="1"/>
  <c r="BT124" i="1"/>
  <c r="BX124" i="1" s="1"/>
  <c r="BT116" i="1"/>
  <c r="BX116" i="1" s="1"/>
  <c r="BT115" i="1"/>
  <c r="BX115" i="1" s="1"/>
  <c r="BT112" i="1"/>
  <c r="BX112" i="1" s="1"/>
  <c r="BT110" i="1"/>
  <c r="BX110" i="1" s="1"/>
  <c r="BT104" i="1"/>
  <c r="BX104" i="1" s="1"/>
  <c r="BT36" i="1"/>
  <c r="BX36" i="1" s="1"/>
  <c r="BT35" i="1"/>
  <c r="BX35" i="1" s="1"/>
  <c r="BT32" i="1"/>
  <c r="BX32" i="1" s="1"/>
  <c r="BT30" i="1"/>
  <c r="BX30" i="1" s="1"/>
  <c r="BT24" i="1"/>
  <c r="BX24" i="1" s="1"/>
  <c r="BT16" i="1"/>
  <c r="BX16" i="1" s="1"/>
  <c r="BT15" i="1"/>
  <c r="BX15" i="1" s="1"/>
  <c r="BT12" i="1"/>
  <c r="BX12" i="1" s="1"/>
  <c r="BT10" i="1"/>
  <c r="BX10" i="1" s="1"/>
  <c r="BT4" i="1"/>
  <c r="BX4" i="1" s="1"/>
  <c r="BR162" i="1"/>
  <c r="BV162" i="1" s="1"/>
  <c r="BR139" i="1"/>
  <c r="BV139" i="1" s="1"/>
  <c r="BR133" i="1"/>
  <c r="BV133" i="1" s="1"/>
  <c r="BR102" i="1"/>
  <c r="BV102" i="1" s="1"/>
  <c r="BR19" i="1"/>
  <c r="BV19" i="1" s="1"/>
  <c r="BR13" i="1"/>
  <c r="BV13" i="1" s="1"/>
  <c r="BS176" i="1"/>
  <c r="BW176" i="1" s="1"/>
  <c r="BS175" i="1"/>
  <c r="BW175" i="1" s="1"/>
  <c r="BS172" i="1"/>
  <c r="BW172" i="1" s="1"/>
  <c r="BS170" i="1"/>
  <c r="BW170" i="1" s="1"/>
  <c r="BS164" i="1"/>
  <c r="BW164" i="1" s="1"/>
  <c r="BS156" i="1"/>
  <c r="BW156" i="1" s="1"/>
  <c r="BS155" i="1"/>
  <c r="BW155" i="1" s="1"/>
  <c r="BS152" i="1"/>
  <c r="BW152" i="1" s="1"/>
  <c r="BS150" i="1"/>
  <c r="BW150" i="1" s="1"/>
  <c r="BS136" i="1"/>
  <c r="BW136" i="1" s="1"/>
  <c r="BS135" i="1"/>
  <c r="BW135" i="1" s="1"/>
  <c r="BS132" i="1"/>
  <c r="BW132" i="1" s="1"/>
  <c r="BS130" i="1"/>
  <c r="BW130" i="1" s="1"/>
  <c r="BS124" i="1"/>
  <c r="BW124" i="1" s="1"/>
  <c r="BS116" i="1"/>
  <c r="BW116" i="1" s="1"/>
  <c r="BS115" i="1"/>
  <c r="BW115" i="1" s="1"/>
  <c r="BS112" i="1"/>
  <c r="BW112" i="1" s="1"/>
  <c r="BS110" i="1"/>
  <c r="BW110" i="1" s="1"/>
  <c r="BS104" i="1"/>
  <c r="BW104" i="1" s="1"/>
  <c r="BS36" i="1"/>
  <c r="BW36" i="1" s="1"/>
  <c r="BS35" i="1"/>
  <c r="BW35" i="1" s="1"/>
  <c r="BS32" i="1"/>
  <c r="BW32" i="1" s="1"/>
  <c r="BS30" i="1"/>
  <c r="BW30" i="1" s="1"/>
  <c r="BS24" i="1"/>
  <c r="BW24" i="1" s="1"/>
  <c r="BS16" i="1"/>
  <c r="BW16" i="1" s="1"/>
  <c r="BS15" i="1"/>
  <c r="BW15" i="1" s="1"/>
  <c r="BS12" i="1"/>
  <c r="BW12" i="1" s="1"/>
  <c r="BS10" i="1"/>
  <c r="BW10" i="1" s="1"/>
  <c r="BS4" i="1"/>
  <c r="BW4" i="1" s="1"/>
  <c r="BU181" i="1"/>
  <c r="BY181" i="1" s="1"/>
  <c r="BU178" i="1"/>
  <c r="BY178" i="1" s="1"/>
  <c r="BU174" i="1"/>
  <c r="BY174" i="1" s="1"/>
  <c r="BU171" i="1"/>
  <c r="BY171" i="1" s="1"/>
  <c r="BU168" i="1"/>
  <c r="BY168" i="1" s="1"/>
  <c r="BU166" i="1"/>
  <c r="BY166" i="1" s="1"/>
  <c r="BU161" i="1"/>
  <c r="BY161" i="1" s="1"/>
  <c r="BU158" i="1"/>
  <c r="BY158" i="1" s="1"/>
  <c r="BU154" i="1"/>
  <c r="BY154" i="1" s="1"/>
  <c r="BU151" i="1"/>
  <c r="BY151" i="1" s="1"/>
  <c r="BU148" i="1"/>
  <c r="BY148" i="1" s="1"/>
  <c r="BU146" i="1"/>
  <c r="BY146" i="1" s="1"/>
  <c r="BU141" i="1"/>
  <c r="BY141" i="1" s="1"/>
  <c r="BU138" i="1"/>
  <c r="BY138" i="1" s="1"/>
  <c r="BU134" i="1"/>
  <c r="BY134" i="1" s="1"/>
  <c r="BU131" i="1"/>
  <c r="BY131" i="1" s="1"/>
  <c r="BU128" i="1"/>
  <c r="BY128" i="1" s="1"/>
  <c r="BU126" i="1"/>
  <c r="BY126" i="1" s="1"/>
  <c r="BU121" i="1"/>
  <c r="BY121" i="1" s="1"/>
  <c r="BU118" i="1"/>
  <c r="BY118" i="1" s="1"/>
  <c r="BU114" i="1"/>
  <c r="BY114" i="1" s="1"/>
  <c r="BU111" i="1"/>
  <c r="BY111" i="1" s="1"/>
  <c r="BU108" i="1"/>
  <c r="BY108" i="1" s="1"/>
  <c r="BU106" i="1"/>
  <c r="BY106" i="1" s="1"/>
  <c r="BU41" i="1"/>
  <c r="BY41" i="1" s="1"/>
  <c r="BU38" i="1"/>
  <c r="BY38" i="1" s="1"/>
  <c r="BU34" i="1"/>
  <c r="BY34" i="1" s="1"/>
  <c r="BU31" i="1"/>
  <c r="BY31" i="1" s="1"/>
  <c r="BU28" i="1"/>
  <c r="BY28" i="1" s="1"/>
  <c r="BU26" i="1"/>
  <c r="BY26" i="1" s="1"/>
  <c r="BU21" i="1"/>
  <c r="BY21" i="1" s="1"/>
  <c r="BU18" i="1"/>
  <c r="BY18" i="1" s="1"/>
  <c r="BU14" i="1"/>
  <c r="BY14" i="1" s="1"/>
  <c r="BU11" i="1"/>
  <c r="BY11" i="1" s="1"/>
  <c r="BU8" i="1"/>
  <c r="BY8" i="1" s="1"/>
  <c r="BU6" i="1"/>
  <c r="BY6" i="1" s="1"/>
  <c r="BR174" i="1"/>
  <c r="BV174" i="1" s="1"/>
  <c r="BR168" i="1"/>
  <c r="BV168" i="1" s="1"/>
  <c r="BR161" i="1"/>
  <c r="BV161" i="1" s="1"/>
  <c r="BR138" i="1"/>
  <c r="BV138" i="1" s="1"/>
  <c r="BR131" i="1"/>
  <c r="BV131" i="1" s="1"/>
  <c r="BR126" i="1"/>
  <c r="BV126" i="1" s="1"/>
  <c r="BR114" i="1"/>
  <c r="BV114" i="1" s="1"/>
  <c r="BR108" i="1"/>
  <c r="BV108" i="1" s="1"/>
  <c r="BR41" i="1"/>
  <c r="BV41" i="1" s="1"/>
  <c r="BR18" i="1"/>
  <c r="BV18" i="1" s="1"/>
  <c r="BR11" i="1"/>
  <c r="BV11" i="1" s="1"/>
  <c r="BR6" i="1"/>
  <c r="BV6" i="1" s="1"/>
  <c r="BT181" i="1"/>
  <c r="BX181" i="1" s="1"/>
  <c r="BT178" i="1"/>
  <c r="BX178" i="1" s="1"/>
  <c r="BT174" i="1"/>
  <c r="BX174" i="1" s="1"/>
  <c r="BT171" i="1"/>
  <c r="BX171" i="1" s="1"/>
  <c r="BT168" i="1"/>
  <c r="BX168" i="1" s="1"/>
  <c r="BT166" i="1"/>
  <c r="BX166" i="1" s="1"/>
  <c r="BT161" i="1"/>
  <c r="BX161" i="1" s="1"/>
  <c r="BT158" i="1"/>
  <c r="BX158" i="1" s="1"/>
  <c r="BT154" i="1"/>
  <c r="BX154" i="1" s="1"/>
  <c r="BT151" i="1"/>
  <c r="BX151" i="1" s="1"/>
  <c r="BT148" i="1"/>
  <c r="BX148" i="1" s="1"/>
  <c r="BT146" i="1"/>
  <c r="BX146" i="1" s="1"/>
  <c r="BT141" i="1"/>
  <c r="BX141" i="1" s="1"/>
  <c r="BT138" i="1"/>
  <c r="BX138" i="1" s="1"/>
  <c r="BT134" i="1"/>
  <c r="BX134" i="1" s="1"/>
  <c r="BT131" i="1"/>
  <c r="BX131" i="1" s="1"/>
  <c r="BT128" i="1"/>
  <c r="BX128" i="1" s="1"/>
  <c r="BT126" i="1"/>
  <c r="BX126" i="1" s="1"/>
  <c r="BT121" i="1"/>
  <c r="BX121" i="1" s="1"/>
  <c r="BT118" i="1"/>
  <c r="BX118" i="1" s="1"/>
  <c r="BT114" i="1"/>
  <c r="BX114" i="1" s="1"/>
  <c r="BT111" i="1"/>
  <c r="BX111" i="1" s="1"/>
  <c r="BT108" i="1"/>
  <c r="BX108" i="1" s="1"/>
  <c r="BT106" i="1"/>
  <c r="BX106" i="1" s="1"/>
  <c r="BT41" i="1"/>
  <c r="BX41" i="1" s="1"/>
  <c r="BT38" i="1"/>
  <c r="BX38" i="1" s="1"/>
  <c r="BT34" i="1"/>
  <c r="BX34" i="1" s="1"/>
  <c r="BT31" i="1"/>
  <c r="BX31" i="1" s="1"/>
  <c r="BT28" i="1"/>
  <c r="BX28" i="1" s="1"/>
  <c r="BT26" i="1"/>
  <c r="BX26" i="1" s="1"/>
  <c r="BT21" i="1"/>
  <c r="BX21" i="1" s="1"/>
  <c r="BT18" i="1"/>
  <c r="BX18" i="1" s="1"/>
  <c r="BT14" i="1"/>
  <c r="BX14" i="1" s="1"/>
  <c r="BT11" i="1"/>
  <c r="BX11" i="1" s="1"/>
  <c r="BT8" i="1"/>
  <c r="BX8" i="1" s="1"/>
  <c r="BT6" i="1"/>
  <c r="BX6" i="1" s="1"/>
  <c r="BR167" i="1"/>
  <c r="BV167" i="1" s="1"/>
  <c r="BR160" i="1"/>
  <c r="BV160" i="1" s="1"/>
  <c r="BR149" i="1"/>
  <c r="BV149" i="1" s="1"/>
  <c r="BR143" i="1"/>
  <c r="BV143" i="1" s="1"/>
  <c r="BR137" i="1"/>
  <c r="BV137" i="1" s="1"/>
  <c r="BR125" i="1"/>
  <c r="BV125" i="1" s="1"/>
  <c r="BR107" i="1"/>
  <c r="BV107" i="1" s="1"/>
  <c r="BR40" i="1"/>
  <c r="BV40" i="1" s="1"/>
  <c r="BR29" i="1"/>
  <c r="BV29" i="1" s="1"/>
  <c r="BR23" i="1"/>
  <c r="BV23" i="1" s="1"/>
  <c r="BR17" i="1"/>
  <c r="BV17" i="1" s="1"/>
  <c r="BR5" i="1"/>
  <c r="BV5" i="1" s="1"/>
  <c r="BS178" i="1"/>
  <c r="BW178" i="1" s="1"/>
  <c r="BS171" i="1"/>
  <c r="BW171" i="1" s="1"/>
  <c r="BS166" i="1"/>
  <c r="BW166" i="1" s="1"/>
  <c r="BS154" i="1"/>
  <c r="BW154" i="1" s="1"/>
  <c r="BS148" i="1"/>
  <c r="BW148" i="1" s="1"/>
  <c r="BS141" i="1"/>
  <c r="BW141" i="1" s="1"/>
  <c r="BS118" i="1"/>
  <c r="BW118" i="1" s="1"/>
  <c r="BS111" i="1"/>
  <c r="BW111" i="1" s="1"/>
  <c r="BS106" i="1"/>
  <c r="BW106" i="1" s="1"/>
  <c r="BS34" i="1"/>
  <c r="BW34" i="1" s="1"/>
  <c r="BS28" i="1"/>
  <c r="BW28" i="1" s="1"/>
  <c r="BS21" i="1"/>
  <c r="BW21" i="1" s="1"/>
  <c r="BR179" i="1"/>
  <c r="BV179" i="1" s="1"/>
  <c r="BR173" i="1"/>
  <c r="BV173" i="1" s="1"/>
  <c r="BR142" i="1"/>
  <c r="BV142" i="1" s="1"/>
  <c r="BR119" i="1"/>
  <c r="BV119" i="1" s="1"/>
  <c r="BR113" i="1"/>
  <c r="BV113" i="1" s="1"/>
  <c r="BR22" i="1"/>
  <c r="BV22" i="1" s="1"/>
  <c r="BU180" i="1"/>
  <c r="BY180" i="1" s="1"/>
  <c r="BU177" i="1"/>
  <c r="BY177" i="1" s="1"/>
  <c r="BU169" i="1"/>
  <c r="BY169" i="1" s="1"/>
  <c r="BU167" i="1"/>
  <c r="BY167" i="1" s="1"/>
  <c r="BU165" i="1"/>
  <c r="BY165" i="1" s="1"/>
  <c r="BU163" i="1"/>
  <c r="BY163" i="1" s="1"/>
  <c r="BU160" i="1"/>
  <c r="BY160" i="1" s="1"/>
  <c r="BU157" i="1"/>
  <c r="BY157" i="1" s="1"/>
  <c r="BU149" i="1"/>
  <c r="BY149" i="1" s="1"/>
  <c r="BU147" i="1"/>
  <c r="BY147" i="1" s="1"/>
  <c r="BU145" i="1"/>
  <c r="BY145" i="1" s="1"/>
  <c r="BU143" i="1"/>
  <c r="BY143" i="1" s="1"/>
  <c r="BU140" i="1"/>
  <c r="BY140" i="1" s="1"/>
  <c r="BU137" i="1"/>
  <c r="BY137" i="1" s="1"/>
  <c r="BU129" i="1"/>
  <c r="BY129" i="1" s="1"/>
  <c r="BU127" i="1"/>
  <c r="BY127" i="1" s="1"/>
  <c r="BU125" i="1"/>
  <c r="BY125" i="1" s="1"/>
  <c r="BU123" i="1"/>
  <c r="BY123" i="1" s="1"/>
  <c r="BU120" i="1"/>
  <c r="BY120" i="1" s="1"/>
  <c r="BU117" i="1"/>
  <c r="BY117" i="1" s="1"/>
  <c r="BU109" i="1"/>
  <c r="BY109" i="1" s="1"/>
  <c r="BU107" i="1"/>
  <c r="BY107" i="1" s="1"/>
  <c r="BU105" i="1"/>
  <c r="BY105" i="1" s="1"/>
  <c r="BU103" i="1"/>
  <c r="BY103" i="1" s="1"/>
  <c r="BU40" i="1"/>
  <c r="BY40" i="1" s="1"/>
  <c r="BU37" i="1"/>
  <c r="BY37" i="1" s="1"/>
  <c r="BU29" i="1"/>
  <c r="BY29" i="1" s="1"/>
  <c r="BU27" i="1"/>
  <c r="BY27" i="1" s="1"/>
  <c r="BU25" i="1"/>
  <c r="BY25" i="1" s="1"/>
  <c r="BU23" i="1"/>
  <c r="BY23" i="1" s="1"/>
  <c r="BU20" i="1"/>
  <c r="BY20" i="1" s="1"/>
  <c r="BU17" i="1"/>
  <c r="BY17" i="1" s="1"/>
  <c r="BU9" i="1"/>
  <c r="BY9" i="1" s="1"/>
  <c r="BU7" i="1"/>
  <c r="BY7" i="1" s="1"/>
  <c r="BU5" i="1"/>
  <c r="BY5" i="1" s="1"/>
  <c r="BU3" i="1"/>
  <c r="BY3" i="1" s="1"/>
  <c r="BT180" i="1"/>
  <c r="BX180" i="1" s="1"/>
  <c r="BT177" i="1"/>
  <c r="BX177" i="1" s="1"/>
  <c r="BT169" i="1"/>
  <c r="BX169" i="1" s="1"/>
  <c r="BT167" i="1"/>
  <c r="BX167" i="1" s="1"/>
  <c r="BT165" i="1"/>
  <c r="BX165" i="1" s="1"/>
  <c r="BT163" i="1"/>
  <c r="BX163" i="1" s="1"/>
  <c r="BT160" i="1"/>
  <c r="BX160" i="1" s="1"/>
  <c r="BT157" i="1"/>
  <c r="BX157" i="1" s="1"/>
  <c r="BT149" i="1"/>
  <c r="BX149" i="1" s="1"/>
  <c r="BT147" i="1"/>
  <c r="BX147" i="1" s="1"/>
  <c r="BT145" i="1"/>
  <c r="BX145" i="1" s="1"/>
  <c r="BT143" i="1"/>
  <c r="BX143" i="1" s="1"/>
  <c r="BT140" i="1"/>
  <c r="BX140" i="1" s="1"/>
  <c r="BT137" i="1"/>
  <c r="BX137" i="1" s="1"/>
  <c r="BT129" i="1"/>
  <c r="BX129" i="1" s="1"/>
  <c r="BT127" i="1"/>
  <c r="BX127" i="1" s="1"/>
  <c r="BT125" i="1"/>
  <c r="BX125" i="1" s="1"/>
  <c r="BT123" i="1"/>
  <c r="BX123" i="1" s="1"/>
  <c r="BT120" i="1"/>
  <c r="BX120" i="1" s="1"/>
  <c r="BT117" i="1"/>
  <c r="BX117" i="1" s="1"/>
  <c r="BT109" i="1"/>
  <c r="BX109" i="1" s="1"/>
  <c r="BT107" i="1"/>
  <c r="BX107" i="1" s="1"/>
  <c r="BT105" i="1"/>
  <c r="BX105" i="1" s="1"/>
  <c r="BT103" i="1"/>
  <c r="BX103" i="1" s="1"/>
  <c r="BT40" i="1"/>
  <c r="BX40" i="1" s="1"/>
  <c r="BT37" i="1"/>
  <c r="BX37" i="1" s="1"/>
  <c r="BT29" i="1"/>
  <c r="BX29" i="1" s="1"/>
  <c r="BT27" i="1"/>
  <c r="BX27" i="1" s="1"/>
  <c r="BT25" i="1"/>
  <c r="BX25" i="1" s="1"/>
  <c r="BT23" i="1"/>
  <c r="BX23" i="1" s="1"/>
  <c r="BT20" i="1"/>
  <c r="BX20" i="1" s="1"/>
  <c r="BT17" i="1"/>
  <c r="BX17" i="1" s="1"/>
  <c r="BT9" i="1"/>
  <c r="BX9" i="1" s="1"/>
  <c r="BT7" i="1"/>
  <c r="BX7" i="1" s="1"/>
  <c r="BT5" i="1"/>
  <c r="BX5" i="1" s="1"/>
  <c r="BT3" i="1"/>
  <c r="BX3" i="1" s="1"/>
  <c r="BS177" i="1"/>
  <c r="BW177" i="1" s="1"/>
  <c r="BS165" i="1"/>
  <c r="BW165" i="1" s="1"/>
  <c r="BS147" i="1"/>
  <c r="BW147" i="1" s="1"/>
  <c r="BS140" i="1"/>
  <c r="BW140" i="1" s="1"/>
  <c r="BS129" i="1"/>
  <c r="BW129" i="1" s="1"/>
  <c r="BS123" i="1"/>
  <c r="BW123" i="1" s="1"/>
  <c r="BS117" i="1"/>
  <c r="BW117" i="1" s="1"/>
  <c r="BS105" i="1"/>
  <c r="BW105" i="1" s="1"/>
  <c r="BS27" i="1"/>
  <c r="BW27" i="1" s="1"/>
  <c r="BS20" i="1"/>
  <c r="BW20" i="1" s="1"/>
  <c r="BS9" i="1"/>
  <c r="BW9" i="1" s="1"/>
  <c r="BS3" i="1"/>
  <c r="BW3" i="1" s="1"/>
  <c r="BU179" i="1"/>
  <c r="BY179" i="1" s="1"/>
  <c r="BU173" i="1"/>
  <c r="BY173" i="1" s="1"/>
  <c r="BU162" i="1"/>
  <c r="BY162" i="1" s="1"/>
  <c r="BU159" i="1"/>
  <c r="BY159" i="1" s="1"/>
  <c r="BU153" i="1"/>
  <c r="BY153" i="1" s="1"/>
  <c r="BU142" i="1"/>
  <c r="BY142" i="1" s="1"/>
  <c r="BU139" i="1"/>
  <c r="BY139" i="1" s="1"/>
  <c r="BU133" i="1"/>
  <c r="BY133" i="1" s="1"/>
  <c r="BU122" i="1"/>
  <c r="BY122" i="1" s="1"/>
  <c r="BU119" i="1"/>
  <c r="BY119" i="1" s="1"/>
  <c r="BU113" i="1"/>
  <c r="BY113" i="1" s="1"/>
  <c r="BU102" i="1"/>
  <c r="BY102" i="1" s="1"/>
  <c r="BU39" i="1"/>
  <c r="BY39" i="1" s="1"/>
  <c r="BU33" i="1"/>
  <c r="BY33" i="1" s="1"/>
  <c r="BU22" i="1"/>
  <c r="BY22" i="1" s="1"/>
  <c r="BU19" i="1"/>
  <c r="BY19" i="1" s="1"/>
  <c r="BU13" i="1"/>
  <c r="BY13" i="1" s="1"/>
  <c r="BU2" i="1"/>
  <c r="BY2" i="1" s="1"/>
  <c r="BR159" i="1"/>
  <c r="BV159" i="1" s="1"/>
  <c r="BR153" i="1"/>
  <c r="BV153" i="1" s="1"/>
  <c r="BR122" i="1"/>
  <c r="BV122" i="1" s="1"/>
  <c r="BR39" i="1"/>
  <c r="BV39" i="1" s="1"/>
  <c r="BR33" i="1"/>
  <c r="BV33" i="1" s="1"/>
  <c r="BR2" i="1"/>
  <c r="BV2" i="1" s="1"/>
  <c r="BT179" i="1"/>
  <c r="BX179" i="1" s="1"/>
  <c r="BT173" i="1"/>
  <c r="BX173" i="1" s="1"/>
  <c r="BT162" i="1"/>
  <c r="BX162" i="1" s="1"/>
  <c r="BT159" i="1"/>
  <c r="BX159" i="1" s="1"/>
  <c r="BT153" i="1"/>
  <c r="BX153" i="1" s="1"/>
  <c r="BT142" i="1"/>
  <c r="BX142" i="1" s="1"/>
  <c r="BT139" i="1"/>
  <c r="BX139" i="1" s="1"/>
  <c r="BT133" i="1"/>
  <c r="BX133" i="1" s="1"/>
  <c r="BT122" i="1"/>
  <c r="BX122" i="1" s="1"/>
  <c r="BT119" i="1"/>
  <c r="BX119" i="1" s="1"/>
  <c r="BT113" i="1"/>
  <c r="BX113" i="1" s="1"/>
  <c r="BT102" i="1"/>
  <c r="BX102" i="1" s="1"/>
  <c r="BT39" i="1"/>
  <c r="BX39" i="1" s="1"/>
  <c r="BT33" i="1"/>
  <c r="BX33" i="1" s="1"/>
  <c r="BT22" i="1"/>
  <c r="BX22" i="1" s="1"/>
  <c r="BT19" i="1"/>
  <c r="BX19" i="1" s="1"/>
  <c r="BT13" i="1"/>
  <c r="BX13" i="1" s="1"/>
  <c r="BT2" i="1"/>
  <c r="BX2" i="1" s="1"/>
  <c r="CH104" i="1" l="1"/>
  <c r="CL104" i="1" s="1"/>
  <c r="CI107" i="1"/>
  <c r="CM107" i="1" s="1"/>
  <c r="CK107" i="1"/>
  <c r="CO107" i="1" s="1"/>
  <c r="CK174" i="1"/>
  <c r="CO174" i="1" s="1"/>
  <c r="CI174" i="1"/>
  <c r="CM174" i="1" s="1"/>
  <c r="CI143" i="1"/>
  <c r="CM143" i="1" s="1"/>
  <c r="CI160" i="1"/>
  <c r="CM160" i="1" s="1"/>
  <c r="CH137" i="1"/>
  <c r="CL137" i="1" s="1"/>
  <c r="CH160" i="1"/>
  <c r="CL160" i="1" s="1"/>
  <c r="CK160" i="1"/>
  <c r="CO160" i="1" s="1"/>
  <c r="CK137" i="1"/>
  <c r="CO137" i="1" s="1"/>
  <c r="CK158" i="1"/>
  <c r="CO158" i="1" s="1"/>
  <c r="CH168" i="1"/>
  <c r="CL168" i="1" s="1"/>
  <c r="CJ158" i="1"/>
  <c r="CN158" i="1" s="1"/>
  <c r="CK143" i="1"/>
  <c r="CO143" i="1" s="1"/>
  <c r="CH107" i="1"/>
  <c r="CL107" i="1" s="1"/>
  <c r="CI168" i="1"/>
  <c r="CM168" i="1" s="1"/>
  <c r="CH143" i="1"/>
  <c r="CL143" i="1" s="1"/>
  <c r="CI167" i="1"/>
  <c r="CM167" i="1" s="1"/>
  <c r="CK163" i="1"/>
  <c r="CO163" i="1" s="1"/>
  <c r="CK167" i="1"/>
  <c r="CO167" i="1" s="1"/>
  <c r="CH167" i="1"/>
  <c r="CL167" i="1" s="1"/>
  <c r="CI163" i="1"/>
  <c r="CM163" i="1" s="1"/>
  <c r="CH163" i="1"/>
  <c r="CL163" i="1" s="1"/>
  <c r="CK173" i="1"/>
  <c r="CO173" i="1" s="1"/>
  <c r="CK147" i="1"/>
  <c r="CO147" i="1" s="1"/>
  <c r="CK162" i="1"/>
  <c r="CO162" i="1" s="1"/>
  <c r="CK151" i="1"/>
  <c r="CO151" i="1" s="1"/>
  <c r="CK104" i="1"/>
  <c r="CO104" i="1" s="1"/>
  <c r="CJ151" i="1"/>
  <c r="CN151" i="1" s="1"/>
  <c r="CI158" i="1"/>
  <c r="CM158" i="1" s="1"/>
  <c r="CH174" i="1"/>
  <c r="CL174" i="1" s="1"/>
  <c r="CH151" i="1"/>
  <c r="CL151" i="1" s="1"/>
  <c r="CI162" i="1"/>
  <c r="CM162" i="1" s="1"/>
  <c r="CH162" i="1"/>
  <c r="CL162" i="1" s="1"/>
  <c r="CH173" i="1"/>
  <c r="CL173" i="1" s="1"/>
  <c r="CK168" i="1"/>
  <c r="CO168" i="1" s="1"/>
  <c r="CI104" i="1"/>
  <c r="CM104" i="1" s="1"/>
  <c r="CI181" i="1"/>
  <c r="CM181" i="1" s="1"/>
  <c r="CH181" i="1"/>
  <c r="CL181" i="1" s="1"/>
  <c r="CI175" i="1"/>
  <c r="CM175" i="1" s="1"/>
  <c r="CH148" i="1"/>
  <c r="CL148" i="1" s="1"/>
  <c r="CK175" i="1"/>
  <c r="CO175" i="1" s="1"/>
  <c r="CJ175" i="1"/>
  <c r="CN175" i="1" s="1"/>
  <c r="CI150" i="1"/>
  <c r="CM150" i="1" s="1"/>
  <c r="CI137" i="1"/>
  <c r="CM137" i="1" s="1"/>
  <c r="CI125" i="1"/>
  <c r="CM125" i="1" s="1"/>
  <c r="CH125" i="1"/>
  <c r="CL125" i="1" s="1"/>
  <c r="CK125" i="1"/>
  <c r="CO125" i="1" s="1"/>
  <c r="CJ181" i="1"/>
  <c r="CN181" i="1" s="1"/>
  <c r="CK181" i="1"/>
  <c r="CO181" i="1" s="1"/>
  <c r="CI110" i="1"/>
  <c r="CM110" i="1" s="1"/>
  <c r="CK110" i="1"/>
  <c r="CO110" i="1" s="1"/>
  <c r="CI173" i="1"/>
  <c r="CM173" i="1" s="1"/>
  <c r="CJ143" i="1"/>
  <c r="CN143" i="1" s="1"/>
  <c r="CJ171" i="1"/>
  <c r="CN171" i="1" s="1"/>
  <c r="CK180" i="1"/>
  <c r="CO180" i="1" s="1"/>
  <c r="CI171" i="1"/>
  <c r="CM171" i="1" s="1"/>
  <c r="CH171" i="1"/>
  <c r="CL171" i="1" s="1"/>
  <c r="CJ180" i="1"/>
  <c r="CN180" i="1" s="1"/>
  <c r="CJ152" i="1"/>
  <c r="CN152" i="1" s="1"/>
  <c r="CI180" i="1"/>
  <c r="CM180" i="1" s="1"/>
  <c r="CK149" i="1"/>
  <c r="CO149" i="1" s="1"/>
  <c r="CI156" i="1"/>
  <c r="CM156" i="1" s="1"/>
  <c r="CH156" i="1"/>
  <c r="CL156" i="1" s="1"/>
  <c r="CJ164" i="1"/>
  <c r="CN164" i="1" s="1"/>
  <c r="CI149" i="1"/>
  <c r="CM149" i="1" s="1"/>
  <c r="CJ162" i="1"/>
  <c r="CN162" i="1" s="1"/>
  <c r="CJ107" i="1"/>
  <c r="CN107" i="1" s="1"/>
  <c r="CH149" i="1"/>
  <c r="CL149" i="1" s="1"/>
  <c r="CJ179" i="1"/>
  <c r="CN179" i="1" s="1"/>
  <c r="CJ157" i="1"/>
  <c r="CN157" i="1" s="1"/>
  <c r="CK164" i="1"/>
  <c r="CO164" i="1" s="1"/>
  <c r="CH175" i="1"/>
  <c r="CL175" i="1" s="1"/>
  <c r="CJ110" i="1"/>
  <c r="CN110" i="1" s="1"/>
  <c r="CJ133" i="1"/>
  <c r="CN133" i="1" s="1"/>
  <c r="CJ163" i="1"/>
  <c r="CN163" i="1" s="1"/>
  <c r="CK154" i="1"/>
  <c r="CO154" i="1" s="1"/>
  <c r="CJ168" i="1"/>
  <c r="CN168" i="1" s="1"/>
  <c r="CK156" i="1"/>
  <c r="CO156" i="1" s="1"/>
  <c r="CI164" i="1"/>
  <c r="CM164" i="1" s="1"/>
  <c r="CH179" i="1"/>
  <c r="CL179" i="1" s="1"/>
  <c r="CH158" i="1"/>
  <c r="CL158" i="1" s="1"/>
  <c r="CJ137" i="1"/>
  <c r="CN137" i="1" s="1"/>
  <c r="CJ156" i="1"/>
  <c r="CN156" i="1" s="1"/>
  <c r="CH164" i="1"/>
  <c r="CL164" i="1" s="1"/>
  <c r="CI179" i="1"/>
  <c r="CM179" i="1" s="1"/>
  <c r="CH180" i="1"/>
  <c r="CL180" i="1" s="1"/>
  <c r="CI147" i="1"/>
  <c r="CM147" i="1" s="1"/>
  <c r="CK150" i="1"/>
  <c r="CO150" i="1" s="1"/>
  <c r="CI152" i="1"/>
  <c r="CM152" i="1" s="1"/>
  <c r="CJ147" i="1"/>
  <c r="CN147" i="1" s="1"/>
  <c r="CJ150" i="1"/>
  <c r="CN150" i="1" s="1"/>
  <c r="CH152" i="1"/>
  <c r="CL152" i="1" s="1"/>
  <c r="CH147" i="1"/>
  <c r="CL147" i="1" s="1"/>
  <c r="CK171" i="1"/>
  <c r="CO171" i="1" s="1"/>
  <c r="CJ125" i="1"/>
  <c r="CN125" i="1" s="1"/>
  <c r="CJ160" i="1"/>
  <c r="CN160" i="1" s="1"/>
  <c r="CH150" i="1"/>
  <c r="CL150" i="1" s="1"/>
  <c r="CK157" i="1"/>
  <c r="CO157" i="1" s="1"/>
  <c r="CI151" i="1"/>
  <c r="CM151" i="1" s="1"/>
  <c r="CJ104" i="1"/>
  <c r="CN104" i="1" s="1"/>
  <c r="CJ167" i="1"/>
  <c r="CN167" i="1" s="1"/>
  <c r="CI157" i="1"/>
  <c r="CM157" i="1" s="1"/>
  <c r="CH157" i="1"/>
  <c r="CL157" i="1" s="1"/>
  <c r="CI148" i="1"/>
  <c r="CM148" i="1" s="1"/>
  <c r="CJ173" i="1"/>
  <c r="CN173" i="1" s="1"/>
  <c r="CJ148" i="1"/>
  <c r="CN148" i="1" s="1"/>
  <c r="CI133" i="1"/>
  <c r="CM133" i="1" s="1"/>
  <c r="CJ154" i="1"/>
  <c r="CN154" i="1" s="1"/>
  <c r="CH133" i="1"/>
  <c r="CL133" i="1" s="1"/>
  <c r="CI154" i="1"/>
  <c r="CM154" i="1" s="1"/>
  <c r="CK133" i="1"/>
  <c r="CO133" i="1" s="1"/>
  <c r="CK152" i="1"/>
  <c r="CO152" i="1" s="1"/>
  <c r="CH154" i="1"/>
  <c r="CL154" i="1" s="1"/>
  <c r="CJ174" i="1"/>
  <c r="CN174" i="1" s="1"/>
  <c r="CK179" i="1"/>
  <c r="CO179" i="1" s="1"/>
  <c r="CK148" i="1"/>
  <c r="CO148" i="1" s="1"/>
  <c r="CJ149" i="1"/>
  <c r="CN149" i="1" s="1"/>
  <c r="BJ361" i="1"/>
  <c r="BK361" i="1" s="1"/>
  <c r="BL361" i="1" s="1"/>
  <c r="D361" i="1"/>
  <c r="BJ360" i="1"/>
  <c r="BK360" i="1" s="1"/>
  <c r="BL360" i="1" s="1"/>
  <c r="D360" i="1"/>
  <c r="BJ359" i="1"/>
  <c r="BK359" i="1" s="1"/>
  <c r="BL359" i="1" s="1"/>
  <c r="D359" i="1"/>
  <c r="BJ358" i="1"/>
  <c r="BK358" i="1" s="1"/>
  <c r="BL358" i="1" s="1"/>
  <c r="D358" i="1"/>
  <c r="BJ357" i="1"/>
  <c r="BK357" i="1" s="1"/>
  <c r="BL357" i="1" s="1"/>
  <c r="D357" i="1"/>
  <c r="BJ356" i="1"/>
  <c r="BK356" i="1" s="1"/>
  <c r="BL356" i="1" s="1"/>
  <c r="D356" i="1"/>
  <c r="BJ355" i="1"/>
  <c r="BK355" i="1" s="1"/>
  <c r="BL355" i="1" s="1"/>
  <c r="D355" i="1"/>
  <c r="BJ354" i="1"/>
  <c r="BK354" i="1" s="1"/>
  <c r="BL354" i="1" s="1"/>
  <c r="D354" i="1"/>
  <c r="BJ353" i="1"/>
  <c r="BK353" i="1" s="1"/>
  <c r="BL353" i="1" s="1"/>
  <c r="D353" i="1"/>
  <c r="BJ352" i="1"/>
  <c r="BK352" i="1" s="1"/>
  <c r="BL352" i="1" s="1"/>
  <c r="D352" i="1"/>
  <c r="BJ351" i="1"/>
  <c r="BK351" i="1" s="1"/>
  <c r="BL351" i="1" s="1"/>
  <c r="D351" i="1"/>
  <c r="BJ350" i="1"/>
  <c r="BK350" i="1" s="1"/>
  <c r="BL350" i="1" s="1"/>
  <c r="D350" i="1"/>
  <c r="BJ349" i="1"/>
  <c r="BK349" i="1" s="1"/>
  <c r="BL349" i="1" s="1"/>
  <c r="D349" i="1"/>
  <c r="BJ348" i="1"/>
  <c r="BK348" i="1" s="1"/>
  <c r="BL348" i="1" s="1"/>
  <c r="D348" i="1"/>
  <c r="BJ347" i="1"/>
  <c r="BK347" i="1" s="1"/>
  <c r="BL347" i="1" s="1"/>
  <c r="D347" i="1"/>
  <c r="BJ346" i="1"/>
  <c r="BK346" i="1" s="1"/>
  <c r="BL346" i="1" s="1"/>
  <c r="D346" i="1"/>
  <c r="BJ345" i="1"/>
  <c r="BK345" i="1" s="1"/>
  <c r="BL345" i="1" s="1"/>
  <c r="D345" i="1"/>
  <c r="BJ344" i="1"/>
  <c r="BK344" i="1" s="1"/>
  <c r="BL344" i="1" s="1"/>
  <c r="D344" i="1"/>
  <c r="BJ343" i="1"/>
  <c r="BK343" i="1" s="1"/>
  <c r="BL343" i="1" s="1"/>
  <c r="D343" i="1"/>
  <c r="BJ342" i="1"/>
  <c r="BK342" i="1" s="1"/>
  <c r="BL342" i="1" s="1"/>
  <c r="D342" i="1"/>
  <c r="BJ341" i="1"/>
  <c r="BK341" i="1" s="1"/>
  <c r="BL341" i="1" s="1"/>
  <c r="D341" i="1"/>
  <c r="BJ340" i="1"/>
  <c r="BK340" i="1" s="1"/>
  <c r="BL340" i="1" s="1"/>
  <c r="D340" i="1"/>
  <c r="BJ339" i="1"/>
  <c r="BK339" i="1" s="1"/>
  <c r="BL339" i="1" s="1"/>
  <c r="D339" i="1"/>
  <c r="BJ338" i="1"/>
  <c r="BK338" i="1" s="1"/>
  <c r="BL338" i="1" s="1"/>
  <c r="D338" i="1"/>
  <c r="BJ337" i="1"/>
  <c r="BK337" i="1" s="1"/>
  <c r="BL337" i="1" s="1"/>
  <c r="D337" i="1"/>
  <c r="BJ336" i="1"/>
  <c r="BK336" i="1" s="1"/>
  <c r="BL336" i="1" s="1"/>
  <c r="D336" i="1"/>
  <c r="BJ335" i="1"/>
  <c r="BK335" i="1" s="1"/>
  <c r="BL335" i="1" s="1"/>
  <c r="D335" i="1"/>
  <c r="BJ334" i="1"/>
  <c r="BK334" i="1" s="1"/>
  <c r="BL334" i="1" s="1"/>
  <c r="D334" i="1"/>
  <c r="BJ333" i="1"/>
  <c r="BK333" i="1" s="1"/>
  <c r="BL333" i="1" s="1"/>
  <c r="D333" i="1"/>
  <c r="BJ332" i="1"/>
  <c r="BK332" i="1" s="1"/>
  <c r="BL332" i="1" s="1"/>
  <c r="D332" i="1"/>
  <c r="BJ331" i="1"/>
  <c r="BK331" i="1" s="1"/>
  <c r="BL331" i="1" s="1"/>
  <c r="D331" i="1"/>
  <c r="BJ330" i="1"/>
  <c r="BK330" i="1" s="1"/>
  <c r="BL330" i="1" s="1"/>
  <c r="D330" i="1"/>
  <c r="BJ329" i="1"/>
  <c r="BK329" i="1" s="1"/>
  <c r="BL329" i="1" s="1"/>
  <c r="D329" i="1"/>
  <c r="BJ328" i="1"/>
  <c r="BK328" i="1" s="1"/>
  <c r="BL328" i="1" s="1"/>
  <c r="D328" i="1"/>
  <c r="BJ327" i="1"/>
  <c r="BK327" i="1" s="1"/>
  <c r="BL327" i="1" s="1"/>
  <c r="D327" i="1"/>
  <c r="BJ326" i="1"/>
  <c r="BK326" i="1" s="1"/>
  <c r="BL326" i="1" s="1"/>
  <c r="D326" i="1"/>
  <c r="BJ325" i="1"/>
  <c r="BK325" i="1" s="1"/>
  <c r="BL325" i="1" s="1"/>
  <c r="D325" i="1"/>
  <c r="BJ324" i="1"/>
  <c r="BK324" i="1" s="1"/>
  <c r="BL324" i="1" s="1"/>
  <c r="D324" i="1"/>
  <c r="BJ323" i="1"/>
  <c r="BK323" i="1" s="1"/>
  <c r="BL323" i="1" s="1"/>
  <c r="D323" i="1"/>
  <c r="BJ322" i="1"/>
  <c r="BK322" i="1" s="1"/>
  <c r="BL322" i="1" s="1"/>
  <c r="D322" i="1"/>
  <c r="BJ321" i="1"/>
  <c r="BK321" i="1" s="1"/>
  <c r="BL321" i="1" s="1"/>
  <c r="D321" i="1"/>
  <c r="BJ320" i="1"/>
  <c r="BK320" i="1" s="1"/>
  <c r="BL320" i="1" s="1"/>
  <c r="D320" i="1"/>
  <c r="BJ319" i="1"/>
  <c r="BK319" i="1" s="1"/>
  <c r="BL319" i="1" s="1"/>
  <c r="D319" i="1"/>
  <c r="BJ318" i="1"/>
  <c r="BK318" i="1" s="1"/>
  <c r="BL318" i="1" s="1"/>
  <c r="D318" i="1"/>
  <c r="BJ317" i="1"/>
  <c r="BK317" i="1" s="1"/>
  <c r="BL317" i="1" s="1"/>
  <c r="D317" i="1"/>
  <c r="BJ316" i="1"/>
  <c r="BK316" i="1" s="1"/>
  <c r="BL316" i="1" s="1"/>
  <c r="D316" i="1"/>
  <c r="BJ315" i="1"/>
  <c r="BK315" i="1" s="1"/>
  <c r="BL315" i="1" s="1"/>
  <c r="D315" i="1"/>
  <c r="BJ314" i="1"/>
  <c r="BK314" i="1" s="1"/>
  <c r="BL314" i="1" s="1"/>
  <c r="D314" i="1"/>
  <c r="BJ313" i="1"/>
  <c r="BK313" i="1" s="1"/>
  <c r="BL313" i="1" s="1"/>
  <c r="D313" i="1"/>
  <c r="BJ312" i="1"/>
  <c r="BK312" i="1" s="1"/>
  <c r="BL312" i="1" s="1"/>
  <c r="D312" i="1"/>
  <c r="BJ311" i="1"/>
  <c r="BK311" i="1" s="1"/>
  <c r="BL311" i="1" s="1"/>
  <c r="D311" i="1"/>
  <c r="BJ310" i="1"/>
  <c r="BK310" i="1" s="1"/>
  <c r="BL310" i="1" s="1"/>
  <c r="D310" i="1"/>
  <c r="D309" i="1"/>
  <c r="BJ308" i="1"/>
  <c r="BK308" i="1" s="1"/>
  <c r="BL308" i="1" s="1"/>
  <c r="D308" i="1"/>
  <c r="BJ307" i="1"/>
  <c r="BK307" i="1" s="1"/>
  <c r="BL307" i="1" s="1"/>
  <c r="D307" i="1"/>
  <c r="BJ306" i="1"/>
  <c r="BK306" i="1" s="1"/>
  <c r="BL306" i="1" s="1"/>
  <c r="D306" i="1"/>
  <c r="BJ305" i="1"/>
  <c r="BK305" i="1" s="1"/>
  <c r="BL305" i="1" s="1"/>
  <c r="D305" i="1"/>
  <c r="BJ304" i="1"/>
  <c r="BK304" i="1" s="1"/>
  <c r="BL304" i="1" s="1"/>
  <c r="D304" i="1"/>
  <c r="BJ303" i="1"/>
  <c r="BK303" i="1" s="1"/>
  <c r="BL303" i="1" s="1"/>
  <c r="D303" i="1"/>
  <c r="BJ302" i="1"/>
  <c r="BK302" i="1" s="1"/>
  <c r="BL302" i="1" s="1"/>
  <c r="D302" i="1"/>
  <c r="BJ401" i="1"/>
  <c r="BK401" i="1" s="1"/>
  <c r="BL401" i="1" s="1"/>
  <c r="D401" i="1"/>
  <c r="BJ400" i="1"/>
  <c r="BK400" i="1" s="1"/>
  <c r="BL400" i="1" s="1"/>
  <c r="D400" i="1"/>
  <c r="BJ399" i="1"/>
  <c r="BK399" i="1" s="1"/>
  <c r="BL399" i="1" s="1"/>
  <c r="D399" i="1"/>
  <c r="BJ398" i="1"/>
  <c r="BK398" i="1" s="1"/>
  <c r="BL398" i="1" s="1"/>
  <c r="D398" i="1"/>
  <c r="BJ397" i="1"/>
  <c r="BK397" i="1" s="1"/>
  <c r="BL397" i="1" s="1"/>
  <c r="D397" i="1"/>
  <c r="BJ396" i="1"/>
  <c r="BK396" i="1" s="1"/>
  <c r="BL396" i="1" s="1"/>
  <c r="D396" i="1"/>
  <c r="BJ395" i="1"/>
  <c r="BK395" i="1" s="1"/>
  <c r="BL395" i="1" s="1"/>
  <c r="D395" i="1"/>
  <c r="BJ394" i="1"/>
  <c r="BK394" i="1" s="1"/>
  <c r="BL394" i="1" s="1"/>
  <c r="D394" i="1"/>
  <c r="BJ393" i="1"/>
  <c r="BK393" i="1" s="1"/>
  <c r="BL393" i="1" s="1"/>
  <c r="D393" i="1"/>
  <c r="BJ392" i="1"/>
  <c r="BK392" i="1" s="1"/>
  <c r="BL392" i="1" s="1"/>
  <c r="D392" i="1"/>
  <c r="BJ391" i="1"/>
  <c r="BK391" i="1" s="1"/>
  <c r="BL391" i="1" s="1"/>
  <c r="D391" i="1"/>
  <c r="BJ390" i="1"/>
  <c r="BK390" i="1" s="1"/>
  <c r="BL390" i="1" s="1"/>
  <c r="D390" i="1"/>
  <c r="BJ389" i="1"/>
  <c r="BK389" i="1" s="1"/>
  <c r="BL389" i="1" s="1"/>
  <c r="D389" i="1"/>
  <c r="BJ388" i="1"/>
  <c r="BK388" i="1" s="1"/>
  <c r="BL388" i="1" s="1"/>
  <c r="D388" i="1"/>
  <c r="BJ387" i="1"/>
  <c r="BK387" i="1" s="1"/>
  <c r="BL387" i="1" s="1"/>
  <c r="D387" i="1"/>
  <c r="BJ386" i="1"/>
  <c r="BK386" i="1" s="1"/>
  <c r="BL386" i="1" s="1"/>
  <c r="D386" i="1"/>
  <c r="BJ385" i="1"/>
  <c r="BK385" i="1" s="1"/>
  <c r="BL385" i="1" s="1"/>
  <c r="D385" i="1"/>
  <c r="BJ384" i="1"/>
  <c r="BK384" i="1" s="1"/>
  <c r="BL384" i="1" s="1"/>
  <c r="D384" i="1"/>
  <c r="BJ383" i="1"/>
  <c r="BK383" i="1" s="1"/>
  <c r="BL383" i="1" s="1"/>
  <c r="D383" i="1"/>
  <c r="BJ382" i="1"/>
  <c r="BK382" i="1" s="1"/>
  <c r="BL382" i="1" s="1"/>
  <c r="D382" i="1"/>
  <c r="D381" i="1"/>
  <c r="BJ380" i="1"/>
  <c r="BK380" i="1" s="1"/>
  <c r="BL380" i="1" s="1"/>
  <c r="D380" i="1"/>
  <c r="BJ379" i="1"/>
  <c r="BK379" i="1" s="1"/>
  <c r="BL379" i="1" s="1"/>
  <c r="D379" i="1"/>
  <c r="BJ378" i="1"/>
  <c r="BK378" i="1" s="1"/>
  <c r="BL378" i="1" s="1"/>
  <c r="D378" i="1"/>
  <c r="BJ377" i="1"/>
  <c r="BK377" i="1" s="1"/>
  <c r="BL377" i="1" s="1"/>
  <c r="D377" i="1"/>
  <c r="BJ376" i="1"/>
  <c r="BK376" i="1" s="1"/>
  <c r="BL376" i="1" s="1"/>
  <c r="D376" i="1"/>
  <c r="BJ375" i="1"/>
  <c r="BK375" i="1" s="1"/>
  <c r="BL375" i="1" s="1"/>
  <c r="D375" i="1"/>
  <c r="BJ374" i="1"/>
  <c r="BK374" i="1" s="1"/>
  <c r="BL374" i="1" s="1"/>
  <c r="D374" i="1"/>
  <c r="BJ373" i="1"/>
  <c r="BK373" i="1" s="1"/>
  <c r="BL373" i="1" s="1"/>
  <c r="D373" i="1"/>
  <c r="BJ372" i="1"/>
  <c r="BK372" i="1" s="1"/>
  <c r="BL372" i="1" s="1"/>
  <c r="D372" i="1"/>
  <c r="BJ371" i="1"/>
  <c r="BK371" i="1" s="1"/>
  <c r="BL371" i="1" s="1"/>
  <c r="D371" i="1"/>
  <c r="BJ370" i="1"/>
  <c r="BK370" i="1" s="1"/>
  <c r="BL370" i="1" s="1"/>
  <c r="D370" i="1"/>
  <c r="BJ369" i="1"/>
  <c r="BK369" i="1" s="1"/>
  <c r="BL369" i="1" s="1"/>
  <c r="D369" i="1"/>
  <c r="BJ368" i="1"/>
  <c r="BK368" i="1" s="1"/>
  <c r="BL368" i="1" s="1"/>
  <c r="D368" i="1"/>
  <c r="BJ367" i="1"/>
  <c r="BK367" i="1" s="1"/>
  <c r="BL367" i="1" s="1"/>
  <c r="D367" i="1"/>
  <c r="BJ366" i="1"/>
  <c r="BK366" i="1" s="1"/>
  <c r="BL366" i="1" s="1"/>
  <c r="D366" i="1"/>
  <c r="BJ365" i="1"/>
  <c r="BK365" i="1" s="1"/>
  <c r="BL365" i="1" s="1"/>
  <c r="D365" i="1"/>
  <c r="BJ364" i="1"/>
  <c r="BK364" i="1" s="1"/>
  <c r="BL364" i="1" s="1"/>
  <c r="D364" i="1"/>
  <c r="BJ363" i="1"/>
  <c r="BK363" i="1" s="1"/>
  <c r="BL363" i="1" s="1"/>
  <c r="D363" i="1"/>
  <c r="BJ362" i="1"/>
  <c r="BK362" i="1" s="1"/>
  <c r="BL362" i="1" s="1"/>
  <c r="D362" i="1"/>
  <c r="BJ421" i="1"/>
  <c r="BK421" i="1" s="1"/>
  <c r="BL421" i="1" s="1"/>
  <c r="D421" i="1"/>
  <c r="BJ420" i="1"/>
  <c r="BK420" i="1" s="1"/>
  <c r="BL420" i="1" s="1"/>
  <c r="D420" i="1"/>
  <c r="BJ419" i="1"/>
  <c r="BK419" i="1" s="1"/>
  <c r="BL419" i="1" s="1"/>
  <c r="D419" i="1"/>
  <c r="BJ418" i="1"/>
  <c r="BK418" i="1" s="1"/>
  <c r="BL418" i="1" s="1"/>
  <c r="D418" i="1"/>
  <c r="BJ417" i="1"/>
  <c r="BK417" i="1" s="1"/>
  <c r="BL417" i="1" s="1"/>
  <c r="D417" i="1"/>
  <c r="BJ416" i="1"/>
  <c r="BK416" i="1" s="1"/>
  <c r="BL416" i="1" s="1"/>
  <c r="D416" i="1"/>
  <c r="BJ415" i="1"/>
  <c r="BK415" i="1" s="1"/>
  <c r="BL415" i="1" s="1"/>
  <c r="D415" i="1"/>
  <c r="BJ414" i="1"/>
  <c r="BK414" i="1" s="1"/>
  <c r="BL414" i="1" s="1"/>
  <c r="D414" i="1"/>
  <c r="BJ413" i="1"/>
  <c r="BK413" i="1" s="1"/>
  <c r="BL413" i="1" s="1"/>
  <c r="D413" i="1"/>
  <c r="BJ412" i="1"/>
  <c r="BK412" i="1" s="1"/>
  <c r="BL412" i="1" s="1"/>
  <c r="D412" i="1"/>
  <c r="BJ411" i="1"/>
  <c r="BK411" i="1" s="1"/>
  <c r="BL411" i="1" s="1"/>
  <c r="D411" i="1"/>
  <c r="BJ410" i="1"/>
  <c r="BK410" i="1" s="1"/>
  <c r="BL410" i="1" s="1"/>
  <c r="D410" i="1"/>
  <c r="BJ409" i="1"/>
  <c r="BK409" i="1" s="1"/>
  <c r="BL409" i="1" s="1"/>
  <c r="D409" i="1"/>
  <c r="BJ408" i="1"/>
  <c r="BK408" i="1" s="1"/>
  <c r="BL408" i="1" s="1"/>
  <c r="D408" i="1"/>
  <c r="BJ407" i="1"/>
  <c r="BK407" i="1" s="1"/>
  <c r="BL407" i="1" s="1"/>
  <c r="D407" i="1"/>
  <c r="BJ406" i="1"/>
  <c r="BK406" i="1" s="1"/>
  <c r="BL406" i="1" s="1"/>
  <c r="D406" i="1"/>
  <c r="BJ405" i="1"/>
  <c r="BK405" i="1" s="1"/>
  <c r="BL405" i="1" s="1"/>
  <c r="D405" i="1"/>
  <c r="BJ404" i="1"/>
  <c r="BK404" i="1" s="1"/>
  <c r="BL404" i="1" s="1"/>
  <c r="D404" i="1"/>
  <c r="BJ403" i="1"/>
  <c r="BK403" i="1" s="1"/>
  <c r="BL403" i="1" s="1"/>
  <c r="D403" i="1"/>
  <c r="BJ402" i="1"/>
  <c r="BK402" i="1" s="1"/>
  <c r="BL402" i="1" s="1"/>
  <c r="D402" i="1"/>
  <c r="BJ221" i="1"/>
  <c r="BK221" i="1" s="1"/>
  <c r="BL221" i="1" s="1"/>
  <c r="D221" i="1"/>
  <c r="BJ220" i="1"/>
  <c r="BK220" i="1" s="1"/>
  <c r="BL220" i="1" s="1"/>
  <c r="D220" i="1"/>
  <c r="BJ219" i="1"/>
  <c r="BK219" i="1" s="1"/>
  <c r="BL219" i="1" s="1"/>
  <c r="D219" i="1"/>
  <c r="BJ218" i="1"/>
  <c r="BK218" i="1" s="1"/>
  <c r="BL218" i="1" s="1"/>
  <c r="D218" i="1"/>
  <c r="BJ217" i="1"/>
  <c r="BK217" i="1" s="1"/>
  <c r="BL217" i="1" s="1"/>
  <c r="D217" i="1"/>
  <c r="BJ216" i="1"/>
  <c r="BK216" i="1" s="1"/>
  <c r="BL216" i="1" s="1"/>
  <c r="D216" i="1"/>
  <c r="BJ215" i="1"/>
  <c r="BK215" i="1" s="1"/>
  <c r="BL215" i="1" s="1"/>
  <c r="D215" i="1"/>
  <c r="BJ214" i="1"/>
  <c r="BK214" i="1" s="1"/>
  <c r="BL214" i="1" s="1"/>
  <c r="D214" i="1"/>
  <c r="BJ213" i="1"/>
  <c r="BK213" i="1" s="1"/>
  <c r="BL213" i="1" s="1"/>
  <c r="D213" i="1"/>
  <c r="BJ212" i="1"/>
  <c r="BK212" i="1" s="1"/>
  <c r="BL212" i="1" s="1"/>
  <c r="D212" i="1"/>
  <c r="BJ211" i="1"/>
  <c r="BK211" i="1" s="1"/>
  <c r="BL211" i="1" s="1"/>
  <c r="D211" i="1"/>
  <c r="BJ210" i="1"/>
  <c r="BK210" i="1" s="1"/>
  <c r="BL210" i="1" s="1"/>
  <c r="D210" i="1"/>
  <c r="BJ209" i="1"/>
  <c r="BK209" i="1" s="1"/>
  <c r="BL209" i="1" s="1"/>
  <c r="D209" i="1"/>
  <c r="BJ208" i="1"/>
  <c r="BK208" i="1" s="1"/>
  <c r="BL208" i="1" s="1"/>
  <c r="D208" i="1"/>
  <c r="BJ207" i="1"/>
  <c r="BK207" i="1" s="1"/>
  <c r="BL207" i="1" s="1"/>
  <c r="D207" i="1"/>
  <c r="BJ206" i="1"/>
  <c r="BK206" i="1" s="1"/>
  <c r="BL206" i="1" s="1"/>
  <c r="D206" i="1"/>
  <c r="BJ205" i="1"/>
  <c r="BK205" i="1" s="1"/>
  <c r="BL205" i="1" s="1"/>
  <c r="D205" i="1"/>
  <c r="BJ204" i="1"/>
  <c r="BK204" i="1" s="1"/>
  <c r="BL204" i="1" s="1"/>
  <c r="D204" i="1"/>
  <c r="BJ203" i="1"/>
  <c r="BK203" i="1" s="1"/>
  <c r="BL203" i="1" s="1"/>
  <c r="D203" i="1"/>
  <c r="BJ202" i="1"/>
  <c r="BK202" i="1" s="1"/>
  <c r="BL202" i="1" s="1"/>
  <c r="D202" i="1"/>
  <c r="BJ201" i="1"/>
  <c r="BK201" i="1" s="1"/>
  <c r="BL201" i="1" s="1"/>
  <c r="D201" i="1"/>
  <c r="BJ200" i="1"/>
  <c r="BK200" i="1" s="1"/>
  <c r="BL200" i="1" s="1"/>
  <c r="D200" i="1"/>
  <c r="BJ199" i="1"/>
  <c r="BK199" i="1" s="1"/>
  <c r="BL199" i="1" s="1"/>
  <c r="D199" i="1"/>
  <c r="BJ198" i="1"/>
  <c r="BK198" i="1" s="1"/>
  <c r="BL198" i="1" s="1"/>
  <c r="D198" i="1"/>
  <c r="BJ197" i="1"/>
  <c r="BK197" i="1" s="1"/>
  <c r="BL197" i="1" s="1"/>
  <c r="D197" i="1"/>
  <c r="BJ196" i="1"/>
  <c r="BK196" i="1" s="1"/>
  <c r="BL196" i="1" s="1"/>
  <c r="D196" i="1"/>
  <c r="BJ195" i="1"/>
  <c r="BK195" i="1" s="1"/>
  <c r="BL195" i="1" s="1"/>
  <c r="D195" i="1"/>
  <c r="BJ194" i="1"/>
  <c r="BK194" i="1" s="1"/>
  <c r="BL194" i="1" s="1"/>
  <c r="D194" i="1"/>
  <c r="BJ193" i="1"/>
  <c r="BK193" i="1" s="1"/>
  <c r="BL193" i="1" s="1"/>
  <c r="D193" i="1"/>
  <c r="BJ192" i="1"/>
  <c r="BK192" i="1" s="1"/>
  <c r="BL192" i="1" s="1"/>
  <c r="D192" i="1"/>
  <c r="BJ191" i="1"/>
  <c r="BK191" i="1" s="1"/>
  <c r="BL191" i="1" s="1"/>
  <c r="D191" i="1"/>
  <c r="BJ190" i="1"/>
  <c r="BK190" i="1" s="1"/>
  <c r="BL190" i="1" s="1"/>
  <c r="D190" i="1"/>
  <c r="BJ189" i="1"/>
  <c r="BK189" i="1" s="1"/>
  <c r="BL189" i="1" s="1"/>
  <c r="D189" i="1"/>
  <c r="BJ188" i="1"/>
  <c r="BK188" i="1" s="1"/>
  <c r="BL188" i="1" s="1"/>
  <c r="D188" i="1"/>
  <c r="BJ187" i="1"/>
  <c r="BK187" i="1" s="1"/>
  <c r="BL187" i="1" s="1"/>
  <c r="D187" i="1"/>
  <c r="BJ186" i="1"/>
  <c r="BK186" i="1" s="1"/>
  <c r="BL186" i="1" s="1"/>
  <c r="D186" i="1"/>
  <c r="BJ185" i="1"/>
  <c r="BK185" i="1" s="1"/>
  <c r="BL185" i="1" s="1"/>
  <c r="D185" i="1"/>
  <c r="BJ184" i="1"/>
  <c r="BK184" i="1" s="1"/>
  <c r="BL184" i="1" s="1"/>
  <c r="D184" i="1"/>
  <c r="BJ183" i="1"/>
  <c r="BK183" i="1" s="1"/>
  <c r="BL183" i="1" s="1"/>
  <c r="D183" i="1"/>
  <c r="BJ182" i="1"/>
  <c r="BK182" i="1" s="1"/>
  <c r="BL182" i="1" s="1"/>
  <c r="D182" i="1"/>
  <c r="BJ481" i="1"/>
  <c r="BK481" i="1" s="1"/>
  <c r="BL481" i="1" s="1"/>
  <c r="D481" i="1"/>
  <c r="BJ480" i="1"/>
  <c r="BK480" i="1" s="1"/>
  <c r="BL480" i="1" s="1"/>
  <c r="D480" i="1"/>
  <c r="BJ479" i="1"/>
  <c r="BK479" i="1" s="1"/>
  <c r="BL479" i="1" s="1"/>
  <c r="D479" i="1"/>
  <c r="BJ478" i="1"/>
  <c r="BK478" i="1" s="1"/>
  <c r="BL478" i="1" s="1"/>
  <c r="D478" i="1"/>
  <c r="BJ477" i="1"/>
  <c r="BK477" i="1" s="1"/>
  <c r="BL477" i="1" s="1"/>
  <c r="D477" i="1"/>
  <c r="BJ476" i="1"/>
  <c r="BK476" i="1" s="1"/>
  <c r="BL476" i="1" s="1"/>
  <c r="D476" i="1"/>
  <c r="BJ475" i="1"/>
  <c r="BK475" i="1" s="1"/>
  <c r="BL475" i="1" s="1"/>
  <c r="D475" i="1"/>
  <c r="BJ474" i="1"/>
  <c r="BK474" i="1" s="1"/>
  <c r="BL474" i="1" s="1"/>
  <c r="D474" i="1"/>
  <c r="BJ473" i="1"/>
  <c r="BK473" i="1" s="1"/>
  <c r="BL473" i="1" s="1"/>
  <c r="D473" i="1"/>
  <c r="BJ472" i="1"/>
  <c r="BK472" i="1" s="1"/>
  <c r="BL472" i="1" s="1"/>
  <c r="D472" i="1"/>
  <c r="BJ471" i="1"/>
  <c r="BK471" i="1" s="1"/>
  <c r="BL471" i="1" s="1"/>
  <c r="D471" i="1"/>
  <c r="BJ470" i="1"/>
  <c r="BK470" i="1" s="1"/>
  <c r="BL470" i="1" s="1"/>
  <c r="D470" i="1"/>
  <c r="BJ469" i="1"/>
  <c r="BK469" i="1" s="1"/>
  <c r="BL469" i="1" s="1"/>
  <c r="D469" i="1"/>
  <c r="BJ468" i="1"/>
  <c r="BK468" i="1" s="1"/>
  <c r="BL468" i="1" s="1"/>
  <c r="D468" i="1"/>
  <c r="BJ467" i="1"/>
  <c r="BK467" i="1" s="1"/>
  <c r="BL467" i="1" s="1"/>
  <c r="D467" i="1"/>
  <c r="BJ466" i="1"/>
  <c r="BK466" i="1" s="1"/>
  <c r="BL466" i="1" s="1"/>
  <c r="D466" i="1"/>
  <c r="BJ465" i="1"/>
  <c r="BK465" i="1" s="1"/>
  <c r="BL465" i="1" s="1"/>
  <c r="D465" i="1"/>
  <c r="BJ464" i="1"/>
  <c r="BK464" i="1" s="1"/>
  <c r="BL464" i="1" s="1"/>
  <c r="D464" i="1"/>
  <c r="BJ463" i="1"/>
  <c r="BK463" i="1" s="1"/>
  <c r="BL463" i="1" s="1"/>
  <c r="D463" i="1"/>
  <c r="BJ462" i="1"/>
  <c r="BK462" i="1" s="1"/>
  <c r="BL462" i="1" s="1"/>
  <c r="D462" i="1"/>
  <c r="BJ461" i="1"/>
  <c r="BK461" i="1" s="1"/>
  <c r="BL461" i="1" s="1"/>
  <c r="D461" i="1"/>
  <c r="BJ460" i="1"/>
  <c r="BK460" i="1" s="1"/>
  <c r="D460" i="1"/>
  <c r="BJ459" i="1"/>
  <c r="BK459" i="1" s="1"/>
  <c r="BL459" i="1" s="1"/>
  <c r="D459" i="1"/>
  <c r="BJ458" i="1"/>
  <c r="BK458" i="1" s="1"/>
  <c r="BL458" i="1" s="1"/>
  <c r="D458" i="1"/>
  <c r="BJ457" i="1"/>
  <c r="BK457" i="1" s="1"/>
  <c r="BL457" i="1" s="1"/>
  <c r="D457" i="1"/>
  <c r="BJ456" i="1"/>
  <c r="BK456" i="1" s="1"/>
  <c r="BL456" i="1" s="1"/>
  <c r="D456" i="1"/>
  <c r="BJ455" i="1"/>
  <c r="BK455" i="1" s="1"/>
  <c r="BL455" i="1" s="1"/>
  <c r="D455" i="1"/>
  <c r="BJ454" i="1"/>
  <c r="BK454" i="1" s="1"/>
  <c r="D454" i="1"/>
  <c r="BJ453" i="1"/>
  <c r="BK453" i="1" s="1"/>
  <c r="BL453" i="1" s="1"/>
  <c r="D453" i="1"/>
  <c r="BJ452" i="1"/>
  <c r="BK452" i="1" s="1"/>
  <c r="D452" i="1"/>
  <c r="BJ451" i="1"/>
  <c r="BK451" i="1" s="1"/>
  <c r="BL451" i="1" s="1"/>
  <c r="D451" i="1"/>
  <c r="BJ450" i="1"/>
  <c r="BK450" i="1" s="1"/>
  <c r="BL450" i="1" s="1"/>
  <c r="D450" i="1"/>
  <c r="BJ449" i="1"/>
  <c r="BK449" i="1" s="1"/>
  <c r="BL449" i="1" s="1"/>
  <c r="D449" i="1"/>
  <c r="BJ448" i="1"/>
  <c r="BK448" i="1" s="1"/>
  <c r="BL448" i="1" s="1"/>
  <c r="D448" i="1"/>
  <c r="BJ447" i="1"/>
  <c r="BK447" i="1" s="1"/>
  <c r="BL447" i="1" s="1"/>
  <c r="D447" i="1"/>
  <c r="BJ446" i="1"/>
  <c r="BK446" i="1" s="1"/>
  <c r="BL446" i="1" s="1"/>
  <c r="D446" i="1"/>
  <c r="BJ445" i="1"/>
  <c r="BK445" i="1" s="1"/>
  <c r="BL445" i="1" s="1"/>
  <c r="D445" i="1"/>
  <c r="BJ444" i="1"/>
  <c r="BK444" i="1" s="1"/>
  <c r="BL444" i="1" s="1"/>
  <c r="D444" i="1"/>
  <c r="BJ443" i="1"/>
  <c r="BK443" i="1" s="1"/>
  <c r="BL443" i="1" s="1"/>
  <c r="D443" i="1"/>
  <c r="BJ442" i="1"/>
  <c r="BK442" i="1" s="1"/>
  <c r="BL442" i="1" s="1"/>
  <c r="D442" i="1"/>
  <c r="BJ441" i="1"/>
  <c r="BK441" i="1" s="1"/>
  <c r="BL441" i="1" s="1"/>
  <c r="D441" i="1"/>
  <c r="BJ440" i="1"/>
  <c r="BK440" i="1" s="1"/>
  <c r="BL440" i="1" s="1"/>
  <c r="D440" i="1"/>
  <c r="BJ439" i="1"/>
  <c r="BK439" i="1" s="1"/>
  <c r="BL439" i="1" s="1"/>
  <c r="D439" i="1"/>
  <c r="BJ438" i="1"/>
  <c r="BK438" i="1" s="1"/>
  <c r="BL438" i="1" s="1"/>
  <c r="D438" i="1"/>
  <c r="BJ437" i="1"/>
  <c r="BK437" i="1" s="1"/>
  <c r="BL437" i="1" s="1"/>
  <c r="D437" i="1"/>
  <c r="BJ436" i="1"/>
  <c r="BK436" i="1" s="1"/>
  <c r="BL436" i="1" s="1"/>
  <c r="D436" i="1"/>
  <c r="BJ435" i="1"/>
  <c r="BK435" i="1" s="1"/>
  <c r="BL435" i="1" s="1"/>
  <c r="D435" i="1"/>
  <c r="BJ434" i="1"/>
  <c r="BK434" i="1" s="1"/>
  <c r="BL434" i="1" s="1"/>
  <c r="D434" i="1"/>
  <c r="BJ433" i="1"/>
  <c r="BK433" i="1" s="1"/>
  <c r="BL433" i="1" s="1"/>
  <c r="D433" i="1"/>
  <c r="BJ432" i="1"/>
  <c r="BK432" i="1" s="1"/>
  <c r="BL432" i="1" s="1"/>
  <c r="D432" i="1"/>
  <c r="BJ431" i="1"/>
  <c r="BK431" i="1" s="1"/>
  <c r="BL431" i="1" s="1"/>
  <c r="D431" i="1"/>
  <c r="BJ430" i="1"/>
  <c r="BK430" i="1" s="1"/>
  <c r="BL430" i="1" s="1"/>
  <c r="D430" i="1"/>
  <c r="BJ429" i="1"/>
  <c r="BK429" i="1" s="1"/>
  <c r="BL429" i="1" s="1"/>
  <c r="D429" i="1"/>
  <c r="BJ428" i="1"/>
  <c r="BK428" i="1" s="1"/>
  <c r="BL428" i="1" s="1"/>
  <c r="D428" i="1"/>
  <c r="BJ427" i="1"/>
  <c r="BK427" i="1" s="1"/>
  <c r="BL427" i="1" s="1"/>
  <c r="D427" i="1"/>
  <c r="BJ426" i="1"/>
  <c r="BK426" i="1" s="1"/>
  <c r="BL426" i="1" s="1"/>
  <c r="D426" i="1"/>
  <c r="BJ425" i="1"/>
  <c r="BK425" i="1" s="1"/>
  <c r="BL425" i="1" s="1"/>
  <c r="D425" i="1"/>
  <c r="BJ424" i="1"/>
  <c r="BK424" i="1" s="1"/>
  <c r="BL424" i="1" s="1"/>
  <c r="D424" i="1"/>
  <c r="BJ423" i="1"/>
  <c r="BK423" i="1" s="1"/>
  <c r="BL423" i="1" s="1"/>
  <c r="D423" i="1"/>
  <c r="BJ422" i="1"/>
  <c r="BK422" i="1" s="1"/>
  <c r="BL422" i="1" s="1"/>
  <c r="D422" i="1"/>
  <c r="BJ301" i="1"/>
  <c r="BK301" i="1" s="1"/>
  <c r="BL301" i="1" s="1"/>
  <c r="D301" i="1"/>
  <c r="BJ300" i="1"/>
  <c r="BK300" i="1" s="1"/>
  <c r="BL300" i="1" s="1"/>
  <c r="D300" i="1"/>
  <c r="BJ299" i="1"/>
  <c r="BK299" i="1" s="1"/>
  <c r="BL299" i="1" s="1"/>
  <c r="D299" i="1"/>
  <c r="BJ298" i="1"/>
  <c r="BK298" i="1" s="1"/>
  <c r="BL298" i="1" s="1"/>
  <c r="D298" i="1"/>
  <c r="BJ297" i="1"/>
  <c r="BK297" i="1" s="1"/>
  <c r="BL297" i="1" s="1"/>
  <c r="D297" i="1"/>
  <c r="BJ296" i="1"/>
  <c r="BK296" i="1" s="1"/>
  <c r="BL296" i="1" s="1"/>
  <c r="D296" i="1"/>
  <c r="BJ295" i="1"/>
  <c r="BK295" i="1" s="1"/>
  <c r="BL295" i="1" s="1"/>
  <c r="D295" i="1"/>
  <c r="BJ294" i="1"/>
  <c r="BK294" i="1" s="1"/>
  <c r="BL294" i="1" s="1"/>
  <c r="D294" i="1"/>
  <c r="BJ293" i="1"/>
  <c r="BK293" i="1" s="1"/>
  <c r="BL293" i="1" s="1"/>
  <c r="D293" i="1"/>
  <c r="BJ292" i="1"/>
  <c r="BK292" i="1" s="1"/>
  <c r="BL292" i="1" s="1"/>
  <c r="D292" i="1"/>
  <c r="BJ291" i="1"/>
  <c r="BK291" i="1" s="1"/>
  <c r="BL291" i="1" s="1"/>
  <c r="D291" i="1"/>
  <c r="BJ290" i="1"/>
  <c r="BK290" i="1" s="1"/>
  <c r="BL290" i="1" s="1"/>
  <c r="D290" i="1"/>
  <c r="BJ289" i="1"/>
  <c r="BK289" i="1" s="1"/>
  <c r="BL289" i="1" s="1"/>
  <c r="D289" i="1"/>
  <c r="BJ288" i="1"/>
  <c r="BK288" i="1" s="1"/>
  <c r="BL288" i="1" s="1"/>
  <c r="D288" i="1"/>
  <c r="BJ287" i="1"/>
  <c r="BK287" i="1" s="1"/>
  <c r="BL287" i="1" s="1"/>
  <c r="D287" i="1"/>
  <c r="BJ286" i="1"/>
  <c r="BK286" i="1" s="1"/>
  <c r="BL286" i="1" s="1"/>
  <c r="D286" i="1"/>
  <c r="BJ285" i="1"/>
  <c r="BK285" i="1" s="1"/>
  <c r="BL285" i="1" s="1"/>
  <c r="D285" i="1"/>
  <c r="BJ284" i="1"/>
  <c r="BK284" i="1" s="1"/>
  <c r="BL284" i="1" s="1"/>
  <c r="D284" i="1"/>
  <c r="BJ283" i="1"/>
  <c r="BK283" i="1" s="1"/>
  <c r="BL283" i="1" s="1"/>
  <c r="D283" i="1"/>
  <c r="BJ282" i="1"/>
  <c r="BK282" i="1" s="1"/>
  <c r="BL282" i="1" s="1"/>
  <c r="D282" i="1"/>
  <c r="BJ281" i="1"/>
  <c r="BK281" i="1" s="1"/>
  <c r="BL281" i="1" s="1"/>
  <c r="D281" i="1"/>
  <c r="BJ280" i="1"/>
  <c r="BK280" i="1" s="1"/>
  <c r="BL280" i="1" s="1"/>
  <c r="D280" i="1"/>
  <c r="BJ279" i="1"/>
  <c r="BK279" i="1" s="1"/>
  <c r="BL279" i="1" s="1"/>
  <c r="D279" i="1"/>
  <c r="BJ278" i="1"/>
  <c r="BK278" i="1" s="1"/>
  <c r="BL278" i="1" s="1"/>
  <c r="D278" i="1"/>
  <c r="BJ277" i="1"/>
  <c r="BK277" i="1" s="1"/>
  <c r="BL277" i="1" s="1"/>
  <c r="D277" i="1"/>
  <c r="BJ276" i="1"/>
  <c r="BK276" i="1" s="1"/>
  <c r="BL276" i="1" s="1"/>
  <c r="D276" i="1"/>
  <c r="BJ275" i="1"/>
  <c r="BK275" i="1" s="1"/>
  <c r="BL275" i="1" s="1"/>
  <c r="D275" i="1"/>
  <c r="BJ274" i="1"/>
  <c r="BK274" i="1" s="1"/>
  <c r="BL274" i="1" s="1"/>
  <c r="D274" i="1"/>
  <c r="BJ273" i="1"/>
  <c r="BK273" i="1" s="1"/>
  <c r="BL273" i="1" s="1"/>
  <c r="D273" i="1"/>
  <c r="BJ272" i="1"/>
  <c r="BK272" i="1" s="1"/>
  <c r="BL272" i="1" s="1"/>
  <c r="D272" i="1"/>
  <c r="BJ271" i="1"/>
  <c r="BK271" i="1" s="1"/>
  <c r="BL271" i="1" s="1"/>
  <c r="D271" i="1"/>
  <c r="BJ270" i="1"/>
  <c r="BK270" i="1" s="1"/>
  <c r="BL270" i="1" s="1"/>
  <c r="D270" i="1"/>
  <c r="BJ269" i="1"/>
  <c r="BK269" i="1" s="1"/>
  <c r="BL269" i="1" s="1"/>
  <c r="D269" i="1"/>
  <c r="BJ268" i="1"/>
  <c r="BK268" i="1" s="1"/>
  <c r="BL268" i="1" s="1"/>
  <c r="D268" i="1"/>
  <c r="BJ267" i="1"/>
  <c r="BK267" i="1" s="1"/>
  <c r="BL267" i="1" s="1"/>
  <c r="D267" i="1"/>
  <c r="BJ266" i="1"/>
  <c r="BK266" i="1" s="1"/>
  <c r="BL266" i="1" s="1"/>
  <c r="D266" i="1"/>
  <c r="BJ265" i="1"/>
  <c r="BK265" i="1" s="1"/>
  <c r="BL265" i="1" s="1"/>
  <c r="D265" i="1"/>
  <c r="BJ264" i="1"/>
  <c r="BK264" i="1" s="1"/>
  <c r="BL264" i="1" s="1"/>
  <c r="D264" i="1"/>
  <c r="BJ263" i="1"/>
  <c r="BK263" i="1" s="1"/>
  <c r="BL263" i="1" s="1"/>
  <c r="D263" i="1"/>
  <c r="BJ262" i="1"/>
  <c r="BK262" i="1" s="1"/>
  <c r="BL262" i="1" s="1"/>
  <c r="D262" i="1"/>
  <c r="BJ261" i="1"/>
  <c r="BK261" i="1" s="1"/>
  <c r="BL261" i="1" s="1"/>
  <c r="D261" i="1"/>
  <c r="BJ260" i="1"/>
  <c r="BK260" i="1" s="1"/>
  <c r="BL260" i="1" s="1"/>
  <c r="D260" i="1"/>
  <c r="BJ259" i="1"/>
  <c r="BK259" i="1" s="1"/>
  <c r="BL259" i="1" s="1"/>
  <c r="D259" i="1"/>
  <c r="BJ258" i="1"/>
  <c r="BK258" i="1" s="1"/>
  <c r="BL258" i="1" s="1"/>
  <c r="D258" i="1"/>
  <c r="BJ257" i="1"/>
  <c r="BK257" i="1" s="1"/>
  <c r="BL257" i="1" s="1"/>
  <c r="D257" i="1"/>
  <c r="BJ256" i="1"/>
  <c r="BK256" i="1" s="1"/>
  <c r="BL256" i="1" s="1"/>
  <c r="D256" i="1"/>
  <c r="BJ255" i="1"/>
  <c r="BK255" i="1" s="1"/>
  <c r="BL255" i="1" s="1"/>
  <c r="D255" i="1"/>
  <c r="BJ254" i="1"/>
  <c r="BK254" i="1" s="1"/>
  <c r="BL254" i="1" s="1"/>
  <c r="D254" i="1"/>
  <c r="BJ253" i="1"/>
  <c r="BK253" i="1" s="1"/>
  <c r="BL253" i="1" s="1"/>
  <c r="D253" i="1"/>
  <c r="BJ252" i="1"/>
  <c r="BK252" i="1" s="1"/>
  <c r="BL252" i="1" s="1"/>
  <c r="D252" i="1"/>
  <c r="BJ251" i="1"/>
  <c r="BK251" i="1" s="1"/>
  <c r="BL251" i="1" s="1"/>
  <c r="D251" i="1"/>
  <c r="BJ250" i="1"/>
  <c r="BK250" i="1" s="1"/>
  <c r="BL250" i="1" s="1"/>
  <c r="D250" i="1"/>
  <c r="BJ249" i="1"/>
  <c r="BK249" i="1" s="1"/>
  <c r="BL249" i="1" s="1"/>
  <c r="D249" i="1"/>
  <c r="BJ248" i="1"/>
  <c r="BK248" i="1" s="1"/>
  <c r="BL248" i="1" s="1"/>
  <c r="D248" i="1"/>
  <c r="BJ247" i="1"/>
  <c r="BK247" i="1" s="1"/>
  <c r="BL247" i="1" s="1"/>
  <c r="D247" i="1"/>
  <c r="BJ246" i="1"/>
  <c r="BK246" i="1" s="1"/>
  <c r="BL246" i="1" s="1"/>
  <c r="D246" i="1"/>
  <c r="BJ245" i="1"/>
  <c r="BK245" i="1" s="1"/>
  <c r="BL245" i="1" s="1"/>
  <c r="D245" i="1"/>
  <c r="BJ244" i="1"/>
  <c r="BK244" i="1" s="1"/>
  <c r="BL244" i="1" s="1"/>
  <c r="D244" i="1"/>
  <c r="BJ243" i="1"/>
  <c r="BK243" i="1" s="1"/>
  <c r="BL243" i="1" s="1"/>
  <c r="D243" i="1"/>
  <c r="BJ242" i="1"/>
  <c r="BK242" i="1" s="1"/>
  <c r="BL242" i="1" s="1"/>
  <c r="D242" i="1"/>
  <c r="BJ241" i="1"/>
  <c r="BK241" i="1" s="1"/>
  <c r="BL241" i="1" s="1"/>
  <c r="D241" i="1"/>
  <c r="BJ240" i="1"/>
  <c r="BK240" i="1" s="1"/>
  <c r="BL240" i="1" s="1"/>
  <c r="D240" i="1"/>
  <c r="BJ239" i="1"/>
  <c r="BK239" i="1" s="1"/>
  <c r="BL239" i="1" s="1"/>
  <c r="D239" i="1"/>
  <c r="BJ238" i="1"/>
  <c r="BK238" i="1" s="1"/>
  <c r="BL238" i="1" s="1"/>
  <c r="D238" i="1"/>
  <c r="BJ237" i="1"/>
  <c r="BK237" i="1" s="1"/>
  <c r="BL237" i="1" s="1"/>
  <c r="D237" i="1"/>
  <c r="BJ236" i="1"/>
  <c r="BK236" i="1" s="1"/>
  <c r="BL236" i="1" s="1"/>
  <c r="D236" i="1"/>
  <c r="BJ235" i="1"/>
  <c r="BK235" i="1" s="1"/>
  <c r="BL235" i="1" s="1"/>
  <c r="D235" i="1"/>
  <c r="BJ234" i="1"/>
  <c r="BK234" i="1" s="1"/>
  <c r="BL234" i="1" s="1"/>
  <c r="D234" i="1"/>
  <c r="BJ233" i="1"/>
  <c r="BK233" i="1" s="1"/>
  <c r="BL233" i="1" s="1"/>
  <c r="D233" i="1"/>
  <c r="BJ232" i="1"/>
  <c r="BK232" i="1" s="1"/>
  <c r="BL232" i="1" s="1"/>
  <c r="D232" i="1"/>
  <c r="BJ231" i="1"/>
  <c r="BK231" i="1" s="1"/>
  <c r="BL231" i="1" s="1"/>
  <c r="D231" i="1"/>
  <c r="BJ230" i="1"/>
  <c r="BK230" i="1" s="1"/>
  <c r="BL230" i="1" s="1"/>
  <c r="D230" i="1"/>
  <c r="BJ229" i="1"/>
  <c r="BK229" i="1" s="1"/>
  <c r="BL229" i="1" s="1"/>
  <c r="D229" i="1"/>
  <c r="BJ228" i="1"/>
  <c r="BK228" i="1" s="1"/>
  <c r="BL228" i="1" s="1"/>
  <c r="D228" i="1"/>
  <c r="BJ227" i="1"/>
  <c r="BK227" i="1" s="1"/>
  <c r="BL227" i="1" s="1"/>
  <c r="D227" i="1"/>
  <c r="BJ226" i="1"/>
  <c r="BK226" i="1" s="1"/>
  <c r="BL226" i="1" s="1"/>
  <c r="D226" i="1"/>
  <c r="BJ225" i="1"/>
  <c r="BK225" i="1" s="1"/>
  <c r="BL225" i="1" s="1"/>
  <c r="D225" i="1"/>
  <c r="BJ224" i="1"/>
  <c r="BK224" i="1" s="1"/>
  <c r="BL224" i="1" s="1"/>
  <c r="D224" i="1"/>
  <c r="BJ223" i="1"/>
  <c r="BK223" i="1" s="1"/>
  <c r="BL223" i="1" s="1"/>
  <c r="D223" i="1"/>
  <c r="BJ222" i="1"/>
  <c r="BK222" i="1" s="1"/>
  <c r="BL222" i="1" s="1"/>
  <c r="D222" i="1"/>
  <c r="BM460" i="1" l="1"/>
  <c r="BL460" i="1"/>
  <c r="BM452" i="1"/>
  <c r="BL452" i="1"/>
  <c r="BM454" i="1"/>
  <c r="BL454" i="1"/>
  <c r="BM393" i="1"/>
  <c r="CT393" i="1"/>
  <c r="CX393" i="1" s="1"/>
  <c r="CU393" i="1"/>
  <c r="CY393" i="1" s="1"/>
  <c r="CV393" i="1"/>
  <c r="CZ393" i="1" s="1"/>
  <c r="CW393" i="1"/>
  <c r="DA393" i="1" s="1"/>
  <c r="BM233" i="1"/>
  <c r="CT233" i="1"/>
  <c r="CX233" i="1" s="1"/>
  <c r="CV233" i="1"/>
  <c r="CZ233" i="1" s="1"/>
  <c r="CW233" i="1"/>
  <c r="DA233" i="1" s="1"/>
  <c r="CU233" i="1"/>
  <c r="CY233" i="1" s="1"/>
  <c r="BM239" i="1"/>
  <c r="CV239" i="1"/>
  <c r="CZ239" i="1" s="1"/>
  <c r="CW239" i="1"/>
  <c r="DA239" i="1" s="1"/>
  <c r="CU239" i="1"/>
  <c r="CY239" i="1" s="1"/>
  <c r="CT239" i="1"/>
  <c r="CX239" i="1" s="1"/>
  <c r="BM241" i="1"/>
  <c r="CT241" i="1"/>
  <c r="CX241" i="1" s="1"/>
  <c r="CU241" i="1"/>
  <c r="CY241" i="1" s="1"/>
  <c r="CV241" i="1"/>
  <c r="CZ241" i="1" s="1"/>
  <c r="CW241" i="1"/>
  <c r="DA241" i="1" s="1"/>
  <c r="BM248" i="1"/>
  <c r="CT248" i="1"/>
  <c r="CX248" i="1" s="1"/>
  <c r="CV248" i="1"/>
  <c r="CZ248" i="1" s="1"/>
  <c r="CU248" i="1"/>
  <c r="CY248" i="1" s="1"/>
  <c r="CW248" i="1"/>
  <c r="DA248" i="1" s="1"/>
  <c r="BM254" i="1"/>
  <c r="CV254" i="1"/>
  <c r="CZ254" i="1" s="1"/>
  <c r="CW254" i="1"/>
  <c r="DA254" i="1" s="1"/>
  <c r="CU254" i="1"/>
  <c r="CY254" i="1" s="1"/>
  <c r="CT254" i="1"/>
  <c r="CX254" i="1" s="1"/>
  <c r="BM263" i="1"/>
  <c r="CU263" i="1"/>
  <c r="CY263" i="1" s="1"/>
  <c r="CT263" i="1"/>
  <c r="CX263" i="1" s="1"/>
  <c r="CV263" i="1"/>
  <c r="CZ263" i="1" s="1"/>
  <c r="CW263" i="1"/>
  <c r="DA263" i="1" s="1"/>
  <c r="BM269" i="1"/>
  <c r="CU269" i="1"/>
  <c r="CY269" i="1" s="1"/>
  <c r="CV269" i="1"/>
  <c r="CZ269" i="1" s="1"/>
  <c r="CT269" i="1"/>
  <c r="CX269" i="1" s="1"/>
  <c r="CW269" i="1"/>
  <c r="DA269" i="1" s="1"/>
  <c r="BM272" i="1"/>
  <c r="CT272" i="1"/>
  <c r="CX272" i="1" s="1"/>
  <c r="CU272" i="1"/>
  <c r="CY272" i="1" s="1"/>
  <c r="CV272" i="1"/>
  <c r="CZ272" i="1" s="1"/>
  <c r="CW272" i="1"/>
  <c r="DA272" i="1" s="1"/>
  <c r="BM280" i="1"/>
  <c r="CT280" i="1"/>
  <c r="CX280" i="1" s="1"/>
  <c r="CU280" i="1"/>
  <c r="CY280" i="1" s="1"/>
  <c r="CW280" i="1"/>
  <c r="DA280" i="1" s="1"/>
  <c r="CV280" i="1"/>
  <c r="CZ280" i="1" s="1"/>
  <c r="BM284" i="1"/>
  <c r="CT284" i="1"/>
  <c r="CX284" i="1" s="1"/>
  <c r="CU284" i="1"/>
  <c r="CY284" i="1" s="1"/>
  <c r="CV284" i="1"/>
  <c r="CZ284" i="1" s="1"/>
  <c r="CW284" i="1"/>
  <c r="DA284" i="1" s="1"/>
  <c r="BM287" i="1"/>
  <c r="CU287" i="1"/>
  <c r="CY287" i="1" s="1"/>
  <c r="CV287" i="1"/>
  <c r="CZ287" i="1" s="1"/>
  <c r="CT287" i="1"/>
  <c r="CX287" i="1" s="1"/>
  <c r="CW287" i="1"/>
  <c r="DA287" i="1" s="1"/>
  <c r="BM290" i="1"/>
  <c r="CT290" i="1"/>
  <c r="CX290" i="1" s="1"/>
  <c r="CU290" i="1"/>
  <c r="CY290" i="1" s="1"/>
  <c r="CW290" i="1"/>
  <c r="DA290" i="1" s="1"/>
  <c r="CV290" i="1"/>
  <c r="CZ290" i="1" s="1"/>
  <c r="BM296" i="1"/>
  <c r="CV296" i="1"/>
  <c r="CZ296" i="1" s="1"/>
  <c r="CW296" i="1"/>
  <c r="DA296" i="1" s="1"/>
  <c r="CT296" i="1"/>
  <c r="CX296" i="1" s="1"/>
  <c r="CU296" i="1"/>
  <c r="CY296" i="1" s="1"/>
  <c r="BM425" i="1"/>
  <c r="CT425" i="1"/>
  <c r="CX425" i="1" s="1"/>
  <c r="CV425" i="1"/>
  <c r="CZ425" i="1" s="1"/>
  <c r="CU425" i="1"/>
  <c r="CY425" i="1" s="1"/>
  <c r="CW425" i="1"/>
  <c r="DA425" i="1" s="1"/>
  <c r="BM435" i="1"/>
  <c r="CU435" i="1"/>
  <c r="CY435" i="1" s="1"/>
  <c r="CW435" i="1"/>
  <c r="DA435" i="1" s="1"/>
  <c r="CT435" i="1"/>
  <c r="CX435" i="1" s="1"/>
  <c r="CV435" i="1"/>
  <c r="CZ435" i="1" s="1"/>
  <c r="BM437" i="1"/>
  <c r="CT437" i="1"/>
  <c r="CX437" i="1" s="1"/>
  <c r="CV437" i="1"/>
  <c r="CZ437" i="1" s="1"/>
  <c r="CU437" i="1"/>
  <c r="CY437" i="1" s="1"/>
  <c r="CW437" i="1"/>
  <c r="DA437" i="1" s="1"/>
  <c r="BM443" i="1"/>
  <c r="CT443" i="1"/>
  <c r="CX443" i="1" s="1"/>
  <c r="CU443" i="1"/>
  <c r="CY443" i="1" s="1"/>
  <c r="CV443" i="1"/>
  <c r="CZ443" i="1" s="1"/>
  <c r="CW443" i="1"/>
  <c r="DA443" i="1" s="1"/>
  <c r="BM449" i="1"/>
  <c r="CU449" i="1"/>
  <c r="CY449" i="1" s="1"/>
  <c r="CW449" i="1"/>
  <c r="DA449" i="1" s="1"/>
  <c r="CT449" i="1"/>
  <c r="CX449" i="1" s="1"/>
  <c r="CV449" i="1"/>
  <c r="CZ449" i="1" s="1"/>
  <c r="BM464" i="1"/>
  <c r="CT464" i="1"/>
  <c r="CX464" i="1" s="1"/>
  <c r="CV464" i="1"/>
  <c r="CZ464" i="1" s="1"/>
  <c r="CW464" i="1"/>
  <c r="DA464" i="1" s="1"/>
  <c r="CU464" i="1"/>
  <c r="CY464" i="1" s="1"/>
  <c r="BM467" i="1"/>
  <c r="CT467" i="1"/>
  <c r="CX467" i="1" s="1"/>
  <c r="CV467" i="1"/>
  <c r="CZ467" i="1" s="1"/>
  <c r="CW467" i="1"/>
  <c r="DA467" i="1" s="1"/>
  <c r="CU467" i="1"/>
  <c r="CY467" i="1" s="1"/>
  <c r="BM470" i="1"/>
  <c r="CU470" i="1"/>
  <c r="CY470" i="1" s="1"/>
  <c r="CV470" i="1"/>
  <c r="CZ470" i="1" s="1"/>
  <c r="CW470" i="1"/>
  <c r="DA470" i="1" s="1"/>
  <c r="CT470" i="1"/>
  <c r="CX470" i="1" s="1"/>
  <c r="BM476" i="1"/>
  <c r="CT476" i="1"/>
  <c r="CX476" i="1" s="1"/>
  <c r="CU476" i="1"/>
  <c r="CY476" i="1" s="1"/>
  <c r="CV476" i="1"/>
  <c r="CZ476" i="1" s="1"/>
  <c r="CW476" i="1"/>
  <c r="DA476" i="1" s="1"/>
  <c r="BM185" i="1"/>
  <c r="CV185" i="1"/>
  <c r="CZ185" i="1" s="1"/>
  <c r="CU185" i="1"/>
  <c r="CY185" i="1" s="1"/>
  <c r="CT185" i="1"/>
  <c r="CX185" i="1" s="1"/>
  <c r="CW185" i="1"/>
  <c r="DA185" i="1" s="1"/>
  <c r="BM195" i="1"/>
  <c r="CU195" i="1"/>
  <c r="CY195" i="1" s="1"/>
  <c r="CV195" i="1"/>
  <c r="CZ195" i="1" s="1"/>
  <c r="CW195" i="1"/>
  <c r="DA195" i="1" s="1"/>
  <c r="CT195" i="1"/>
  <c r="CX195" i="1" s="1"/>
  <c r="BM197" i="1"/>
  <c r="CV197" i="1"/>
  <c r="CZ197" i="1" s="1"/>
  <c r="CU197" i="1"/>
  <c r="CY197" i="1" s="1"/>
  <c r="CW197" i="1"/>
  <c r="DA197" i="1" s="1"/>
  <c r="CT197" i="1"/>
  <c r="CX197" i="1" s="1"/>
  <c r="BM203" i="1"/>
  <c r="CW203" i="1"/>
  <c r="DA203" i="1" s="1"/>
  <c r="CV203" i="1"/>
  <c r="CZ203" i="1" s="1"/>
  <c r="CT203" i="1"/>
  <c r="CX203" i="1" s="1"/>
  <c r="CU203" i="1"/>
  <c r="CY203" i="1" s="1"/>
  <c r="BM209" i="1"/>
  <c r="CW209" i="1"/>
  <c r="DA209" i="1" s="1"/>
  <c r="CV209" i="1"/>
  <c r="CZ209" i="1" s="1"/>
  <c r="CT209" i="1"/>
  <c r="CX209" i="1" s="1"/>
  <c r="CU209" i="1"/>
  <c r="CY209" i="1" s="1"/>
  <c r="BM212" i="1"/>
  <c r="CU212" i="1"/>
  <c r="CY212" i="1" s="1"/>
  <c r="CV212" i="1"/>
  <c r="CZ212" i="1" s="1"/>
  <c r="CW212" i="1"/>
  <c r="DA212" i="1" s="1"/>
  <c r="CT212" i="1"/>
  <c r="CX212" i="1" s="1"/>
  <c r="BM220" i="1"/>
  <c r="CT220" i="1"/>
  <c r="CX220" i="1" s="1"/>
  <c r="CU220" i="1"/>
  <c r="CY220" i="1" s="1"/>
  <c r="CV220" i="1"/>
  <c r="CZ220" i="1" s="1"/>
  <c r="CW220" i="1"/>
  <c r="DA220" i="1" s="1"/>
  <c r="BM404" i="1"/>
  <c r="CT404" i="1"/>
  <c r="CX404" i="1" s="1"/>
  <c r="CU404" i="1"/>
  <c r="CY404" i="1" s="1"/>
  <c r="CW404" i="1"/>
  <c r="DA404" i="1" s="1"/>
  <c r="CV404" i="1"/>
  <c r="CZ404" i="1" s="1"/>
  <c r="BM407" i="1"/>
  <c r="CU407" i="1"/>
  <c r="CY407" i="1" s="1"/>
  <c r="CV407" i="1"/>
  <c r="CZ407" i="1" s="1"/>
  <c r="CW407" i="1"/>
  <c r="DA407" i="1" s="1"/>
  <c r="CT407" i="1"/>
  <c r="CX407" i="1" s="1"/>
  <c r="BM410" i="1"/>
  <c r="CT410" i="1"/>
  <c r="CX410" i="1" s="1"/>
  <c r="CU410" i="1"/>
  <c r="CY410" i="1" s="1"/>
  <c r="CV410" i="1"/>
  <c r="CZ410" i="1" s="1"/>
  <c r="CW410" i="1"/>
  <c r="DA410" i="1" s="1"/>
  <c r="BM416" i="1"/>
  <c r="CT416" i="1"/>
  <c r="CX416" i="1" s="1"/>
  <c r="CU416" i="1"/>
  <c r="CY416" i="1" s="1"/>
  <c r="CV416" i="1"/>
  <c r="CZ416" i="1" s="1"/>
  <c r="CW416" i="1"/>
  <c r="DA416" i="1" s="1"/>
  <c r="BM365" i="1"/>
  <c r="CT365" i="1"/>
  <c r="CX365" i="1" s="1"/>
  <c r="CU365" i="1"/>
  <c r="CY365" i="1" s="1"/>
  <c r="CV365" i="1"/>
  <c r="CZ365" i="1" s="1"/>
  <c r="CW365" i="1"/>
  <c r="DA365" i="1" s="1"/>
  <c r="BM375" i="1"/>
  <c r="CT375" i="1"/>
  <c r="CX375" i="1" s="1"/>
  <c r="CU375" i="1"/>
  <c r="CY375" i="1" s="1"/>
  <c r="CV375" i="1"/>
  <c r="CZ375" i="1" s="1"/>
  <c r="CW375" i="1"/>
  <c r="DA375" i="1" s="1"/>
  <c r="BM377" i="1"/>
  <c r="CT377" i="1"/>
  <c r="CX377" i="1" s="1"/>
  <c r="CU377" i="1"/>
  <c r="CY377" i="1" s="1"/>
  <c r="CV377" i="1"/>
  <c r="CZ377" i="1" s="1"/>
  <c r="CW377" i="1"/>
  <c r="DA377" i="1" s="1"/>
  <c r="BM314" i="1"/>
  <c r="CT314" i="1"/>
  <c r="CX314" i="1" s="1"/>
  <c r="CU314" i="1"/>
  <c r="CY314" i="1" s="1"/>
  <c r="CV314" i="1"/>
  <c r="CZ314" i="1" s="1"/>
  <c r="CW314" i="1"/>
  <c r="DA314" i="1" s="1"/>
  <c r="BM322" i="1"/>
  <c r="CT322" i="1"/>
  <c r="CX322" i="1" s="1"/>
  <c r="CU322" i="1"/>
  <c r="CY322" i="1" s="1"/>
  <c r="CV322" i="1"/>
  <c r="CZ322" i="1" s="1"/>
  <c r="CW322" i="1"/>
  <c r="DA322" i="1" s="1"/>
  <c r="BM326" i="1"/>
  <c r="CT326" i="1"/>
  <c r="CX326" i="1" s="1"/>
  <c r="CU326" i="1"/>
  <c r="CY326" i="1" s="1"/>
  <c r="CV326" i="1"/>
  <c r="CZ326" i="1" s="1"/>
  <c r="CW326" i="1"/>
  <c r="DA326" i="1" s="1"/>
  <c r="BM331" i="1"/>
  <c r="CT331" i="1"/>
  <c r="CX331" i="1" s="1"/>
  <c r="CU331" i="1"/>
  <c r="CY331" i="1" s="1"/>
  <c r="CV331" i="1"/>
  <c r="CZ331" i="1" s="1"/>
  <c r="CW331" i="1"/>
  <c r="DA331" i="1" s="1"/>
  <c r="BM338" i="1"/>
  <c r="CW338" i="1"/>
  <c r="DA338" i="1" s="1"/>
  <c r="CT338" i="1"/>
  <c r="CX338" i="1" s="1"/>
  <c r="CU338" i="1"/>
  <c r="CY338" i="1" s="1"/>
  <c r="CV338" i="1"/>
  <c r="CZ338" i="1" s="1"/>
  <c r="BM353" i="1"/>
  <c r="CT353" i="1"/>
  <c r="CX353" i="1" s="1"/>
  <c r="CV353" i="1"/>
  <c r="CZ353" i="1" s="1"/>
  <c r="CW353" i="1"/>
  <c r="DA353" i="1" s="1"/>
  <c r="CU353" i="1"/>
  <c r="CY353" i="1" s="1"/>
  <c r="BM359" i="1"/>
  <c r="CU359" i="1"/>
  <c r="CY359" i="1" s="1"/>
  <c r="CT359" i="1"/>
  <c r="CX359" i="1" s="1"/>
  <c r="CV359" i="1"/>
  <c r="CZ359" i="1" s="1"/>
  <c r="CW359" i="1"/>
  <c r="DA359" i="1" s="1"/>
  <c r="BM361" i="1"/>
  <c r="CT361" i="1"/>
  <c r="CX361" i="1" s="1"/>
  <c r="CU361" i="1"/>
  <c r="CY361" i="1" s="1"/>
  <c r="CV361" i="1"/>
  <c r="CZ361" i="1" s="1"/>
  <c r="CW361" i="1"/>
  <c r="DA361" i="1" s="1"/>
  <c r="BM224" i="1"/>
  <c r="CT224" i="1"/>
  <c r="CX224" i="1" s="1"/>
  <c r="CV224" i="1"/>
  <c r="CZ224" i="1" s="1"/>
  <c r="CW224" i="1"/>
  <c r="DA224" i="1" s="1"/>
  <c r="CU224" i="1"/>
  <c r="CY224" i="1" s="1"/>
  <c r="BM227" i="1"/>
  <c r="CT227" i="1"/>
  <c r="CX227" i="1" s="1"/>
  <c r="CW227" i="1"/>
  <c r="DA227" i="1" s="1"/>
  <c r="CU227" i="1"/>
  <c r="CY227" i="1" s="1"/>
  <c r="CV227" i="1"/>
  <c r="CZ227" i="1" s="1"/>
  <c r="BM230" i="1"/>
  <c r="CT230" i="1"/>
  <c r="CX230" i="1" s="1"/>
  <c r="CV230" i="1"/>
  <c r="CZ230" i="1" s="1"/>
  <c r="CW230" i="1"/>
  <c r="DA230" i="1" s="1"/>
  <c r="CU230" i="1"/>
  <c r="CY230" i="1" s="1"/>
  <c r="BM236" i="1"/>
  <c r="CV236" i="1"/>
  <c r="CZ236" i="1" s="1"/>
  <c r="CW236" i="1"/>
  <c r="DA236" i="1" s="1"/>
  <c r="CU236" i="1"/>
  <c r="CY236" i="1" s="1"/>
  <c r="CT236" i="1"/>
  <c r="CX236" i="1" s="1"/>
  <c r="BM245" i="1"/>
  <c r="CT245" i="1"/>
  <c r="CX245" i="1" s="1"/>
  <c r="CV245" i="1"/>
  <c r="CZ245" i="1" s="1"/>
  <c r="CU245" i="1"/>
  <c r="CY245" i="1" s="1"/>
  <c r="CW245" i="1"/>
  <c r="DA245" i="1" s="1"/>
  <c r="BM255" i="1"/>
  <c r="CT255" i="1"/>
  <c r="CX255" i="1" s="1"/>
  <c r="CU255" i="1"/>
  <c r="CY255" i="1" s="1"/>
  <c r="CW255" i="1"/>
  <c r="DA255" i="1" s="1"/>
  <c r="CV255" i="1"/>
  <c r="CZ255" i="1" s="1"/>
  <c r="BM257" i="1"/>
  <c r="CW257" i="1"/>
  <c r="DA257" i="1" s="1"/>
  <c r="CT257" i="1"/>
  <c r="CX257" i="1" s="1"/>
  <c r="CU257" i="1"/>
  <c r="CY257" i="1" s="1"/>
  <c r="CV257" i="1"/>
  <c r="CZ257" i="1" s="1"/>
  <c r="BM273" i="1"/>
  <c r="CT273" i="1"/>
  <c r="CX273" i="1" s="1"/>
  <c r="CV273" i="1"/>
  <c r="CZ273" i="1" s="1"/>
  <c r="CW273" i="1"/>
  <c r="DA273" i="1" s="1"/>
  <c r="CU273" i="1"/>
  <c r="CY273" i="1" s="1"/>
  <c r="BM279" i="1"/>
  <c r="CU279" i="1"/>
  <c r="CY279" i="1" s="1"/>
  <c r="CW279" i="1"/>
  <c r="DA279" i="1" s="1"/>
  <c r="CT279" i="1"/>
  <c r="CX279" i="1" s="1"/>
  <c r="CV279" i="1"/>
  <c r="CZ279" i="1" s="1"/>
  <c r="BM281" i="1"/>
  <c r="CT281" i="1"/>
  <c r="CX281" i="1" s="1"/>
  <c r="CU281" i="1"/>
  <c r="CY281" i="1" s="1"/>
  <c r="CV281" i="1"/>
  <c r="CZ281" i="1" s="1"/>
  <c r="CW281" i="1"/>
  <c r="DA281" i="1" s="1"/>
  <c r="BM288" i="1"/>
  <c r="CT288" i="1"/>
  <c r="CX288" i="1" s="1"/>
  <c r="CW288" i="1"/>
  <c r="DA288" i="1" s="1"/>
  <c r="CU288" i="1"/>
  <c r="CY288" i="1" s="1"/>
  <c r="CV288" i="1"/>
  <c r="CZ288" i="1" s="1"/>
  <c r="BM294" i="1"/>
  <c r="CV294" i="1"/>
  <c r="CZ294" i="1" s="1"/>
  <c r="CW294" i="1"/>
  <c r="DA294" i="1" s="1"/>
  <c r="CT294" i="1"/>
  <c r="CX294" i="1" s="1"/>
  <c r="CU294" i="1"/>
  <c r="CY294" i="1" s="1"/>
  <c r="BM422" i="1"/>
  <c r="CT422" i="1"/>
  <c r="CX422" i="1" s="1"/>
  <c r="CV422" i="1"/>
  <c r="CZ422" i="1" s="1"/>
  <c r="CU422" i="1"/>
  <c r="CY422" i="1" s="1"/>
  <c r="CW422" i="1"/>
  <c r="DA422" i="1" s="1"/>
  <c r="BM426" i="1"/>
  <c r="CT426" i="1"/>
  <c r="CX426" i="1" s="1"/>
  <c r="CU426" i="1"/>
  <c r="CY426" i="1" s="1"/>
  <c r="CV426" i="1"/>
  <c r="CZ426" i="1" s="1"/>
  <c r="CW426" i="1"/>
  <c r="DA426" i="1" s="1"/>
  <c r="BM431" i="1"/>
  <c r="CU431" i="1"/>
  <c r="CY431" i="1" s="1"/>
  <c r="CW431" i="1"/>
  <c r="DA431" i="1" s="1"/>
  <c r="CT431" i="1"/>
  <c r="CX431" i="1" s="1"/>
  <c r="CV431" i="1"/>
  <c r="CZ431" i="1" s="1"/>
  <c r="BM438" i="1"/>
  <c r="CT438" i="1"/>
  <c r="CX438" i="1" s="1"/>
  <c r="CU438" i="1"/>
  <c r="CY438" i="1" s="1"/>
  <c r="CV438" i="1"/>
  <c r="CZ438" i="1" s="1"/>
  <c r="CW438" i="1"/>
  <c r="DA438" i="1" s="1"/>
  <c r="BM453" i="1"/>
  <c r="CU453" i="1"/>
  <c r="CY453" i="1" s="1"/>
  <c r="CV453" i="1"/>
  <c r="CZ453" i="1" s="1"/>
  <c r="CW453" i="1"/>
  <c r="DA453" i="1" s="1"/>
  <c r="CT453" i="1"/>
  <c r="CX453" i="1" s="1"/>
  <c r="BM459" i="1"/>
  <c r="CT459" i="1"/>
  <c r="CX459" i="1" s="1"/>
  <c r="CU459" i="1"/>
  <c r="CY459" i="1" s="1"/>
  <c r="CV459" i="1"/>
  <c r="CZ459" i="1" s="1"/>
  <c r="CW459" i="1"/>
  <c r="DA459" i="1" s="1"/>
  <c r="BM461" i="1"/>
  <c r="CT461" i="1"/>
  <c r="CX461" i="1" s="1"/>
  <c r="CU461" i="1"/>
  <c r="CY461" i="1" s="1"/>
  <c r="CV461" i="1"/>
  <c r="CZ461" i="1" s="1"/>
  <c r="CW461" i="1"/>
  <c r="DA461" i="1" s="1"/>
  <c r="BM468" i="1"/>
  <c r="CT468" i="1"/>
  <c r="CX468" i="1" s="1"/>
  <c r="CU468" i="1"/>
  <c r="CY468" i="1" s="1"/>
  <c r="CV468" i="1"/>
  <c r="CZ468" i="1" s="1"/>
  <c r="CW468" i="1"/>
  <c r="DA468" i="1" s="1"/>
  <c r="BM474" i="1"/>
  <c r="CT474" i="1"/>
  <c r="CX474" i="1" s="1"/>
  <c r="CW474" i="1"/>
  <c r="DA474" i="1" s="1"/>
  <c r="CU474" i="1"/>
  <c r="CY474" i="1" s="1"/>
  <c r="CV474" i="1"/>
  <c r="CZ474" i="1" s="1"/>
  <c r="BM182" i="1"/>
  <c r="CV182" i="1"/>
  <c r="CZ182" i="1" s="1"/>
  <c r="CU182" i="1"/>
  <c r="CY182" i="1" s="1"/>
  <c r="CW182" i="1"/>
  <c r="DA182" i="1" s="1"/>
  <c r="CT182" i="1"/>
  <c r="CX182" i="1" s="1"/>
  <c r="BM186" i="1"/>
  <c r="CT186" i="1"/>
  <c r="CX186" i="1" s="1"/>
  <c r="CV186" i="1"/>
  <c r="CZ186" i="1" s="1"/>
  <c r="CW186" i="1"/>
  <c r="DA186" i="1" s="1"/>
  <c r="CU186" i="1"/>
  <c r="CY186" i="1" s="1"/>
  <c r="BM191" i="1"/>
  <c r="CU191" i="1"/>
  <c r="CY191" i="1" s="1"/>
  <c r="CW191" i="1"/>
  <c r="DA191" i="1" s="1"/>
  <c r="CT191" i="1"/>
  <c r="CX191" i="1" s="1"/>
  <c r="CV191" i="1"/>
  <c r="CZ191" i="1" s="1"/>
  <c r="BM198" i="1"/>
  <c r="CT198" i="1"/>
  <c r="CX198" i="1" s="1"/>
  <c r="CV198" i="1"/>
  <c r="CZ198" i="1" s="1"/>
  <c r="CW198" i="1"/>
  <c r="DA198" i="1" s="1"/>
  <c r="CU198" i="1"/>
  <c r="CY198" i="1" s="1"/>
  <c r="BM213" i="1"/>
  <c r="CT213" i="1"/>
  <c r="CX213" i="1" s="1"/>
  <c r="CW213" i="1"/>
  <c r="DA213" i="1" s="1"/>
  <c r="CU213" i="1"/>
  <c r="CY213" i="1" s="1"/>
  <c r="CV213" i="1"/>
  <c r="CZ213" i="1" s="1"/>
  <c r="BM219" i="1"/>
  <c r="CT219" i="1"/>
  <c r="CX219" i="1" s="1"/>
  <c r="CU219" i="1"/>
  <c r="CY219" i="1" s="1"/>
  <c r="CV219" i="1"/>
  <c r="CZ219" i="1" s="1"/>
  <c r="CW219" i="1"/>
  <c r="DA219" i="1" s="1"/>
  <c r="BM221" i="1"/>
  <c r="CU221" i="1"/>
  <c r="CY221" i="1" s="1"/>
  <c r="CW221" i="1"/>
  <c r="DA221" i="1" s="1"/>
  <c r="CT221" i="1"/>
  <c r="CX221" i="1" s="1"/>
  <c r="CV221" i="1"/>
  <c r="CZ221" i="1" s="1"/>
  <c r="BM408" i="1"/>
  <c r="CT408" i="1"/>
  <c r="CX408" i="1" s="1"/>
  <c r="CV408" i="1"/>
  <c r="CZ408" i="1" s="1"/>
  <c r="CU408" i="1"/>
  <c r="CY408" i="1" s="1"/>
  <c r="CW408" i="1"/>
  <c r="DA408" i="1" s="1"/>
  <c r="BM414" i="1"/>
  <c r="CU414" i="1"/>
  <c r="CY414" i="1" s="1"/>
  <c r="CW414" i="1"/>
  <c r="DA414" i="1" s="1"/>
  <c r="CT414" i="1"/>
  <c r="CX414" i="1" s="1"/>
  <c r="CV414" i="1"/>
  <c r="CZ414" i="1" s="1"/>
  <c r="BM362" i="1"/>
  <c r="CT362" i="1"/>
  <c r="CX362" i="1" s="1"/>
  <c r="CU362" i="1"/>
  <c r="CY362" i="1" s="1"/>
  <c r="CV362" i="1"/>
  <c r="CZ362" i="1" s="1"/>
  <c r="CW362" i="1"/>
  <c r="DA362" i="1" s="1"/>
  <c r="BM366" i="1"/>
  <c r="CT366" i="1"/>
  <c r="CX366" i="1" s="1"/>
  <c r="CU366" i="1"/>
  <c r="CY366" i="1" s="1"/>
  <c r="CV366" i="1"/>
  <c r="CZ366" i="1" s="1"/>
  <c r="CW366" i="1"/>
  <c r="DA366" i="1" s="1"/>
  <c r="BM371" i="1"/>
  <c r="CT371" i="1"/>
  <c r="CX371" i="1" s="1"/>
  <c r="CV371" i="1"/>
  <c r="CZ371" i="1" s="1"/>
  <c r="CW371" i="1"/>
  <c r="DA371" i="1" s="1"/>
  <c r="CU371" i="1"/>
  <c r="CY371" i="1" s="1"/>
  <c r="BM378" i="1"/>
  <c r="CT378" i="1"/>
  <c r="CX378" i="1" s="1"/>
  <c r="CV378" i="1"/>
  <c r="CZ378" i="1" s="1"/>
  <c r="CW378" i="1"/>
  <c r="DA378" i="1" s="1"/>
  <c r="CU378" i="1"/>
  <c r="CY378" i="1" s="1"/>
  <c r="BM315" i="1"/>
  <c r="CV315" i="1"/>
  <c r="CZ315" i="1" s="1"/>
  <c r="CW315" i="1"/>
  <c r="DA315" i="1" s="1"/>
  <c r="CT315" i="1"/>
  <c r="CX315" i="1" s="1"/>
  <c r="CU315" i="1"/>
  <c r="CY315" i="1" s="1"/>
  <c r="BM317" i="1"/>
  <c r="CT317" i="1"/>
  <c r="CX317" i="1" s="1"/>
  <c r="CU317" i="1"/>
  <c r="CY317" i="1" s="1"/>
  <c r="CW317" i="1"/>
  <c r="DA317" i="1" s="1"/>
  <c r="CV317" i="1"/>
  <c r="CZ317" i="1" s="1"/>
  <c r="BM323" i="1"/>
  <c r="CV323" i="1"/>
  <c r="CZ323" i="1" s="1"/>
  <c r="CT323" i="1"/>
  <c r="CX323" i="1" s="1"/>
  <c r="CU323" i="1"/>
  <c r="CY323" i="1" s="1"/>
  <c r="CW323" i="1"/>
  <c r="DA323" i="1" s="1"/>
  <c r="BM329" i="1"/>
  <c r="CT329" i="1"/>
  <c r="CX329" i="1" s="1"/>
  <c r="CU329" i="1"/>
  <c r="CY329" i="1" s="1"/>
  <c r="CV329" i="1"/>
  <c r="CZ329" i="1" s="1"/>
  <c r="CW329" i="1"/>
  <c r="DA329" i="1" s="1"/>
  <c r="BM332" i="1"/>
  <c r="CV332" i="1"/>
  <c r="CZ332" i="1" s="1"/>
  <c r="CT332" i="1"/>
  <c r="CX332" i="1" s="1"/>
  <c r="CU332" i="1"/>
  <c r="CY332" i="1" s="1"/>
  <c r="CW332" i="1"/>
  <c r="DA332" i="1" s="1"/>
  <c r="BM340" i="1"/>
  <c r="CT340" i="1"/>
  <c r="CX340" i="1" s="1"/>
  <c r="CV340" i="1"/>
  <c r="CZ340" i="1" s="1"/>
  <c r="CW340" i="1"/>
  <c r="DA340" i="1" s="1"/>
  <c r="CU340" i="1"/>
  <c r="CY340" i="1" s="1"/>
  <c r="BM344" i="1"/>
  <c r="CT344" i="1"/>
  <c r="CX344" i="1" s="1"/>
  <c r="CU344" i="1"/>
  <c r="CY344" i="1" s="1"/>
  <c r="CW344" i="1"/>
  <c r="DA344" i="1" s="1"/>
  <c r="CV344" i="1"/>
  <c r="CZ344" i="1" s="1"/>
  <c r="BM347" i="1"/>
  <c r="CU347" i="1"/>
  <c r="CY347" i="1" s="1"/>
  <c r="CW347" i="1"/>
  <c r="DA347" i="1" s="1"/>
  <c r="CT347" i="1"/>
  <c r="CX347" i="1" s="1"/>
  <c r="CV347" i="1"/>
  <c r="CZ347" i="1" s="1"/>
  <c r="BM350" i="1"/>
  <c r="CT350" i="1"/>
  <c r="CX350" i="1" s="1"/>
  <c r="CU350" i="1"/>
  <c r="CY350" i="1" s="1"/>
  <c r="CV350" i="1"/>
  <c r="CZ350" i="1" s="1"/>
  <c r="CW350" i="1"/>
  <c r="DA350" i="1" s="1"/>
  <c r="BM356" i="1"/>
  <c r="CT356" i="1"/>
  <c r="CX356" i="1" s="1"/>
  <c r="CU356" i="1"/>
  <c r="CY356" i="1" s="1"/>
  <c r="CV356" i="1"/>
  <c r="CZ356" i="1" s="1"/>
  <c r="CW356" i="1"/>
  <c r="DA356" i="1" s="1"/>
  <c r="BM384" i="1"/>
  <c r="CU384" i="1"/>
  <c r="CY384" i="1" s="1"/>
  <c r="CV384" i="1"/>
  <c r="CZ384" i="1" s="1"/>
  <c r="CW384" i="1"/>
  <c r="DA384" i="1" s="1"/>
  <c r="CT384" i="1"/>
  <c r="CX384" i="1" s="1"/>
  <c r="BM387" i="1"/>
  <c r="CT387" i="1"/>
  <c r="CX387" i="1" s="1"/>
  <c r="CU387" i="1"/>
  <c r="CY387" i="1" s="1"/>
  <c r="CV387" i="1"/>
  <c r="CZ387" i="1" s="1"/>
  <c r="CW387" i="1"/>
  <c r="DA387" i="1" s="1"/>
  <c r="BM390" i="1"/>
  <c r="CT390" i="1"/>
  <c r="CX390" i="1" s="1"/>
  <c r="CV390" i="1"/>
  <c r="CZ390" i="1" s="1"/>
  <c r="CW390" i="1"/>
  <c r="DA390" i="1" s="1"/>
  <c r="CU390" i="1"/>
  <c r="CY390" i="1" s="1"/>
  <c r="BM396" i="1"/>
  <c r="CW396" i="1"/>
  <c r="DA396" i="1" s="1"/>
  <c r="CT396" i="1"/>
  <c r="CX396" i="1" s="1"/>
  <c r="CU396" i="1"/>
  <c r="CY396" i="1" s="1"/>
  <c r="CV396" i="1"/>
  <c r="CZ396" i="1" s="1"/>
  <c r="BM305" i="1"/>
  <c r="CU305" i="1"/>
  <c r="CY305" i="1" s="1"/>
  <c r="CT305" i="1"/>
  <c r="CX305" i="1" s="1"/>
  <c r="CV305" i="1"/>
  <c r="CZ305" i="1" s="1"/>
  <c r="CW305" i="1"/>
  <c r="DA305" i="1" s="1"/>
  <c r="BM228" i="1"/>
  <c r="CT228" i="1"/>
  <c r="CX228" i="1" s="1"/>
  <c r="CV228" i="1"/>
  <c r="CZ228" i="1" s="1"/>
  <c r="CU228" i="1"/>
  <c r="CY228" i="1" s="1"/>
  <c r="CW228" i="1"/>
  <c r="DA228" i="1" s="1"/>
  <c r="BM234" i="1"/>
  <c r="CU234" i="1"/>
  <c r="CY234" i="1" s="1"/>
  <c r="CV234" i="1"/>
  <c r="CZ234" i="1" s="1"/>
  <c r="CW234" i="1"/>
  <c r="DA234" i="1" s="1"/>
  <c r="CT234" i="1"/>
  <c r="CX234" i="1" s="1"/>
  <c r="BM242" i="1"/>
  <c r="CT242" i="1"/>
  <c r="CX242" i="1" s="1"/>
  <c r="CU242" i="1"/>
  <c r="CY242" i="1" s="1"/>
  <c r="CV242" i="1"/>
  <c r="CZ242" i="1" s="1"/>
  <c r="CW242" i="1"/>
  <c r="DA242" i="1" s="1"/>
  <c r="BM246" i="1"/>
  <c r="CW246" i="1"/>
  <c r="DA246" i="1" s="1"/>
  <c r="CT246" i="1"/>
  <c r="CX246" i="1" s="1"/>
  <c r="CU246" i="1"/>
  <c r="CY246" i="1" s="1"/>
  <c r="CV246" i="1"/>
  <c r="CZ246" i="1" s="1"/>
  <c r="BM251" i="1"/>
  <c r="CT251" i="1"/>
  <c r="CX251" i="1" s="1"/>
  <c r="CV251" i="1"/>
  <c r="CZ251" i="1" s="1"/>
  <c r="CW251" i="1"/>
  <c r="DA251" i="1" s="1"/>
  <c r="CU251" i="1"/>
  <c r="CY251" i="1" s="1"/>
  <c r="BM258" i="1"/>
  <c r="CU258" i="1"/>
  <c r="CY258" i="1" s="1"/>
  <c r="CV258" i="1"/>
  <c r="CZ258" i="1" s="1"/>
  <c r="CW258" i="1"/>
  <c r="DA258" i="1" s="1"/>
  <c r="CT258" i="1"/>
  <c r="CX258" i="1" s="1"/>
  <c r="BM264" i="1"/>
  <c r="CT264" i="1"/>
  <c r="CX264" i="1" s="1"/>
  <c r="CU264" i="1"/>
  <c r="CY264" i="1" s="1"/>
  <c r="CV264" i="1"/>
  <c r="CZ264" i="1" s="1"/>
  <c r="CW264" i="1"/>
  <c r="DA264" i="1" s="1"/>
  <c r="BM267" i="1"/>
  <c r="CV267" i="1"/>
  <c r="CZ267" i="1" s="1"/>
  <c r="CT267" i="1"/>
  <c r="CX267" i="1" s="1"/>
  <c r="CW267" i="1"/>
  <c r="DA267" i="1" s="1"/>
  <c r="CU267" i="1"/>
  <c r="CY267" i="1" s="1"/>
  <c r="BM270" i="1"/>
  <c r="CT270" i="1"/>
  <c r="CX270" i="1" s="1"/>
  <c r="CU270" i="1"/>
  <c r="CY270" i="1" s="1"/>
  <c r="CV270" i="1"/>
  <c r="CZ270" i="1" s="1"/>
  <c r="CW270" i="1"/>
  <c r="DA270" i="1" s="1"/>
  <c r="BM276" i="1"/>
  <c r="CT276" i="1"/>
  <c r="CX276" i="1" s="1"/>
  <c r="CU276" i="1"/>
  <c r="CY276" i="1" s="1"/>
  <c r="CW276" i="1"/>
  <c r="DA276" i="1" s="1"/>
  <c r="CV276" i="1"/>
  <c r="CZ276" i="1" s="1"/>
  <c r="BM285" i="1"/>
  <c r="CU285" i="1"/>
  <c r="CY285" i="1" s="1"/>
  <c r="CV285" i="1"/>
  <c r="CZ285" i="1" s="1"/>
  <c r="CW285" i="1"/>
  <c r="DA285" i="1" s="1"/>
  <c r="CT285" i="1"/>
  <c r="CX285" i="1" s="1"/>
  <c r="BM295" i="1"/>
  <c r="CT295" i="1"/>
  <c r="CX295" i="1" s="1"/>
  <c r="CV295" i="1"/>
  <c r="CZ295" i="1" s="1"/>
  <c r="CW295" i="1"/>
  <c r="DA295" i="1" s="1"/>
  <c r="CU295" i="1"/>
  <c r="CY295" i="1" s="1"/>
  <c r="BM297" i="1"/>
  <c r="CV297" i="1"/>
  <c r="CZ297" i="1" s="1"/>
  <c r="CT297" i="1"/>
  <c r="CX297" i="1" s="1"/>
  <c r="CU297" i="1"/>
  <c r="CY297" i="1" s="1"/>
  <c r="CW297" i="1"/>
  <c r="DA297" i="1" s="1"/>
  <c r="BM423" i="1"/>
  <c r="CT423" i="1"/>
  <c r="CX423" i="1" s="1"/>
  <c r="CU423" i="1"/>
  <c r="CY423" i="1" s="1"/>
  <c r="CV423" i="1"/>
  <c r="CZ423" i="1" s="1"/>
  <c r="CW423" i="1"/>
  <c r="DA423" i="1" s="1"/>
  <c r="BM429" i="1"/>
  <c r="CT429" i="1"/>
  <c r="CX429" i="1" s="1"/>
  <c r="CV429" i="1"/>
  <c r="CZ429" i="1" s="1"/>
  <c r="CU429" i="1"/>
  <c r="CY429" i="1" s="1"/>
  <c r="CW429" i="1"/>
  <c r="DA429" i="1" s="1"/>
  <c r="BM432" i="1"/>
  <c r="CU432" i="1"/>
  <c r="CY432" i="1" s="1"/>
  <c r="CV432" i="1"/>
  <c r="CZ432" i="1" s="1"/>
  <c r="CW432" i="1"/>
  <c r="DA432" i="1" s="1"/>
  <c r="CT432" i="1"/>
  <c r="CX432" i="1" s="1"/>
  <c r="BM440" i="1"/>
  <c r="CU440" i="1"/>
  <c r="CY440" i="1" s="1"/>
  <c r="CW440" i="1"/>
  <c r="DA440" i="1" s="1"/>
  <c r="CT440" i="1"/>
  <c r="CX440" i="1" s="1"/>
  <c r="CV440" i="1"/>
  <c r="CZ440" i="1" s="1"/>
  <c r="BM444" i="1"/>
  <c r="CT444" i="1"/>
  <c r="CX444" i="1" s="1"/>
  <c r="CU444" i="1"/>
  <c r="CY444" i="1" s="1"/>
  <c r="CV444" i="1"/>
  <c r="CZ444" i="1" s="1"/>
  <c r="CW444" i="1"/>
  <c r="DA444" i="1" s="1"/>
  <c r="BM447" i="1"/>
  <c r="CT447" i="1"/>
  <c r="CX447" i="1" s="1"/>
  <c r="CU447" i="1"/>
  <c r="CY447" i="1" s="1"/>
  <c r="CV447" i="1"/>
  <c r="CZ447" i="1" s="1"/>
  <c r="CW447" i="1"/>
  <c r="DA447" i="1" s="1"/>
  <c r="BM450" i="1"/>
  <c r="CV450" i="1"/>
  <c r="CZ450" i="1" s="1"/>
  <c r="CU450" i="1"/>
  <c r="CY450" i="1" s="1"/>
  <c r="CT450" i="1"/>
  <c r="CX450" i="1" s="1"/>
  <c r="CW450" i="1"/>
  <c r="DA450" i="1" s="1"/>
  <c r="BM456" i="1"/>
  <c r="CT456" i="1"/>
  <c r="CX456" i="1" s="1"/>
  <c r="CU456" i="1"/>
  <c r="CY456" i="1" s="1"/>
  <c r="CV456" i="1"/>
  <c r="CZ456" i="1" s="1"/>
  <c r="CW456" i="1"/>
  <c r="DA456" i="1" s="1"/>
  <c r="BM465" i="1"/>
  <c r="CV465" i="1"/>
  <c r="CZ465" i="1" s="1"/>
  <c r="CU465" i="1"/>
  <c r="CY465" i="1" s="1"/>
  <c r="CW465" i="1"/>
  <c r="DA465" i="1" s="1"/>
  <c r="CT465" i="1"/>
  <c r="CX465" i="1" s="1"/>
  <c r="BM475" i="1"/>
  <c r="CT475" i="1"/>
  <c r="CX475" i="1" s="1"/>
  <c r="CV475" i="1"/>
  <c r="CZ475" i="1" s="1"/>
  <c r="CW475" i="1"/>
  <c r="DA475" i="1" s="1"/>
  <c r="CU475" i="1"/>
  <c r="CY475" i="1" s="1"/>
  <c r="BM477" i="1"/>
  <c r="CT477" i="1"/>
  <c r="CX477" i="1" s="1"/>
  <c r="CV477" i="1"/>
  <c r="CZ477" i="1" s="1"/>
  <c r="CU477" i="1"/>
  <c r="CY477" i="1" s="1"/>
  <c r="CW477" i="1"/>
  <c r="DA477" i="1" s="1"/>
  <c r="BM183" i="1"/>
  <c r="CT183" i="1"/>
  <c r="CX183" i="1" s="1"/>
  <c r="CV183" i="1"/>
  <c r="CZ183" i="1" s="1"/>
  <c r="CW183" i="1"/>
  <c r="DA183" i="1" s="1"/>
  <c r="CU183" i="1"/>
  <c r="CY183" i="1" s="1"/>
  <c r="BM189" i="1"/>
  <c r="CT189" i="1"/>
  <c r="CX189" i="1" s="1"/>
  <c r="CV189" i="1"/>
  <c r="CZ189" i="1" s="1"/>
  <c r="CU189" i="1"/>
  <c r="CY189" i="1" s="1"/>
  <c r="CW189" i="1"/>
  <c r="DA189" i="1" s="1"/>
  <c r="BM192" i="1"/>
  <c r="CT192" i="1"/>
  <c r="CX192" i="1" s="1"/>
  <c r="CU192" i="1"/>
  <c r="CY192" i="1" s="1"/>
  <c r="CV192" i="1"/>
  <c r="CZ192" i="1" s="1"/>
  <c r="CW192" i="1"/>
  <c r="DA192" i="1" s="1"/>
  <c r="BM200" i="1"/>
  <c r="CT200" i="1"/>
  <c r="CX200" i="1" s="1"/>
  <c r="CV200" i="1"/>
  <c r="CZ200" i="1" s="1"/>
  <c r="CW200" i="1"/>
  <c r="DA200" i="1" s="1"/>
  <c r="CU200" i="1"/>
  <c r="CY200" i="1" s="1"/>
  <c r="BM204" i="1"/>
  <c r="CT204" i="1"/>
  <c r="CX204" i="1" s="1"/>
  <c r="CU204" i="1"/>
  <c r="CY204" i="1" s="1"/>
  <c r="CV204" i="1"/>
  <c r="CZ204" i="1" s="1"/>
  <c r="CW204" i="1"/>
  <c r="DA204" i="1" s="1"/>
  <c r="BM207" i="1"/>
  <c r="CT207" i="1"/>
  <c r="CX207" i="1" s="1"/>
  <c r="CV207" i="1"/>
  <c r="CZ207" i="1" s="1"/>
  <c r="CU207" i="1"/>
  <c r="CY207" i="1" s="1"/>
  <c r="CW207" i="1"/>
  <c r="DA207" i="1" s="1"/>
  <c r="BM210" i="1"/>
  <c r="CT210" i="1"/>
  <c r="CX210" i="1" s="1"/>
  <c r="CU210" i="1"/>
  <c r="CY210" i="1" s="1"/>
  <c r="CV210" i="1"/>
  <c r="CZ210" i="1" s="1"/>
  <c r="CW210" i="1"/>
  <c r="DA210" i="1" s="1"/>
  <c r="BM216" i="1"/>
  <c r="CT216" i="1"/>
  <c r="CX216" i="1" s="1"/>
  <c r="CU216" i="1"/>
  <c r="CY216" i="1" s="1"/>
  <c r="CV216" i="1"/>
  <c r="CZ216" i="1" s="1"/>
  <c r="CW216" i="1"/>
  <c r="DA216" i="1" s="1"/>
  <c r="BM405" i="1"/>
  <c r="CT405" i="1"/>
  <c r="CX405" i="1" s="1"/>
  <c r="CU405" i="1"/>
  <c r="CY405" i="1" s="1"/>
  <c r="CV405" i="1"/>
  <c r="CZ405" i="1" s="1"/>
  <c r="CW405" i="1"/>
  <c r="DA405" i="1" s="1"/>
  <c r="BM415" i="1"/>
  <c r="CW415" i="1"/>
  <c r="DA415" i="1" s="1"/>
  <c r="CT415" i="1"/>
  <c r="CX415" i="1" s="1"/>
  <c r="CU415" i="1"/>
  <c r="CY415" i="1" s="1"/>
  <c r="CV415" i="1"/>
  <c r="CZ415" i="1" s="1"/>
  <c r="BM417" i="1"/>
  <c r="CT417" i="1"/>
  <c r="CX417" i="1" s="1"/>
  <c r="CU417" i="1"/>
  <c r="CY417" i="1" s="1"/>
  <c r="CV417" i="1"/>
  <c r="CZ417" i="1" s="1"/>
  <c r="CW417" i="1"/>
  <c r="DA417" i="1" s="1"/>
  <c r="BM363" i="1"/>
  <c r="CT363" i="1"/>
  <c r="CX363" i="1" s="1"/>
  <c r="CU363" i="1"/>
  <c r="CY363" i="1" s="1"/>
  <c r="CV363" i="1"/>
  <c r="CZ363" i="1" s="1"/>
  <c r="CW363" i="1"/>
  <c r="DA363" i="1" s="1"/>
  <c r="BM369" i="1"/>
  <c r="CT369" i="1"/>
  <c r="CX369" i="1" s="1"/>
  <c r="CU369" i="1"/>
  <c r="CY369" i="1" s="1"/>
  <c r="CV369" i="1"/>
  <c r="CZ369" i="1" s="1"/>
  <c r="CW369" i="1"/>
  <c r="DA369" i="1" s="1"/>
  <c r="BM372" i="1"/>
  <c r="CT372" i="1"/>
  <c r="CX372" i="1" s="1"/>
  <c r="CU372" i="1"/>
  <c r="CY372" i="1" s="1"/>
  <c r="CV372" i="1"/>
  <c r="CZ372" i="1" s="1"/>
  <c r="CW372" i="1"/>
  <c r="DA372" i="1" s="1"/>
  <c r="BM380" i="1"/>
  <c r="CT380" i="1"/>
  <c r="CX380" i="1" s="1"/>
  <c r="CU380" i="1"/>
  <c r="CY380" i="1" s="1"/>
  <c r="CW380" i="1"/>
  <c r="DA380" i="1" s="1"/>
  <c r="CV380" i="1"/>
  <c r="CZ380" i="1" s="1"/>
  <c r="BM311" i="1"/>
  <c r="CV311" i="1"/>
  <c r="CZ311" i="1" s="1"/>
  <c r="CW311" i="1"/>
  <c r="DA311" i="1" s="1"/>
  <c r="CT311" i="1"/>
  <c r="CX311" i="1" s="1"/>
  <c r="CU311" i="1"/>
  <c r="CY311" i="1" s="1"/>
  <c r="BM318" i="1"/>
  <c r="CT318" i="1"/>
  <c r="CX318" i="1" s="1"/>
  <c r="CU318" i="1"/>
  <c r="CY318" i="1" s="1"/>
  <c r="CV318" i="1"/>
  <c r="CZ318" i="1" s="1"/>
  <c r="CW318" i="1"/>
  <c r="DA318" i="1" s="1"/>
  <c r="BM333" i="1"/>
  <c r="CT333" i="1"/>
  <c r="CX333" i="1" s="1"/>
  <c r="CU333" i="1"/>
  <c r="CY333" i="1" s="1"/>
  <c r="CW333" i="1"/>
  <c r="DA333" i="1" s="1"/>
  <c r="CV333" i="1"/>
  <c r="CZ333" i="1" s="1"/>
  <c r="BM339" i="1"/>
  <c r="CT339" i="1"/>
  <c r="CX339" i="1" s="1"/>
  <c r="CV339" i="1"/>
  <c r="CZ339" i="1" s="1"/>
  <c r="CW339" i="1"/>
  <c r="DA339" i="1" s="1"/>
  <c r="CU339" i="1"/>
  <c r="CY339" i="1" s="1"/>
  <c r="BM341" i="1"/>
  <c r="CT341" i="1"/>
  <c r="CX341" i="1" s="1"/>
  <c r="CU341" i="1"/>
  <c r="CY341" i="1" s="1"/>
  <c r="CW341" i="1"/>
  <c r="DA341" i="1" s="1"/>
  <c r="CV341" i="1"/>
  <c r="CZ341" i="1" s="1"/>
  <c r="BM348" i="1"/>
  <c r="CT348" i="1"/>
  <c r="CX348" i="1" s="1"/>
  <c r="CU348" i="1"/>
  <c r="CY348" i="1" s="1"/>
  <c r="CV348" i="1"/>
  <c r="CZ348" i="1" s="1"/>
  <c r="CW348" i="1"/>
  <c r="DA348" i="1" s="1"/>
  <c r="BM354" i="1"/>
  <c r="CV354" i="1"/>
  <c r="CZ354" i="1" s="1"/>
  <c r="CW354" i="1"/>
  <c r="DA354" i="1" s="1"/>
  <c r="CT354" i="1"/>
  <c r="CX354" i="1" s="1"/>
  <c r="CU354" i="1"/>
  <c r="CY354" i="1" s="1"/>
  <c r="BM401" i="1"/>
  <c r="CU401" i="1"/>
  <c r="CY401" i="1" s="1"/>
  <c r="CV401" i="1"/>
  <c r="CZ401" i="1" s="1"/>
  <c r="CW401" i="1"/>
  <c r="DA401" i="1" s="1"/>
  <c r="CT401" i="1"/>
  <c r="CX401" i="1" s="1"/>
  <c r="BM388" i="1"/>
  <c r="CT388" i="1"/>
  <c r="CX388" i="1" s="1"/>
  <c r="CU388" i="1"/>
  <c r="CY388" i="1" s="1"/>
  <c r="CW388" i="1"/>
  <c r="DA388" i="1" s="1"/>
  <c r="CV388" i="1"/>
  <c r="CZ388" i="1" s="1"/>
  <c r="BM394" i="1"/>
  <c r="CT394" i="1"/>
  <c r="CX394" i="1" s="1"/>
  <c r="CU394" i="1"/>
  <c r="CY394" i="1" s="1"/>
  <c r="CV394" i="1"/>
  <c r="CZ394" i="1" s="1"/>
  <c r="CW394" i="1"/>
  <c r="DA394" i="1" s="1"/>
  <c r="BM302" i="1"/>
  <c r="CW302" i="1"/>
  <c r="DA302" i="1" s="1"/>
  <c r="CT302" i="1"/>
  <c r="CX302" i="1" s="1"/>
  <c r="CU302" i="1"/>
  <c r="CY302" i="1" s="1"/>
  <c r="CV302" i="1"/>
  <c r="CZ302" i="1" s="1"/>
  <c r="BM306" i="1"/>
  <c r="CT306" i="1"/>
  <c r="CX306" i="1" s="1"/>
  <c r="CU306" i="1"/>
  <c r="CY306" i="1" s="1"/>
  <c r="CW306" i="1"/>
  <c r="DA306" i="1" s="1"/>
  <c r="CV306" i="1"/>
  <c r="CZ306" i="1" s="1"/>
  <c r="BM225" i="1"/>
  <c r="CV225" i="1"/>
  <c r="CZ225" i="1" s="1"/>
  <c r="CU225" i="1"/>
  <c r="CY225" i="1" s="1"/>
  <c r="CW225" i="1"/>
  <c r="DA225" i="1" s="1"/>
  <c r="CT225" i="1"/>
  <c r="CX225" i="1" s="1"/>
  <c r="BM235" i="1"/>
  <c r="CU235" i="1"/>
  <c r="CY235" i="1" s="1"/>
  <c r="CT235" i="1"/>
  <c r="CX235" i="1" s="1"/>
  <c r="CV235" i="1"/>
  <c r="CZ235" i="1" s="1"/>
  <c r="CW235" i="1"/>
  <c r="DA235" i="1" s="1"/>
  <c r="BM237" i="1"/>
  <c r="CV237" i="1"/>
  <c r="CZ237" i="1" s="1"/>
  <c r="CT237" i="1"/>
  <c r="CX237" i="1" s="1"/>
  <c r="CU237" i="1"/>
  <c r="CY237" i="1" s="1"/>
  <c r="CW237" i="1"/>
  <c r="DA237" i="1" s="1"/>
  <c r="BM243" i="1"/>
  <c r="CV243" i="1"/>
  <c r="CZ243" i="1" s="1"/>
  <c r="CW243" i="1"/>
  <c r="DA243" i="1" s="1"/>
  <c r="CT243" i="1"/>
  <c r="CX243" i="1" s="1"/>
  <c r="CU243" i="1"/>
  <c r="CY243" i="1" s="1"/>
  <c r="BM249" i="1"/>
  <c r="CU249" i="1"/>
  <c r="CY249" i="1" s="1"/>
  <c r="CT249" i="1"/>
  <c r="CX249" i="1" s="1"/>
  <c r="CV249" i="1"/>
  <c r="CZ249" i="1" s="1"/>
  <c r="CW249" i="1"/>
  <c r="DA249" i="1" s="1"/>
  <c r="BM252" i="1"/>
  <c r="CV252" i="1"/>
  <c r="CZ252" i="1" s="1"/>
  <c r="CT252" i="1"/>
  <c r="CX252" i="1" s="1"/>
  <c r="CU252" i="1"/>
  <c r="CY252" i="1" s="1"/>
  <c r="CW252" i="1"/>
  <c r="DA252" i="1" s="1"/>
  <c r="BM260" i="1"/>
  <c r="CU260" i="1"/>
  <c r="CY260" i="1" s="1"/>
  <c r="CV260" i="1"/>
  <c r="CZ260" i="1" s="1"/>
  <c r="CW260" i="1"/>
  <c r="DA260" i="1" s="1"/>
  <c r="CT260" i="1"/>
  <c r="CX260" i="1" s="1"/>
  <c r="BM268" i="1"/>
  <c r="CV268" i="1"/>
  <c r="CZ268" i="1" s="1"/>
  <c r="CW268" i="1"/>
  <c r="DA268" i="1" s="1"/>
  <c r="CT268" i="1"/>
  <c r="CX268" i="1" s="1"/>
  <c r="CU268" i="1"/>
  <c r="CY268" i="1" s="1"/>
  <c r="BM274" i="1"/>
  <c r="CT274" i="1"/>
  <c r="CX274" i="1" s="1"/>
  <c r="CU274" i="1"/>
  <c r="CY274" i="1" s="1"/>
  <c r="CV274" i="1"/>
  <c r="CZ274" i="1" s="1"/>
  <c r="CW274" i="1"/>
  <c r="DA274" i="1" s="1"/>
  <c r="BM282" i="1"/>
  <c r="CT282" i="1"/>
  <c r="CX282" i="1" s="1"/>
  <c r="CU282" i="1"/>
  <c r="CY282" i="1" s="1"/>
  <c r="CW282" i="1"/>
  <c r="DA282" i="1" s="1"/>
  <c r="CV282" i="1"/>
  <c r="CZ282" i="1" s="1"/>
  <c r="BM286" i="1"/>
  <c r="CT286" i="1"/>
  <c r="CX286" i="1" s="1"/>
  <c r="CU286" i="1"/>
  <c r="CY286" i="1" s="1"/>
  <c r="CV286" i="1"/>
  <c r="CZ286" i="1" s="1"/>
  <c r="CW286" i="1"/>
  <c r="DA286" i="1" s="1"/>
  <c r="BM291" i="1"/>
  <c r="CT291" i="1"/>
  <c r="CX291" i="1" s="1"/>
  <c r="CV291" i="1"/>
  <c r="CZ291" i="1" s="1"/>
  <c r="CU291" i="1"/>
  <c r="CY291" i="1" s="1"/>
  <c r="CW291" i="1"/>
  <c r="DA291" i="1" s="1"/>
  <c r="BM298" i="1"/>
  <c r="CV298" i="1"/>
  <c r="CZ298" i="1" s="1"/>
  <c r="CW298" i="1"/>
  <c r="DA298" i="1" s="1"/>
  <c r="CT298" i="1"/>
  <c r="CX298" i="1" s="1"/>
  <c r="CU298" i="1"/>
  <c r="CY298" i="1" s="1"/>
  <c r="BM433" i="1"/>
  <c r="CV433" i="1"/>
  <c r="CZ433" i="1" s="1"/>
  <c r="CU433" i="1"/>
  <c r="CY433" i="1" s="1"/>
  <c r="CT433" i="1"/>
  <c r="CX433" i="1" s="1"/>
  <c r="CW433" i="1"/>
  <c r="DA433" i="1" s="1"/>
  <c r="BM439" i="1"/>
  <c r="CU439" i="1"/>
  <c r="CY439" i="1" s="1"/>
  <c r="CW439" i="1"/>
  <c r="DA439" i="1" s="1"/>
  <c r="CT439" i="1"/>
  <c r="CX439" i="1" s="1"/>
  <c r="CV439" i="1"/>
  <c r="CZ439" i="1" s="1"/>
  <c r="BM441" i="1"/>
  <c r="CT441" i="1"/>
  <c r="CX441" i="1" s="1"/>
  <c r="CU441" i="1"/>
  <c r="CY441" i="1" s="1"/>
  <c r="CV441" i="1"/>
  <c r="CZ441" i="1" s="1"/>
  <c r="CW441" i="1"/>
  <c r="DA441" i="1" s="1"/>
  <c r="BM448" i="1"/>
  <c r="CV448" i="1"/>
  <c r="CZ448" i="1" s="1"/>
  <c r="CU448" i="1"/>
  <c r="CY448" i="1" s="1"/>
  <c r="CW448" i="1"/>
  <c r="DA448" i="1" s="1"/>
  <c r="CT448" i="1"/>
  <c r="CX448" i="1" s="1"/>
  <c r="BM462" i="1"/>
  <c r="CU462" i="1"/>
  <c r="CY462" i="1" s="1"/>
  <c r="CW462" i="1"/>
  <c r="DA462" i="1" s="1"/>
  <c r="CT462" i="1"/>
  <c r="CX462" i="1" s="1"/>
  <c r="CV462" i="1"/>
  <c r="CZ462" i="1" s="1"/>
  <c r="BM466" i="1"/>
  <c r="CT466" i="1"/>
  <c r="CX466" i="1" s="1"/>
  <c r="CV466" i="1"/>
  <c r="CZ466" i="1" s="1"/>
  <c r="CW466" i="1"/>
  <c r="DA466" i="1" s="1"/>
  <c r="CU466" i="1"/>
  <c r="CY466" i="1" s="1"/>
  <c r="BM471" i="1"/>
  <c r="CU471" i="1"/>
  <c r="CY471" i="1" s="1"/>
  <c r="CV471" i="1"/>
  <c r="CZ471" i="1" s="1"/>
  <c r="CW471" i="1"/>
  <c r="DA471" i="1" s="1"/>
  <c r="CT471" i="1"/>
  <c r="CX471" i="1" s="1"/>
  <c r="BM478" i="1"/>
  <c r="CT478" i="1"/>
  <c r="CX478" i="1" s="1"/>
  <c r="CU478" i="1"/>
  <c r="CY478" i="1" s="1"/>
  <c r="CV478" i="1"/>
  <c r="CZ478" i="1" s="1"/>
  <c r="CW478" i="1"/>
  <c r="DA478" i="1" s="1"/>
  <c r="BM193" i="1"/>
  <c r="CW193" i="1"/>
  <c r="DA193" i="1" s="1"/>
  <c r="CV193" i="1"/>
  <c r="CZ193" i="1" s="1"/>
  <c r="CT193" i="1"/>
  <c r="CX193" i="1" s="1"/>
  <c r="CU193" i="1"/>
  <c r="CY193" i="1" s="1"/>
  <c r="BM199" i="1"/>
  <c r="CV199" i="1"/>
  <c r="CZ199" i="1" s="1"/>
  <c r="CU199" i="1"/>
  <c r="CY199" i="1" s="1"/>
  <c r="CT199" i="1"/>
  <c r="CX199" i="1" s="1"/>
  <c r="CW199" i="1"/>
  <c r="DA199" i="1" s="1"/>
  <c r="BM201" i="1"/>
  <c r="CT201" i="1"/>
  <c r="CX201" i="1" s="1"/>
  <c r="CU201" i="1"/>
  <c r="CY201" i="1" s="1"/>
  <c r="CV201" i="1"/>
  <c r="CZ201" i="1" s="1"/>
  <c r="CW201" i="1"/>
  <c r="DA201" i="1" s="1"/>
  <c r="BM208" i="1"/>
  <c r="CT208" i="1"/>
  <c r="CX208" i="1" s="1"/>
  <c r="CU208" i="1"/>
  <c r="CY208" i="1" s="1"/>
  <c r="CV208" i="1"/>
  <c r="CZ208" i="1" s="1"/>
  <c r="CW208" i="1"/>
  <c r="DA208" i="1" s="1"/>
  <c r="BM214" i="1"/>
  <c r="CT214" i="1"/>
  <c r="CX214" i="1" s="1"/>
  <c r="CU214" i="1"/>
  <c r="CY214" i="1" s="1"/>
  <c r="CV214" i="1"/>
  <c r="CZ214" i="1" s="1"/>
  <c r="CW214" i="1"/>
  <c r="DA214" i="1" s="1"/>
  <c r="BM402" i="1"/>
  <c r="CU402" i="1"/>
  <c r="CY402" i="1" s="1"/>
  <c r="CV402" i="1"/>
  <c r="CZ402" i="1" s="1"/>
  <c r="CT402" i="1"/>
  <c r="CX402" i="1" s="1"/>
  <c r="CW402" i="1"/>
  <c r="DA402" i="1" s="1"/>
  <c r="BM406" i="1"/>
  <c r="CT406" i="1"/>
  <c r="CX406" i="1" s="1"/>
  <c r="CU406" i="1"/>
  <c r="CY406" i="1" s="1"/>
  <c r="CW406" i="1"/>
  <c r="DA406" i="1" s="1"/>
  <c r="CV406" i="1"/>
  <c r="CZ406" i="1" s="1"/>
  <c r="BM411" i="1"/>
  <c r="CT411" i="1"/>
  <c r="CX411" i="1" s="1"/>
  <c r="CU411" i="1"/>
  <c r="CY411" i="1" s="1"/>
  <c r="CV411" i="1"/>
  <c r="CZ411" i="1" s="1"/>
  <c r="CW411" i="1"/>
  <c r="DA411" i="1" s="1"/>
  <c r="BM418" i="1"/>
  <c r="CT418" i="1"/>
  <c r="CX418" i="1" s="1"/>
  <c r="CV418" i="1"/>
  <c r="CZ418" i="1" s="1"/>
  <c r="CU418" i="1"/>
  <c r="CY418" i="1" s="1"/>
  <c r="CW418" i="1"/>
  <c r="DA418" i="1" s="1"/>
  <c r="BM373" i="1"/>
  <c r="CT373" i="1"/>
  <c r="CX373" i="1" s="1"/>
  <c r="CU373" i="1"/>
  <c r="CY373" i="1" s="1"/>
  <c r="CW373" i="1"/>
  <c r="DA373" i="1" s="1"/>
  <c r="CV373" i="1"/>
  <c r="CZ373" i="1" s="1"/>
  <c r="BM379" i="1"/>
  <c r="CT379" i="1"/>
  <c r="CX379" i="1" s="1"/>
  <c r="CU379" i="1"/>
  <c r="CY379" i="1" s="1"/>
  <c r="CW379" i="1"/>
  <c r="DA379" i="1" s="1"/>
  <c r="CV379" i="1"/>
  <c r="CZ379" i="1" s="1"/>
  <c r="BM312" i="1"/>
  <c r="CU312" i="1"/>
  <c r="CY312" i="1" s="1"/>
  <c r="CV312" i="1"/>
  <c r="CZ312" i="1" s="1"/>
  <c r="CW312" i="1"/>
  <c r="DA312" i="1" s="1"/>
  <c r="CT312" i="1"/>
  <c r="CX312" i="1" s="1"/>
  <c r="BM320" i="1"/>
  <c r="CT320" i="1"/>
  <c r="CX320" i="1" s="1"/>
  <c r="CV320" i="1"/>
  <c r="CZ320" i="1" s="1"/>
  <c r="CW320" i="1"/>
  <c r="DA320" i="1" s="1"/>
  <c r="CU320" i="1"/>
  <c r="CY320" i="1" s="1"/>
  <c r="BM324" i="1"/>
  <c r="CT324" i="1"/>
  <c r="CX324" i="1" s="1"/>
  <c r="CU324" i="1"/>
  <c r="CY324" i="1" s="1"/>
  <c r="CV324" i="1"/>
  <c r="CZ324" i="1" s="1"/>
  <c r="CW324" i="1"/>
  <c r="DA324" i="1" s="1"/>
  <c r="BM327" i="1"/>
  <c r="CV327" i="1"/>
  <c r="CZ327" i="1" s="1"/>
  <c r="CW327" i="1"/>
  <c r="DA327" i="1" s="1"/>
  <c r="CT327" i="1"/>
  <c r="CX327" i="1" s="1"/>
  <c r="CU327" i="1"/>
  <c r="CY327" i="1" s="1"/>
  <c r="BM330" i="1"/>
  <c r="CT330" i="1"/>
  <c r="CX330" i="1" s="1"/>
  <c r="CV330" i="1"/>
  <c r="CZ330" i="1" s="1"/>
  <c r="CW330" i="1"/>
  <c r="DA330" i="1" s="1"/>
  <c r="CU330" i="1"/>
  <c r="CY330" i="1" s="1"/>
  <c r="BM336" i="1"/>
  <c r="CW336" i="1"/>
  <c r="DA336" i="1" s="1"/>
  <c r="CT336" i="1"/>
  <c r="CX336" i="1" s="1"/>
  <c r="CU336" i="1"/>
  <c r="CY336" i="1" s="1"/>
  <c r="CV336" i="1"/>
  <c r="CZ336" i="1" s="1"/>
  <c r="BM345" i="1"/>
  <c r="CW345" i="1"/>
  <c r="DA345" i="1" s="1"/>
  <c r="CT345" i="1"/>
  <c r="CX345" i="1" s="1"/>
  <c r="CU345" i="1"/>
  <c r="CY345" i="1" s="1"/>
  <c r="CV345" i="1"/>
  <c r="CZ345" i="1" s="1"/>
  <c r="BM355" i="1"/>
  <c r="CT355" i="1"/>
  <c r="CX355" i="1" s="1"/>
  <c r="CU355" i="1"/>
  <c r="CY355" i="1" s="1"/>
  <c r="CW355" i="1"/>
  <c r="DA355" i="1" s="1"/>
  <c r="CV355" i="1"/>
  <c r="CZ355" i="1" s="1"/>
  <c r="BM357" i="1"/>
  <c r="CT357" i="1"/>
  <c r="CX357" i="1" s="1"/>
  <c r="CU357" i="1"/>
  <c r="CY357" i="1" s="1"/>
  <c r="CV357" i="1"/>
  <c r="CZ357" i="1" s="1"/>
  <c r="CW357" i="1"/>
  <c r="DA357" i="1" s="1"/>
  <c r="BM308" i="1"/>
  <c r="CU308" i="1"/>
  <c r="CY308" i="1" s="1"/>
  <c r="CV308" i="1"/>
  <c r="CZ308" i="1" s="1"/>
  <c r="CT308" i="1"/>
  <c r="CX308" i="1" s="1"/>
  <c r="CW308" i="1"/>
  <c r="DA308" i="1" s="1"/>
  <c r="BM385" i="1"/>
  <c r="CU385" i="1"/>
  <c r="CY385" i="1" s="1"/>
  <c r="CV385" i="1"/>
  <c r="CZ385" i="1" s="1"/>
  <c r="CT385" i="1"/>
  <c r="CX385" i="1" s="1"/>
  <c r="CW385" i="1"/>
  <c r="DA385" i="1" s="1"/>
  <c r="BM395" i="1"/>
  <c r="CT395" i="1"/>
  <c r="CX395" i="1" s="1"/>
  <c r="CU395" i="1"/>
  <c r="CY395" i="1" s="1"/>
  <c r="CV395" i="1"/>
  <c r="CZ395" i="1" s="1"/>
  <c r="CW395" i="1"/>
  <c r="DA395" i="1" s="1"/>
  <c r="BM397" i="1"/>
  <c r="CU397" i="1"/>
  <c r="CY397" i="1" s="1"/>
  <c r="CV397" i="1"/>
  <c r="CZ397" i="1" s="1"/>
  <c r="CT397" i="1"/>
  <c r="CX397" i="1" s="1"/>
  <c r="CW397" i="1"/>
  <c r="DA397" i="1" s="1"/>
  <c r="BM303" i="1"/>
  <c r="CT303" i="1"/>
  <c r="CX303" i="1" s="1"/>
  <c r="CV303" i="1"/>
  <c r="CZ303" i="1" s="1"/>
  <c r="CU303" i="1"/>
  <c r="CY303" i="1" s="1"/>
  <c r="CW303" i="1"/>
  <c r="DA303" i="1" s="1"/>
  <c r="BM222" i="1"/>
  <c r="CV222" i="1"/>
  <c r="CZ222" i="1" s="1"/>
  <c r="CU222" i="1"/>
  <c r="CY222" i="1" s="1"/>
  <c r="CT222" i="1"/>
  <c r="CX222" i="1" s="1"/>
  <c r="CW222" i="1"/>
  <c r="DA222" i="1" s="1"/>
  <c r="BM226" i="1"/>
  <c r="CT226" i="1"/>
  <c r="CX226" i="1" s="1"/>
  <c r="CU226" i="1"/>
  <c r="CY226" i="1" s="1"/>
  <c r="CV226" i="1"/>
  <c r="CZ226" i="1" s="1"/>
  <c r="CW226" i="1"/>
  <c r="DA226" i="1" s="1"/>
  <c r="BM231" i="1"/>
  <c r="CT231" i="1"/>
  <c r="CX231" i="1" s="1"/>
  <c r="CU231" i="1"/>
  <c r="CY231" i="1" s="1"/>
  <c r="CV231" i="1"/>
  <c r="CZ231" i="1" s="1"/>
  <c r="CW231" i="1"/>
  <c r="DA231" i="1" s="1"/>
  <c r="BM238" i="1"/>
  <c r="CT238" i="1"/>
  <c r="CX238" i="1" s="1"/>
  <c r="CU238" i="1"/>
  <c r="CY238" i="1" s="1"/>
  <c r="CV238" i="1"/>
  <c r="CZ238" i="1" s="1"/>
  <c r="CW238" i="1"/>
  <c r="DA238" i="1" s="1"/>
  <c r="BM253" i="1"/>
  <c r="CT253" i="1"/>
  <c r="CX253" i="1" s="1"/>
  <c r="CU253" i="1"/>
  <c r="CY253" i="1" s="1"/>
  <c r="CV253" i="1"/>
  <c r="CZ253" i="1" s="1"/>
  <c r="CW253" i="1"/>
  <c r="DA253" i="1" s="1"/>
  <c r="BM259" i="1"/>
  <c r="CU259" i="1"/>
  <c r="CY259" i="1" s="1"/>
  <c r="CT259" i="1"/>
  <c r="CX259" i="1" s="1"/>
  <c r="CV259" i="1"/>
  <c r="CZ259" i="1" s="1"/>
  <c r="CW259" i="1"/>
  <c r="DA259" i="1" s="1"/>
  <c r="BM261" i="1"/>
  <c r="CT261" i="1"/>
  <c r="CX261" i="1" s="1"/>
  <c r="CV261" i="1"/>
  <c r="CZ261" i="1" s="1"/>
  <c r="CU261" i="1"/>
  <c r="CY261" i="1" s="1"/>
  <c r="CW261" i="1"/>
  <c r="DA261" i="1" s="1"/>
  <c r="BM265" i="1"/>
  <c r="CU265" i="1"/>
  <c r="CY265" i="1" s="1"/>
  <c r="CV265" i="1"/>
  <c r="CZ265" i="1" s="1"/>
  <c r="CW265" i="1"/>
  <c r="DA265" i="1" s="1"/>
  <c r="CT265" i="1"/>
  <c r="CX265" i="1" s="1"/>
  <c r="BM275" i="1"/>
  <c r="CT275" i="1"/>
  <c r="CX275" i="1" s="1"/>
  <c r="CU275" i="1"/>
  <c r="CY275" i="1" s="1"/>
  <c r="CV275" i="1"/>
  <c r="CZ275" i="1" s="1"/>
  <c r="CW275" i="1"/>
  <c r="DA275" i="1" s="1"/>
  <c r="BM277" i="1"/>
  <c r="CV277" i="1"/>
  <c r="CZ277" i="1" s="1"/>
  <c r="CW277" i="1"/>
  <c r="DA277" i="1" s="1"/>
  <c r="CT277" i="1"/>
  <c r="CX277" i="1" s="1"/>
  <c r="CU277" i="1"/>
  <c r="CY277" i="1" s="1"/>
  <c r="BM283" i="1"/>
  <c r="CU283" i="1"/>
  <c r="CY283" i="1" s="1"/>
  <c r="CV283" i="1"/>
  <c r="CZ283" i="1" s="1"/>
  <c r="CW283" i="1"/>
  <c r="DA283" i="1" s="1"/>
  <c r="CT283" i="1"/>
  <c r="CX283" i="1" s="1"/>
  <c r="BM289" i="1"/>
  <c r="CT289" i="1"/>
  <c r="CX289" i="1" s="1"/>
  <c r="CU289" i="1"/>
  <c r="CY289" i="1" s="1"/>
  <c r="CV289" i="1"/>
  <c r="CZ289" i="1" s="1"/>
  <c r="CW289" i="1"/>
  <c r="DA289" i="1" s="1"/>
  <c r="BM292" i="1"/>
  <c r="CV292" i="1"/>
  <c r="CZ292" i="1" s="1"/>
  <c r="CU292" i="1"/>
  <c r="CY292" i="1" s="1"/>
  <c r="CT292" i="1"/>
  <c r="CX292" i="1" s="1"/>
  <c r="CW292" i="1"/>
  <c r="DA292" i="1" s="1"/>
  <c r="BM300" i="1"/>
  <c r="CU300" i="1"/>
  <c r="CY300" i="1" s="1"/>
  <c r="CT300" i="1"/>
  <c r="CX300" i="1" s="1"/>
  <c r="CV300" i="1"/>
  <c r="CZ300" i="1" s="1"/>
  <c r="CW300" i="1"/>
  <c r="DA300" i="1" s="1"/>
  <c r="BM424" i="1"/>
  <c r="CU424" i="1"/>
  <c r="CY424" i="1" s="1"/>
  <c r="CV424" i="1"/>
  <c r="CZ424" i="1" s="1"/>
  <c r="CW424" i="1"/>
  <c r="DA424" i="1" s="1"/>
  <c r="CT424" i="1"/>
  <c r="CX424" i="1" s="1"/>
  <c r="BM427" i="1"/>
  <c r="CT427" i="1"/>
  <c r="CX427" i="1" s="1"/>
  <c r="CW427" i="1"/>
  <c r="DA427" i="1" s="1"/>
  <c r="CU427" i="1"/>
  <c r="CY427" i="1" s="1"/>
  <c r="CV427" i="1"/>
  <c r="CZ427" i="1" s="1"/>
  <c r="BM430" i="1"/>
  <c r="CW430" i="1"/>
  <c r="DA430" i="1" s="1"/>
  <c r="CV430" i="1"/>
  <c r="CZ430" i="1" s="1"/>
  <c r="CT430" i="1"/>
  <c r="CX430" i="1" s="1"/>
  <c r="CU430" i="1"/>
  <c r="CY430" i="1" s="1"/>
  <c r="BM436" i="1"/>
  <c r="CT436" i="1"/>
  <c r="CX436" i="1" s="1"/>
  <c r="CU436" i="1"/>
  <c r="CY436" i="1" s="1"/>
  <c r="CV436" i="1"/>
  <c r="CZ436" i="1" s="1"/>
  <c r="CW436" i="1"/>
  <c r="DA436" i="1" s="1"/>
  <c r="BM445" i="1"/>
  <c r="CT445" i="1"/>
  <c r="CX445" i="1" s="1"/>
  <c r="CV445" i="1"/>
  <c r="CZ445" i="1" s="1"/>
  <c r="CW445" i="1"/>
  <c r="DA445" i="1" s="1"/>
  <c r="CU445" i="1"/>
  <c r="CY445" i="1" s="1"/>
  <c r="BM455" i="1"/>
  <c r="CU455" i="1"/>
  <c r="CY455" i="1" s="1"/>
  <c r="CW455" i="1"/>
  <c r="DA455" i="1" s="1"/>
  <c r="CT455" i="1"/>
  <c r="CX455" i="1" s="1"/>
  <c r="CV455" i="1"/>
  <c r="CZ455" i="1" s="1"/>
  <c r="BM457" i="1"/>
  <c r="CT457" i="1"/>
  <c r="CX457" i="1" s="1"/>
  <c r="CU457" i="1"/>
  <c r="CY457" i="1" s="1"/>
  <c r="CV457" i="1"/>
  <c r="CZ457" i="1" s="1"/>
  <c r="CW457" i="1"/>
  <c r="DA457" i="1" s="1"/>
  <c r="BM463" i="1"/>
  <c r="CT463" i="1"/>
  <c r="CX463" i="1" s="1"/>
  <c r="CU463" i="1"/>
  <c r="CY463" i="1" s="1"/>
  <c r="CV463" i="1"/>
  <c r="CZ463" i="1" s="1"/>
  <c r="CW463" i="1"/>
  <c r="DA463" i="1" s="1"/>
  <c r="BM469" i="1"/>
  <c r="CT469" i="1"/>
  <c r="CX469" i="1" s="1"/>
  <c r="CU469" i="1"/>
  <c r="CY469" i="1" s="1"/>
  <c r="CV469" i="1"/>
  <c r="CZ469" i="1" s="1"/>
  <c r="CW469" i="1"/>
  <c r="DA469" i="1" s="1"/>
  <c r="BM472" i="1"/>
  <c r="CT472" i="1"/>
  <c r="CX472" i="1" s="1"/>
  <c r="CU472" i="1"/>
  <c r="CY472" i="1" s="1"/>
  <c r="CV472" i="1"/>
  <c r="CZ472" i="1" s="1"/>
  <c r="CW472" i="1"/>
  <c r="DA472" i="1" s="1"/>
  <c r="BM480" i="1"/>
  <c r="CW480" i="1"/>
  <c r="DA480" i="1" s="1"/>
  <c r="CV480" i="1"/>
  <c r="CZ480" i="1" s="1"/>
  <c r="CT480" i="1"/>
  <c r="CX480" i="1" s="1"/>
  <c r="CU480" i="1"/>
  <c r="CY480" i="1" s="1"/>
  <c r="BM184" i="1"/>
  <c r="CU184" i="1"/>
  <c r="CY184" i="1" s="1"/>
  <c r="CW184" i="1"/>
  <c r="DA184" i="1" s="1"/>
  <c r="CT184" i="1"/>
  <c r="CX184" i="1" s="1"/>
  <c r="CV184" i="1"/>
  <c r="CZ184" i="1" s="1"/>
  <c r="BM187" i="1"/>
  <c r="CT187" i="1"/>
  <c r="CX187" i="1" s="1"/>
  <c r="CU187" i="1"/>
  <c r="CY187" i="1" s="1"/>
  <c r="CV187" i="1"/>
  <c r="CZ187" i="1" s="1"/>
  <c r="CW187" i="1"/>
  <c r="DA187" i="1" s="1"/>
  <c r="BM190" i="1"/>
  <c r="CW190" i="1"/>
  <c r="DA190" i="1" s="1"/>
  <c r="CV190" i="1"/>
  <c r="CZ190" i="1" s="1"/>
  <c r="CT190" i="1"/>
  <c r="CX190" i="1" s="1"/>
  <c r="CU190" i="1"/>
  <c r="CY190" i="1" s="1"/>
  <c r="BM196" i="1"/>
  <c r="CV196" i="1"/>
  <c r="CZ196" i="1" s="1"/>
  <c r="CU196" i="1"/>
  <c r="CY196" i="1" s="1"/>
  <c r="CW196" i="1"/>
  <c r="DA196" i="1" s="1"/>
  <c r="CT196" i="1"/>
  <c r="CX196" i="1" s="1"/>
  <c r="BM205" i="1"/>
  <c r="CT205" i="1"/>
  <c r="CX205" i="1" s="1"/>
  <c r="CU205" i="1"/>
  <c r="CY205" i="1" s="1"/>
  <c r="CV205" i="1"/>
  <c r="CZ205" i="1" s="1"/>
  <c r="CW205" i="1"/>
  <c r="DA205" i="1" s="1"/>
  <c r="BM215" i="1"/>
  <c r="CW215" i="1"/>
  <c r="DA215" i="1" s="1"/>
  <c r="CV215" i="1"/>
  <c r="CZ215" i="1" s="1"/>
  <c r="CT215" i="1"/>
  <c r="CX215" i="1" s="1"/>
  <c r="CU215" i="1"/>
  <c r="CY215" i="1" s="1"/>
  <c r="BM217" i="1"/>
  <c r="CT217" i="1"/>
  <c r="CX217" i="1" s="1"/>
  <c r="CV217" i="1"/>
  <c r="CZ217" i="1" s="1"/>
  <c r="CW217" i="1"/>
  <c r="DA217" i="1" s="1"/>
  <c r="CU217" i="1"/>
  <c r="CY217" i="1" s="1"/>
  <c r="BM403" i="1"/>
  <c r="CT403" i="1"/>
  <c r="CX403" i="1" s="1"/>
  <c r="CU403" i="1"/>
  <c r="CY403" i="1" s="1"/>
  <c r="CV403" i="1"/>
  <c r="CZ403" i="1" s="1"/>
  <c r="CW403" i="1"/>
  <c r="DA403" i="1" s="1"/>
  <c r="BM409" i="1"/>
  <c r="CV409" i="1"/>
  <c r="CZ409" i="1" s="1"/>
  <c r="CT409" i="1"/>
  <c r="CX409" i="1" s="1"/>
  <c r="CU409" i="1"/>
  <c r="CY409" i="1" s="1"/>
  <c r="CW409" i="1"/>
  <c r="DA409" i="1" s="1"/>
  <c r="BM412" i="1"/>
  <c r="CT412" i="1"/>
  <c r="CX412" i="1" s="1"/>
  <c r="CU412" i="1"/>
  <c r="CY412" i="1" s="1"/>
  <c r="CW412" i="1"/>
  <c r="DA412" i="1" s="1"/>
  <c r="CV412" i="1"/>
  <c r="CZ412" i="1" s="1"/>
  <c r="BM420" i="1"/>
  <c r="CU420" i="1"/>
  <c r="CY420" i="1" s="1"/>
  <c r="CV420" i="1"/>
  <c r="CZ420" i="1" s="1"/>
  <c r="CW420" i="1"/>
  <c r="DA420" i="1" s="1"/>
  <c r="CT420" i="1"/>
  <c r="CX420" i="1" s="1"/>
  <c r="BM364" i="1"/>
  <c r="CT364" i="1"/>
  <c r="CX364" i="1" s="1"/>
  <c r="CU364" i="1"/>
  <c r="CY364" i="1" s="1"/>
  <c r="CV364" i="1"/>
  <c r="CZ364" i="1" s="1"/>
  <c r="CW364" i="1"/>
  <c r="DA364" i="1" s="1"/>
  <c r="BM367" i="1"/>
  <c r="CT367" i="1"/>
  <c r="CX367" i="1" s="1"/>
  <c r="CU367" i="1"/>
  <c r="CY367" i="1" s="1"/>
  <c r="CV367" i="1"/>
  <c r="CZ367" i="1" s="1"/>
  <c r="CW367" i="1"/>
  <c r="DA367" i="1" s="1"/>
  <c r="BM370" i="1"/>
  <c r="CT370" i="1"/>
  <c r="CX370" i="1" s="1"/>
  <c r="CV370" i="1"/>
  <c r="CZ370" i="1" s="1"/>
  <c r="CW370" i="1"/>
  <c r="DA370" i="1" s="1"/>
  <c r="CU370" i="1"/>
  <c r="CY370" i="1" s="1"/>
  <c r="BM376" i="1"/>
  <c r="CT376" i="1"/>
  <c r="CX376" i="1" s="1"/>
  <c r="CW376" i="1"/>
  <c r="DA376" i="1" s="1"/>
  <c r="CU376" i="1"/>
  <c r="CY376" i="1" s="1"/>
  <c r="CV376" i="1"/>
  <c r="CZ376" i="1" s="1"/>
  <c r="BM313" i="1"/>
  <c r="CT313" i="1"/>
  <c r="CX313" i="1" s="1"/>
  <c r="CW313" i="1"/>
  <c r="DA313" i="1" s="1"/>
  <c r="CU313" i="1"/>
  <c r="CY313" i="1" s="1"/>
  <c r="CV313" i="1"/>
  <c r="CZ313" i="1" s="1"/>
  <c r="BM319" i="1"/>
  <c r="CT319" i="1"/>
  <c r="CX319" i="1" s="1"/>
  <c r="CU319" i="1"/>
  <c r="CY319" i="1" s="1"/>
  <c r="CV319" i="1"/>
  <c r="CZ319" i="1" s="1"/>
  <c r="CW319" i="1"/>
  <c r="DA319" i="1" s="1"/>
  <c r="BM321" i="1"/>
  <c r="CT321" i="1"/>
  <c r="CX321" i="1" s="1"/>
  <c r="CU321" i="1"/>
  <c r="CY321" i="1" s="1"/>
  <c r="CV321" i="1"/>
  <c r="CZ321" i="1" s="1"/>
  <c r="CW321" i="1"/>
  <c r="DA321" i="1" s="1"/>
  <c r="BM328" i="1"/>
  <c r="CU328" i="1"/>
  <c r="CY328" i="1" s="1"/>
  <c r="CV328" i="1"/>
  <c r="CZ328" i="1" s="1"/>
  <c r="CW328" i="1"/>
  <c r="DA328" i="1" s="1"/>
  <c r="CT328" i="1"/>
  <c r="CX328" i="1" s="1"/>
  <c r="BM334" i="1"/>
  <c r="CW334" i="1"/>
  <c r="DA334" i="1" s="1"/>
  <c r="CU334" i="1"/>
  <c r="CY334" i="1" s="1"/>
  <c r="CV334" i="1"/>
  <c r="CZ334" i="1" s="1"/>
  <c r="CT334" i="1"/>
  <c r="CX334" i="1" s="1"/>
  <c r="BM342" i="1"/>
  <c r="CV342" i="1"/>
  <c r="CZ342" i="1" s="1"/>
  <c r="CW342" i="1"/>
  <c r="DA342" i="1" s="1"/>
  <c r="CT342" i="1"/>
  <c r="CX342" i="1" s="1"/>
  <c r="CU342" i="1"/>
  <c r="CY342" i="1" s="1"/>
  <c r="BM346" i="1"/>
  <c r="CT346" i="1"/>
  <c r="CX346" i="1" s="1"/>
  <c r="CV346" i="1"/>
  <c r="CZ346" i="1" s="1"/>
  <c r="CU346" i="1"/>
  <c r="CY346" i="1" s="1"/>
  <c r="CW346" i="1"/>
  <c r="DA346" i="1" s="1"/>
  <c r="BM351" i="1"/>
  <c r="CT351" i="1"/>
  <c r="CX351" i="1" s="1"/>
  <c r="CU351" i="1"/>
  <c r="CY351" i="1" s="1"/>
  <c r="CV351" i="1"/>
  <c r="CZ351" i="1" s="1"/>
  <c r="CW351" i="1"/>
  <c r="DA351" i="1" s="1"/>
  <c r="BM358" i="1"/>
  <c r="CV358" i="1"/>
  <c r="CZ358" i="1" s="1"/>
  <c r="CT358" i="1"/>
  <c r="CX358" i="1" s="1"/>
  <c r="CU358" i="1"/>
  <c r="CY358" i="1" s="1"/>
  <c r="CW358" i="1"/>
  <c r="DA358" i="1" s="1"/>
  <c r="BM382" i="1"/>
  <c r="CU382" i="1"/>
  <c r="CY382" i="1" s="1"/>
  <c r="CV382" i="1"/>
  <c r="CZ382" i="1" s="1"/>
  <c r="CW382" i="1"/>
  <c r="DA382" i="1" s="1"/>
  <c r="CT382" i="1"/>
  <c r="CX382" i="1" s="1"/>
  <c r="BM386" i="1"/>
  <c r="CT386" i="1"/>
  <c r="CX386" i="1" s="1"/>
  <c r="CU386" i="1"/>
  <c r="CY386" i="1" s="1"/>
  <c r="CV386" i="1"/>
  <c r="CZ386" i="1" s="1"/>
  <c r="CW386" i="1"/>
  <c r="DA386" i="1" s="1"/>
  <c r="BM391" i="1"/>
  <c r="CU391" i="1"/>
  <c r="CY391" i="1" s="1"/>
  <c r="CV391" i="1"/>
  <c r="CZ391" i="1" s="1"/>
  <c r="CT391" i="1"/>
  <c r="CX391" i="1" s="1"/>
  <c r="CW391" i="1"/>
  <c r="DA391" i="1" s="1"/>
  <c r="BM398" i="1"/>
  <c r="CT398" i="1"/>
  <c r="CX398" i="1" s="1"/>
  <c r="CU398" i="1"/>
  <c r="CY398" i="1" s="1"/>
  <c r="CV398" i="1"/>
  <c r="CZ398" i="1" s="1"/>
  <c r="CW398" i="1"/>
  <c r="DA398" i="1" s="1"/>
  <c r="BM399" i="1"/>
  <c r="CV399" i="1"/>
  <c r="CZ399" i="1" s="1"/>
  <c r="CW399" i="1"/>
  <c r="DA399" i="1" s="1"/>
  <c r="CU399" i="1"/>
  <c r="CY399" i="1" s="1"/>
  <c r="CT399" i="1"/>
  <c r="CX399" i="1" s="1"/>
  <c r="BM223" i="1"/>
  <c r="CU223" i="1"/>
  <c r="CY223" i="1" s="1"/>
  <c r="CV223" i="1"/>
  <c r="CZ223" i="1" s="1"/>
  <c r="CW223" i="1"/>
  <c r="DA223" i="1" s="1"/>
  <c r="CT223" i="1"/>
  <c r="CX223" i="1" s="1"/>
  <c r="BM229" i="1"/>
  <c r="CU229" i="1"/>
  <c r="CY229" i="1" s="1"/>
  <c r="CV229" i="1"/>
  <c r="CZ229" i="1" s="1"/>
  <c r="CW229" i="1"/>
  <c r="DA229" i="1" s="1"/>
  <c r="CT229" i="1"/>
  <c r="CX229" i="1" s="1"/>
  <c r="BM232" i="1"/>
  <c r="CW232" i="1"/>
  <c r="DA232" i="1" s="1"/>
  <c r="CV232" i="1"/>
  <c r="CZ232" i="1" s="1"/>
  <c r="CT232" i="1"/>
  <c r="CX232" i="1" s="1"/>
  <c r="CU232" i="1"/>
  <c r="CY232" i="1" s="1"/>
  <c r="BM240" i="1"/>
  <c r="CV240" i="1"/>
  <c r="CZ240" i="1" s="1"/>
  <c r="CW240" i="1"/>
  <c r="DA240" i="1" s="1"/>
  <c r="CU240" i="1"/>
  <c r="CY240" i="1" s="1"/>
  <c r="CT240" i="1"/>
  <c r="CX240" i="1" s="1"/>
  <c r="BM244" i="1"/>
  <c r="CT244" i="1"/>
  <c r="CX244" i="1" s="1"/>
  <c r="CU244" i="1"/>
  <c r="CY244" i="1" s="1"/>
  <c r="CV244" i="1"/>
  <c r="CZ244" i="1" s="1"/>
  <c r="CW244" i="1"/>
  <c r="DA244" i="1" s="1"/>
  <c r="BM247" i="1"/>
  <c r="CT247" i="1"/>
  <c r="CX247" i="1" s="1"/>
  <c r="CW247" i="1"/>
  <c r="DA247" i="1" s="1"/>
  <c r="CU247" i="1"/>
  <c r="CY247" i="1" s="1"/>
  <c r="CV247" i="1"/>
  <c r="CZ247" i="1" s="1"/>
  <c r="BM250" i="1"/>
  <c r="CT250" i="1"/>
  <c r="CX250" i="1" s="1"/>
  <c r="CU250" i="1"/>
  <c r="CY250" i="1" s="1"/>
  <c r="CV250" i="1"/>
  <c r="CZ250" i="1" s="1"/>
  <c r="CW250" i="1"/>
  <c r="DA250" i="1" s="1"/>
  <c r="BM256" i="1"/>
  <c r="CU256" i="1"/>
  <c r="CY256" i="1" s="1"/>
  <c r="CW256" i="1"/>
  <c r="DA256" i="1" s="1"/>
  <c r="CT256" i="1"/>
  <c r="CX256" i="1" s="1"/>
  <c r="CV256" i="1"/>
  <c r="CZ256" i="1" s="1"/>
  <c r="BM262" i="1"/>
  <c r="CU262" i="1"/>
  <c r="CY262" i="1" s="1"/>
  <c r="CV262" i="1"/>
  <c r="CZ262" i="1" s="1"/>
  <c r="CW262" i="1"/>
  <c r="DA262" i="1" s="1"/>
  <c r="CT262" i="1"/>
  <c r="CX262" i="1" s="1"/>
  <c r="BM266" i="1"/>
  <c r="CU266" i="1"/>
  <c r="CY266" i="1" s="1"/>
  <c r="CV266" i="1"/>
  <c r="CZ266" i="1" s="1"/>
  <c r="CW266" i="1"/>
  <c r="DA266" i="1" s="1"/>
  <c r="CT266" i="1"/>
  <c r="CX266" i="1" s="1"/>
  <c r="BM271" i="1"/>
  <c r="CU271" i="1"/>
  <c r="CY271" i="1" s="1"/>
  <c r="CV271" i="1"/>
  <c r="CZ271" i="1" s="1"/>
  <c r="CT271" i="1"/>
  <c r="CX271" i="1" s="1"/>
  <c r="CW271" i="1"/>
  <c r="DA271" i="1" s="1"/>
  <c r="BM278" i="1"/>
  <c r="CT278" i="1"/>
  <c r="CX278" i="1" s="1"/>
  <c r="CU278" i="1"/>
  <c r="CY278" i="1" s="1"/>
  <c r="CV278" i="1"/>
  <c r="CZ278" i="1" s="1"/>
  <c r="CW278" i="1"/>
  <c r="DA278" i="1" s="1"/>
  <c r="BM293" i="1"/>
  <c r="CU293" i="1"/>
  <c r="CY293" i="1" s="1"/>
  <c r="CV293" i="1"/>
  <c r="CZ293" i="1" s="1"/>
  <c r="CT293" i="1"/>
  <c r="CX293" i="1" s="1"/>
  <c r="CW293" i="1"/>
  <c r="DA293" i="1" s="1"/>
  <c r="BM299" i="1"/>
  <c r="CV299" i="1"/>
  <c r="CZ299" i="1" s="1"/>
  <c r="CT299" i="1"/>
  <c r="CX299" i="1" s="1"/>
  <c r="CW299" i="1"/>
  <c r="DA299" i="1" s="1"/>
  <c r="CU299" i="1"/>
  <c r="CY299" i="1" s="1"/>
  <c r="BM301" i="1"/>
  <c r="CT301" i="1"/>
  <c r="CX301" i="1" s="1"/>
  <c r="CU301" i="1"/>
  <c r="CY301" i="1" s="1"/>
  <c r="CW301" i="1"/>
  <c r="DA301" i="1" s="1"/>
  <c r="CV301" i="1"/>
  <c r="CZ301" i="1" s="1"/>
  <c r="BM428" i="1"/>
  <c r="CT428" i="1"/>
  <c r="CX428" i="1" s="1"/>
  <c r="CV428" i="1"/>
  <c r="CZ428" i="1" s="1"/>
  <c r="CW428" i="1"/>
  <c r="DA428" i="1" s="1"/>
  <c r="CU428" i="1"/>
  <c r="CY428" i="1" s="1"/>
  <c r="BM434" i="1"/>
  <c r="CT434" i="1"/>
  <c r="CX434" i="1" s="1"/>
  <c r="CU434" i="1"/>
  <c r="CY434" i="1" s="1"/>
  <c r="CV434" i="1"/>
  <c r="CZ434" i="1" s="1"/>
  <c r="CW434" i="1"/>
  <c r="DA434" i="1" s="1"/>
  <c r="BM442" i="1"/>
  <c r="CT442" i="1"/>
  <c r="CX442" i="1" s="1"/>
  <c r="CV442" i="1"/>
  <c r="CZ442" i="1" s="1"/>
  <c r="CW442" i="1"/>
  <c r="DA442" i="1" s="1"/>
  <c r="CU442" i="1"/>
  <c r="CY442" i="1" s="1"/>
  <c r="BM446" i="1"/>
  <c r="CT446" i="1"/>
  <c r="CX446" i="1" s="1"/>
  <c r="CU446" i="1"/>
  <c r="CY446" i="1" s="1"/>
  <c r="CV446" i="1"/>
  <c r="CZ446" i="1" s="1"/>
  <c r="CW446" i="1"/>
  <c r="DA446" i="1" s="1"/>
  <c r="BM451" i="1"/>
  <c r="CU451" i="1"/>
  <c r="CY451" i="1" s="1"/>
  <c r="CW451" i="1"/>
  <c r="DA451" i="1" s="1"/>
  <c r="CT451" i="1"/>
  <c r="CX451" i="1" s="1"/>
  <c r="CV451" i="1"/>
  <c r="CZ451" i="1" s="1"/>
  <c r="BM458" i="1"/>
  <c r="CW458" i="1"/>
  <c r="DA458" i="1" s="1"/>
  <c r="CV458" i="1"/>
  <c r="CZ458" i="1" s="1"/>
  <c r="CT458" i="1"/>
  <c r="CX458" i="1" s="1"/>
  <c r="CU458" i="1"/>
  <c r="CY458" i="1" s="1"/>
  <c r="BM473" i="1"/>
  <c r="CU473" i="1"/>
  <c r="CY473" i="1" s="1"/>
  <c r="CW473" i="1"/>
  <c r="DA473" i="1" s="1"/>
  <c r="CT473" i="1"/>
  <c r="CX473" i="1" s="1"/>
  <c r="CV473" i="1"/>
  <c r="CZ473" i="1" s="1"/>
  <c r="BM479" i="1"/>
  <c r="CT479" i="1"/>
  <c r="CX479" i="1" s="1"/>
  <c r="CV479" i="1"/>
  <c r="CZ479" i="1" s="1"/>
  <c r="CW479" i="1"/>
  <c r="DA479" i="1" s="1"/>
  <c r="CU479" i="1"/>
  <c r="CY479" i="1" s="1"/>
  <c r="BM481" i="1"/>
  <c r="CU481" i="1"/>
  <c r="CY481" i="1" s="1"/>
  <c r="CW481" i="1"/>
  <c r="DA481" i="1" s="1"/>
  <c r="CT481" i="1"/>
  <c r="CX481" i="1" s="1"/>
  <c r="CV481" i="1"/>
  <c r="CZ481" i="1" s="1"/>
  <c r="BM188" i="1"/>
  <c r="CW188" i="1"/>
  <c r="DA188" i="1" s="1"/>
  <c r="CV188" i="1"/>
  <c r="CZ188" i="1" s="1"/>
  <c r="CT188" i="1"/>
  <c r="CX188" i="1" s="1"/>
  <c r="CU188" i="1"/>
  <c r="CY188" i="1" s="1"/>
  <c r="BM194" i="1"/>
  <c r="CT194" i="1"/>
  <c r="CX194" i="1" s="1"/>
  <c r="CU194" i="1"/>
  <c r="CY194" i="1" s="1"/>
  <c r="CV194" i="1"/>
  <c r="CZ194" i="1" s="1"/>
  <c r="CW194" i="1"/>
  <c r="DA194" i="1" s="1"/>
  <c r="BM202" i="1"/>
  <c r="CT202" i="1"/>
  <c r="CX202" i="1" s="1"/>
  <c r="CV202" i="1"/>
  <c r="CZ202" i="1" s="1"/>
  <c r="CW202" i="1"/>
  <c r="DA202" i="1" s="1"/>
  <c r="CU202" i="1"/>
  <c r="CY202" i="1" s="1"/>
  <c r="BM206" i="1"/>
  <c r="CT206" i="1"/>
  <c r="CX206" i="1" s="1"/>
  <c r="CW206" i="1"/>
  <c r="DA206" i="1" s="1"/>
  <c r="CU206" i="1"/>
  <c r="CY206" i="1" s="1"/>
  <c r="CV206" i="1"/>
  <c r="CZ206" i="1" s="1"/>
  <c r="BM211" i="1"/>
  <c r="CT211" i="1"/>
  <c r="CX211" i="1" s="1"/>
  <c r="CW211" i="1"/>
  <c r="DA211" i="1" s="1"/>
  <c r="CU211" i="1"/>
  <c r="CY211" i="1" s="1"/>
  <c r="CV211" i="1"/>
  <c r="CZ211" i="1" s="1"/>
  <c r="BM218" i="1"/>
  <c r="CT218" i="1"/>
  <c r="CX218" i="1" s="1"/>
  <c r="CU218" i="1"/>
  <c r="CY218" i="1" s="1"/>
  <c r="CV218" i="1"/>
  <c r="CZ218" i="1" s="1"/>
  <c r="CW218" i="1"/>
  <c r="DA218" i="1" s="1"/>
  <c r="BM413" i="1"/>
  <c r="CW413" i="1"/>
  <c r="DA413" i="1" s="1"/>
  <c r="CT413" i="1"/>
  <c r="CX413" i="1" s="1"/>
  <c r="CV413" i="1"/>
  <c r="CZ413" i="1" s="1"/>
  <c r="CU413" i="1"/>
  <c r="CY413" i="1" s="1"/>
  <c r="BM419" i="1"/>
  <c r="CT419" i="1"/>
  <c r="CX419" i="1" s="1"/>
  <c r="CU419" i="1"/>
  <c r="CY419" i="1" s="1"/>
  <c r="CV419" i="1"/>
  <c r="CZ419" i="1" s="1"/>
  <c r="CW419" i="1"/>
  <c r="DA419" i="1" s="1"/>
  <c r="BM421" i="1"/>
  <c r="CT421" i="1"/>
  <c r="CX421" i="1" s="1"/>
  <c r="CU421" i="1"/>
  <c r="CY421" i="1" s="1"/>
  <c r="CW421" i="1"/>
  <c r="DA421" i="1" s="1"/>
  <c r="CV421" i="1"/>
  <c r="CZ421" i="1" s="1"/>
  <c r="BM368" i="1"/>
  <c r="CT368" i="1"/>
  <c r="CX368" i="1" s="1"/>
  <c r="CU368" i="1"/>
  <c r="CY368" i="1" s="1"/>
  <c r="CV368" i="1"/>
  <c r="CZ368" i="1" s="1"/>
  <c r="CW368" i="1"/>
  <c r="DA368" i="1" s="1"/>
  <c r="BM374" i="1"/>
  <c r="CT374" i="1"/>
  <c r="CX374" i="1" s="1"/>
  <c r="CU374" i="1"/>
  <c r="CY374" i="1" s="1"/>
  <c r="CV374" i="1"/>
  <c r="CZ374" i="1" s="1"/>
  <c r="CW374" i="1"/>
  <c r="DA374" i="1" s="1"/>
  <c r="BM310" i="1"/>
  <c r="CV310" i="1"/>
  <c r="CZ310" i="1" s="1"/>
  <c r="CW310" i="1"/>
  <c r="DA310" i="1" s="1"/>
  <c r="CT310" i="1"/>
  <c r="CX310" i="1" s="1"/>
  <c r="CU310" i="1"/>
  <c r="CY310" i="1" s="1"/>
  <c r="BM316" i="1"/>
  <c r="CT316" i="1"/>
  <c r="CX316" i="1" s="1"/>
  <c r="CU316" i="1"/>
  <c r="CY316" i="1" s="1"/>
  <c r="CV316" i="1"/>
  <c r="CZ316" i="1" s="1"/>
  <c r="CW316" i="1"/>
  <c r="DA316" i="1" s="1"/>
  <c r="BM325" i="1"/>
  <c r="CU325" i="1"/>
  <c r="CY325" i="1" s="1"/>
  <c r="CV325" i="1"/>
  <c r="CZ325" i="1" s="1"/>
  <c r="CW325" i="1"/>
  <c r="DA325" i="1" s="1"/>
  <c r="CT325" i="1"/>
  <c r="CX325" i="1" s="1"/>
  <c r="BM335" i="1"/>
  <c r="CT335" i="1"/>
  <c r="CX335" i="1" s="1"/>
  <c r="CU335" i="1"/>
  <c r="CY335" i="1" s="1"/>
  <c r="CV335" i="1"/>
  <c r="CZ335" i="1" s="1"/>
  <c r="CW335" i="1"/>
  <c r="DA335" i="1" s="1"/>
  <c r="BM337" i="1"/>
  <c r="CT337" i="1"/>
  <c r="CX337" i="1" s="1"/>
  <c r="CU337" i="1"/>
  <c r="CY337" i="1" s="1"/>
  <c r="CV337" i="1"/>
  <c r="CZ337" i="1" s="1"/>
  <c r="CW337" i="1"/>
  <c r="DA337" i="1" s="1"/>
  <c r="BM343" i="1"/>
  <c r="CT343" i="1"/>
  <c r="CX343" i="1" s="1"/>
  <c r="CU343" i="1"/>
  <c r="CY343" i="1" s="1"/>
  <c r="CV343" i="1"/>
  <c r="CZ343" i="1" s="1"/>
  <c r="CW343" i="1"/>
  <c r="DA343" i="1" s="1"/>
  <c r="BM349" i="1"/>
  <c r="CU349" i="1"/>
  <c r="CY349" i="1" s="1"/>
  <c r="CV349" i="1"/>
  <c r="CZ349" i="1" s="1"/>
  <c r="CW349" i="1"/>
  <c r="DA349" i="1" s="1"/>
  <c r="CT349" i="1"/>
  <c r="CX349" i="1" s="1"/>
  <c r="BM352" i="1"/>
  <c r="CU352" i="1"/>
  <c r="CY352" i="1" s="1"/>
  <c r="CW352" i="1"/>
  <c r="DA352" i="1" s="1"/>
  <c r="CT352" i="1"/>
  <c r="CX352" i="1" s="1"/>
  <c r="CV352" i="1"/>
  <c r="CZ352" i="1" s="1"/>
  <c r="BM360" i="1"/>
  <c r="CT360" i="1"/>
  <c r="CX360" i="1" s="1"/>
  <c r="CU360" i="1"/>
  <c r="CY360" i="1" s="1"/>
  <c r="CW360" i="1"/>
  <c r="DA360" i="1" s="1"/>
  <c r="CV360" i="1"/>
  <c r="CZ360" i="1" s="1"/>
  <c r="BM383" i="1"/>
  <c r="CW383" i="1"/>
  <c r="DA383" i="1" s="1"/>
  <c r="CT383" i="1"/>
  <c r="CX383" i="1" s="1"/>
  <c r="CU383" i="1"/>
  <c r="CY383" i="1" s="1"/>
  <c r="CV383" i="1"/>
  <c r="CZ383" i="1" s="1"/>
  <c r="BM389" i="1"/>
  <c r="CW389" i="1"/>
  <c r="DA389" i="1" s="1"/>
  <c r="CT389" i="1"/>
  <c r="CX389" i="1" s="1"/>
  <c r="CU389" i="1"/>
  <c r="CY389" i="1" s="1"/>
  <c r="CV389" i="1"/>
  <c r="CZ389" i="1" s="1"/>
  <c r="BM392" i="1"/>
  <c r="CU392" i="1"/>
  <c r="CY392" i="1" s="1"/>
  <c r="CV392" i="1"/>
  <c r="CZ392" i="1" s="1"/>
  <c r="CW392" i="1"/>
  <c r="DA392" i="1" s="1"/>
  <c r="CT392" i="1"/>
  <c r="CX392" i="1" s="1"/>
  <c r="BM400" i="1"/>
  <c r="CT400" i="1"/>
  <c r="CX400" i="1" s="1"/>
  <c r="CV400" i="1"/>
  <c r="CZ400" i="1" s="1"/>
  <c r="CW400" i="1"/>
  <c r="DA400" i="1" s="1"/>
  <c r="CU400" i="1"/>
  <c r="CY400" i="1" s="1"/>
  <c r="BM304" i="1"/>
  <c r="CV304" i="1"/>
  <c r="CZ304" i="1" s="1"/>
  <c r="CW304" i="1"/>
  <c r="DA304" i="1" s="1"/>
  <c r="CT304" i="1"/>
  <c r="CX304" i="1" s="1"/>
  <c r="CU304" i="1"/>
  <c r="CY304" i="1" s="1"/>
  <c r="BM307" i="1"/>
  <c r="CT307" i="1"/>
  <c r="CX307" i="1" s="1"/>
  <c r="CW307" i="1"/>
  <c r="DA307" i="1" s="1"/>
  <c r="CU307" i="1"/>
  <c r="CY307" i="1" s="1"/>
  <c r="CV307" i="1"/>
  <c r="CZ307" i="1" s="1"/>
</calcChain>
</file>

<file path=xl/sharedStrings.xml><?xml version="1.0" encoding="utf-8"?>
<sst xmlns="http://schemas.openxmlformats.org/spreadsheetml/2006/main" count="1452" uniqueCount="270">
  <si>
    <t>GO 5</t>
  </si>
  <si>
    <t>MAP</t>
  </si>
  <si>
    <t>Check</t>
  </si>
  <si>
    <t>Urea</t>
  </si>
  <si>
    <t>GO 6</t>
  </si>
  <si>
    <t>GO 7</t>
  </si>
  <si>
    <t>GO 8</t>
  </si>
  <si>
    <t>SD 1</t>
  </si>
  <si>
    <t>SD 2</t>
  </si>
  <si>
    <t>SM 1</t>
  </si>
  <si>
    <t>EW 1</t>
  </si>
  <si>
    <t>EW 2</t>
  </si>
  <si>
    <t>RN 2</t>
  </si>
  <si>
    <t>RL 2</t>
  </si>
  <si>
    <t>RL 3</t>
  </si>
  <si>
    <t>GOS 1</t>
  </si>
  <si>
    <t>GOS 2</t>
  </si>
  <si>
    <t>GOS 3</t>
  </si>
  <si>
    <t>BT 1</t>
  </si>
  <si>
    <t>BT 2</t>
  </si>
  <si>
    <t>FR 1</t>
  </si>
  <si>
    <t>GO 1</t>
  </si>
  <si>
    <t>GO 2</t>
  </si>
  <si>
    <t>GO 3</t>
  </si>
  <si>
    <t>GO 4</t>
  </si>
  <si>
    <t>RL 1</t>
  </si>
  <si>
    <t>RN 1</t>
  </si>
  <si>
    <t>year</t>
  </si>
  <si>
    <t>loc</t>
  </si>
  <si>
    <t>rep</t>
  </si>
  <si>
    <t>trt</t>
  </si>
  <si>
    <t>source</t>
  </si>
  <si>
    <t>n</t>
  </si>
  <si>
    <t>p</t>
  </si>
  <si>
    <t>s</t>
  </si>
  <si>
    <t>j_ndvi</t>
  </si>
  <si>
    <t>mb_raw_withoutbag</t>
  </si>
  <si>
    <t>mb_sub_wet_withbag</t>
  </si>
  <si>
    <t>mb_wet_bagweight</t>
  </si>
  <si>
    <t>mb_sub_dry_withbag</t>
  </si>
  <si>
    <t>mb_dry_bagweight</t>
  </si>
  <si>
    <t>mb_dry_nobag</t>
  </si>
  <si>
    <t>jb_lb_acre</t>
  </si>
  <si>
    <t>jb_dry_nobag</t>
  </si>
  <si>
    <t>jb_bagweight</t>
  </si>
  <si>
    <t>jb_dry_withbag</t>
  </si>
  <si>
    <t>hg_raw_withbag</t>
  </si>
  <si>
    <t>hg_bagweight</t>
  </si>
  <si>
    <t>hg_moist</t>
  </si>
  <si>
    <t>hg_testweight</t>
  </si>
  <si>
    <t>hg_length</t>
  </si>
  <si>
    <t>hg_width</t>
  </si>
  <si>
    <t>hg_bush_acre_raw</t>
  </si>
  <si>
    <t>hg_bush_acre_adj</t>
  </si>
  <si>
    <t>Variable</t>
  </si>
  <si>
    <t>General Info</t>
  </si>
  <si>
    <t>Jointing Biomass</t>
  </si>
  <si>
    <t>mb_lb_acre</t>
  </si>
  <si>
    <t>Maturity Biomass</t>
  </si>
  <si>
    <t>Harvest Grain</t>
  </si>
  <si>
    <t>Year site was grown</t>
  </si>
  <si>
    <t>Location of site</t>
  </si>
  <si>
    <t>The rep number</t>
  </si>
  <si>
    <t>Plot identification</t>
  </si>
  <si>
    <t>Treatment number</t>
  </si>
  <si>
    <t>Source of phophorus fertilizer</t>
  </si>
  <si>
    <t>lb of N per acre</t>
  </si>
  <si>
    <t>lb of P per acre</t>
  </si>
  <si>
    <t>lb of S per acre</t>
  </si>
  <si>
    <t>Row spacing of plants</t>
  </si>
  <si>
    <t xml:space="preserve">Jointing NDVI value </t>
  </si>
  <si>
    <t xml:space="preserve">Category </t>
  </si>
  <si>
    <t>Maturity Biomass straight out of the field without bag (kilograms)</t>
  </si>
  <si>
    <t>Maturity Biomass wet bag weight (grams)</t>
  </si>
  <si>
    <t>Maturity Biomass dry bag weight (grams)</t>
  </si>
  <si>
    <t>Maturity Biomass dry sub sample without bag weight (grams)</t>
  </si>
  <si>
    <t>Maturity Biomass dry sub sample with bag weight (grams)</t>
  </si>
  <si>
    <t>Maturity Biomass wet sub sample taken at grinding with bag weight (grams)</t>
  </si>
  <si>
    <t>Jointing Biomass dry weight including bag weight (grams)</t>
  </si>
  <si>
    <t>Jointing Biomass bag weight (grams)</t>
  </si>
  <si>
    <t>Jointing Biomass dry weight without bag weight (grams)</t>
  </si>
  <si>
    <t>Harvest Grain moisture %</t>
  </si>
  <si>
    <t>Maturity Biomass dry weight (pounds / acre)</t>
  </si>
  <si>
    <t xml:space="preserve">Jointing Biomass dry weight (pounds / acre) </t>
  </si>
  <si>
    <t>Harvest Grain test weight (pounds / bushel)</t>
  </si>
  <si>
    <t>Harvest Grain bag weight (pounds)</t>
  </si>
  <si>
    <t>Harvest Grain raw grain weight with bag (pounds)</t>
  </si>
  <si>
    <t>Harvest Grain harvested plot length (feet)</t>
  </si>
  <si>
    <t>Harvest Grain harvested plot width (feet)</t>
  </si>
  <si>
    <t>nj</t>
  </si>
  <si>
    <t>pj</t>
  </si>
  <si>
    <t>kj</t>
  </si>
  <si>
    <t>sj</t>
  </si>
  <si>
    <t>nj_lb_acre</t>
  </si>
  <si>
    <t>pj_lb_acre</t>
  </si>
  <si>
    <t>kj_lb_acre</t>
  </si>
  <si>
    <t>sj_lb_acre</t>
  </si>
  <si>
    <t>nfl</t>
  </si>
  <si>
    <t>pfl</t>
  </si>
  <si>
    <t>kfl</t>
  </si>
  <si>
    <t>sfl</t>
  </si>
  <si>
    <t>nmb</t>
  </si>
  <si>
    <t>pmb</t>
  </si>
  <si>
    <t>kmb</t>
  </si>
  <si>
    <t>smb</t>
  </si>
  <si>
    <t>nmb_lb_acre</t>
  </si>
  <si>
    <t>pmb_lb_acre</t>
  </si>
  <si>
    <t>kmb_lb_acre</t>
  </si>
  <si>
    <t>smb_lb_acre</t>
  </si>
  <si>
    <t>nhg</t>
  </si>
  <si>
    <t>phg</t>
  </si>
  <si>
    <t>khg</t>
  </si>
  <si>
    <t>nhg_lb_acre</t>
  </si>
  <si>
    <t>phg_lb_acre</t>
  </si>
  <si>
    <t>khg_lb_acre</t>
  </si>
  <si>
    <t>shg_lb_acre</t>
  </si>
  <si>
    <t>Nutrient Analysis</t>
  </si>
  <si>
    <t>Phosphorus % in jointing biomass</t>
  </si>
  <si>
    <t>Nitrogen % in jointing biomass</t>
  </si>
  <si>
    <t>Potassium % in jointing biomass</t>
  </si>
  <si>
    <t>Sulfur % in jointing biomass</t>
  </si>
  <si>
    <t>Nitrogen % in flagleaf</t>
  </si>
  <si>
    <t>Phosphorus % in flagleaf</t>
  </si>
  <si>
    <t>Potassium % in flagleaf</t>
  </si>
  <si>
    <t>Sulfur % in flagleaf</t>
  </si>
  <si>
    <t>Nitrogen % in maturity biomass</t>
  </si>
  <si>
    <t>Phosphorus % in maturity biomass</t>
  </si>
  <si>
    <t>Potassium % in maturity biomass</t>
  </si>
  <si>
    <t>Sulfur % in maturity biomass</t>
  </si>
  <si>
    <t>Nitrogen in jointing biomass (pounds / acre)</t>
  </si>
  <si>
    <t>Phosphorus in jointing biomass (pounds / acre)</t>
  </si>
  <si>
    <t>Potassium in jointing biomass (pounds / acre)</t>
  </si>
  <si>
    <t>Sulfur in jointing biomass (pounds / acre)</t>
  </si>
  <si>
    <t>Nitrogen in maturity biomass (pounds / acre)</t>
  </si>
  <si>
    <t>Phosphorus in maturity biomass (pounds / acre)</t>
  </si>
  <si>
    <t>Potassium in maturity biomass (pounds / acre)</t>
  </si>
  <si>
    <t>Sulfur in maturity biomass (pounds / acre)</t>
  </si>
  <si>
    <t>Nitrogen % in harvest grain</t>
  </si>
  <si>
    <t>Phosphorus % in harvest grain</t>
  </si>
  <si>
    <t>Potassium % in harvest grain</t>
  </si>
  <si>
    <t>Sulfur % in harvest grain</t>
  </si>
  <si>
    <t>shg</t>
  </si>
  <si>
    <t>Nitrogen in harvest grain (pounds / acre)</t>
  </si>
  <si>
    <t>Phosphorus in harvest grain (pounds / acre)</t>
  </si>
  <si>
    <t>Potassium in harvest grain (pounds / acre)</t>
  </si>
  <si>
    <t>Sulfur in harvest grain (pounds / acre)</t>
  </si>
  <si>
    <t>hg_lb_acre</t>
  </si>
  <si>
    <t>Harvest Grain (bushels / acre) excluding moisture correction</t>
  </si>
  <si>
    <t>Harvest Grain (bushels / acre) corrected to 13.5% moisture</t>
  </si>
  <si>
    <t>SC</t>
  </si>
  <si>
    <t>pH</t>
  </si>
  <si>
    <t>Sik_pH</t>
  </si>
  <si>
    <t>OM</t>
  </si>
  <si>
    <t>P_M_ppm</t>
  </si>
  <si>
    <t>P_B_ppm</t>
  </si>
  <si>
    <t>P_O_ppm</t>
  </si>
  <si>
    <t>K_ppm</t>
  </si>
  <si>
    <t>Ca_ppm</t>
  </si>
  <si>
    <t>Mg_ppm</t>
  </si>
  <si>
    <t>Na_ppm</t>
  </si>
  <si>
    <t>S_ppm</t>
  </si>
  <si>
    <t>NO3_0_12</t>
  </si>
  <si>
    <t>NO4_0_12</t>
  </si>
  <si>
    <t>S_0_12</t>
  </si>
  <si>
    <t>Cl_0_12</t>
  </si>
  <si>
    <t>NO3_12_24</t>
  </si>
  <si>
    <t>NH4_12_24</t>
  </si>
  <si>
    <t>S_12_24</t>
  </si>
  <si>
    <t>Cl_12_24</t>
  </si>
  <si>
    <t>Soil Test By Rep              0-6 inch</t>
  </si>
  <si>
    <t>Soil Carbonate % (manometer)</t>
  </si>
  <si>
    <t>Soil pH (1:1 {soil:water})</t>
  </si>
  <si>
    <t>Sik buffer pH</t>
  </si>
  <si>
    <t>Organic Matter (loss on ignition)</t>
  </si>
  <si>
    <t>Phosphorus ppm (Mehlich-3)</t>
  </si>
  <si>
    <t>Phosphorus ppm (Bray-1)</t>
  </si>
  <si>
    <t>Phosphorus ppm (Olson)</t>
  </si>
  <si>
    <t>Potassium ppm (Ammonium Acetate)</t>
  </si>
  <si>
    <t>Calcium ppm (Ammonium Acetate)</t>
  </si>
  <si>
    <t>Magnesium ppm (Ammonium Acetate)</t>
  </si>
  <si>
    <t>Sodium ppm (Ammonium Acetate)</t>
  </si>
  <si>
    <t>Sulfur ppm (Calcium Phosphate)</t>
  </si>
  <si>
    <t>Nitrate ppm (1N KCl)</t>
  </si>
  <si>
    <t>Soil Test By Rep            0-12 inch</t>
  </si>
  <si>
    <t>Soil Test By Rep            12-24 inch</t>
  </si>
  <si>
    <t>Ammonium ppm (1N KCl)</t>
  </si>
  <si>
    <t>Chloride ppm (Calcium Nitrate)</t>
  </si>
  <si>
    <t>jb_kg_ha</t>
  </si>
  <si>
    <t>hg_mt_ha</t>
  </si>
  <si>
    <t>mb_kg_ha</t>
  </si>
  <si>
    <t>Jointing Biomass dry weight (kg / ha)</t>
  </si>
  <si>
    <t>Maturity Biomass dry weight (kg / ha)</t>
  </si>
  <si>
    <t>Harvest Grain corrected to 13.5% moisture (lb / acre)</t>
  </si>
  <si>
    <t>Harvest Grain corrected to 13.5% moisture (metric ton / ha)</t>
  </si>
  <si>
    <t>nj_kg_ha</t>
  </si>
  <si>
    <t>pj_kg_ha</t>
  </si>
  <si>
    <t>kj_kg_ha</t>
  </si>
  <si>
    <t>sj_kg_ha</t>
  </si>
  <si>
    <t>Nitrogen in jointing biomass (kg / ha)</t>
  </si>
  <si>
    <t>Phosphorus in jointing biomass (kg / ha)</t>
  </si>
  <si>
    <t>Potassium in jointing biomass (kg / ha)</t>
  </si>
  <si>
    <t>Sulfur in jointing biomass (kg / ha)</t>
  </si>
  <si>
    <t>nmb_kg_ha</t>
  </si>
  <si>
    <t>pmb_kg_ha</t>
  </si>
  <si>
    <t>kmb_kg_ha</t>
  </si>
  <si>
    <t>smb_kg_ha</t>
  </si>
  <si>
    <t>Nitrogen in maturity biomass (kg / ha)</t>
  </si>
  <si>
    <t>Phosphorus in maturity biomass (kg / ha)</t>
  </si>
  <si>
    <t>Potassium in maturity biomass (kg / ha)</t>
  </si>
  <si>
    <t>Sulfur in maturity biomass (kg / ha)</t>
  </si>
  <si>
    <t>nhg_kg_ha</t>
  </si>
  <si>
    <t>phg_kg_ha</t>
  </si>
  <si>
    <t>khg_kg_ha</t>
  </si>
  <si>
    <t>shg_kg_ha</t>
  </si>
  <si>
    <t>Nitrogen in harvest grain (kg / ha)</t>
  </si>
  <si>
    <t>Phosphorus in harvest grain (kg / ha)</t>
  </si>
  <si>
    <t>Potassium in harvest grain (kg / ha)</t>
  </si>
  <si>
    <t>Sulfur in harvest grain (kg / ha)</t>
  </si>
  <si>
    <t>Explanation</t>
  </si>
  <si>
    <t>CEC</t>
  </si>
  <si>
    <t>P_H3A_ppm</t>
  </si>
  <si>
    <t>P_Resin</t>
  </si>
  <si>
    <t>Phosphorus ppm (Resin)</t>
  </si>
  <si>
    <t>Phosphorus ppm (Haney H3A-4</t>
  </si>
  <si>
    <t>Cation Exchange by Sublimation</t>
  </si>
  <si>
    <t>loc_num</t>
  </si>
  <si>
    <t>Ratio_M_B</t>
  </si>
  <si>
    <t>Ratio_M_O</t>
  </si>
  <si>
    <t>Ratio_M_H3A</t>
  </si>
  <si>
    <t>id</t>
  </si>
  <si>
    <t>S_0_12_R</t>
  </si>
  <si>
    <t>S_0_12_C</t>
  </si>
  <si>
    <t>S_0_6_C</t>
  </si>
  <si>
    <t>S_0_6_R</t>
  </si>
  <si>
    <t>S_12_24_C</t>
  </si>
  <si>
    <t>S_12_24_R</t>
  </si>
  <si>
    <t>n_kg</t>
  </si>
  <si>
    <t>hg_kg_ha</t>
  </si>
  <si>
    <t>Ratio_M_Resin</t>
  </si>
  <si>
    <t>S_0_6_M</t>
  </si>
  <si>
    <t>S_0_6_A</t>
  </si>
  <si>
    <t>S_0_12_M</t>
  </si>
  <si>
    <t>S_0_12_A</t>
  </si>
  <si>
    <t>S_12_24_M</t>
  </si>
  <si>
    <t>S_12_24_A</t>
  </si>
  <si>
    <t>P_M_ppm_ICP</t>
  </si>
  <si>
    <t>Grand Total</t>
  </si>
  <si>
    <t>Average of hg_bush_acre_adj</t>
  </si>
  <si>
    <t>Average of P_M_ppm</t>
  </si>
  <si>
    <t>Average of P_B_ppm</t>
  </si>
  <si>
    <t>Average of P_H3A_ppm</t>
  </si>
  <si>
    <t>Average of P_O_ppm</t>
  </si>
  <si>
    <t>Average of P_Resin</t>
  </si>
  <si>
    <t>Row Labels</t>
  </si>
  <si>
    <t>Average of P_M_ppm_ICP</t>
  </si>
  <si>
    <t>plot</t>
  </si>
  <si>
    <t>loc.n</t>
  </si>
  <si>
    <t>p.kg</t>
  </si>
  <si>
    <t>s.kg</t>
  </si>
  <si>
    <t>S.CaCO3</t>
  </si>
  <si>
    <t>Buff.pH</t>
  </si>
  <si>
    <t>P.M.ppm</t>
  </si>
  <si>
    <t>row.sp</t>
  </si>
  <si>
    <t>(All)</t>
  </si>
  <si>
    <t>dYield(40-0)</t>
  </si>
  <si>
    <t>S/a</t>
  </si>
  <si>
    <t>P= 0.7</t>
  </si>
  <si>
    <t>return ($/a)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</si>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</sst>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6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4" fontId="0" fillId="0" borderId="0" xfId="0" applyNumberFormat="1" applyAlignment="1">
      <alignment horizontal="right"/>
    </xf>
    <xf numFmtId="0" fontId="1" fillId="2" borderId="0" xfId="0" applyFont="1" applyFill="1" applyAlignment="1">
      <alignment horizontal="center" vertical="center" wrapText="1"/>
    </xf>
    <xf numFmtId="0" fontId="1" fillId="0" borderId="1" xfId="0" applyFont="1" applyBorder="1"/>
    <xf numFmtId="0" fontId="0" fillId="2" borderId="0" xfId="0" applyFill="1"/>
    <xf numFmtId="0" fontId="2" fillId="2" borderId="0" xfId="0" applyFont="1" applyFill="1"/>
    <xf numFmtId="0" fontId="3" fillId="0" borderId="2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3" fillId="0" borderId="3" xfId="0" applyFont="1" applyBorder="1" applyAlignment="1">
      <alignment horizontal="left"/>
    </xf>
    <xf numFmtId="0" fontId="3" fillId="2" borderId="0" xfId="0" applyFont="1" applyFill="1" applyAlignment="1">
      <alignment horizontal="left"/>
    </xf>
    <xf numFmtId="14" fontId="3" fillId="0" borderId="0" xfId="0" applyNumberFormat="1" applyFont="1" applyAlignment="1">
      <alignment horizontal="left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 vertical="center"/>
    </xf>
    <xf numFmtId="164" fontId="0" fillId="0" borderId="0" xfId="0" applyNumberFormat="1" applyAlignment="1">
      <alignment horizontal="left"/>
    </xf>
    <xf numFmtId="2" fontId="0" fillId="0" borderId="0" xfId="0" applyNumberFormat="1" applyAlignment="1">
      <alignment horizontal="left" vertical="center" wrapText="1"/>
    </xf>
    <xf numFmtId="0" fontId="0" fillId="0" borderId="0" xfId="0" pivotButton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pivotButton="1"/>
    <xf numFmtId="2" fontId="0" fillId="0" borderId="0" xfId="0" applyNumberFormat="1"/>
    <xf numFmtId="0" fontId="0" fillId="3" borderId="0" xfId="0" applyFill="1" applyAlignment="1">
      <alignment horizontal="left"/>
    </xf>
    <xf numFmtId="2" fontId="0" fillId="3" borderId="0" xfId="0" applyNumberFormat="1" applyFill="1" applyAlignment="1">
      <alignment horizontal="left"/>
    </xf>
    <xf numFmtId="0" fontId="0" fillId="4" borderId="0" xfId="0" applyFill="1" applyAlignment="1">
      <alignment horizontal="left"/>
    </xf>
    <xf numFmtId="2" fontId="0" fillId="4" borderId="0" xfId="0" applyNumberFormat="1" applyFill="1" applyAlignment="1">
      <alignment horizontal="left"/>
    </xf>
    <xf numFmtId="0" fontId="4" fillId="0" borderId="0" xfId="0" applyFont="1" applyAlignment="1">
      <alignment horizontal="left"/>
    </xf>
    <xf numFmtId="0" fontId="4" fillId="3" borderId="0" xfId="0" applyFont="1" applyFill="1" applyAlignment="1">
      <alignment horizontal="left"/>
    </xf>
    <xf numFmtId="0" fontId="4" fillId="4" borderId="0" xfId="0" applyFont="1" applyFill="1" applyAlignment="1">
      <alignment horizontal="left"/>
    </xf>
    <xf numFmtId="14" fontId="4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165" fontId="0" fillId="0" borderId="0" xfId="0" applyNumberFormat="1" applyAlignment="1">
      <alignment horizontal="center"/>
    </xf>
    <xf numFmtId="0" fontId="4" fillId="5" borderId="0" xfId="0" applyFont="1" applyFill="1" applyAlignment="1">
      <alignment horizontal="left"/>
    </xf>
    <xf numFmtId="165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</cellXfs>
  <cellStyles count="1">
    <cellStyle name="Normal" xfId="0" builtinId="0"/>
  </cellStyles>
  <dxfs count="13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ivar Ruiz Diaz" refreshedDate="44763.86020520833" createdVersion="8" refreshedVersion="8" minRefreshableVersion="3" recordCount="96" xr:uid="{710B0A1E-FF07-45A6-BBC3-CE294D16C106}">
  <cacheSource type="worksheet">
    <worksheetSource ref="A1:AO97" sheet="Fall.Preplant.Soils"/>
  </cacheSource>
  <cacheFields count="43">
    <cacheField name="year" numFmtId="0">
      <sharedItems containsSemiMixedTypes="0" containsString="0" containsNumber="1" containsInteger="1" minValue="2019" maxValue="2020"/>
    </cacheField>
    <cacheField name="loc_num" numFmtId="0">
      <sharedItems containsSemiMixedTypes="0" containsString="0" containsNumber="1" containsInteger="1" minValue="1" maxValue="24"/>
    </cacheField>
    <cacheField name="loc" numFmtId="0">
      <sharedItems count="24">
        <s v="GO 1"/>
        <s v="GO 2"/>
        <s v="EW 1"/>
        <s v="GO 5"/>
        <s v="GO 6"/>
        <s v="GO 7"/>
        <s v="GO 8"/>
        <s v="GOS 1"/>
        <s v="GOS 2"/>
        <s v="GOS 3"/>
        <s v="RL 2"/>
        <s v="RL 3"/>
        <s v="RN 2"/>
        <s v="SD 1"/>
        <s v="SD 2"/>
        <s v="SM 1"/>
        <s v="EW 2"/>
        <s v="GO 4"/>
        <s v="RL 1"/>
        <s v="BT 1"/>
        <s v="FR 1"/>
        <s v="RN 1"/>
        <s v="BT 2"/>
        <s v="GO 3"/>
      </sharedItems>
    </cacheField>
    <cacheField name="rep" numFmtId="0">
      <sharedItems containsSemiMixedTypes="0" containsString="0" containsNumber="1" containsInteger="1" minValue="1" maxValue="4"/>
    </cacheField>
    <cacheField name="SC" numFmtId="0">
      <sharedItems containsSemiMixedTypes="0" containsString="0" containsNumber="1" minValue="1E-3" maxValue="13.28"/>
    </cacheField>
    <cacheField name="pH" numFmtId="0">
      <sharedItems containsSemiMixedTypes="0" containsString="0" containsNumber="1" minValue="5.2" maxValue="8.3000000000000007"/>
    </cacheField>
    <cacheField name="Sik_pH" numFmtId="0">
      <sharedItems containsString="0" containsBlank="1" containsNumber="1" minValue="6" maxValue="7.5"/>
    </cacheField>
    <cacheField name="OM" numFmtId="0">
      <sharedItems containsSemiMixedTypes="0" containsString="0" containsNumber="1" minValue="1.5" maxValue="3.6"/>
    </cacheField>
    <cacheField name="P_M_ppm" numFmtId="2">
      <sharedItems containsSemiMixedTypes="0" containsString="0" containsNumber="1" minValue="2" maxValue="62.800000000000004"/>
    </cacheField>
    <cacheField name="P_M_ppm_ICP" numFmtId="2">
      <sharedItems containsSemiMixedTypes="0" containsString="0" containsNumber="1" minValue="9.6368325843811036" maxValue="76.8988228515625"/>
    </cacheField>
    <cacheField name="P_B_ppm" numFmtId="2">
      <sharedItems containsSemiMixedTypes="0" containsString="0" containsNumber="1" minValue="1.1100000000000001" maxValue="49"/>
    </cacheField>
    <cacheField name="P_O_ppm" numFmtId="2">
      <sharedItems containsSemiMixedTypes="0" containsString="0" containsNumber="1" minValue="3.9165087023953138" maxValue="29.080178834702359"/>
    </cacheField>
    <cacheField name="P_Resin" numFmtId="2">
      <sharedItems containsString="0" containsBlank="1" containsNumber="1" minValue="3.3162070101857402" maxValue="39.21013495150666"/>
    </cacheField>
    <cacheField name="P_H3A_ppm" numFmtId="2">
      <sharedItems containsSemiMixedTypes="0" containsString="0" containsNumber="1" minValue="0.77899999999999991" maxValue="63.4"/>
    </cacheField>
    <cacheField name="K_ppm" numFmtId="2">
      <sharedItems containsSemiMixedTypes="0" containsString="0" containsNumber="1" minValue="65" maxValue="811"/>
    </cacheField>
    <cacheField name="Ca_ppm" numFmtId="2">
      <sharedItems containsSemiMixedTypes="0" containsString="0" containsNumber="1" minValue="683" maxValue="5367"/>
    </cacheField>
    <cacheField name="Mg_ppm" numFmtId="2">
      <sharedItems containsSemiMixedTypes="0" containsString="0" containsNumber="1" minValue="40.007789134979248" maxValue="593"/>
    </cacheField>
    <cacheField name="Na_ppm" numFmtId="2">
      <sharedItems containsSemiMixedTypes="0" containsString="0" containsNumber="1" minValue="1.2926864624023438" maxValue="270"/>
    </cacheField>
    <cacheField name="CEC" numFmtId="2">
      <sharedItems containsSemiMixedTypes="0" containsString="0" containsNumber="1" minValue="5.5466778756591211" maxValue="30.655275120246703"/>
    </cacheField>
    <cacheField name="S_0_6_C" numFmtId="2">
      <sharedItems containsSemiMixedTypes="0" containsString="0" containsNumber="1" minValue="0.35337927699999999" maxValue="24.71646312"/>
    </cacheField>
    <cacheField name="S_0_6_R" numFmtId="2">
      <sharedItems containsSemiMixedTypes="0" containsString="0" containsNumber="1" minValue="-0.614757239818573" maxValue="33.131694793701172"/>
    </cacheField>
    <cacheField name="S_0_6_M" numFmtId="2">
      <sharedItems containsSemiMixedTypes="0" containsString="0" containsNumber="1" minValue="17.919588379287717" maxValue="118.7320641204834"/>
    </cacheField>
    <cacheField name="S_0_6_A" numFmtId="2">
      <sharedItems containsSemiMixedTypes="0" containsString="0" containsNumber="1" minValue="2.4" maxValue="27"/>
    </cacheField>
    <cacheField name="S_0_12_C" numFmtId="2">
      <sharedItems containsSemiMixedTypes="0" containsString="0" containsNumber="1" minValue="0.41092113494872962" maxValue="157.37616320000001"/>
    </cacheField>
    <cacheField name="S_0_12_R" numFmtId="2">
      <sharedItems containsSemiMixedTypes="0" containsString="0" containsNumber="1" minValue="0.33" maxValue="209.92238998413086"/>
    </cacheField>
    <cacheField name="S_0_12_M" numFmtId="2">
      <sharedItems containsSemiMixedTypes="0" containsString="0" containsNumber="1" minValue="24.430103820037843" maxValue="173.77763084716798"/>
    </cacheField>
    <cacheField name="S_0_12_A" numFmtId="2">
      <sharedItems containsSemiMixedTypes="0" containsString="0" containsNumber="1" minValue="2.1" maxValue="235.8"/>
    </cacheField>
    <cacheField name="S_12_24_C" numFmtId="2">
      <sharedItems containsString="0" containsBlank="1" containsNumber="1" minValue="0.77534391499999999" maxValue="333.77497449999998"/>
    </cacheField>
    <cacheField name="S_12_24_R" numFmtId="2">
      <sharedItems containsString="0" containsBlank="1" containsNumber="1" minValue="0.27" maxValue="514.86175537109375"/>
    </cacheField>
    <cacheField name="S_12_24_M" numFmtId="2">
      <sharedItems containsString="0" containsBlank="1" containsNumber="1" minValue="29.319049399566651" maxValue="411.32803825683595"/>
    </cacheField>
    <cacheField name="S_12_24_A" numFmtId="2">
      <sharedItems containsString="0" containsBlank="1" containsNumber="1" minValue="1" maxValue="352.3"/>
    </cacheField>
    <cacheField name="NO3_0_12" numFmtId="2">
      <sharedItems containsSemiMixedTypes="0" containsString="0" containsNumber="1" minValue="0.4" maxValue="26"/>
    </cacheField>
    <cacheField name="NO4_0_12" numFmtId="2">
      <sharedItems containsSemiMixedTypes="0" containsString="0" containsNumber="1" minValue="1.7" maxValue="8.3000000000000007"/>
    </cacheField>
    <cacheField name="S_0_12_C2" numFmtId="2">
      <sharedItems containsSemiMixedTypes="0" containsString="0" containsNumber="1" minValue="0.41092113494872962" maxValue="157.37616320000001"/>
    </cacheField>
    <cacheField name="Cl_0_12" numFmtId="2">
      <sharedItems containsSemiMixedTypes="0" containsString="0" containsNumber="1" minValue="1.04" maxValue="81.52"/>
    </cacheField>
    <cacheField name="NO3_12_24" numFmtId="2">
      <sharedItems containsString="0" containsBlank="1" containsNumber="1" minValue="0.3" maxValue="21.7"/>
    </cacheField>
    <cacheField name="NH4_12_24" numFmtId="2">
      <sharedItems containsString="0" containsBlank="1" containsNumber="1" minValue="1.4" maxValue="6.7"/>
    </cacheField>
    <cacheField name="S_12_24_C2" numFmtId="2">
      <sharedItems containsString="0" containsBlank="1" containsNumber="1" minValue="0.77534391499999999" maxValue="333.77497449999998"/>
    </cacheField>
    <cacheField name="Cl_12_24" numFmtId="2">
      <sharedItems containsString="0" containsBlank="1" containsNumber="1" minValue="0.92" maxValue="83.16"/>
    </cacheField>
    <cacheField name="Ratio_M_B" numFmtId="2">
      <sharedItems containsSemiMixedTypes="0" containsString="0" containsNumber="1" minValue="0.5" maxValue="14.504504504504505"/>
    </cacheField>
    <cacheField name="Ratio_M_O" numFmtId="2">
      <sharedItems containsSemiMixedTypes="0" containsString="0" containsNumber="1" minValue="0.33333333333333331" maxValue="3.4249845858415653"/>
    </cacheField>
    <cacheField name="Ratio_M_H3A" numFmtId="2">
      <sharedItems containsSemiMixedTypes="0" containsString="0" containsNumber="1" minValue="0.36563071297989025" maxValue="21.05263157894737"/>
    </cacheField>
    <cacheField name="Ratio_M_Resin" numFmtId="2">
      <sharedItems containsString="0" containsBlank="1" containsNumber="1" minValue="0.5282490391956276" maxValue="3.07421006885847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ivar Ruiz Diaz" refreshedDate="44960.650895601852" createdVersion="7" refreshedVersion="8" minRefreshableVersion="3" recordCount="960" xr:uid="{3A8611AB-6E29-41B8-963F-D60FBBFD7342}">
  <cacheSource type="worksheet">
    <worksheetSource ref="A1:DI481" sheet="P_Data"/>
  </cacheSource>
  <cacheFields count="113">
    <cacheField name="year" numFmtId="0">
      <sharedItems containsSemiMixedTypes="0" containsString="0" containsNumber="1" containsInteger="1" minValue="2019" maxValue="2020"/>
    </cacheField>
    <cacheField name="loc.n" numFmtId="0">
      <sharedItems containsSemiMixedTypes="0" containsString="0" containsNumber="1" containsInteger="1" minValue="1" maxValue="24"/>
    </cacheField>
    <cacheField name="loc" numFmtId="0">
      <sharedItems count="24">
        <s v="BT 1"/>
        <s v="BT 2"/>
        <s v="FR 1"/>
        <s v="GO 1"/>
        <s v="GO 2"/>
        <s v="GO 3"/>
        <s v="GO 4"/>
        <s v="RL 1"/>
        <s v="RN 1"/>
        <s v="EW 1"/>
        <s v="EW 2"/>
        <s v="GO 5"/>
        <s v="GO 6"/>
        <s v="GO 7"/>
        <s v="GO 8"/>
        <s v="GOS 1"/>
        <s v="GOS 2"/>
        <s v="GOS 3"/>
        <s v="RL 2"/>
        <s v="RL 3"/>
        <s v="RN 2"/>
        <s v="SD 1"/>
        <s v="SD 2"/>
        <s v="SM 1"/>
      </sharedItems>
    </cacheField>
    <cacheField name="rep" numFmtId="0">
      <sharedItems/>
    </cacheField>
    <cacheField name="plot" numFmtId="0">
      <sharedItems containsSemiMixedTypes="0" containsString="0" containsNumber="1" containsInteger="1" minValue="101" maxValue="410"/>
    </cacheField>
    <cacheField name="id" numFmtId="0">
      <sharedItems containsSemiMixedTypes="0" containsString="0" containsNumber="1" containsInteger="1" minValue="1" maxValue="960"/>
    </cacheField>
    <cacheField name="trt" numFmtId="0">
      <sharedItems containsSemiMixedTypes="0" containsString="0" containsNumber="1" containsInteger="1" minValue="1" maxValue="10" count="10">
        <n v="10"/>
        <n v="4"/>
        <n v="5"/>
        <n v="8"/>
        <n v="1"/>
        <n v="6"/>
        <n v="3"/>
        <n v="2"/>
        <n v="9"/>
        <n v="7"/>
      </sharedItems>
    </cacheField>
    <cacheField name="source" numFmtId="0">
      <sharedItems/>
    </cacheField>
    <cacheField name="n" numFmtId="0">
      <sharedItems containsSemiMixedTypes="0" containsString="0" containsNumber="1" containsInteger="1" minValue="0" maxValue="100" count="2">
        <n v="100"/>
        <n v="0"/>
      </sharedItems>
    </cacheField>
    <cacheField name="n_kg" numFmtId="0">
      <sharedItems containsSemiMixedTypes="0" containsString="0" containsNumber="1" containsInteger="1" minValue="0" maxValue="112"/>
    </cacheField>
    <cacheField name="p" numFmtId="0">
      <sharedItems containsSemiMixedTypes="0" containsString="0" containsNumber="1" containsInteger="1" minValue="0" maxValue="120" count="4">
        <n v="40"/>
        <n v="80"/>
        <n v="120"/>
        <n v="0"/>
      </sharedItems>
    </cacheField>
    <cacheField name="p.kg" numFmtId="0">
      <sharedItems containsSemiMixedTypes="0" containsString="0" containsNumber="1" containsInteger="1" minValue="0" maxValue="135"/>
    </cacheField>
    <cacheField name="s" numFmtId="0">
      <sharedItems containsSemiMixedTypes="0" containsString="0" containsNumber="1" containsInteger="1" minValue="0" maxValue="40" count="3">
        <n v="10"/>
        <n v="0"/>
        <n v="40"/>
      </sharedItems>
    </cacheField>
    <cacheField name="s.kg" numFmtId="0">
      <sharedItems containsSemiMixedTypes="0" containsString="0" containsNumber="1" containsInteger="1" minValue="0" maxValue="45"/>
    </cacheField>
    <cacheField name="row.sp" numFmtId="0">
      <sharedItems containsSemiMixedTypes="0" containsString="0" containsNumber="1" minValue="7.5" maxValue="10"/>
    </cacheField>
    <cacheField name="S.CaCO3" numFmtId="0">
      <sharedItems containsSemiMixedTypes="0" containsString="0" containsNumber="1" minValue="0" maxValue="13.28"/>
    </cacheField>
    <cacheField name="pH" numFmtId="0">
      <sharedItems containsSemiMixedTypes="0" containsString="0" containsNumber="1" minValue="5.2" maxValue="8.3000000000000007"/>
    </cacheField>
    <cacheField name="Buff.pH" numFmtId="0">
      <sharedItems containsString="0" containsBlank="1" containsNumber="1" minValue="6" maxValue="7.5"/>
    </cacheField>
    <cacheField name="OM" numFmtId="0">
      <sharedItems containsSemiMixedTypes="0" containsString="0" containsNumber="1" minValue="1.5" maxValue="3.6"/>
    </cacheField>
    <cacheField name="P.M.ppm" numFmtId="0">
      <sharedItems containsSemiMixedTypes="0" containsString="0" containsNumber="1" minValue="2" maxValue="62.800000000000004"/>
    </cacheField>
    <cacheField name="P_B_ppm" numFmtId="0">
      <sharedItems containsSemiMixedTypes="0" containsString="0" containsNumber="1" minValue="1.1100000000000001" maxValue="49"/>
    </cacheField>
    <cacheField name="P_O_ppm" numFmtId="2">
      <sharedItems containsSemiMixedTypes="0" containsString="0" containsNumber="1" minValue="3.9165087023953138" maxValue="29.080178834702359"/>
    </cacheField>
    <cacheField name="P_Resin" numFmtId="2">
      <sharedItems containsSemiMixedTypes="0" containsString="0" containsNumber="1" minValue="3.3162070101857402" maxValue="47.9"/>
    </cacheField>
    <cacheField name="P_H3A_ppm" numFmtId="2">
      <sharedItems containsSemiMixedTypes="0" containsString="0" containsNumber="1" minValue="0.77899999999999991" maxValue="63.4"/>
    </cacheField>
    <cacheField name="K_ppm" numFmtId="2">
      <sharedItems containsSemiMixedTypes="0" containsString="0" containsNumber="1" minValue="65" maxValue="811"/>
    </cacheField>
    <cacheField name="Ca_ppm" numFmtId="2">
      <sharedItems containsSemiMixedTypes="0" containsString="0" containsNumber="1" minValue="683" maxValue="5367"/>
    </cacheField>
    <cacheField name="Mg_ppm" numFmtId="2">
      <sharedItems containsSemiMixedTypes="0" containsString="0" containsNumber="1" minValue="40.007789134979248" maxValue="593"/>
    </cacheField>
    <cacheField name="Na_ppm" numFmtId="2">
      <sharedItems containsSemiMixedTypes="0" containsString="0" containsNumber="1" minValue="1.2926864624023438" maxValue="270"/>
    </cacheField>
    <cacheField name="CEC" numFmtId="2">
      <sharedItems containsSemiMixedTypes="0" containsString="0" containsNumber="1" minValue="5.5466778756591211" maxValue="30.655275120246703"/>
    </cacheField>
    <cacheField name="S_ppm" numFmtId="2">
      <sharedItems containsSemiMixedTypes="0" containsString="0" containsNumber="1" minValue="0.35337927699999999" maxValue="24.71646312"/>
    </cacheField>
    <cacheField name="S_0_12_R" numFmtId="2">
      <sharedItems containsString="0" containsBlank="1" containsNumber="1" minValue="0.33" maxValue="15.91"/>
    </cacheField>
    <cacheField name="S_12_24_R" numFmtId="2">
      <sharedItems containsString="0" containsBlank="1" containsNumber="1" minValue="0.27" maxValue="17.22"/>
    </cacheField>
    <cacheField name="NO3_0_12" numFmtId="2">
      <sharedItems containsSemiMixedTypes="0" containsString="0" containsNumber="1" minValue="0.4" maxValue="26"/>
    </cacheField>
    <cacheField name="NO4_0_12" numFmtId="2">
      <sharedItems containsSemiMixedTypes="0" containsString="0" containsNumber="1" minValue="1.7" maxValue="8.3000000000000007"/>
    </cacheField>
    <cacheField name="S_0_12_C" numFmtId="2">
      <sharedItems containsSemiMixedTypes="0" containsString="0" containsNumber="1" minValue="0.41092113494872962" maxValue="157.37616320000001"/>
    </cacheField>
    <cacheField name="Cl_0_12" numFmtId="2">
      <sharedItems containsSemiMixedTypes="0" containsString="0" containsNumber="1" minValue="1.04" maxValue="81.52"/>
    </cacheField>
    <cacheField name="NO3_12_24" numFmtId="2">
      <sharedItems containsString="0" containsBlank="1" containsNumber="1" minValue="0.3" maxValue="21.7"/>
    </cacheField>
    <cacheField name="NH4_12_24" numFmtId="2">
      <sharedItems containsString="0" containsBlank="1" containsNumber="1" minValue="1.4" maxValue="6.7"/>
    </cacheField>
    <cacheField name="S_12_24_C" numFmtId="2">
      <sharedItems containsString="0" containsBlank="1" containsNumber="1" minValue="0.77534391499999999" maxValue="333.77497449999998"/>
    </cacheField>
    <cacheField name="Cl_12_24" numFmtId="2">
      <sharedItems containsString="0" containsBlank="1" containsNumber="1" minValue="0.92" maxValue="83.16"/>
    </cacheField>
    <cacheField name="j_ndvi" numFmtId="2">
      <sharedItems containsString="0" containsBlank="1" containsNumber="1" minValue="0.25409999999999999" maxValue="0.86860000000000004"/>
    </cacheField>
    <cacheField name="jb_dry_withbag" numFmtId="2">
      <sharedItems containsString="0" containsBlank="1" containsNumber="1" minValue="35.4" maxValue="221.3"/>
    </cacheField>
    <cacheField name="jb_bagweight" numFmtId="164">
      <sharedItems containsString="0" containsBlank="1" containsNumber="1" minValue="30.5" maxValue="30.5"/>
    </cacheField>
    <cacheField name="jb_dry_nobag" numFmtId="164">
      <sharedItems containsString="0" containsBlank="1" containsNumber="1" minValue="4.8999999999999986" maxValue="190.8"/>
    </cacheField>
    <cacheField name="jb_lb_acre" numFmtId="164">
      <sharedItems containsString="0" containsBlank="1" containsNumber="1" minValue="150.44511013215856" maxValue="5099.7822026431722"/>
    </cacheField>
    <cacheField name="jb_kg_ha" numFmtId="164">
      <sharedItems containsString="0" containsBlank="1" containsNumber="1" minValue="168.90882819383256" maxValue="5725.6645638766522"/>
    </cacheField>
    <cacheField name="mb_raw_withoutbag" numFmtId="0">
      <sharedItems containsString="0" containsBlank="1" containsNumber="1" minValue="0.1" maxValue="1.1599999999999999"/>
    </cacheField>
    <cacheField name="mb_sub_wet_withbag" numFmtId="0">
      <sharedItems containsString="0" containsBlank="1" containsNumber="1" minValue="120.6" maxValue="867.2"/>
    </cacheField>
    <cacheField name="mb_wet_bagweight" numFmtId="164">
      <sharedItems containsString="0" containsBlank="1" containsNumber="1" containsInteger="1" minValue="34" maxValue="34"/>
    </cacheField>
    <cacheField name="mb_sub_dry_withbag" numFmtId="0">
      <sharedItems containsString="0" containsBlank="1" containsNumber="1" minValue="89.7" maxValue="398.1"/>
    </cacheField>
    <cacheField name="mb_dry_bagweight" numFmtId="164">
      <sharedItems containsString="0" containsBlank="1" containsNumber="1" minValue="30.5" maxValue="30.5"/>
    </cacheField>
    <cacheField name="mb_dry_nobag" numFmtId="0">
      <sharedItems containsString="0" containsBlank="1" containsNumber="1" minValue="68.360277136258688" maxValue="870.97552064304"/>
    </cacheField>
    <cacheField name="mb_lb_acre" numFmtId="2">
      <sharedItems containsString="0" containsBlank="1" containsNumber="1" minValue="2098.87" maxValue="20056.23"/>
    </cacheField>
    <cacheField name="mb_kg_ha" numFmtId="2">
      <sharedItems containsString="0" containsBlank="1" containsNumber="1" minValue="2356.4585909090906" maxValue="22517.676409090909"/>
    </cacheField>
    <cacheField name="hg_raw_withbag" numFmtId="0">
      <sharedItems containsString="0" containsBlank="1" containsNumber="1" minValue="1.95" maxValue="20.108000000000004"/>
    </cacheField>
    <cacheField name="hg_bagweight" numFmtId="0">
      <sharedItems containsString="0" containsBlank="1" containsNumber="1" minValue="0" maxValue="0.15"/>
    </cacheField>
    <cacheField name="hg_moist" numFmtId="0">
      <sharedItems containsString="0" containsBlank="1" containsNumber="1" minValue="7.63" maxValue="14.4"/>
    </cacheField>
    <cacheField name="hg_testweight" numFmtId="0">
      <sharedItems containsString="0" containsBlank="1" containsNumber="1" minValue="50.9" maxValue="63.6"/>
    </cacheField>
    <cacheField name="hg_length" numFmtId="0">
      <sharedItems containsString="0" containsBlank="1" containsNumber="1" minValue="30" maxValue="40"/>
    </cacheField>
    <cacheField name="hg_width" numFmtId="0">
      <sharedItems containsString="0" containsBlank="1" containsNumber="1" minValue="4.5" maxValue="6"/>
    </cacheField>
    <cacheField name="hg_bush_acre_raw" numFmtId="164">
      <sharedItems containsString="0" containsBlank="1" containsNumber="1" minValue="7.2600000000000007" maxValue="91.996876190476215"/>
    </cacheField>
    <cacheField name="hg_bush_acre_adj" numFmtId="164">
      <sharedItems containsString="0" containsBlank="1" containsNumber="1" minValue="7.3775028901734103" maxValue="95.400228835673033"/>
    </cacheField>
    <cacheField name="hg_lb_acre" numFmtId="164">
      <sharedItems containsString="0" containsBlank="1" containsNumber="1" minValue="442.65017341040459" maxValue="5724.013730140382"/>
    </cacheField>
    <cacheField name="hg_kg_ha" numFmtId="164">
      <sharedItems containsString="0" containsBlank="1" containsNumber="1" minValue="497.17662658959534" maxValue="6429.1081487167658"/>
    </cacheField>
    <cacheField name="hg_mt_ha" numFmtId="0">
      <sharedItems containsString="0" containsBlank="1" containsNumber="1" minValue="0.5" maxValue="6.43"/>
    </cacheField>
    <cacheField name="nj" numFmtId="0">
      <sharedItems containsString="0" containsBlank="1" containsNumber="1" minValue="1.32" maxValue="4.99"/>
    </cacheField>
    <cacheField name="pj" numFmtId="0">
      <sharedItems containsString="0" containsBlank="1" containsNumber="1" minValue="0.124" maxValue="0.75"/>
    </cacheField>
    <cacheField name="kj" numFmtId="0">
      <sharedItems containsString="0" containsBlank="1" containsNumber="1" minValue="1.35" maxValue="4.58"/>
    </cacheField>
    <cacheField name="sj" numFmtId="0">
      <sharedItems containsString="0" containsBlank="1" containsNumber="1" minValue="0.1" maxValue="0.69599999999999995"/>
    </cacheField>
    <cacheField name="nj_lb_acre" numFmtId="2">
      <sharedItems containsString="0" containsBlank="1" containsNumber="1" minValue="5.3708904317180597" maxValue="164.76042290748896"/>
    </cacheField>
    <cacheField name="pj_lb_acre" numFmtId="2">
      <sharedItems containsString="0" containsBlank="1" containsNumber="1" minValue="0.24973888281938322" maxValue="17.003275644052863"/>
    </cacheField>
    <cacheField name="kj_lb_acre" numFmtId="2">
      <sharedItems containsString="0" containsBlank="1" containsNumber="1" minValue="3.3942259030837021" maxValue="154.21575584140967"/>
    </cacheField>
    <cacheField name="sj_lb_acre" numFmtId="2">
      <sharedItems containsString="0" containsBlank="1" containsNumber="1" minValue="0.38213057973568276" maxValue="12.961153268722466"/>
    </cacheField>
    <cacheField name="nj_kg_ha" numFmtId="2">
      <sharedItems containsString="0" containsBlank="1" containsNumber="1" minValue="6.0300451665198214" maxValue="184.98102026431712"/>
    </cacheField>
    <cacheField name="pj_kg_ha" numFmtId="2">
      <sharedItems containsString="0" containsBlank="1" containsNumber="1" minValue="0.28038865480176206" maxValue="19.090041291277533"/>
    </cacheField>
    <cacheField name="kj_kg_ha" numFmtId="2">
      <sharedItems containsString="0" containsBlank="1" containsNumber="1" minValue="3.8107899911894294" maxValue="173.14223496740084"/>
    </cacheField>
    <cacheField name="sj_kg_ha" numFmtId="2">
      <sharedItems containsString="0" containsBlank="1" containsNumber="1" minValue="0.42902842361233473" maxValue="14.55184026079295"/>
    </cacheField>
    <cacheField name="nfl" numFmtId="2">
      <sharedItems containsString="0" containsBlank="1" containsNumber="1" minValue="1.7" maxValue="4.4400000000000004"/>
    </cacheField>
    <cacheField name="pfl" numFmtId="2">
      <sharedItems containsString="0" containsBlank="1" containsNumber="1" minValue="0.123" maxValue="0.33500000000000002"/>
    </cacheField>
    <cacheField name="kfl" numFmtId="2">
      <sharedItems containsString="0" containsBlank="1" containsNumber="1" minValue="0.6" maxValue="2.2799999999999998"/>
    </cacheField>
    <cacheField name="sfl" numFmtId="2">
      <sharedItems containsString="0" containsBlank="1" containsNumber="1" minValue="0.151" maxValue="0.42799999999999999"/>
    </cacheField>
    <cacheField name="nmb" numFmtId="2">
      <sharedItems containsString="0" containsBlank="1" containsNumber="1" minValue="0.26" maxValue="1.77"/>
    </cacheField>
    <cacheField name="pmb" numFmtId="2">
      <sharedItems containsString="0" containsBlank="1" containsNumber="1" minValue="3.3000000000000002E-2" maxValue="0.26100000000000001"/>
    </cacheField>
    <cacheField name="kmb" numFmtId="2">
      <sharedItems containsString="0" containsBlank="1" containsNumber="1" minValue="0.59" maxValue="2.13"/>
    </cacheField>
    <cacheField name="smb" numFmtId="2">
      <sharedItems containsString="0" containsBlank="1" containsNumber="1" minValue="2.7E-2" maxValue="0.27300000000000002"/>
    </cacheField>
    <cacheField name="nmb_lb_acre" numFmtId="2">
      <sharedItems containsString="0" containsBlank="1" containsNumber="1" minValue="10.074575999999999" maxValue="180.50607000000002"/>
    </cacheField>
    <cacheField name="pmb_lb_acre" numFmtId="2">
      <sharedItems containsString="0" containsBlank="1" containsNumber="1" minValue="2.3758709999999996" maxValue="24.881967199999995"/>
    </cacheField>
    <cacheField name="kmb_lb_acre" numFmtId="2">
      <sharedItems containsString="0" containsBlank="1" containsNumber="1" minValue="17.630507999999999" maxValue="303.54596999999995"/>
    </cacheField>
    <cacheField name="smb_lb_acre" numFmtId="2">
      <sharedItems containsString="0" containsBlank="1" containsNumber="1" minValue="1.6749746000000001" maxValue="33.092779499999999"/>
    </cacheField>
    <cacheField name="nmb_kg_ha" numFmtId="2">
      <sharedItems containsString="0" containsBlank="1" containsNumber="1" minValue="11.311001236363635" maxValue="202.65908768181822"/>
    </cacheField>
    <cacheField name="pmb_kg_ha" numFmtId="2">
      <sharedItems containsString="0" containsBlank="1" containsNumber="1" minValue="2.6674551681818177" maxValue="27.93566317454545"/>
    </cacheField>
    <cacheField name="kmb_kg_ha" numFmtId="2">
      <sharedItems containsString="0" containsBlank="1" containsNumber="1" minValue="19.794252163636362" maxValue="340.79933904545447"/>
    </cacheField>
    <cacheField name="smb_kg_ha" numFmtId="2">
      <sharedItems containsString="0" containsBlank="1" containsNumber="1" minValue="1.8805396645454546" maxValue="37.154166074999999"/>
    </cacheField>
    <cacheField name="nhg" numFmtId="2">
      <sharedItems containsString="0" containsBlank="1" containsNumber="1" minValue="1.26" maxValue="3.07"/>
    </cacheField>
    <cacheField name="phg" numFmtId="2">
      <sharedItems containsString="0" containsBlank="1" containsNumber="1" minValue="0.2" maxValue="0.54700000000000004"/>
    </cacheField>
    <cacheField name="khg" numFmtId="2">
      <sharedItems containsString="0" containsBlank="1" containsNumber="1" minValue="0.2" maxValue="0.45"/>
    </cacheField>
    <cacheField name="shg" numFmtId="2">
      <sharedItems containsString="0" containsBlank="1" containsNumber="1" minValue="9.0999999999999998E-2" maxValue="0.51500000000000001"/>
    </cacheField>
    <cacheField name="nhg_lb_acre" numFmtId="2">
      <sharedItems containsString="0" containsBlank="1" containsNumber="1" minValue="5.5773921849710977" maxValue="130.47443708670522"/>
    </cacheField>
    <cacheField name="phg_lb_acre" numFmtId="2">
      <sharedItems containsString="0" containsBlank="1" containsNumber="1" minValue="1.257126492485549" maxValue="26.829159141205619"/>
    </cacheField>
    <cacheField name="khg_lb_acre" numFmtId="2">
      <sharedItems containsString="0" containsBlank="1" containsNumber="1" minValue="1.3279505202312138" maxValue="23.157800521882741"/>
    </cacheField>
    <cacheField name="shg_lb_acre" numFmtId="2">
      <sharedItems containsString="0" containsBlank="1" containsNumber="1" minValue="0.48691519075144507" maxValue="11.373811622350674"/>
    </cacheField>
    <cacheField name="nhg_kg_ha" numFmtId="2">
      <sharedItems containsString="0" containsBlank="1" containsNumber="1" minValue="6.2618903167630053" maxValue="146.48720891098267"/>
    </cacheField>
    <cacheField name="phg_kg_ha" numFmtId="2">
      <sharedItems containsString="0" containsBlank="1" containsNumber="1" minValue="1.4114101983815028" maxValue="30.121828672171763"/>
    </cacheField>
    <cacheField name="khg_kg_ha" numFmtId="2">
      <sharedItems containsString="0" containsBlank="1" containsNumber="1" minValue="1.4909262658959537" maxValue="25.999894222295623"/>
    </cacheField>
    <cacheField name="shg_kg_ha" numFmtId="2">
      <sharedItems containsString="0" containsBlank="1" containsNumber="1" minValue="0.54667296416184974" maxValue="12.76968850327553"/>
    </cacheField>
    <cacheField name="PNB_nitrogen" numFmtId="2">
      <sharedItems containsString="0" containsBlank="1" containsNumber="1" minValue="0.1132941744565281" maxValue="1.3042163480540749"/>
    </cacheField>
    <cacheField name="PNB_phosphorus" numFmtId="2">
      <sharedItems containsString="0" containsBlank="1" containsNumber="1" minValue="6.3221043762116041E-2" maxValue="1.5352614002126279"/>
    </cacheField>
    <cacheField name="AE_phosphorus" numFmtId="2">
      <sharedItems containsString="0" containsBlank="1" containsNumber="1" minValue="-25.646656341168921" maxValue="46.174927852708223"/>
    </cacheField>
    <cacheField name="AR_phosphorus_P2O5" numFmtId="2">
      <sharedItems containsString="0" containsBlank="1" containsNumber="1" minValue="-0.19569123395295945" maxValue="0.37877347584118637"/>
    </cacheField>
    <cacheField name="AR_phosphorus" numFmtId="2">
      <sharedItems containsString="0" containsBlank="1" containsNumber="1" minValue="-0.44883310539669602" maxValue="0.86874650422290456"/>
    </cacheField>
    <cacheField name="PNB_sulfur" numFmtId="2">
      <sharedItems containsString="0" containsBlank="1" containsNumber="1" minValue="2.2545788151573539E-2" maxValue="1.1335758034682084"/>
    </cacheField>
    <cacheField name="AE_sulfur" numFmtId="2">
      <sharedItems containsString="0" containsBlank="1" containsNumber="1" minValue="-126.88177594114562" maxValue="119.22201409984228"/>
    </cacheField>
    <cacheField name="AR_sulfur" numFmtId="2">
      <sharedItems containsString="0" containsBlank="1" containsNumber="1" minValue="-0.68930936603305781" maxValue="0.945186350909090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">
  <r>
    <n v="2019"/>
    <n v="4"/>
    <x v="0"/>
    <n v="1"/>
    <n v="1E-3"/>
    <n v="6.5"/>
    <m/>
    <n v="2.5"/>
    <n v="22.7"/>
    <n v="33.038857050323486"/>
    <n v="20.099999999999998"/>
    <n v="11.370335267198959"/>
    <n v="17.527341424199989"/>
    <n v="19.5"/>
    <n v="635.72420716285706"/>
    <n v="2403.8769292831421"/>
    <n v="349.8656964302063"/>
    <n v="3.141744066687191"/>
    <n v="16.538490573214613"/>
    <n v="3.0275287628173828"/>
    <n v="3.3434197306632996"/>
    <n v="33.850276820373537"/>
    <n v="4.8"/>
    <n v="5.5116918945312499"/>
    <n v="0.97"/>
    <n v="38.886918119812009"/>
    <n v="5.9"/>
    <n v="5.572297897338867"/>
    <n v="5.98"/>
    <n v="81.59260658569336"/>
    <n v="8.9"/>
    <n v="14.9"/>
    <n v="4"/>
    <n v="5.5116918945312499"/>
    <n v="8.42"/>
    <n v="7.2"/>
    <n v="2.2000000000000002"/>
    <n v="5.572297897338867"/>
    <n v="7.16"/>
    <n v="1.1293532338308458"/>
    <n v="1.9964231015671767"/>
    <n v="1.164102564102564"/>
    <n v="1.2951194051973065"/>
  </r>
  <r>
    <n v="2019"/>
    <n v="4"/>
    <x v="0"/>
    <n v="2"/>
    <n v="2E-3"/>
    <n v="6.7"/>
    <m/>
    <n v="2.5"/>
    <n v="16.599999999999998"/>
    <n v="25.718951292419433"/>
    <n v="14.399999999999999"/>
    <n v="14.396700940126756"/>
    <n v="13.560773507598155"/>
    <n v="19.8"/>
    <n v="592.95630097389221"/>
    <n v="2600.181097984314"/>
    <n v="330.17945528030396"/>
    <n v="4.8738985201891722"/>
    <n v="17.256135012666284"/>
    <n v="3.4610376358032227"/>
    <n v="3.5189723968505859"/>
    <n v="35.692828051757814"/>
    <n v="5"/>
    <n v="4.8233984374999999"/>
    <n v="0.67"/>
    <n v="65.315641455078122"/>
    <n v="7.6"/>
    <n v="4.5452707672119139"/>
    <n v="5.42"/>
    <n v="91.664456408691407"/>
    <n v="7.9"/>
    <n v="13.9"/>
    <n v="4.3"/>
    <n v="4.8233984374999999"/>
    <n v="6.5"/>
    <n v="8.1"/>
    <n v="2.4"/>
    <n v="4.5452707672119139"/>
    <n v="5.5"/>
    <n v="1.1527777777777777"/>
    <n v="1.1530419412778219"/>
    <n v="0.83838383838383823"/>
    <n v="1.2241189627346074"/>
  </r>
  <r>
    <n v="2019"/>
    <n v="4"/>
    <x v="0"/>
    <n v="3"/>
    <n v="3.0000000000000001E-3"/>
    <n v="7.2"/>
    <m/>
    <n v="2.6"/>
    <n v="15.600000000000001"/>
    <n v="23.789932794952392"/>
    <n v="12.1"/>
    <n v="6.4384800965018103"/>
    <n v="12.344137129816916"/>
    <n v="15.4"/>
    <n v="648.72408509254456"/>
    <n v="3025.6550359725952"/>
    <n v="304.8937726020813"/>
    <n v="4.1164637313169594"/>
    <n v="19.314727497121908"/>
    <n v="3.9045429229736328"/>
    <n v="4.6097907423973083"/>
    <n v="45.546992175292971"/>
    <n v="5.6"/>
    <n v="2.4309633636474608"/>
    <n v="0.42"/>
    <n v="105.13941197814943"/>
    <n v="7.2"/>
    <n v="4.9264353179931639"/>
    <n v="4.96"/>
    <n v="74.128202479553224"/>
    <n v="9"/>
    <n v="5.8"/>
    <n v="3.2"/>
    <n v="2.4309633636474608"/>
    <n v="5"/>
    <n v="13.1"/>
    <n v="4.3"/>
    <n v="4.9264353179931639"/>
    <n v="5.26"/>
    <n v="1.2892561983471076"/>
    <n v="2.4229320843091333"/>
    <n v="1.0129870129870131"/>
    <n v="1.2637578338560935"/>
  </r>
  <r>
    <n v="2019"/>
    <n v="4"/>
    <x v="0"/>
    <n v="4"/>
    <n v="4.0000000000000001E-3"/>
    <n v="7.2"/>
    <m/>
    <n v="2.5"/>
    <n v="12.7"/>
    <n v="21.691029138946533"/>
    <n v="8.92"/>
    <n v="5.4296915388592115"/>
    <n v="11.383049945542242"/>
    <n v="10.3"/>
    <n v="638.30156922340393"/>
    <n v="3286.4314031600952"/>
    <n v="285.7621693611145"/>
    <n v="5.4778800992404708"/>
    <n v="20.440410728773173"/>
    <n v="3.9111328125"/>
    <n v="3.9623904228210449"/>
    <n v="50.329912059020998"/>
    <n v="5.6"/>
    <n v="5.4683798217773436"/>
    <n v="0.33"/>
    <n v="74.927906088256833"/>
    <n v="8.1999999999999993"/>
    <n v="4.7920092010498045"/>
    <n v="5.75"/>
    <n v="102.45522407836914"/>
    <n v="7.8"/>
    <n v="15.4"/>
    <n v="3.2"/>
    <n v="5.4683798217773436"/>
    <n v="5.26"/>
    <n v="5.0999999999999996"/>
    <n v="2.5"/>
    <n v="4.7920092010498045"/>
    <n v="5.46"/>
    <n v="1.4237668161434978"/>
    <n v="2.3389910659028512"/>
    <n v="1.233009708737864"/>
    <n v="1.1156939537960557"/>
  </r>
  <r>
    <n v="2019"/>
    <n v="5"/>
    <x v="1"/>
    <n v="1"/>
    <n v="5.0000000000000001E-3"/>
    <n v="6.4"/>
    <n v="7"/>
    <n v="2.5"/>
    <n v="22.1"/>
    <n v="31.551964350128173"/>
    <n v="15.9"/>
    <n v="10.249459092040516"/>
    <n v="18.14954815621596"/>
    <n v="20.5"/>
    <n v="585.25900483131409"/>
    <n v="2396.8078374862671"/>
    <n v="361.7828106880188"/>
    <n v="5.4960728392881508"/>
    <n v="16.48239755756963"/>
    <n v="3.1793451309204102"/>
    <n v="2.9917767643928528"/>
    <n v="33.688762538146975"/>
    <n v="4.7"/>
    <n v="4.7332247161865233"/>
    <n v="0.6"/>
    <n v="43.990706495666501"/>
    <n v="5.4"/>
    <n v="7.1616609954833983"/>
    <n v="0.42"/>
    <n v="79.411810916137696"/>
    <n v="9.6"/>
    <n v="6.7"/>
    <n v="3.1"/>
    <n v="4.7332247161865233"/>
    <n v="6.7"/>
    <n v="5.2"/>
    <n v="3.4"/>
    <n v="7.1616609954833983"/>
    <n v="5.9"/>
    <n v="1.3899371069182391"/>
    <n v="2.1562113475005069"/>
    <n v="1.0780487804878049"/>
    <n v="1.217661167637998"/>
  </r>
  <r>
    <n v="2019"/>
    <n v="5"/>
    <x v="1"/>
    <n v="2"/>
    <n v="6.0000000000000001E-3"/>
    <n v="6.6"/>
    <m/>
    <n v="2.7"/>
    <n v="20.299999999999997"/>
    <n v="32.68357045211792"/>
    <n v="17"/>
    <n v="10.865940988377661"/>
    <n v="17.982885638711682"/>
    <n v="24.6"/>
    <n v="618.57306122779846"/>
    <n v="2628.7751531600952"/>
    <n v="332.9498028755188"/>
    <n v="2.9359285270466517"/>
    <n v="17.478996557708253"/>
    <n v="3.0568408966064453"/>
    <n v="5.1425600051879883"/>
    <n v="36.787920348358156"/>
    <n v="4.7"/>
    <n v="4.6787374877929686"/>
    <n v="0.4"/>
    <n v="45.303696684265134"/>
    <n v="5.6"/>
    <n v="5.0800588989257811"/>
    <n v="7.9"/>
    <n v="91.64204506225586"/>
    <n v="7.3"/>
    <n v="11"/>
    <n v="4"/>
    <n v="4.6787374877929686"/>
    <n v="7.6"/>
    <n v="6.6"/>
    <n v="4.4000000000000004"/>
    <n v="5.0800588989257811"/>
    <n v="5.64"/>
    <n v="1.1941176470588233"/>
    <n v="1.8682229198293197"/>
    <n v="0.82520325203252021"/>
    <n v="1.1288510869635"/>
  </r>
  <r>
    <n v="2020"/>
    <n v="10"/>
    <x v="2"/>
    <n v="2"/>
    <n v="7.0000000000000001E-3"/>
    <n v="6.5"/>
    <n v="6.9"/>
    <n v="2.4"/>
    <n v="5"/>
    <n v="14.377528496170044"/>
    <n v="5"/>
    <n v="5"/>
    <n v="5.0661273217495513"/>
    <n v="5.53"/>
    <n v="318"/>
    <n v="1720"/>
    <n v="256"/>
    <n v="19"/>
    <n v="11.602903813162412"/>
    <n v="0.64686873300000003"/>
    <n v="-0.11171997524797916"/>
    <n v="24.151385180664064"/>
    <n v="2.6"/>
    <n v="1.4002638060000001"/>
    <n v="2.6848649978637695"/>
    <n v="26.407781165313722"/>
    <n v="2.4"/>
    <n v="0.77534391499999999"/>
    <n v="3.1453326344490051"/>
    <n v="35.589989703369142"/>
    <n v="1"/>
    <n v="2.8"/>
    <n v="4.4000000000000004"/>
    <n v="1.4002638060000001"/>
    <n v="3.08"/>
    <n v="0.4"/>
    <n v="5.0999999999999996"/>
    <n v="0.77534391499999999"/>
    <n v="1.72"/>
    <n v="1"/>
    <n v="1"/>
    <n v="0.90415913200723319"/>
    <n v="0.98694716544812089"/>
  </r>
  <r>
    <n v="2020"/>
    <n v="10"/>
    <x v="2"/>
    <n v="4"/>
    <n v="8.0000000000000002E-3"/>
    <n v="6"/>
    <n v="6.8"/>
    <n v="2.2000000000000002"/>
    <n v="14"/>
    <n v="24.605548448944091"/>
    <n v="13"/>
    <n v="11"/>
    <n v="8.7333985919712394"/>
    <n v="10"/>
    <n v="299"/>
    <n v="1522"/>
    <n v="232"/>
    <n v="14"/>
    <n v="10.345040468146465"/>
    <n v="1.247130421"/>
    <n v="1.0632749646902084"/>
    <n v="23.630516879272463"/>
    <n v="3.5"/>
    <n v="1.0809164250000001"/>
    <n v="2.5700053572654724"/>
    <n v="24.900265258026124"/>
    <n v="2.1"/>
    <n v="1.5094139479999999"/>
    <n v="2.8216806054115295"/>
    <n v="34.287017863464357"/>
    <n v="1.3"/>
    <n v="2.8"/>
    <n v="3.2"/>
    <n v="1.0809164250000001"/>
    <n v="2.84"/>
    <n v="0.6"/>
    <n v="4.4000000000000004"/>
    <n v="1.5094139479999999"/>
    <n v="2.98"/>
    <n v="1.0769230769230769"/>
    <n v="1.2727272727272727"/>
    <n v="1.4"/>
    <n v="1.6030414566066453"/>
  </r>
  <r>
    <n v="2020"/>
    <n v="12"/>
    <x v="3"/>
    <n v="1"/>
    <n v="8.9999999999999993E-3"/>
    <n v="7.2"/>
    <n v="7.1"/>
    <n v="2.4"/>
    <n v="17"/>
    <n v="22.364833422088623"/>
    <n v="13"/>
    <n v="9"/>
    <n v="9.4571310665068928"/>
    <n v="18.5"/>
    <n v="678"/>
    <n v="3238"/>
    <n v="488"/>
    <n v="16"/>
    <n v="22.010041468009643"/>
    <n v="2.3093052190000001"/>
    <n v="-0.22186120972037315"/>
    <n v="39.749038569641115"/>
    <n v="2.7"/>
    <n v="2.5343103610000002"/>
    <n v="4.0808811783790588"/>
    <n v="73.874996226501466"/>
    <n v="4.9000000000000004"/>
    <n v="2.5873718459999999"/>
    <n v="14.257291555404663"/>
    <n v="86.834572833251954"/>
    <n v="6.6"/>
    <n v="6.4"/>
    <n v="2.5"/>
    <n v="2.5343103610000002"/>
    <n v="3.42"/>
    <n v="3.5"/>
    <n v="1.7"/>
    <n v="2.5873718459999999"/>
    <n v="3.34"/>
    <n v="1.3076923076923077"/>
    <n v="1.8888888888888888"/>
    <n v="0.91891891891891897"/>
    <n v="1.7975853226996841"/>
  </r>
  <r>
    <n v="2020"/>
    <n v="12"/>
    <x v="3"/>
    <n v="2"/>
    <n v="0.01"/>
    <n v="7.3"/>
    <n v="7.1"/>
    <n v="2.2999999999999998"/>
    <n v="24"/>
    <n v="28.45690972366333"/>
    <n v="16"/>
    <n v="12"/>
    <n v="12.70312522468544"/>
    <n v="24.8"/>
    <n v="698"/>
    <n v="2876"/>
    <n v="542"/>
    <n v="16"/>
    <n v="20.695636807594749"/>
    <n v="2.6085901539999998"/>
    <n v="1.1364991217851639"/>
    <n v="34.744863860321047"/>
    <n v="3.1"/>
    <n v="3.1024608809999998"/>
    <n v="4.3829318881034851"/>
    <n v="69.149373095703126"/>
    <n v="4.3"/>
    <n v="2.6670540909999998"/>
    <n v="15.435762405395508"/>
    <n v="107.12742714233399"/>
    <n v="6.2"/>
    <n v="5.7"/>
    <n v="3"/>
    <n v="3.1024608809999998"/>
    <n v="3.6"/>
    <n v="2.7"/>
    <n v="1.4"/>
    <n v="2.6670540909999998"/>
    <n v="3.18"/>
    <n v="1.5"/>
    <n v="2"/>
    <n v="0.96774193548387089"/>
    <n v="1.8892988595721174"/>
  </r>
  <r>
    <n v="2020"/>
    <n v="13"/>
    <x v="4"/>
    <n v="4"/>
    <n v="1.0999999999999999E-2"/>
    <n v="8.1999999999999993"/>
    <n v="7.4"/>
    <n v="2.4"/>
    <n v="14"/>
    <n v="18.646026916885376"/>
    <n v="7"/>
    <n v="7"/>
    <n v="6.4811863391252258"/>
    <n v="4.55"/>
    <n v="706"/>
    <n v="5326"/>
    <n v="252"/>
    <n v="13"/>
    <n v="30.56622241166998"/>
    <n v="2.0122041980000001"/>
    <n v="1.3656575977802277"/>
    <n v="73.107173793029787"/>
    <n v="6.4"/>
    <n v="2.0893678869999999"/>
    <n v="3.6345520615577698"/>
    <n v="90.23667625732422"/>
    <n v="6.4"/>
    <n v="1.706151982"/>
    <n v="9.5587307214736938"/>
    <n v="89.651888888549806"/>
    <n v="8.1"/>
    <n v="8.1"/>
    <n v="2.2999999999999998"/>
    <n v="2.0893678869999999"/>
    <n v="2.9"/>
    <n v="2.2999999999999998"/>
    <n v="2.1"/>
    <n v="1.706151982"/>
    <n v="2.66"/>
    <n v="2"/>
    <n v="2"/>
    <n v="3.0769230769230771"/>
    <n v="2.1600983627774539"/>
  </r>
  <r>
    <n v="2020"/>
    <n v="14"/>
    <x v="5"/>
    <n v="1"/>
    <n v="1.2E-2"/>
    <n v="7.4"/>
    <n v="7.2"/>
    <n v="2.6"/>
    <n v="13"/>
    <n v="20.05593783416748"/>
    <n v="12"/>
    <n v="8"/>
    <n v="10.099848711803476"/>
    <n v="16.100000000000001"/>
    <n v="631"/>
    <n v="3230"/>
    <n v="377"/>
    <n v="10"/>
    <n v="20.910169660993756"/>
    <n v="1.8065662659999999"/>
    <n v="0.82417756319046021"/>
    <n v="37.551200740051272"/>
    <n v="2.8"/>
    <n v="2.3008957109999999"/>
    <n v="4.1690918803215027"/>
    <n v="47.920907061767579"/>
    <n v="3"/>
    <n v="3.0154018599999999"/>
    <n v="7.1939182281494141"/>
    <n v="117.01790718383789"/>
    <n v="6"/>
    <n v="5.9"/>
    <n v="2.5"/>
    <n v="2.3008957109999999"/>
    <n v="3.52"/>
    <n v="3.4"/>
    <n v="1.7"/>
    <n v="3.0154018599999999"/>
    <n v="3.58"/>
    <n v="1.0833333333333333"/>
    <n v="1.625"/>
    <n v="0.80745341614906829"/>
    <n v="1.287147993098865"/>
  </r>
  <r>
    <n v="2020"/>
    <n v="14"/>
    <x v="5"/>
    <n v="3"/>
    <n v="1.2999999999999999E-2"/>
    <n v="7.5"/>
    <n v="7.2"/>
    <n v="2.4"/>
    <n v="12"/>
    <n v="17.825229235076904"/>
    <n v="10"/>
    <n v="8"/>
    <n v="8.9278341821449985"/>
    <n v="15.3"/>
    <n v="621"/>
    <n v="3276"/>
    <n v="423"/>
    <n v="15"/>
    <n v="21.514934166903476"/>
    <n v="2.0303783690000001"/>
    <n v="1.4765898883342743"/>
    <n v="38.416827075195314"/>
    <n v="3.2"/>
    <n v="3.2026081290000001"/>
    <n v="4.3113484978675842"/>
    <n v="60.731709521484376"/>
    <n v="4.4000000000000004"/>
    <n v="2.798941632"/>
    <n v="9.9456310272216797"/>
    <n v="101.48641495056152"/>
    <n v="6.6"/>
    <n v="4.7"/>
    <n v="2.5"/>
    <n v="3.2026081290000001"/>
    <n v="3.32"/>
    <n v="3"/>
    <n v="1.7"/>
    <n v="2.798941632"/>
    <n v="3"/>
    <n v="1.2"/>
    <n v="1.5"/>
    <n v="0.78431372549019607"/>
    <n v="1.3441109853943192"/>
  </r>
  <r>
    <n v="2020"/>
    <n v="14"/>
    <x v="5"/>
    <n v="4"/>
    <n v="1.4E-2"/>
    <n v="7.1"/>
    <n v="7.1"/>
    <n v="2.6"/>
    <n v="16"/>
    <n v="22.186286516571045"/>
    <n v="14"/>
    <n v="11"/>
    <n v="11.390684991012582"/>
    <n v="17.600000000000001"/>
    <n v="604"/>
    <n v="2764"/>
    <n v="399"/>
    <n v="17"/>
    <n v="18.722620694010292"/>
    <n v="2.1991129200000001"/>
    <n v="1.4211189746856689"/>
    <n v="34.438231341552736"/>
    <n v="2.9"/>
    <n v="1.9667606559999999"/>
    <n v="3.7684980034828186"/>
    <n v="38.0670409614563"/>
    <n v="2.2999999999999998"/>
    <n v="2.577780744"/>
    <n v="10.940501689910889"/>
    <n v="108.30170540161133"/>
    <n v="6.7"/>
    <n v="5.4"/>
    <n v="2.6"/>
    <n v="1.9667606559999999"/>
    <n v="3.7"/>
    <n v="2.7"/>
    <n v="1.8"/>
    <n v="2.577780744"/>
    <n v="3.34"/>
    <n v="1.1428571428571428"/>
    <n v="1.4545454545454546"/>
    <n v="0.90909090909090906"/>
    <n v="1.4046565252769465"/>
  </r>
  <r>
    <n v="2020"/>
    <n v="15"/>
    <x v="6"/>
    <n v="3"/>
    <n v="1.4999999999999999E-2"/>
    <n v="7.4"/>
    <n v="7.2"/>
    <n v="2.2000000000000002"/>
    <n v="16"/>
    <n v="21.268651552581787"/>
    <n v="12"/>
    <n v="9"/>
    <n v="12.330457010185743"/>
    <n v="18.799999999999997"/>
    <n v="769"/>
    <n v="3181"/>
    <n v="387"/>
    <n v="15"/>
    <n v="21.122154494648097"/>
    <n v="2.202155141"/>
    <n v="2.3519504070281982"/>
    <n v="38.130140654754641"/>
    <n v="3.8"/>
    <n v="4.0233316620000004"/>
    <n v="5.538133978843689"/>
    <n v="55.827510874938966"/>
    <n v="4.0999999999999996"/>
    <n v="2.730851194"/>
    <n v="11.675269603729248"/>
    <n v="113.49766640014649"/>
    <n v="7.4"/>
    <n v="11.4"/>
    <n v="3.2"/>
    <n v="4.0233316620000004"/>
    <n v="5.64"/>
    <n v="4.7"/>
    <n v="1.7"/>
    <n v="2.730851194"/>
    <n v="3.94"/>
    <n v="1.3333333333333333"/>
    <n v="1.7777777777777777"/>
    <n v="0.85106382978723416"/>
    <n v="1.2975999175685848"/>
  </r>
  <r>
    <n v="2020"/>
    <n v="16"/>
    <x v="7"/>
    <n v="1"/>
    <n v="1.6E-2"/>
    <n v="6.8"/>
    <n v="6.8"/>
    <n v="2.2000000000000002"/>
    <n v="8"/>
    <n v="21.608753271484375"/>
    <n v="10"/>
    <n v="11"/>
    <n v="10.191665518274416"/>
    <n v="10.199999999999999"/>
    <n v="235"/>
    <n v="3716"/>
    <n v="526"/>
    <n v="52"/>
    <n v="23.736328081420439"/>
    <n v="1.2411852160000001"/>
    <n v="7.8726829960942268E-2"/>
    <n v="42.592428080749514"/>
    <n v="2.4"/>
    <n v="2.0445667680000001"/>
    <n v="2.7390465140342712"/>
    <n v="40.550158541870118"/>
    <n v="3.2"/>
    <n v="2.6204177309999999"/>
    <n v="32.401101589202881"/>
    <n v="50.25497345275879"/>
    <n v="2.8"/>
    <n v="6.1"/>
    <n v="4.4000000000000004"/>
    <n v="2.0445667680000001"/>
    <n v="1.78"/>
    <n v="1.3"/>
    <n v="4"/>
    <n v="2.6204177309999999"/>
    <n v="2.04"/>
    <n v="0.8"/>
    <n v="0.72727272727272729"/>
    <n v="0.78431372549019618"/>
    <n v="0.78495511706652887"/>
  </r>
  <r>
    <n v="2020"/>
    <n v="16"/>
    <x v="7"/>
    <n v="2"/>
    <n v="1.7000000000000001E-2"/>
    <n v="6.4"/>
    <n v="6.6"/>
    <n v="2.6"/>
    <n v="21"/>
    <n v="20.429475374603271"/>
    <n v="14"/>
    <n v="14"/>
    <n v="9.3437103055722002"/>
    <n v="9.5299999999999994"/>
    <n v="232"/>
    <n v="3526"/>
    <n v="492"/>
    <n v="46"/>
    <n v="22.472733099681093"/>
    <n v="1.456589726"/>
    <n v="0.62137022614479065"/>
    <n v="42.356994502258303"/>
    <n v="3"/>
    <n v="1.926728862"/>
    <n v="4.9821963906288147"/>
    <n v="43.397605937194825"/>
    <n v="2.8"/>
    <n v="3.3099748070000001"/>
    <n v="40.088558197021484"/>
    <n v="47.492059748840333"/>
    <n v="3.2"/>
    <n v="2.2999999999999998"/>
    <n v="4.4000000000000004"/>
    <n v="1.926728862"/>
    <n v="2.2599999999999998"/>
    <n v="0.9"/>
    <n v="4.5"/>
    <n v="3.3099748070000001"/>
    <n v="2.14"/>
    <n v="1.5"/>
    <n v="1.5"/>
    <n v="2.2035676810073452"/>
    <n v="2.2475011867048655"/>
  </r>
  <r>
    <n v="2020"/>
    <n v="16"/>
    <x v="7"/>
    <n v="3"/>
    <n v="1.7999999999999999E-2"/>
    <n v="6.5"/>
    <n v="6.7"/>
    <n v="2.5"/>
    <n v="10"/>
    <n v="16.280981369400024"/>
    <n v="9"/>
    <n v="11"/>
    <n v="10.645348562013183"/>
    <n v="7.55"/>
    <n v="222"/>
    <n v="3362"/>
    <n v="465"/>
    <n v="43"/>
    <n v="21.39189195162767"/>
    <n v="1.410578755"/>
    <n v="0.65175391733646393"/>
    <n v="38.231933467102053"/>
    <n v="2.7"/>
    <n v="2.039853232"/>
    <n v="8.1110256910324097"/>
    <n v="43.074362796020509"/>
    <n v="3"/>
    <n v="3.2960244589999999"/>
    <n v="32.28956937789917"/>
    <n v="47.98746971435547"/>
    <n v="3"/>
    <n v="2.6"/>
    <n v="4"/>
    <n v="2.039853232"/>
    <n v="1.78"/>
    <n v="0.8"/>
    <n v="4.7"/>
    <n v="3.2960244589999999"/>
    <n v="1.88"/>
    <n v="1.1111111111111112"/>
    <n v="0.90909090909090906"/>
    <n v="1.3245033112582782"/>
    <n v="0.93937741368882532"/>
  </r>
  <r>
    <n v="2020"/>
    <n v="17"/>
    <x v="8"/>
    <n v="1"/>
    <n v="1.9E-2"/>
    <n v="5.5"/>
    <n v="6.3"/>
    <n v="2.7"/>
    <n v="8"/>
    <n v="16.832020349884033"/>
    <n v="9"/>
    <n v="6"/>
    <n v="8.2581115937687262"/>
    <n v="5.629999999999999"/>
    <n v="156"/>
    <n v="1954"/>
    <n v="349"/>
    <n v="18"/>
    <n v="13.1196658352015"/>
    <n v="2.035527257"/>
    <n v="1.1698073148727417"/>
    <n v="27.759034983825686"/>
    <n v="4"/>
    <n v="36.513264270000001"/>
    <n v="2.7682402729988098"/>
    <n v="29.134433787536622"/>
    <n v="4.7"/>
    <m/>
    <m/>
    <m/>
    <m/>
    <n v="3.4"/>
    <n v="4.8"/>
    <n v="36.513264270000001"/>
    <n v="2"/>
    <m/>
    <m/>
    <m/>
    <m/>
    <n v="0.88888888888888884"/>
    <n v="1.3333333333333333"/>
    <n v="1.4209591474245118"/>
    <n v="0.96874447737379965"/>
  </r>
  <r>
    <n v="2020"/>
    <n v="17"/>
    <x v="8"/>
    <n v="2"/>
    <n v="0.02"/>
    <n v="5.4"/>
    <n v="6.2"/>
    <n v="2.7"/>
    <n v="11"/>
    <n v="21.414249010467529"/>
    <n v="11"/>
    <n v="9"/>
    <n v="9.662368633912525"/>
    <n v="7.46"/>
    <n v="165"/>
    <n v="1859"/>
    <n v="344"/>
    <n v="22"/>
    <n v="12.643922778988138"/>
    <n v="1.7965097699999999"/>
    <n v="0.29508331790566444"/>
    <n v="25.773084513854982"/>
    <n v="4"/>
    <n v="6.9757191110000001"/>
    <n v="2.921605110168457"/>
    <n v="28.848164599609376"/>
    <n v="4.4000000000000004"/>
    <m/>
    <m/>
    <m/>
    <m/>
    <n v="3.3"/>
    <n v="3.8"/>
    <n v="6.9757191110000001"/>
    <n v="1.64"/>
    <m/>
    <m/>
    <m/>
    <m/>
    <n v="1"/>
    <n v="1.2222222222222223"/>
    <n v="1.4745308310991958"/>
    <n v="1.1384372110781118"/>
  </r>
  <r>
    <n v="2020"/>
    <n v="17"/>
    <x v="8"/>
    <n v="3"/>
    <n v="2.1000000000000001E-2"/>
    <n v="5.4"/>
    <n v="6.2"/>
    <n v="2.8"/>
    <n v="14"/>
    <n v="20.226816047668457"/>
    <n v="13"/>
    <n v="9"/>
    <n v="9.1384727381665662"/>
    <n v="7.1099999999999994"/>
    <n v="147"/>
    <n v="1688"/>
    <n v="302"/>
    <n v="17"/>
    <n v="11.375468830581077"/>
    <n v="1.595515279"/>
    <n v="0.51771339029073715"/>
    <n v="26.424395136260983"/>
    <n v="4.2"/>
    <n v="3.3842479160000001"/>
    <n v="4.2555162310600281"/>
    <n v="28.303530734252931"/>
    <n v="5.4"/>
    <m/>
    <m/>
    <m/>
    <m/>
    <n v="2.9"/>
    <n v="4"/>
    <n v="3.3842479160000001"/>
    <n v="1.1200000000000001"/>
    <m/>
    <m/>
    <m/>
    <m/>
    <n v="1.0769230769230769"/>
    <n v="1.5555555555555556"/>
    <n v="1.969057665260197"/>
    <n v="1.5319846544520952"/>
  </r>
  <r>
    <n v="2020"/>
    <n v="18"/>
    <x v="9"/>
    <n v="1"/>
    <n v="2.1999999999999999E-2"/>
    <n v="5.7"/>
    <n v="6.3"/>
    <n v="2.7"/>
    <n v="11"/>
    <n v="19.373753179550171"/>
    <n v="9"/>
    <n v="8"/>
    <n v="6.8484535650089882"/>
    <n v="6.27"/>
    <n v="141"/>
    <n v="2209"/>
    <n v="384"/>
    <n v="29"/>
    <n v="14.692194594423921"/>
    <n v="1.0537357599999999"/>
    <n v="1.0996228456497192"/>
    <n v="32.063931517028806"/>
    <n v="3.6"/>
    <n v="2.1792680199999999"/>
    <n v="4.5991155505180359"/>
    <n v="30.213559191894532"/>
    <n v="3.5"/>
    <m/>
    <m/>
    <m/>
    <m/>
    <n v="3.3"/>
    <n v="5"/>
    <n v="2.1792680199999999"/>
    <n v="2.34"/>
    <m/>
    <m/>
    <m/>
    <m/>
    <n v="1.2222222222222223"/>
    <n v="1.375"/>
    <n v="1.7543859649122808"/>
    <n v="1.6062020273018474"/>
  </r>
  <r>
    <n v="2020"/>
    <n v="18"/>
    <x v="9"/>
    <n v="2"/>
    <n v="2.3E-2"/>
    <n v="5.8"/>
    <n v="6.4"/>
    <n v="2.9"/>
    <n v="12"/>
    <n v="17.468419183731079"/>
    <n v="10"/>
    <n v="8"/>
    <n v="6.8808594967046144"/>
    <n v="6.89"/>
    <n v="159"/>
    <n v="2394"/>
    <n v="410"/>
    <n v="26"/>
    <n v="15.864178691336976"/>
    <n v="1.3516626629999999"/>
    <n v="-0.20695129409432411"/>
    <n v="32.341612867736814"/>
    <n v="3.1"/>
    <n v="2.1214844159999999"/>
    <n v="5.8071285486221313"/>
    <n v="37.476380389404298"/>
    <n v="3.3"/>
    <m/>
    <m/>
    <m/>
    <m/>
    <n v="2"/>
    <n v="4.2"/>
    <n v="2.1214844159999999"/>
    <n v="1.72"/>
    <m/>
    <m/>
    <m/>
    <m/>
    <n v="1.2"/>
    <n v="1.5"/>
    <n v="1.7416545718432512"/>
    <n v="1.7439681780665697"/>
  </r>
  <r>
    <n v="2020"/>
    <n v="18"/>
    <x v="9"/>
    <n v="3"/>
    <n v="2.4E-2"/>
    <n v="5.5"/>
    <n v="6.2"/>
    <n v="3"/>
    <n v="12"/>
    <n v="19.894253124237061"/>
    <n v="10"/>
    <n v="9"/>
    <n v="7.6315969143199522"/>
    <n v="6.42"/>
    <n v="158"/>
    <n v="2294"/>
    <n v="392"/>
    <n v="24"/>
    <n v="15.204777346257879"/>
    <n v="0.80658438600000004"/>
    <n v="0.25001456961035728"/>
    <n v="31.854452185058591"/>
    <n v="3.4"/>
    <n v="1.6664091519999999"/>
    <n v="134.26765441894531"/>
    <n v="36.474607508850099"/>
    <n v="3.9"/>
    <m/>
    <m/>
    <m/>
    <m/>
    <n v="2.6"/>
    <n v="4.5999999999999996"/>
    <n v="1.6664091519999999"/>
    <n v="2.2400000000000002"/>
    <m/>
    <m/>
    <m/>
    <m/>
    <n v="1.2"/>
    <n v="1.3333333333333333"/>
    <n v="1.8691588785046729"/>
    <n v="1.5724100911937793"/>
  </r>
  <r>
    <n v="2020"/>
    <n v="18"/>
    <x v="9"/>
    <n v="4"/>
    <n v="2.5000000000000001E-2"/>
    <n v="5.5"/>
    <n v="6.1"/>
    <n v="3.3"/>
    <n v="13"/>
    <n v="22.652353157043457"/>
    <n v="11"/>
    <n v="8"/>
    <n v="8.6199778310365485"/>
    <n v="7.09"/>
    <n v="158"/>
    <n v="1951"/>
    <n v="336"/>
    <n v="22"/>
    <n v="13.020176344289728"/>
    <n v="0.94470503699999997"/>
    <n v="0.56409001350402832"/>
    <n v="30.301088385009763"/>
    <n v="4"/>
    <n v="2.2549339700000002"/>
    <n v="5.6556838750839233"/>
    <n v="31.756713908386232"/>
    <n v="5.5"/>
    <m/>
    <m/>
    <m/>
    <m/>
    <n v="4.3"/>
    <n v="5"/>
    <n v="2.2549339700000002"/>
    <n v="1.24"/>
    <m/>
    <m/>
    <m/>
    <m/>
    <n v="1.1818181818181819"/>
    <n v="1.625"/>
    <n v="1.8335684062059239"/>
    <n v="1.5081245282549358"/>
  </r>
  <r>
    <n v="2020"/>
    <n v="19"/>
    <x v="10"/>
    <n v="1"/>
    <n v="2.5999999999999999E-2"/>
    <n v="6.3"/>
    <n v="6.7"/>
    <n v="2.6"/>
    <n v="9"/>
    <n v="16.463364471435547"/>
    <n v="8"/>
    <n v="8"/>
    <n v="8.2527106051527888"/>
    <n v="8.39"/>
    <n v="162"/>
    <n v="1995"/>
    <n v="277"/>
    <n v="24"/>
    <n v="12.773505467672845"/>
    <n v="1.169093159"/>
    <n v="0.24267872795462608"/>
    <n v="29.040020994567868"/>
    <n v="3.4"/>
    <n v="1.7955614499999999"/>
    <n v="2.8317329287528992"/>
    <n v="27.960069697570802"/>
    <n v="3.2"/>
    <n v="1.5708147459999999"/>
    <n v="3.6955186724662781"/>
    <n v="31.476983111572267"/>
    <n v="2.4"/>
    <n v="0.4"/>
    <n v="2.8"/>
    <n v="1.7955614499999999"/>
    <n v="1.08"/>
    <n v="0.3"/>
    <n v="2.6"/>
    <n v="1.5708147459999999"/>
    <n v="0.96"/>
    <n v="1.125"/>
    <n v="1.125"/>
    <n v="1.072705601907032"/>
    <n v="1.0905507815069417"/>
  </r>
  <r>
    <n v="2020"/>
    <n v="19"/>
    <x v="10"/>
    <n v="2"/>
    <n v="2.7E-2"/>
    <n v="6.3"/>
    <n v="6.6"/>
    <n v="2.8"/>
    <n v="11"/>
    <n v="20.492853034973145"/>
    <n v="11"/>
    <n v="9"/>
    <m/>
    <n v="7.62"/>
    <n v="166"/>
    <n v="2116"/>
    <n v="299"/>
    <n v="24"/>
    <n v="13.569805605548714"/>
    <n v="1.069967297"/>
    <n v="-0.22260367870330811"/>
    <n v="30.19981055679321"/>
    <n v="3"/>
    <n v="1.7604838780000001"/>
    <n v="17.35680103302002"/>
    <n v="28.191555064392091"/>
    <n v="3.1"/>
    <n v="1.564204352"/>
    <n v="2.4234361946582794"/>
    <n v="31.743992846679689"/>
    <n v="2.6"/>
    <n v="1.8"/>
    <n v="4"/>
    <n v="1.7604838780000001"/>
    <n v="1.7"/>
    <n v="0.5"/>
    <n v="2.4"/>
    <n v="1.564204352"/>
    <n v="0.92"/>
    <n v="1"/>
    <n v="1.2222222222222223"/>
    <n v="1.4435695538057742"/>
    <m/>
  </r>
  <r>
    <n v="2020"/>
    <n v="19"/>
    <x v="10"/>
    <n v="3"/>
    <n v="2.8000000000000001E-2"/>
    <n v="6"/>
    <n v="6.5"/>
    <n v="3"/>
    <n v="11"/>
    <n v="20.733023990631104"/>
    <n v="10"/>
    <n v="9"/>
    <n v="10.704759436788498"/>
    <n v="7.43"/>
    <n v="161"/>
    <n v="2072"/>
    <n v="306"/>
    <n v="28"/>
    <n v="13.412022354835655"/>
    <n v="1.836998967"/>
    <n v="0.36711525171995163"/>
    <n v="30.411624006652829"/>
    <n v="3.3"/>
    <n v="1.733121532"/>
    <n v="4.4001063704490662"/>
    <n v="30.389905493927003"/>
    <n v="3.4"/>
    <n v="2.0667406490000002"/>
    <n v="3.201850950717926"/>
    <n v="32.101177256774903"/>
    <n v="3.1"/>
    <n v="4.2"/>
    <n v="3.3"/>
    <n v="1.733121532"/>
    <n v="1.64"/>
    <n v="1.1000000000000001"/>
    <n v="2.6"/>
    <n v="2.0667406490000002"/>
    <n v="2"/>
    <n v="1.1000000000000001"/>
    <n v="1.2222222222222223"/>
    <n v="1.4804845222072678"/>
    <n v="1.02758030808211"/>
  </r>
  <r>
    <n v="2020"/>
    <n v="19"/>
    <x v="10"/>
    <n v="4"/>
    <n v="2.9000000000000001E-2"/>
    <n v="6.2"/>
    <n v="6.6"/>
    <n v="3.1"/>
    <n v="12"/>
    <n v="22.875489105224609"/>
    <n v="12"/>
    <n v="9"/>
    <n v="9.2626954763331337"/>
    <n v="7.73"/>
    <n v="214"/>
    <n v="2123"/>
    <n v="284"/>
    <n v="20"/>
    <n v="13.58671965941503"/>
    <n v="1.4731378829999999"/>
    <n v="1.1300411075353622"/>
    <n v="31.940325788879392"/>
    <n v="3.7"/>
    <n v="1.7138410980000001"/>
    <n v="208.25170516967773"/>
    <n v="27.573879283142091"/>
    <n v="3.2"/>
    <n v="0.93382276799999997"/>
    <n v="2.5123843550682068"/>
    <n v="29.319049399566651"/>
    <n v="2.2999999999999998"/>
    <n v="4.0999999999999996"/>
    <n v="3.4"/>
    <n v="1.7138410980000001"/>
    <n v="1.34"/>
    <n v="0.8"/>
    <n v="2.4"/>
    <n v="0.93382276799999997"/>
    <n v="1.1000000000000001"/>
    <n v="1"/>
    <n v="1.3333333333333333"/>
    <n v="1.5523932729624836"/>
    <n v="1.295519217992309"/>
  </r>
  <r>
    <n v="2020"/>
    <n v="20"/>
    <x v="11"/>
    <n v="1"/>
    <n v="0.03"/>
    <n v="6.4"/>
    <n v="6.7"/>
    <n v="2.8"/>
    <n v="9"/>
    <n v="16.344584335327148"/>
    <n v="9"/>
    <n v="9"/>
    <n v="8.2419086279209104"/>
    <n v="6.35"/>
    <n v="292"/>
    <n v="2335"/>
    <n v="355"/>
    <n v="13"/>
    <n v="15.400135507772621"/>
    <n v="1.867612866"/>
    <n v="0.6246522068977356"/>
    <n v="33.622399858856198"/>
    <n v="3.7"/>
    <n v="2.947655337"/>
    <n v="6.8708062171936035"/>
    <n v="33.398855250549317"/>
    <n v="5.2"/>
    <n v="3.6220828470000002"/>
    <n v="8.6552542448043823"/>
    <n v="39.975222628784181"/>
    <n v="5.0999999999999996"/>
    <n v="0.4"/>
    <n v="3"/>
    <n v="2.947655337"/>
    <n v="1.42"/>
    <n v="0.8"/>
    <n v="4.4000000000000004"/>
    <n v="3.6220828470000002"/>
    <n v="1.72"/>
    <n v="1"/>
    <n v="1"/>
    <n v="1.4173228346456694"/>
    <n v="1.0919800747985633"/>
  </r>
  <r>
    <n v="2020"/>
    <n v="20"/>
    <x v="11"/>
    <n v="2"/>
    <n v="3.1E-2"/>
    <n v="6.5"/>
    <n v="6.7"/>
    <n v="2.8"/>
    <n v="10"/>
    <n v="17.578908313751221"/>
    <n v="10"/>
    <n v="9"/>
    <n v="8.8306163870581198"/>
    <n v="6.43"/>
    <n v="330"/>
    <n v="2384"/>
    <n v="360"/>
    <n v="14"/>
    <n v="15.787822298001327"/>
    <n v="1.767710713"/>
    <n v="0.79438082873821259"/>
    <n v="33.950451902770993"/>
    <n v="2.9"/>
    <n v="2.6478258540000001"/>
    <n v="3.8040494918823242"/>
    <n v="32.356000464630128"/>
    <n v="4.5999999999999996"/>
    <n v="3.4754740169999998"/>
    <n v="7.1216946840286255"/>
    <n v="39.786109011840821"/>
    <n v="4.7"/>
    <n v="0.6"/>
    <n v="3.1"/>
    <n v="2.6478258540000001"/>
    <n v="1.04"/>
    <n v="0.9"/>
    <n v="4.0999999999999996"/>
    <n v="3.4754740169999998"/>
    <n v="1.44"/>
    <n v="1"/>
    <n v="1.1111111111111112"/>
    <n v="1.5552099533437014"/>
    <n v="1.1324237812725839"/>
  </r>
  <r>
    <n v="2020"/>
    <n v="20"/>
    <x v="11"/>
    <n v="3"/>
    <n v="3.2000000000000001E-2"/>
    <n v="6.6"/>
    <n v="6.7"/>
    <n v="2.8"/>
    <n v="8"/>
    <n v="15.000857223510742"/>
    <n v="9"/>
    <n v="8"/>
    <n v="7.2589286998202525"/>
    <n v="5.7899999999999991"/>
    <n v="278"/>
    <n v="2648"/>
    <n v="456"/>
    <n v="17"/>
    <n v="17.777996905686589"/>
    <n v="1.3025379459999999"/>
    <n v="0.82595266401767731"/>
    <n v="34.507588438415524"/>
    <n v="3.1"/>
    <n v="2.6497060229999998"/>
    <n v="5.6912350654602051"/>
    <n v="34.566295664978028"/>
    <n v="5.3"/>
    <n v="3.1902524400000001"/>
    <n v="6.1864358186721802"/>
    <n v="40.071372073364259"/>
    <n v="4.2"/>
    <n v="0.5"/>
    <n v="3.3"/>
    <n v="2.6497060229999998"/>
    <n v="1.1000000000000001"/>
    <n v="0.6"/>
    <n v="3.9"/>
    <n v="3.1902524400000001"/>
    <n v="1.26"/>
    <n v="0.88888888888888884"/>
    <n v="1"/>
    <n v="1.3816925734024181"/>
    <n v="1.1020910014170684"/>
  </r>
  <r>
    <n v="2020"/>
    <n v="20"/>
    <x v="11"/>
    <n v="4"/>
    <n v="3.3000000000000002E-2"/>
    <n v="6.7"/>
    <n v="6.7"/>
    <n v="2.9"/>
    <n v="8"/>
    <n v="15.08036266708374"/>
    <n v="8"/>
    <n v="8"/>
    <n v="7.4425623127621341"/>
    <n v="5.6499999999999995"/>
    <n v="274"/>
    <n v="2631"/>
    <n v="408"/>
    <n v="17"/>
    <n v="17.287704998263393"/>
    <n v="2.3488021849999998"/>
    <n v="0.40323697030544281"/>
    <n v="36.927937559509274"/>
    <n v="2.9"/>
    <n v="2.4387337140000001"/>
    <n v="4.3994012475013733"/>
    <n v="35.68613104171753"/>
    <n v="4.8"/>
    <n v="3.2078701430000001"/>
    <n v="6.6152697801589966"/>
    <n v="38.113645594787599"/>
    <n v="4"/>
    <n v="0.5"/>
    <n v="3.6"/>
    <n v="2.4387337140000001"/>
    <n v="1.1599999999999999"/>
    <n v="0.7"/>
    <n v="3.8"/>
    <n v="3.2078701430000001"/>
    <n v="1.2"/>
    <n v="1"/>
    <n v="1"/>
    <n v="1.4159292035398232"/>
    <n v="1.0748986254749926"/>
  </r>
  <r>
    <n v="2020"/>
    <n v="21"/>
    <x v="12"/>
    <n v="1"/>
    <n v="3.4000000000000002E-2"/>
    <n v="6.9"/>
    <n v="7.1"/>
    <n v="1.5"/>
    <n v="2"/>
    <n v="11.312282194137573"/>
    <n v="3"/>
    <n v="6"/>
    <n v="3.5592514979029364"/>
    <n v="5.4700000000000006"/>
    <n v="68"/>
    <n v="739"/>
    <n v="154"/>
    <n v="190"/>
    <n v="5.9624897119341567"/>
    <n v="14.881238959999999"/>
    <n v="22.028567790985107"/>
    <n v="29.565521768951413"/>
    <n v="20.100000000000001"/>
    <n v="120.2467991"/>
    <n v="169.09309387207031"/>
    <n v="131.27074531860353"/>
    <n v="189.9"/>
    <n v="333.77497449999998"/>
    <n v="514.86175537109375"/>
    <n v="411.32803825683595"/>
    <n v="352.3"/>
    <n v="1.6"/>
    <n v="1.7"/>
    <n v="120.2467991"/>
    <n v="37.26"/>
    <n v="0.3"/>
    <n v="1.4"/>
    <n v="333.77497449999998"/>
    <n v="53.62"/>
    <n v="0.66666666666666663"/>
    <n v="0.33333333333333331"/>
    <n v="0.36563071297989025"/>
    <n v="0.56191589753586491"/>
  </r>
  <r>
    <n v="2020"/>
    <n v="21"/>
    <x v="12"/>
    <n v="2"/>
    <n v="3.5000000000000003E-2"/>
    <n v="6.6"/>
    <n v="7"/>
    <n v="2"/>
    <n v="2"/>
    <n v="15.549684871673584"/>
    <n v="4"/>
    <n v="6"/>
    <n v="3.721281156381067"/>
    <n v="5"/>
    <n v="65"/>
    <n v="737"/>
    <n v="150"/>
    <n v="106"/>
    <n v="5.5466778756591211"/>
    <n v="6.1993418010000001"/>
    <n v="9.0824031829833984"/>
    <n v="20.865439466857907"/>
    <n v="8.3000000000000007"/>
    <n v="59.56137434"/>
    <n v="75.415940284729004"/>
    <n v="66.271136325073243"/>
    <n v="80"/>
    <n v="183.93341799999999"/>
    <n v="282.01515197753906"/>
    <n v="205.71394829101564"/>
    <n v="212.5"/>
    <n v="2"/>
    <n v="2.1"/>
    <n v="59.56137434"/>
    <n v="45.94"/>
    <n v="0.5"/>
    <n v="2.1"/>
    <n v="183.93341799999999"/>
    <n v="82.66"/>
    <n v="0.5"/>
    <n v="0.33333333333333331"/>
    <n v="0.4"/>
    <n v="0.5374493127374963"/>
  </r>
  <r>
    <n v="2020"/>
    <n v="21"/>
    <x v="12"/>
    <n v="3"/>
    <n v="3.5999999999999997E-2"/>
    <n v="6.4"/>
    <n v="6.9"/>
    <n v="1.9"/>
    <n v="2"/>
    <n v="14.633244384765625"/>
    <n v="4"/>
    <n v="5"/>
    <n v="3.786093019772319"/>
    <n v="4.87"/>
    <n v="89"/>
    <n v="683"/>
    <n v="191"/>
    <n v="144"/>
    <n v="5.840724900803048"/>
    <n v="5.32527068"/>
    <n v="6.5816766023635864"/>
    <n v="17.919588379287717"/>
    <n v="6.2"/>
    <n v="23.156354579999999"/>
    <n v="36.823978424072266"/>
    <n v="37.317219298553468"/>
    <n v="40.4"/>
    <n v="132.2596432"/>
    <n v="195.07492065429688"/>
    <n v="148.60261825866698"/>
    <n v="148.5"/>
    <n v="3.1"/>
    <n v="3.2"/>
    <n v="23.156354579999999"/>
    <n v="52.34"/>
    <n v="0.5"/>
    <n v="2.5"/>
    <n v="132.2596432"/>
    <n v="76.900000000000006"/>
    <n v="0.5"/>
    <n v="0.4"/>
    <n v="0.41067761806981518"/>
    <n v="0.5282490391956276"/>
  </r>
  <r>
    <n v="2020"/>
    <n v="21"/>
    <x v="12"/>
    <n v="4"/>
    <n v="3.6999999999999998E-2"/>
    <n v="6.7"/>
    <n v="7"/>
    <n v="1.8"/>
    <n v="2"/>
    <n v="9.6368325843811036"/>
    <n v="3"/>
    <n v="5"/>
    <n v="3.3162070101857402"/>
    <n v="4.4800000000000004"/>
    <n v="91"/>
    <n v="836"/>
    <n v="254"/>
    <n v="270"/>
    <n v="7.6771845957921538"/>
    <n v="24.71646312"/>
    <n v="33.131694793701172"/>
    <n v="42.980464987182614"/>
    <n v="27"/>
    <n v="157.37616320000001"/>
    <n v="209.92238998413086"/>
    <n v="173.77763084716798"/>
    <n v="235.8"/>
    <n v="205.06832850000001"/>
    <n v="304.87876892089844"/>
    <n v="233.91127495117189"/>
    <n v="218.4"/>
    <n v="1.8"/>
    <n v="2.2999999999999998"/>
    <n v="157.37616320000001"/>
    <n v="81.52"/>
    <n v="0.4"/>
    <n v="2.2999999999999998"/>
    <n v="205.06832850000001"/>
    <n v="83.16"/>
    <n v="0.66666666666666663"/>
    <n v="0.4"/>
    <n v="0.4464285714285714"/>
    <n v="0.60309865875592017"/>
  </r>
  <r>
    <n v="2020"/>
    <n v="22"/>
    <x v="13"/>
    <n v="2"/>
    <n v="3.7999999999999999E-2"/>
    <n v="7"/>
    <n v="7"/>
    <n v="2.4"/>
    <n v="20"/>
    <n v="28.160411228179932"/>
    <n v="18"/>
    <n v="12"/>
    <n v="13.858936788496102"/>
    <n v="15.600000000000001"/>
    <n v="614"/>
    <n v="2547"/>
    <n v="383"/>
    <n v="14"/>
    <n v="17.518465420521402"/>
    <n v="2.3948259630000002"/>
    <n v="1.0773291438817978"/>
    <n v="32.234174303436276"/>
    <n v="2.8"/>
    <n v="3.7995100220000002"/>
    <n v="5.2322643995285034"/>
    <n v="69.834826510620118"/>
    <n v="7.3"/>
    <n v="3.4473047459999999"/>
    <n v="8.7463974952697754"/>
    <n v="96.253785174560548"/>
    <n v="7.8"/>
    <n v="7.1"/>
    <n v="2.7"/>
    <n v="3.7995100220000002"/>
    <n v="4.12"/>
    <n v="4.3"/>
    <n v="1.4"/>
    <n v="3.4473047459999999"/>
    <n v="4.0199999999999996"/>
    <n v="1.1111111111111112"/>
    <n v="1.6666666666666667"/>
    <n v="1.2820512820512819"/>
    <n v="1.4431121452694275"/>
  </r>
  <r>
    <n v="2020"/>
    <n v="22"/>
    <x v="13"/>
    <n v="3"/>
    <n v="3.9E-2"/>
    <n v="6.7"/>
    <n v="7"/>
    <n v="2.2999999999999998"/>
    <n v="20"/>
    <n v="26.518823017120361"/>
    <n v="18"/>
    <n v="12"/>
    <n v="13.75631800479329"/>
    <n v="13.799999999999999"/>
    <n v="630"/>
    <n v="2496"/>
    <n v="410"/>
    <n v="13"/>
    <n v="17.522260532769199"/>
    <n v="2.4804401669999998"/>
    <n v="1.5291360020637512"/>
    <n v="31.779488615417478"/>
    <n v="2.6"/>
    <n v="3.429499646"/>
    <n v="4.8017862439155579"/>
    <n v="66.954305690002442"/>
    <n v="6.6"/>
    <n v="3.4838009080000001"/>
    <n v="8.6384224891662598"/>
    <n v="99.915656130981446"/>
    <n v="6.7"/>
    <n v="5.8"/>
    <n v="2.7"/>
    <n v="3.429499646"/>
    <n v="4.04"/>
    <n v="3.5"/>
    <n v="1.5"/>
    <n v="3.4838009080000001"/>
    <n v="4.24"/>
    <n v="1.1111111111111112"/>
    <n v="1.6666666666666667"/>
    <n v="1.4492753623188408"/>
    <n v="1.4538774105855321"/>
  </r>
  <r>
    <n v="2020"/>
    <n v="22"/>
    <x v="13"/>
    <n v="4"/>
    <n v="0.4"/>
    <n v="6.6"/>
    <n v="7"/>
    <n v="2.5"/>
    <n v="21"/>
    <n v="28.576887954711914"/>
    <n v="19"/>
    <n v="14"/>
    <n v="13.707709107249849"/>
    <n v="15.600000000000001"/>
    <n v="658"/>
    <n v="2406"/>
    <n v="380"/>
    <n v="14"/>
    <n v="16.901306031806172"/>
    <n v="2.534689931"/>
    <n v="1.3390541076660156"/>
    <n v="30.878130487823483"/>
    <n v="3"/>
    <n v="3.543432256"/>
    <n v="5.3520655632019043"/>
    <n v="69.596293490600587"/>
    <n v="8.6"/>
    <n v="3.0318002900000001"/>
    <n v="6.0745519399642944"/>
    <n v="95.955132525634767"/>
    <n v="7"/>
    <n v="9"/>
    <n v="2.9"/>
    <n v="3.543432256"/>
    <n v="4.0999999999999996"/>
    <n v="4.2"/>
    <n v="1.4"/>
    <n v="3.0318002900000001"/>
    <n v="3.98"/>
    <n v="1.1052631578947369"/>
    <n v="1.5"/>
    <n v="1.346153846153846"/>
    <n v="1.5319846544520952"/>
  </r>
  <r>
    <n v="2020"/>
    <n v="23"/>
    <x v="14"/>
    <n v="1"/>
    <n v="0.41"/>
    <n v="6.4"/>
    <n v="6.9"/>
    <n v="2.5"/>
    <n v="27"/>
    <n v="34.057220329284668"/>
    <n v="22"/>
    <n v="16"/>
    <n v="16.753866686638705"/>
    <n v="23.5"/>
    <n v="636"/>
    <n v="2406"/>
    <n v="397"/>
    <n v="16"/>
    <n v="16.993653394798606"/>
    <n v="2.591402081"/>
    <n v="1.940881758928299"/>
    <n v="30.722559980773923"/>
    <n v="3.2"/>
    <n v="2.9674310890000002"/>
    <n v="3.4222099184989929"/>
    <n v="68.22737507171631"/>
    <n v="7.3"/>
    <n v="2.4932909209999998"/>
    <n v="4.9076756834983826"/>
    <n v="82.122029345703126"/>
    <n v="6.6"/>
    <n v="5.7"/>
    <n v="2.5"/>
    <n v="2.9674310890000002"/>
    <n v="3.7"/>
    <n v="4.2"/>
    <n v="1.4"/>
    <n v="2.4932909209999998"/>
    <n v="3.44"/>
    <n v="1.2272727272727273"/>
    <n v="1.6875"/>
    <n v="1.1489361702127661"/>
    <n v="1.611568272865191"/>
  </r>
  <r>
    <n v="2020"/>
    <n v="23"/>
    <x v="14"/>
    <n v="2"/>
    <n v="0.42"/>
    <n v="7.1"/>
    <n v="7.1"/>
    <n v="2.4"/>
    <n v="26"/>
    <n v="32.32838045501709"/>
    <n v="24"/>
    <n v="16"/>
    <n v="13.642897243858597"/>
    <n v="15.9"/>
    <n v="636"/>
    <n v="3280"/>
    <n v="358"/>
    <n v="14"/>
    <n v="21.033970088303704"/>
    <n v="2.5571909229999998"/>
    <n v="1.4465592801570892"/>
    <n v="45.164712957763669"/>
    <n v="3.5"/>
    <n v="2.572102567"/>
    <n v="8.1634849309921265"/>
    <n v="70.237730067443849"/>
    <n v="7"/>
    <n v="2.5535631379999999"/>
    <n v="5.3539770841598511"/>
    <n v="79.310730975341798"/>
    <n v="6"/>
    <n v="5.8"/>
    <n v="2.9"/>
    <n v="2.572102567"/>
    <n v="3.6"/>
    <n v="3.1"/>
    <n v="1.6"/>
    <n v="2.5535631379999999"/>
    <n v="3.58"/>
    <n v="1.0833333333333333"/>
    <n v="1.625"/>
    <n v="1.6352201257861634"/>
    <n v="1.9057535606451923"/>
  </r>
  <r>
    <n v="2020"/>
    <n v="23"/>
    <x v="14"/>
    <n v="4"/>
    <n v="0.43"/>
    <n v="6.7"/>
    <n v="6.9"/>
    <n v="2.4"/>
    <n v="34"/>
    <n v="31.143509258270264"/>
    <n v="31"/>
    <n v="20"/>
    <n v="20.469746854403837"/>
    <n v="26"/>
    <n v="593"/>
    <n v="2430"/>
    <n v="422"/>
    <n v="15"/>
    <n v="17.205092461031647"/>
    <n v="2.377999333"/>
    <n v="1.6955579817295074"/>
    <n v="29.706954054260251"/>
    <n v="2.6"/>
    <n v="3.0679683889999998"/>
    <n v="4.5144104957580566"/>
    <n v="68.71356777496338"/>
    <n v="7"/>
    <n v="1.5861530509999999"/>
    <n v="3.7227284908294678"/>
    <n v="88.90844253845215"/>
    <n v="5.6"/>
    <n v="6.8"/>
    <n v="2.5"/>
    <n v="3.0679683889999998"/>
    <n v="3.4"/>
    <n v="4.2"/>
    <n v="1.4"/>
    <n v="1.5861530509999999"/>
    <n v="3.84"/>
    <n v="1.096774193548387"/>
    <n v="1.7"/>
    <n v="1.3076923076923077"/>
    <n v="1.6609878100512649"/>
  </r>
  <r>
    <n v="2020"/>
    <n v="24"/>
    <x v="15"/>
    <n v="3"/>
    <n v="0.44"/>
    <n v="5.7"/>
    <n v="6.3"/>
    <n v="2.7"/>
    <n v="30"/>
    <n v="38.846145977020264"/>
    <n v="25"/>
    <n v="16"/>
    <n v="16.413604403834629"/>
    <n v="16.5"/>
    <n v="406"/>
    <n v="1886"/>
    <n v="343"/>
    <n v="16"/>
    <n v="13.360973656236514"/>
    <n v="1.570306805"/>
    <n v="0.44736560434103012"/>
    <n v="28.65644364776611"/>
    <n v="3.8"/>
    <n v="1.379494327"/>
    <n v="3.2772788405418396"/>
    <n v="28.148575347137452"/>
    <n v="3.3"/>
    <n v="0.89317955299999996"/>
    <n v="3.4685859084129333"/>
    <n v="38.089303057861329"/>
    <n v="1.6"/>
    <n v="2.7"/>
    <n v="3.1"/>
    <n v="1.379494327"/>
    <n v="1.44"/>
    <n v="0.6"/>
    <n v="2"/>
    <n v="0.89317955299999996"/>
    <n v="1.64"/>
    <n v="1.2"/>
    <n v="1.875"/>
    <n v="1.8181818181818181"/>
    <n v="1.8277521050154741"/>
  </r>
  <r>
    <n v="2020"/>
    <n v="24"/>
    <x v="15"/>
    <n v="4"/>
    <n v="0.45"/>
    <n v="5.5"/>
    <n v="6.2"/>
    <n v="2.9"/>
    <n v="43"/>
    <n v="46.878184188842773"/>
    <n v="35"/>
    <n v="20"/>
    <n v="20.761400239664468"/>
    <n v="21.6"/>
    <n v="430"/>
    <n v="1929"/>
    <n v="374"/>
    <n v="20"/>
    <n v="13.909890067674951"/>
    <n v="1.7990207949999999"/>
    <n v="1.3385464251041412"/>
    <n v="28.274163298034665"/>
    <n v="3.7"/>
    <n v="1.672726291"/>
    <n v="3.9534997940063477"/>
    <n v="31.181614916992189"/>
    <n v="4.4000000000000004"/>
    <n v="0.94415392200000003"/>
    <n v="2.8951144218444824"/>
    <n v="38.634599726867677"/>
    <n v="1.5"/>
    <n v="2.4"/>
    <n v="3.7"/>
    <n v="1.672726291"/>
    <n v="2.04"/>
    <n v="0.6"/>
    <n v="2.4"/>
    <n v="0.94415392200000003"/>
    <n v="2.4"/>
    <n v="1.2285714285714286"/>
    <n v="2.15"/>
    <n v="1.9907407407407407"/>
    <n v="2.0711512472000271"/>
  </r>
  <r>
    <n v="2020"/>
    <n v="11"/>
    <x v="16"/>
    <n v="2"/>
    <n v="0.4"/>
    <n v="5.5"/>
    <n v="6.4"/>
    <n v="2.2999999999999998"/>
    <n v="33"/>
    <n v="42.563738890075683"/>
    <n v="26"/>
    <n v="14"/>
    <n v="15.279396794487717"/>
    <n v="14.9"/>
    <n v="297"/>
    <n v="1296"/>
    <n v="237"/>
    <n v="13"/>
    <n v="9.2467298159199274"/>
    <n v="1.2924108780000001"/>
    <n v="0.67189581692218781"/>
    <n v="22.842223994445803"/>
    <n v="3.9"/>
    <n v="1.589108696"/>
    <n v="3.9841905236244202"/>
    <n v="26.287680190277101"/>
    <n v="2.8"/>
    <m/>
    <m/>
    <m/>
    <m/>
    <n v="5.0999999999999996"/>
    <n v="3.7"/>
    <n v="1.589108696"/>
    <n v="2.4"/>
    <m/>
    <m/>
    <m/>
    <m/>
    <n v="1.2692307692307692"/>
    <n v="2.3571428571428572"/>
    <n v="2.2147651006711411"/>
    <n v="2.1597711247282532"/>
  </r>
  <r>
    <n v="2020"/>
    <n v="11"/>
    <x v="16"/>
    <n v="3"/>
    <n v="0.4"/>
    <n v="5.4"/>
    <n v="6.4"/>
    <n v="2.2000000000000002"/>
    <n v="28"/>
    <n v="39.226121969604492"/>
    <n v="22"/>
    <n v="16"/>
    <n v="12.152224385859798"/>
    <n v="13.200000000000001"/>
    <n v="226"/>
    <n v="1190"/>
    <n v="212"/>
    <n v="14"/>
    <n v="8.3337306473850958"/>
    <n v="1.150147466"/>
    <n v="0.4583040252327919"/>
    <n v="21.705136649322512"/>
    <n v="3.5"/>
    <n v="1.4852383039999999"/>
    <n v="3.6002209782600403"/>
    <n v="24.430103820037843"/>
    <n v="2.6"/>
    <m/>
    <m/>
    <m/>
    <m/>
    <n v="2.1"/>
    <n v="2.8"/>
    <n v="1.4852383039999999"/>
    <n v="2.62"/>
    <m/>
    <m/>
    <m/>
    <m/>
    <n v="1.2727272727272727"/>
    <n v="1.75"/>
    <n v="2.1212121212121211"/>
    <n v="2.3041049202959507"/>
  </r>
  <r>
    <n v="2020"/>
    <n v="14"/>
    <x v="5"/>
    <n v="2"/>
    <n v="0.4"/>
    <n v="7.3"/>
    <n v="7.1"/>
    <n v="2.5"/>
    <n v="13"/>
    <n v="18.189481563949585"/>
    <n v="11"/>
    <n v="9"/>
    <n v="9.2518934991012589"/>
    <n v="15.2"/>
    <n v="596"/>
    <n v="3130"/>
    <n v="403"/>
    <n v="12"/>
    <n v="20.543343016218834"/>
    <n v="1.8152485169999999"/>
    <n v="0.5604061484336853"/>
    <n v="37.775378577423098"/>
    <n v="2.9"/>
    <n v="2.9493942460000002"/>
    <n v="3.9358755946159363"/>
    <n v="50.869133990478517"/>
    <n v="3.4"/>
    <n v="3.297019025"/>
    <n v="8.5871249437332153"/>
    <n v="106.03122619934082"/>
    <n v="6.3"/>
    <n v="5.5"/>
    <n v="2.5"/>
    <n v="2.9493942460000002"/>
    <n v="3.32"/>
    <n v="1.9"/>
    <n v="2"/>
    <n v="3.297019025"/>
    <n v="3.66"/>
    <n v="1.1818181818181819"/>
    <n v="1.4444444444444444"/>
    <n v="0.85526315789473684"/>
    <n v="1.4051177741359471"/>
  </r>
  <r>
    <n v="2020"/>
    <n v="16"/>
    <x v="7"/>
    <n v="4"/>
    <n v="0.4"/>
    <n v="6.2"/>
    <n v="6.6"/>
    <n v="2.8"/>
    <n v="18"/>
    <n v="24.650330610656738"/>
    <n v="15"/>
    <n v="13"/>
    <n v="9.354512282804075"/>
    <n v="10.600000000000001"/>
    <n v="217"/>
    <n v="3012"/>
    <n v="418"/>
    <n v="34"/>
    <n v="19.203142517339732"/>
    <n v="1.3206177029999999"/>
    <n v="0.65713748335838318"/>
    <n v="34.719381682586672"/>
    <n v="2.8"/>
    <n v="1.909063476"/>
    <n v="5.5415689945220947"/>
    <n v="40.243542712402345"/>
    <n v="2.6"/>
    <n v="3.2039843970000002"/>
    <n v="40.50046443939209"/>
    <n v="46.442250292968751"/>
    <n v="3.6"/>
    <n v="2.4"/>
    <n v="4"/>
    <n v="1.909063476"/>
    <n v="1.96"/>
    <n v="0.9"/>
    <n v="3.8"/>
    <n v="3.2039843970000002"/>
    <n v="1.88"/>
    <n v="1.2"/>
    <n v="1.3846153846153846"/>
    <n v="1.6981132075471697"/>
    <n v="1.9242050740676759"/>
  </r>
  <r>
    <n v="2020"/>
    <n v="23"/>
    <x v="14"/>
    <n v="3"/>
    <n v="0.4"/>
    <n v="7"/>
    <n v="7"/>
    <n v="2.4"/>
    <n v="30"/>
    <n v="34.730953086853027"/>
    <n v="25"/>
    <n v="17"/>
    <n v="18.347158328340328"/>
    <n v="17.7"/>
    <n v="640"/>
    <n v="3235"/>
    <n v="404"/>
    <n v="11"/>
    <n v="21.18475761211624"/>
    <n v="2.8986072809999999"/>
    <n v="1.7965395748615265"/>
    <n v="47.028988890075681"/>
    <n v="3.8"/>
    <n v="3.174390813"/>
    <n v="4.6008574962615967"/>
    <n v="70.463855784606935"/>
    <n v="7.5"/>
    <n v="2.46649458"/>
    <n v="4.0421655774116516"/>
    <n v="84.523438494873048"/>
    <n v="6.1"/>
    <n v="7.3"/>
    <n v="3.1"/>
    <n v="3.174390813"/>
    <n v="4.62"/>
    <n v="3.5"/>
    <n v="1.5"/>
    <n v="2.46649458"/>
    <n v="3.94"/>
    <n v="1.2"/>
    <n v="1.7647058823529411"/>
    <n v="1.6949152542372883"/>
    <n v="1.6351305996885557"/>
  </r>
  <r>
    <n v="2020"/>
    <n v="24"/>
    <x v="15"/>
    <n v="1"/>
    <n v="0.4"/>
    <n v="5.6"/>
    <n v="6.3"/>
    <n v="2.8"/>
    <n v="57"/>
    <n v="60.670284141540527"/>
    <n v="49"/>
    <n v="28"/>
    <n v="29.845863091671664"/>
    <n v="28.599999999999998"/>
    <n v="479"/>
    <n v="2035"/>
    <n v="366"/>
    <n v="16"/>
    <n v="14.481974835022577"/>
    <n v="1.3147630969999999"/>
    <n v="0.556337870657444"/>
    <n v="28.863174013519284"/>
    <n v="3.8"/>
    <n v="1.69377636"/>
    <n v="3.4645524621009827"/>
    <n v="29.744172614288331"/>
    <n v="3"/>
    <n v="1.682459106"/>
    <n v="4.3145778775215149"/>
    <n v="36.914037745666505"/>
    <n v="1.5"/>
    <n v="2.9"/>
    <n v="3.7"/>
    <n v="1.69377636"/>
    <n v="3.54"/>
    <n v="0.6"/>
    <n v="3"/>
    <n v="1.682459106"/>
    <n v="4.04"/>
    <n v="1.1632653061224489"/>
    <n v="2.0357142857142856"/>
    <n v="1.9930069930069931"/>
    <n v="1.9098124193937471"/>
  </r>
  <r>
    <n v="2020"/>
    <n v="24"/>
    <x v="15"/>
    <n v="2"/>
    <n v="0.4"/>
    <n v="5.5"/>
    <n v="6.3"/>
    <n v="2.9"/>
    <n v="34"/>
    <n v="45.51075350189209"/>
    <n v="29"/>
    <n v="16"/>
    <n v="18.557796884361895"/>
    <n v="17.3"/>
    <n v="393"/>
    <n v="1683"/>
    <n v="274"/>
    <n v="13"/>
    <n v="11.731780861566312"/>
    <n v="1.4570064819999999"/>
    <n v="1.3537169992923737"/>
    <n v="27.728673509979245"/>
    <n v="3.8"/>
    <n v="5.4469992090000003"/>
    <n v="4.1964641213417053"/>
    <n v="27.016690295410157"/>
    <n v="3.5"/>
    <n v="1.568088191"/>
    <n v="6.2129688262939453"/>
    <n v="38.154622595977784"/>
    <n v="1.3"/>
    <n v="3.1"/>
    <n v="3.2"/>
    <n v="5.4469992090000003"/>
    <n v="1.48"/>
    <n v="0.8"/>
    <n v="2.7"/>
    <n v="1.568088191"/>
    <n v="2.06"/>
    <n v="1.1724137931034482"/>
    <n v="2.125"/>
    <n v="1.9653179190751444"/>
    <n v="1.8321140279669075"/>
  </r>
  <r>
    <n v="2019"/>
    <n v="7"/>
    <x v="17"/>
    <n v="3"/>
    <n v="0.78"/>
    <n v="6.2"/>
    <n v="6.9"/>
    <n v="2.5"/>
    <n v="21.9"/>
    <n v="36.177589960479736"/>
    <n v="22.400000000000002"/>
    <n v="11.818685737262337"/>
    <n v="20.082833359265599"/>
    <n v="18.899999999999999"/>
    <n v="553.66358399391174"/>
    <n v="2132.4410772323608"/>
    <n v="309.57967042922974"/>
    <n v="2.702186107635498"/>
    <n v="14.637954244394283"/>
    <n v="2.3681545257568359"/>
    <n v="2.7124080061912537"/>
    <n v="31.376026026916506"/>
    <n v="4"/>
    <n v="6.1670370483398429"/>
    <n v="5.19"/>
    <n v="34.79784636917114"/>
    <n v="5.4"/>
    <n v="6.0856809997558585"/>
    <n v="0.48"/>
    <n v="52.707995455932618"/>
    <n v="4.5"/>
    <n v="7.3"/>
    <n v="5.3"/>
    <n v="6.1670370483398429"/>
    <n v="4.0599999999999996"/>
    <n v="2.6"/>
    <n v="5.2"/>
    <n v="6.0856809997558585"/>
    <n v="4.2"/>
    <n v="0.97767857142857129"/>
    <n v="1.8529979125304066"/>
    <n v="1.1587301587301588"/>
    <n v="1.0904835790959753"/>
  </r>
  <r>
    <n v="2020"/>
    <n v="11"/>
    <x v="16"/>
    <n v="1"/>
    <n v="0.89999999999999991"/>
    <n v="5.7"/>
    <n v="6.6"/>
    <n v="2.4"/>
    <n v="18"/>
    <n v="27.283988066101074"/>
    <n v="15"/>
    <n v="11"/>
    <n v="10.575135710005993"/>
    <n v="10.4"/>
    <n v="329"/>
    <n v="1440"/>
    <n v="251"/>
    <n v="10"/>
    <n v="10.150754107332681"/>
    <n v="0.88304045600000003"/>
    <n v="-0.614757239818573"/>
    <n v="23.602819792938234"/>
    <n v="3.1"/>
    <n v="1.6612274549999999"/>
    <n v="2.9697433114051819"/>
    <n v="25.659270804595948"/>
    <n v="2.8"/>
    <m/>
    <m/>
    <m/>
    <m/>
    <n v="3.9"/>
    <n v="4.4000000000000004"/>
    <n v="1.6612274549999999"/>
    <n v="2.64"/>
    <m/>
    <m/>
    <m/>
    <m/>
    <n v="1.2"/>
    <n v="1.6363636363636365"/>
    <n v="1.7307692307692306"/>
    <n v="1.7021058162845835"/>
  </r>
  <r>
    <n v="2020"/>
    <n v="11"/>
    <x v="16"/>
    <n v="4"/>
    <n v="0.89999999999999991"/>
    <n v="5.7"/>
    <n v="6.5"/>
    <n v="2.1"/>
    <n v="26"/>
    <n v="36.743362017059326"/>
    <n v="22"/>
    <n v="13"/>
    <n v="13.896743708807668"/>
    <n v="13.600000000000001"/>
    <n v="228"/>
    <n v="1358"/>
    <n v="236"/>
    <n v="12"/>
    <n v="9.3676809489227786"/>
    <n v="1.1268911639999999"/>
    <n v="-0.39362166076898575"/>
    <n v="23.621461741638186"/>
    <n v="3.5"/>
    <n v="1.443400612"/>
    <n v="2.10598424077034"/>
    <n v="24.897330325317384"/>
    <n v="2.5"/>
    <m/>
    <m/>
    <m/>
    <m/>
    <n v="0.5"/>
    <n v="3.2"/>
    <n v="1.443400612"/>
    <n v="2.08"/>
    <m/>
    <m/>
    <m/>
    <m/>
    <n v="1.1818181818181819"/>
    <n v="2"/>
    <n v="1.9117647058823528"/>
    <n v="1.8709418943605736"/>
  </r>
  <r>
    <n v="2020"/>
    <n v="12"/>
    <x v="3"/>
    <n v="3"/>
    <n v="0.89999999999999991"/>
    <n v="7.2"/>
    <n v="7.1"/>
    <n v="2.2999999999999998"/>
    <n v="18"/>
    <n v="23.562951155090332"/>
    <n v="14"/>
    <n v="10"/>
    <n v="10.774972288795686"/>
    <n v="22.799999999999997"/>
    <n v="734"/>
    <n v="3100"/>
    <n v="565"/>
    <n v="19"/>
    <n v="22.110052308631449"/>
    <n v="2.3988285340000002"/>
    <n v="0.86512170732021332"/>
    <n v="36.829402796936037"/>
    <n v="3.1"/>
    <n v="2.3068970790000001"/>
    <n v="4.7646522521972656"/>
    <n v="51.186917346191407"/>
    <n v="2.8"/>
    <n v="2.1598233329999998"/>
    <n v="4.8063501715660095"/>
    <n v="99.905022662353517"/>
    <n v="5.3"/>
    <n v="3.8"/>
    <n v="2.6"/>
    <n v="2.3068970790000001"/>
    <n v="3.3"/>
    <n v="2.5"/>
    <n v="1.6"/>
    <n v="2.1598233329999998"/>
    <n v="3.2"/>
    <n v="1.2857142857142858"/>
    <n v="1.8"/>
    <n v="0.78947368421052644"/>
    <n v="1.6705379389900827"/>
  </r>
  <r>
    <n v="2020"/>
    <n v="12"/>
    <x v="3"/>
    <n v="4"/>
    <n v="0.89999999999999991"/>
    <n v="7.2"/>
    <n v="7.1"/>
    <n v="2.2000000000000002"/>
    <n v="21"/>
    <n v="25.613968439483642"/>
    <n v="16"/>
    <n v="11"/>
    <n v="12.70312522468544"/>
    <n v="19.399999999999999"/>
    <n v="739"/>
    <n v="2952"/>
    <n v="593"/>
    <n v="18"/>
    <n v="21.60894488122678"/>
    <n v="2.444"/>
    <n v="0.64169049263000488"/>
    <n v="33.823461882781984"/>
    <n v="2.9"/>
    <n v="1.731919204"/>
    <n v="111.73637390136719"/>
    <n v="37.51457981414795"/>
    <n v="2.6"/>
    <n v="2.6374578679999998"/>
    <n v="9.2276549339294434"/>
    <n v="87.600058596801759"/>
    <n v="6.5"/>
    <n v="3.6"/>
    <n v="4.5999999999999996"/>
    <n v="1.731919204"/>
    <n v="3.84"/>
    <n v="1.5"/>
    <n v="4.0999999999999996"/>
    <n v="2.6374578679999998"/>
    <n v="3.32"/>
    <n v="1.3125"/>
    <n v="1.9090909090909092"/>
    <n v="1.0824742268041239"/>
    <n v="1.6531365021256028"/>
  </r>
  <r>
    <n v="2020"/>
    <n v="17"/>
    <x v="8"/>
    <n v="4"/>
    <n v="0.89999999999999991"/>
    <n v="5.2"/>
    <n v="6"/>
    <n v="2.7"/>
    <n v="17"/>
    <n v="24.191151966094971"/>
    <n v="14"/>
    <n v="10"/>
    <n v="9.0358539544637519"/>
    <n v="7.82"/>
    <n v="142"/>
    <n v="1546"/>
    <n v="264"/>
    <n v="12"/>
    <n v="10.318184774715039"/>
    <n v="1.766053227"/>
    <n v="-0.10960451327264309"/>
    <n v="25.918277792358396"/>
    <n v="4.5"/>
    <n v="2.302950042"/>
    <n v="193.24243545532227"/>
    <n v="26.99446491546631"/>
    <n v="5.4"/>
    <m/>
    <m/>
    <m/>
    <m/>
    <n v="3.6"/>
    <n v="3.4"/>
    <n v="2.302950042"/>
    <n v="1.34"/>
    <m/>
    <m/>
    <m/>
    <m/>
    <n v="1.2142857142857142"/>
    <n v="1.7"/>
    <n v="2.1739130434782608"/>
    <n v="1.8813938434232798"/>
  </r>
  <r>
    <n v="2020"/>
    <n v="10"/>
    <x v="2"/>
    <n v="3"/>
    <n v="1.3"/>
    <n v="6.1"/>
    <n v="6.8"/>
    <n v="2.2000000000000002"/>
    <n v="7"/>
    <n v="17.315323419952392"/>
    <n v="7"/>
    <n v="6"/>
    <n v="5.3739836728579995"/>
    <n v="6.9399999999999995"/>
    <n v="328"/>
    <n v="1404"/>
    <n v="215"/>
    <n v="12"/>
    <n v="9.6805959184532639"/>
    <n v="0.72448447100000002"/>
    <n v="7.609441876411438E-2"/>
    <n v="21.783902995300295"/>
    <n v="2.5"/>
    <n v="1.0221853460000001"/>
    <n v="2.7165555953979492"/>
    <n v="28.14319423980713"/>
    <n v="2.1"/>
    <n v="0.87284948500000004"/>
    <n v="3.6622869968414307"/>
    <n v="33.858980220031739"/>
    <n v="1.3"/>
    <n v="1.7"/>
    <n v="4.2"/>
    <n v="1.0221853460000001"/>
    <n v="2.2000000000000002"/>
    <n v="0.4"/>
    <n v="4.3"/>
    <n v="0.87284948500000004"/>
    <n v="2.4"/>
    <n v="1"/>
    <n v="1.1666666666666667"/>
    <n v="1.0086455331412105"/>
    <n v="1.3025718770517309"/>
  </r>
  <r>
    <n v="2019"/>
    <n v="8"/>
    <x v="18"/>
    <n v="2"/>
    <n v="1.56"/>
    <n v="5.5"/>
    <n v="6.4"/>
    <n v="3.1"/>
    <n v="16.100000000000001"/>
    <n v="26.42469889678955"/>
    <n v="15.9"/>
    <n v="8.6241886380607742"/>
    <n v="11.310829521290385"/>
    <n v="7.17"/>
    <n v="263.12855362892151"/>
    <n v="2310.636420249939"/>
    <n v="408.25707674026489"/>
    <n v="20.921307802200317"/>
    <n v="15.677247911147331"/>
    <n v="1.9448213577270508"/>
    <n v="3.4322682023048401"/>
    <n v="38.754871241760256"/>
    <n v="7.7"/>
    <n v="2.059716262817382"/>
    <n v="8.84"/>
    <n v="49.725154928588864"/>
    <n v="6.6"/>
    <n v="2.2390413665771476"/>
    <n v="1.44"/>
    <n v="43.474124949645997"/>
    <n v="4.5"/>
    <n v="3.1"/>
    <n v="8.3000000000000007"/>
    <n v="2.059716262817382"/>
    <n v="3.88"/>
    <n v="1.1000000000000001"/>
    <n v="6.3"/>
    <n v="2.2390413665771476"/>
    <n v="4.3600000000000003"/>
    <n v="1.0125786163522013"/>
    <n v="1.8668422822926831"/>
    <n v="2.2454672245467227"/>
    <n v="1.4234146107228436"/>
  </r>
  <r>
    <n v="2020"/>
    <n v="22"/>
    <x v="13"/>
    <n v="1"/>
    <n v="1.7999999999999998"/>
    <n v="6.9"/>
    <n v="7"/>
    <n v="2.4"/>
    <n v="17"/>
    <n v="23.811577667236328"/>
    <n v="16"/>
    <n v="11"/>
    <n v="12.935367735170761"/>
    <n v="15.4"/>
    <n v="625"/>
    <n v="2563"/>
    <n v="402"/>
    <n v="16"/>
    <n v="17.791672665845724"/>
    <n v="1.897798157"/>
    <n v="1.0828536748886108"/>
    <n v="31.832181505584714"/>
    <n v="2.4"/>
    <n v="3.7242214580000002"/>
    <n v="6.1829084157943726"/>
    <n v="61.881931346130372"/>
    <n v="6.4"/>
    <n v="3.7635469640000001"/>
    <n v="12.575092315673828"/>
    <n v="98.753241580200196"/>
    <n v="6.2"/>
    <n v="7.1"/>
    <n v="3"/>
    <n v="3.7242214580000002"/>
    <n v="4.4000000000000004"/>
    <n v="4.2"/>
    <n v="1.5"/>
    <n v="3.7635469640000001"/>
    <n v="4.22"/>
    <n v="1.0625"/>
    <n v="1.5454545454545454"/>
    <n v="1.1038961038961039"/>
    <n v="1.3142262630677026"/>
  </r>
  <r>
    <n v="2019"/>
    <n v="1"/>
    <x v="19"/>
    <n v="4"/>
    <n v="1.95"/>
    <n v="6.4"/>
    <n v="7"/>
    <n v="2.1"/>
    <n v="35"/>
    <n v="42.581896849060058"/>
    <n v="27.200000000000003"/>
    <n v="17.535154230570395"/>
    <n v="24.166065038120429"/>
    <n v="30.4"/>
    <n v="336.65976166725159"/>
    <n v="1979.1216802597046"/>
    <n v="382.26575136184692"/>
    <n v="4.5657038688659668"/>
    <n v="13.922701871858708"/>
    <n v="3.6052513122558594"/>
    <n v="3.4608659148216248"/>
    <n v="32.9931143447876"/>
    <n v="5.7"/>
    <n v="126.09778503417968"/>
    <n v="3.75"/>
    <n v="152.0340035675049"/>
    <n v="108.9"/>
    <n v="18.462882080078124"/>
    <n v="0.55000000000000004"/>
    <n v="94.645703356933595"/>
    <n v="64.5"/>
    <n v="4.3"/>
    <n v="4.8"/>
    <n v="126.09778503417968"/>
    <n v="3.04"/>
    <n v="5.5"/>
    <n v="5.7"/>
    <n v="18.462882080078124"/>
    <n v="2.94"/>
    <n v="1.2867647058823528"/>
    <n v="1.9959904281298984"/>
    <n v="1.1513157894736843"/>
    <n v="1.4483119177569757"/>
  </r>
  <r>
    <n v="2019"/>
    <n v="1"/>
    <x v="19"/>
    <n v="3"/>
    <n v="2.34"/>
    <n v="6.4"/>
    <n v="7.1"/>
    <n v="2.2999999999999998"/>
    <n v="42.699999999999996"/>
    <n v="52.420635290527343"/>
    <n v="33.9"/>
    <n v="22.018658931204168"/>
    <n v="28.504845910481816"/>
    <n v="37.9"/>
    <n v="343.27948212623596"/>
    <n v="1808.501410484314"/>
    <n v="368.7347149848938"/>
    <n v="2.7477061748504639"/>
    <n v="12.967259861991767"/>
    <n v="3.7848434448242188"/>
    <n v="2.3405344784259796"/>
    <n v="28.620832316589357"/>
    <n v="5.2"/>
    <n v="6.2567644500732413"/>
    <n v="5.39"/>
    <n v="33.278326086425778"/>
    <n v="6.6"/>
    <n v="10.120781936645507"/>
    <n v="0.35"/>
    <n v="77.88931183166504"/>
    <n v="39.4"/>
    <n v="6.3"/>
    <n v="5.5"/>
    <n v="6.2567644500732413"/>
    <n v="4.78"/>
    <n v="6.1"/>
    <n v="5.9"/>
    <n v="10.120781936645507"/>
    <n v="6.84"/>
    <n v="1.2595870206489674"/>
    <n v="1.9392643363709523"/>
    <n v="1.1266490765171504"/>
    <n v="1.4979909077248628"/>
  </r>
  <r>
    <n v="2019"/>
    <n v="3"/>
    <x v="20"/>
    <n v="1"/>
    <n v="2.34"/>
    <n v="6.2"/>
    <n v="6.8"/>
    <n v="3.4"/>
    <n v="9.1"/>
    <n v="20.049867697143554"/>
    <n v="6.82"/>
    <n v="5.541779156375056"/>
    <n v="7.0609353249312781"/>
    <n v="5.89"/>
    <n v="128.84666085243225"/>
    <n v="2408.7875127792358"/>
    <n v="315.7085919380188"/>
    <n v="28.411630392074585"/>
    <n v="15.095422118616458"/>
    <n v="2.6376466751098633"/>
    <n v="3.1176024675369263"/>
    <n v="35.850198619079592"/>
    <n v="5"/>
    <n v="4.2963457489013663"/>
    <n v="1.93"/>
    <n v="37.798089079284665"/>
    <n v="4.4000000000000004"/>
    <n v="5.1032972717285148"/>
    <n v="0.61"/>
    <n v="45.023483317565919"/>
    <n v="4.9000000000000004"/>
    <n v="0.9"/>
    <n v="4.8"/>
    <n v="4.2963457489013663"/>
    <n v="3.68"/>
    <n v="1"/>
    <n v="5"/>
    <n v="5.1032972717285148"/>
    <n v="5.9"/>
    <n v="1.3343108504398826"/>
    <n v="1.6420719309126022"/>
    <n v="1.5449915110356536"/>
    <n v="1.2887811006948384"/>
  </r>
  <r>
    <n v="2019"/>
    <n v="8"/>
    <x v="18"/>
    <n v="4"/>
    <n v="2.34"/>
    <n v="5.7"/>
    <n v="6.4"/>
    <n v="3"/>
    <n v="14.1"/>
    <n v="22.220170565032959"/>
    <n v="13.700000000000001"/>
    <n v="6.9428743753231101"/>
    <n v="11.54415704579638"/>
    <n v="5.7399999999999993"/>
    <n v="312.0107901096344"/>
    <n v="2406.8296575546265"/>
    <n v="475.33910036087036"/>
    <n v="12.687753438949585"/>
    <n v="16.799549963590881"/>
    <n v="2.1602048873901367"/>
    <n v="2.9211768507957458"/>
    <n v="38.5575035736084"/>
    <n v="7.8"/>
    <n v="3.1898546600341788"/>
    <n v="2.82"/>
    <n v="37.666250757598874"/>
    <n v="5"/>
    <n v="4.0351248168945304"/>
    <n v="0.79"/>
    <n v="41.157149356079103"/>
    <n v="4.5"/>
    <n v="1.8"/>
    <n v="4.8"/>
    <n v="3.1898546600341788"/>
    <n v="3"/>
    <n v="0.9"/>
    <n v="5.5"/>
    <n v="4.0351248168945304"/>
    <n v="4.28"/>
    <n v="1.0291970802919708"/>
    <n v="2.0308591568522814"/>
    <n v="2.4564459930313589"/>
    <n v="1.221397105398379"/>
  </r>
  <r>
    <n v="2020"/>
    <n v="15"/>
    <x v="6"/>
    <n v="1"/>
    <n v="2.7"/>
    <n v="8.1"/>
    <n v="7.4"/>
    <n v="2.2999999999999998"/>
    <n v="10"/>
    <n v="14.299131698989868"/>
    <n v="7"/>
    <n v="7"/>
    <n v="6.4055724985020985"/>
    <n v="4.1499999999999995"/>
    <n v="765"/>
    <n v="5095"/>
    <n v="334"/>
    <n v="14"/>
    <n v="30.241362497763465"/>
    <n v="1.454087285"/>
    <n v="0.12883891351521015"/>
    <n v="65.927555911254885"/>
    <n v="5.2"/>
    <n v="1.8754778110000001"/>
    <n v="4.7595548629760742"/>
    <n v="88.856776278686525"/>
    <n v="6.1"/>
    <n v="2.4555378160000001"/>
    <n v="14.891581535339355"/>
    <n v="100.89711098022461"/>
    <n v="9.1"/>
    <n v="6.5"/>
    <n v="2.2000000000000002"/>
    <n v="1.8754778110000001"/>
    <n v="4.96"/>
    <n v="3.9"/>
    <n v="1.7"/>
    <n v="2.4555378160000001"/>
    <n v="5.0199999999999996"/>
    <n v="1.4285714285714286"/>
    <n v="1.4285714285714286"/>
    <n v="2.4096385542168677"/>
    <n v="1.5611407102703834"/>
  </r>
  <r>
    <n v="2020"/>
    <n v="15"/>
    <x v="6"/>
    <n v="4"/>
    <n v="2.7"/>
    <n v="7.4"/>
    <n v="7.2"/>
    <n v="2.4"/>
    <n v="21"/>
    <n v="25.393233366394043"/>
    <n v="15"/>
    <n v="10"/>
    <n v="12.49788765727981"/>
    <n v="22.1"/>
    <n v="735"/>
    <n v="2968"/>
    <n v="356"/>
    <n v="11"/>
    <n v="19.697662635639333"/>
    <n v="1.9202137269999999"/>
    <n v="2.3667450249195099"/>
    <n v="36.223903052520754"/>
    <n v="4"/>
    <n v="2.05596449"/>
    <n v="4.5420849323272705"/>
    <n v="65.551298182678224"/>
    <n v="6.4"/>
    <n v="2.328043004"/>
    <n v="11.255697011947632"/>
    <n v="115.45830635375977"/>
    <n v="7.7"/>
    <n v="5.8"/>
    <n v="2.5"/>
    <n v="2.05596449"/>
    <n v="3.46"/>
    <n v="4.0999999999999996"/>
    <n v="1.8"/>
    <n v="2.328043004"/>
    <n v="3.12"/>
    <n v="1.4"/>
    <n v="2.1"/>
    <n v="0.95022624434389136"/>
    <n v="1.6802839468450377"/>
  </r>
  <r>
    <n v="2019"/>
    <n v="1"/>
    <x v="19"/>
    <n v="1"/>
    <n v="2.73"/>
    <n v="6.6"/>
    <m/>
    <n v="2.2999999999999998"/>
    <n v="52.800000000000004"/>
    <n v="64.425969190979004"/>
    <n v="38.199999999999996"/>
    <n v="23.251622723878452"/>
    <n v="36.632421347440484"/>
    <n v="49.3"/>
    <n v="321.7788565158844"/>
    <n v="1765.666937828064"/>
    <n v="295.8343243598938"/>
    <n v="1.2926864624023438"/>
    <n v="12.091769298724433"/>
    <n v="2.8095169067382813"/>
    <n v="3.4197196364402771"/>
    <n v="28.4"/>
    <n v="4.7"/>
    <n v="6.255700149536132"/>
    <n v="7.57"/>
    <n v="30.92115312042236"/>
    <n v="5.5"/>
    <n v="4.7211008453369132"/>
    <n v="0.39"/>
    <n v="44.873993914794923"/>
    <n v="13.2"/>
    <n v="4.5"/>
    <n v="6.9"/>
    <n v="6.255700149536132"/>
    <n v="2.34"/>
    <n v="2.8"/>
    <n v="3.9"/>
    <n v="4.7211008453369132"/>
    <n v="2.48"/>
    <n v="1.3821989528795815"/>
    <n v="2.2708092517679033"/>
    <n v="1.0709939148073024"/>
    <n v="1.4413461643503713"/>
  </r>
  <r>
    <n v="2019"/>
    <n v="1"/>
    <x v="19"/>
    <n v="2"/>
    <n v="2.73"/>
    <n v="6.5"/>
    <m/>
    <n v="2.2999999999999998"/>
    <n v="62.800000000000004"/>
    <n v="76.8988228515625"/>
    <n v="47.5"/>
    <n v="29.080178834702359"/>
    <n v="39.21013495150666"/>
    <n v="63.4"/>
    <n v="385.53217530250549"/>
    <n v="1890.9820318222046"/>
    <n v="299.97475862503052"/>
    <n v="1.3566005229949951"/>
    <n v="12.915752270394025"/>
    <n v="3.3283586502075195"/>
    <n v="2.8311142325401306"/>
    <n v="30.425525061798098"/>
    <n v="5.5"/>
    <n v="6.3566275024414054"/>
    <n v="6.03"/>
    <n v="33.858052782440183"/>
    <n v="7.5"/>
    <n v="6.7608194732666007"/>
    <n v="0.62"/>
    <n v="35.99985174484253"/>
    <n v="8.1999999999999993"/>
    <n v="9.4"/>
    <n v="5.0999999999999996"/>
    <n v="6.3566275024414054"/>
    <n v="3.3"/>
    <n v="6.8"/>
    <n v="6.1"/>
    <n v="6.7608194732666007"/>
    <n v="5.68"/>
    <n v="1.3221052631578949"/>
    <n v="2.1595465542687324"/>
    <n v="0.99053627760252372"/>
    <n v="1.6016267242555589"/>
  </r>
  <r>
    <n v="2019"/>
    <n v="3"/>
    <x v="20"/>
    <n v="3"/>
    <n v="2.73"/>
    <n v="6.1"/>
    <n v="6.9"/>
    <n v="3.6"/>
    <n v="15.1"/>
    <n v="26.023998327636718"/>
    <n v="13.3"/>
    <n v="10.865940988377661"/>
    <n v="16.094043773663195"/>
    <n v="9.7199999999999989"/>
    <n v="119.33801293373108"/>
    <n v="2347.1908330917358"/>
    <n v="286.65438890457153"/>
    <n v="14.043658971786499"/>
    <n v="14.461521243516593"/>
    <n v="2.486729621887207"/>
    <n v="1.8148137629032135"/>
    <n v="36.929660193634035"/>
    <n v="5"/>
    <n v="3.2308664703369132"/>
    <n v="3.75"/>
    <n v="35.890783361816403"/>
    <n v="3.9"/>
    <n v="3.4460745239257804"/>
    <n v="0.35"/>
    <n v="39.688109439086915"/>
    <n v="4.5"/>
    <n v="1.8"/>
    <n v="4.4000000000000004"/>
    <n v="3.2308664703369132"/>
    <n v="3.98"/>
    <n v="1.4"/>
    <n v="4.5999999999999996"/>
    <n v="3.4460745239257804"/>
    <n v="5.34"/>
    <n v="1.1353383458646615"/>
    <n v="1.3896633541587553"/>
    <n v="1.5534979423868314"/>
    <n v="0.93823530073343775"/>
  </r>
  <r>
    <n v="2019"/>
    <n v="5"/>
    <x v="1"/>
    <n v="3"/>
    <n v="2.73"/>
    <n v="6.8"/>
    <m/>
    <n v="2.6"/>
    <n v="17.3"/>
    <n v="26.091799803161621"/>
    <n v="11.6"/>
    <n v="8.0637505504815525"/>
    <n v="13.705214356101861"/>
    <n v="19.2"/>
    <n v="593.34845185279846"/>
    <n v="2704.6302556991577"/>
    <n v="313.88043642044067"/>
    <n v="3.3696371667525349"/>
    <n v="17.638695174537382"/>
    <n v="3.0905361175537109"/>
    <n v="2.5071540474891663"/>
    <n v="37.062602393341066"/>
    <n v="4.3"/>
    <n v="6.2362097167968749"/>
    <n v="0.36"/>
    <n v="71.042427114868161"/>
    <n v="6.8"/>
    <n v="5.4812887573242186"/>
    <n v="4.33"/>
    <n v="107.08246139831543"/>
    <n v="8.1999999999999993"/>
    <n v="13.6"/>
    <n v="4.0999999999999996"/>
    <n v="6.2362097167968749"/>
    <n v="6.82"/>
    <n v="6.5"/>
    <n v="2.2000000000000002"/>
    <n v="5.4812887573242186"/>
    <n v="5.74"/>
    <n v="1.4913793103448276"/>
    <n v="2.1454036669037184"/>
    <n v="0.90104166666666674"/>
    <n v="1.2622932812647081"/>
  </r>
  <r>
    <n v="2019"/>
    <n v="7"/>
    <x v="17"/>
    <n v="2"/>
    <n v="2.73"/>
    <n v="6.4"/>
    <n v="6.9"/>
    <n v="2.6"/>
    <n v="18.2"/>
    <n v="30.661716528320312"/>
    <n v="16.7"/>
    <n v="8.4000134030290852"/>
    <n v="14.432974015870546"/>
    <n v="15.700000000000001"/>
    <n v="501.0043203830719"/>
    <n v="2272.9319524765015"/>
    <n v="306.16482973098755"/>
    <n v="2.1260285377502441"/>
    <n v="15.17511947938611"/>
    <n v="2.5249490737915039"/>
    <n v="1.8732552230358124"/>
    <n v="33.124149195861818"/>
    <n v="4"/>
    <n v="6.849938430786132"/>
    <n v="1.97"/>
    <n v="36.85398011627197"/>
    <n v="5.8"/>
    <n v="5.7895040893554679"/>
    <n v="0.41"/>
    <n v="41.672953646850587"/>
    <n v="3.8"/>
    <n v="5.6"/>
    <n v="3.4"/>
    <n v="6.849938430786132"/>
    <n v="2.82"/>
    <n v="2.2999999999999998"/>
    <n v="3.7"/>
    <n v="5.7895040893554679"/>
    <n v="2.84"/>
    <n v="1.0898203592814371"/>
    <n v="2.1666632095416647"/>
    <n v="1.1592356687898089"/>
    <n v="1.2610013695020319"/>
  </r>
  <r>
    <n v="2020"/>
    <n v="10"/>
    <x v="2"/>
    <n v="1"/>
    <n v="3.1"/>
    <n v="6.2"/>
    <n v="6.8"/>
    <n v="2.2999999999999998"/>
    <n v="8"/>
    <n v="17.003138132476806"/>
    <n v="7"/>
    <n v="6"/>
    <n v="5.2281569802276815"/>
    <n v="7.1"/>
    <n v="272"/>
    <n v="1696"/>
    <n v="254"/>
    <n v="20"/>
    <n v="11.353143675076042"/>
    <n v="0.35337927699999999"/>
    <n v="0.46240776777267456"/>
    <n v="24.682472102355959"/>
    <n v="2.8"/>
    <n v="1.682496091"/>
    <n v="4.6860232949256897"/>
    <n v="29.0206222946167"/>
    <n v="2.7"/>
    <n v="1.104685804"/>
    <n v="4.6059444546699524"/>
    <n v="48.4501877243042"/>
    <n v="1.7"/>
    <n v="0.6"/>
    <n v="3.3"/>
    <n v="1.682496091"/>
    <n v="2.76"/>
    <n v="0.5"/>
    <n v="4"/>
    <n v="1.104685804"/>
    <n v="2.2400000000000002"/>
    <n v="1.1428571428571428"/>
    <n v="1.3333333333333333"/>
    <n v="1.1267605633802817"/>
    <n v="1.5301759358517975"/>
  </r>
  <r>
    <n v="2020"/>
    <n v="13"/>
    <x v="4"/>
    <n v="1"/>
    <n v="3.1"/>
    <n v="8.3000000000000007"/>
    <n v="7.5"/>
    <n v="2.2999999999999998"/>
    <n v="17"/>
    <n v="20.504069395446777"/>
    <n v="6"/>
    <n v="8"/>
    <n v="5.8168647393648891"/>
    <n v="3.7199999999999998"/>
    <n v="685"/>
    <n v="5323"/>
    <n v="212"/>
    <n v="18"/>
    <n v="30.190034995211182"/>
    <n v="1.866375951"/>
    <n v="0.59256609529256821"/>
    <n v="79.889624468994143"/>
    <n v="5.3"/>
    <n v="2.163362523"/>
    <n v="4.710286557674408"/>
    <n v="99.852211993408204"/>
    <n v="6"/>
    <n v="2.1164341169999998"/>
    <n v="11.549981832504272"/>
    <n v="96.789511721801759"/>
    <n v="7.7"/>
    <n v="7.1"/>
    <n v="2"/>
    <n v="2.163362523"/>
    <n v="2.92"/>
    <n v="3.6"/>
    <n v="5.4"/>
    <n v="2.1164341169999998"/>
    <n v="3.66"/>
    <n v="2.8333333333333335"/>
    <n v="2.125"/>
    <n v="4.56989247311828"/>
    <n v="2.9225365831449839"/>
  </r>
  <r>
    <n v="2020"/>
    <n v="13"/>
    <x v="4"/>
    <n v="2"/>
    <n v="3.1"/>
    <n v="8.1999999999999993"/>
    <n v="7.4"/>
    <n v="2.2000000000000002"/>
    <n v="22"/>
    <n v="24.706971712493896"/>
    <n v="8"/>
    <n v="8"/>
    <n v="7.1563099161174364"/>
    <n v="4.55"/>
    <n v="694"/>
    <n v="5367"/>
    <n v="239"/>
    <n v="18"/>
    <n v="30.655275120246703"/>
    <n v="3.7797804149999998"/>
    <n v="8.1647280603647232E-2"/>
    <n v="78.97646223754883"/>
    <n v="5.3"/>
    <n v="2.3296079839999999"/>
    <n v="5.1617223024368286"/>
    <n v="96.585610430908204"/>
    <n v="5.9"/>
    <n v="2.418772718"/>
    <n v="12.930980920791626"/>
    <n v="88.687247317504884"/>
    <n v="7.8"/>
    <n v="6.6"/>
    <n v="2.9"/>
    <n v="2.3296079839999999"/>
    <n v="2.84"/>
    <n v="3.2"/>
    <n v="1.6"/>
    <n v="2.418772718"/>
    <n v="2.46"/>
    <n v="2.75"/>
    <n v="2.75"/>
    <n v="4.8351648351648358"/>
    <n v="3.0742100688584788"/>
  </r>
  <r>
    <n v="2020"/>
    <n v="15"/>
    <x v="6"/>
    <n v="2"/>
    <n v="3.1"/>
    <n v="7.5"/>
    <n v="7.2"/>
    <n v="2.5"/>
    <n v="16"/>
    <n v="20.143590040588379"/>
    <n v="13"/>
    <n v="10"/>
    <n v="10.985610844817256"/>
    <n v="10.9"/>
    <n v="811"/>
    <n v="4151"/>
    <n v="378"/>
    <n v="13"/>
    <n v="25.996801648195508"/>
    <n v="1.6332989010000001"/>
    <n v="2.2993145883083344"/>
    <n v="51.179273478698732"/>
    <n v="4.0999999999999996"/>
    <n v="1.93853571"/>
    <n v="9.5669001340866089"/>
    <n v="76.657331507873536"/>
    <n v="7.1"/>
    <n v="2.804062863"/>
    <n v="11.338586807250977"/>
    <n v="110.11698631591797"/>
    <n v="7.6"/>
    <n v="12.1"/>
    <n v="2.8"/>
    <n v="1.93853571"/>
    <n v="5.04"/>
    <n v="3.7"/>
    <n v="1.9"/>
    <n v="2.804062863"/>
    <n v="4.62"/>
    <n v="1.2307692307692308"/>
    <n v="1.6"/>
    <n v="1.4678899082568806"/>
    <n v="1.4564506449405508"/>
  </r>
  <r>
    <n v="2019"/>
    <n v="3"/>
    <x v="20"/>
    <n v="2"/>
    <n v="3.12"/>
    <n v="6.1"/>
    <n v="6.8"/>
    <n v="3.5"/>
    <n v="7.1499999999999995"/>
    <n v="18.366912670516967"/>
    <n v="6.1"/>
    <n v="5.541779156375056"/>
    <n v="9.6608705979980272"/>
    <n v="4.76"/>
    <n v="136.30084633827209"/>
    <n v="2508.8422918319702"/>
    <n v="324.61629152297974"/>
    <n v="19.788411855697632"/>
    <n v="15.650582572257624"/>
    <n v="2.9297580718994141"/>
    <n v="2.6700001955032349"/>
    <n v="38.058593623352053"/>
    <n v="5.2"/>
    <n v="4.6516390228271476"/>
    <n v="6.63"/>
    <n v="45.084442190551755"/>
    <n v="5.2"/>
    <n v="4.073235549926757"/>
    <n v="0.42"/>
    <n v="42.985238116455079"/>
    <n v="5.2"/>
    <n v="1.2"/>
    <n v="4.8"/>
    <n v="4.6516390228271476"/>
    <n v="6.12"/>
    <n v="1.4"/>
    <n v="5.3"/>
    <n v="4.073235549926757"/>
    <n v="6.32"/>
    <n v="1.1721311475409837"/>
    <n v="1.290199374288473"/>
    <n v="1.5021008403361344"/>
    <n v="0.7400989307818342"/>
  </r>
  <r>
    <n v="2019"/>
    <n v="7"/>
    <x v="17"/>
    <n v="4"/>
    <n v="3.12"/>
    <n v="6.3"/>
    <n v="6.9"/>
    <n v="2.4"/>
    <n v="18.100000000000001"/>
    <n v="28.317425318145752"/>
    <n v="17.399999999999999"/>
    <n v="10.137371474524672"/>
    <n v="15.149622841138942"/>
    <n v="13.4"/>
    <n v="529.46844696998596"/>
    <n v="2249.7359991073608"/>
    <n v="338.08877229690552"/>
    <n v="1.9020819664001465"/>
    <n v="15.393712807996222"/>
    <n v="2.904759407043457"/>
    <n v="2.3460423946380615"/>
    <n v="30.980391852569582"/>
    <n v="4.4000000000000004"/>
    <n v="7.2295198822021476"/>
    <n v="2.88"/>
    <n v="35.455252222442624"/>
    <n v="6.2"/>
    <n v="5.5396509552001945"/>
    <n v="0.57999999999999996"/>
    <n v="59.069136660766603"/>
    <n v="5.8"/>
    <n v="8.6"/>
    <n v="5.3"/>
    <n v="7.2295198822021476"/>
    <n v="3.7"/>
    <n v="3.2"/>
    <n v="5"/>
    <n v="5.5396509552001945"/>
    <n v="3.78"/>
    <n v="1.0402298850574714"/>
    <n v="1.7854726982714901"/>
    <n v="1.3507462686567164"/>
    <n v="1.1947492151982346"/>
  </r>
  <r>
    <n v="2019"/>
    <n v="5"/>
    <x v="1"/>
    <n v="4"/>
    <n v="3.52"/>
    <n v="6.8"/>
    <m/>
    <n v="2.6"/>
    <n v="24.3"/>
    <n v="35.980403490447998"/>
    <n v="17.600000000000001"/>
    <n v="11.762641928504413"/>
    <n v="20.782815932783564"/>
    <n v="27.200000000000003"/>
    <n v="619.37056183815002"/>
    <n v="2890.2656316757202"/>
    <n v="297.40887880325317"/>
    <n v="3.8737508128671094"/>
    <n v="18.500048188391439"/>
    <n v="3.6567783355712891"/>
    <n v="3.3286985754966736"/>
    <n v="41.577380053710939"/>
    <n v="5.0999999999999996"/>
    <n v="6.2455690765380858"/>
    <n v="1.23"/>
    <n v="73.067816786193845"/>
    <n v="7.2"/>
    <n v="6.1783693695068358"/>
    <n v="0.41"/>
    <n v="108.6381235534668"/>
    <n v="8.1"/>
    <n v="10.3"/>
    <n v="3.5"/>
    <n v="6.2455690765380858"/>
    <n v="6.32"/>
    <n v="6.5"/>
    <n v="3.7"/>
    <n v="6.1783693695068358"/>
    <n v="6.24"/>
    <n v="1.3806818181818181"/>
    <n v="2.0658624268000376"/>
    <n v="0.89338235294117641"/>
    <n v="1.1692352027074591"/>
  </r>
  <r>
    <n v="2020"/>
    <n v="13"/>
    <x v="4"/>
    <n v="3"/>
    <n v="3.5999999999999996"/>
    <n v="8.3000000000000007"/>
    <n v="7.5"/>
    <n v="2.4"/>
    <n v="19"/>
    <n v="21.74776083984375"/>
    <n v="9"/>
    <n v="8"/>
    <n v="7.6369979029358896"/>
    <n v="5.16"/>
    <n v="724"/>
    <n v="5326"/>
    <n v="252"/>
    <n v="14"/>
    <n v="30.616606043383534"/>
    <n v="1.766083745"/>
    <n v="0.58285880833864212"/>
    <n v="69.3466881439209"/>
    <n v="5.8"/>
    <n v="1.7736797529999999"/>
    <n v="3.1741645932197571"/>
    <n v="92.262185137939454"/>
    <n v="6.4"/>
    <n v="2.2581968510000001"/>
    <n v="11.459945440292358"/>
    <n v="102.00801758117676"/>
    <n v="8.3000000000000007"/>
    <n v="7.2"/>
    <n v="4"/>
    <n v="1.7736797529999999"/>
    <n v="3.12"/>
    <n v="2.8"/>
    <n v="1.6"/>
    <n v="2.2581968510000001"/>
    <n v="3.18"/>
    <n v="2.1111111111111112"/>
    <n v="2.375"/>
    <n v="3.6821705426356588"/>
    <n v="2.4878885972583329"/>
  </r>
  <r>
    <n v="2019"/>
    <n v="3"/>
    <x v="20"/>
    <n v="4"/>
    <n v="3.91"/>
    <n v="6.4"/>
    <n v="6.8"/>
    <n v="3.5"/>
    <n v="6.59"/>
    <n v="16.495081253433227"/>
    <n v="5.7799999999999994"/>
    <n v="3.9165087023953138"/>
    <n v="8.4053462994657941"/>
    <n v="4.7799999999999994"/>
    <n v="122.51720070838928"/>
    <n v="2435.145697593689"/>
    <n v="299.98738527297974"/>
    <n v="17.618244886398315"/>
    <n v="15.034704754565437"/>
    <n v="2.7020387649536133"/>
    <n v="3.9669075608253479"/>
    <n v="37.461841456604006"/>
    <n v="5.5"/>
    <n v="4.1848974609374991"/>
    <n v="1.61"/>
    <n v="38.352822355651853"/>
    <n v="4.5"/>
    <n v="4.3500681304931632"/>
    <n v="0.31"/>
    <n v="44.826644938659669"/>
    <n v="4.8"/>
    <n v="2.6"/>
    <n v="6"/>
    <n v="4.1848974609374991"/>
    <n v="4.4400000000000004"/>
    <n v="1.4"/>
    <n v="6.7"/>
    <n v="4.3500681304931632"/>
    <n v="7.24"/>
    <n v="1.1401384083044983"/>
    <n v="1.6826210537894617"/>
    <n v="1.378661087866109"/>
    <n v="0.78402480578567368"/>
  </r>
  <r>
    <n v="2019"/>
    <n v="8"/>
    <x v="18"/>
    <n v="3"/>
    <n v="3.91"/>
    <n v="5.6"/>
    <n v="6.3"/>
    <n v="3.1"/>
    <n v="13.4"/>
    <n v="22.494189806365966"/>
    <n v="12.6"/>
    <n v="6.3824362877438876"/>
    <n v="10.29974358176443"/>
    <n v="5.45"/>
    <n v="274.4545042514801"/>
    <n v="2344.510931968689"/>
    <n v="437.55471467971802"/>
    <n v="12.772878408432007"/>
    <n v="16.081291964035213"/>
    <n v="2.229792594909668"/>
    <n v="3.6602783203125"/>
    <n v="38.031592719268801"/>
    <n v="8.1"/>
    <n v="4.9722414398193351"/>
    <n v="2.5"/>
    <n v="37.181664995574948"/>
    <n v="5.8"/>
    <n v="4.1016378784179679"/>
    <n v="8.23"/>
    <n v="42.658022921752931"/>
    <n v="4.7"/>
    <n v="1.3"/>
    <n v="5.9"/>
    <n v="4.9722414398193351"/>
    <n v="3.88"/>
    <n v="0.8"/>
    <n v="6.1"/>
    <n v="4.1016378784179679"/>
    <n v="2.84"/>
    <n v="1.0634920634920635"/>
    <n v="2.0995117531736045"/>
    <n v="2.4587155963302751"/>
    <n v="1.3010032622292207"/>
  </r>
  <r>
    <n v="2019"/>
    <n v="7"/>
    <x v="17"/>
    <n v="1"/>
    <n v="4.3"/>
    <n v="6.7"/>
    <m/>
    <n v="2.6"/>
    <n v="22.200000000000003"/>
    <n v="32.207069464111328"/>
    <n v="19.7"/>
    <n v="12.098904781051948"/>
    <n v="16.660696333177743"/>
    <n v="15.2"/>
    <n v="529.08472657203674"/>
    <n v="2396.6003179550171"/>
    <n v="291.26734972000122"/>
    <n v="2.2358119487762451"/>
    <n v="15.743142517375365"/>
    <n v="2.3070955276489258"/>
    <n v="0.9184756875038147"/>
    <n v="36.0497549697876"/>
    <n v="3.7"/>
    <n v="9.0560045623779288"/>
    <n v="4.66"/>
    <n v="40.963558248901364"/>
    <n v="5.7"/>
    <n v="8.9450197601318351"/>
    <n v="0.45"/>
    <n v="41.744288485717775"/>
    <n v="3.7"/>
    <n v="8.1999999999999993"/>
    <n v="3.9"/>
    <n v="9.0560045623779288"/>
    <n v="4.42"/>
    <n v="2.4"/>
    <n v="4.2"/>
    <n v="8.9450197601318351"/>
    <n v="2.2999999999999998"/>
    <n v="1.1269035532994927"/>
    <n v="1.8348768257741266"/>
    <n v="1.4605263157894739"/>
    <n v="1.3324773200380233"/>
  </r>
  <r>
    <n v="2019"/>
    <n v="8"/>
    <x v="18"/>
    <n v="1"/>
    <n v="4.6900000000000004"/>
    <n v="5.8"/>
    <n v="6.4"/>
    <n v="3.3"/>
    <n v="18.700000000000003"/>
    <n v="29.598612852478027"/>
    <n v="17.3"/>
    <n v="9.4648457694296049"/>
    <n v="13.549662673097865"/>
    <n v="9.1"/>
    <n v="281.91784501075745"/>
    <n v="2405.0805425643921"/>
    <n v="384.99730348587036"/>
    <n v="16.874784231185913"/>
    <n v="15.988490932638907"/>
    <n v="2.4321184158325195"/>
    <n v="2.8212669491767883"/>
    <n v="40.458166949462893"/>
    <n v="8"/>
    <n v="3.5091944122314445"/>
    <n v="3.76"/>
    <n v="37.564412645721433"/>
    <n v="5.7"/>
    <n v="1.1140356445312491"/>
    <n v="17.22"/>
    <n v="46.156806033325196"/>
    <n v="5.5"/>
    <n v="2.5"/>
    <n v="8.1"/>
    <n v="3.5091944122314445"/>
    <n v="4.74"/>
    <n v="1.2"/>
    <n v="5.8"/>
    <n v="1.1140356445312491"/>
    <n v="6.64"/>
    <n v="1.0809248554913296"/>
    <n v="1.975732141394096"/>
    <n v="2.0549450549450552"/>
    <n v="1.3801081584951822"/>
  </r>
  <r>
    <n v="2019"/>
    <n v="9"/>
    <x v="21"/>
    <n v="2"/>
    <n v="4.6900000000000004"/>
    <n v="7.7"/>
    <m/>
    <n v="1.9"/>
    <n v="24.4"/>
    <n v="31.628193922424316"/>
    <n v="19.2"/>
    <n v="8.7923200643345414"/>
    <n v="10.377519423266426"/>
    <n v="5.3900000000000006"/>
    <n v="165.94326615333557"/>
    <n v="3944.6912908554077"/>
    <n v="40.007789134979248"/>
    <n v="6.2696278095245361"/>
    <n v="20.504405251040939"/>
    <n v="1.8492021560668945"/>
    <n v="0.21822730079293251"/>
    <n v="64.233034007263186"/>
    <n v="6.1"/>
    <n v="3.5102510833740226"/>
    <n v="4.87"/>
    <n v="75.640400938415524"/>
    <n v="7.7"/>
    <n v="5.6214361572265616"/>
    <n v="0.37"/>
    <n v="256.75053505249025"/>
    <n v="8.5"/>
    <n v="4.9000000000000004"/>
    <n v="6.6"/>
    <n v="3.5102510833740226"/>
    <n v="3.8"/>
    <n v="10.199999999999999"/>
    <n v="4"/>
    <n v="5.6214361572265616"/>
    <n v="3.52"/>
    <n v="1.2708333333333333"/>
    <n v="2.7751492008323226"/>
    <n v="4.5269016697588116"/>
    <n v="2.3512362641591529"/>
  </r>
  <r>
    <n v="2019"/>
    <n v="9"/>
    <x v="21"/>
    <n v="3"/>
    <n v="5.08"/>
    <n v="7.7"/>
    <m/>
    <n v="2.1"/>
    <n v="30.4"/>
    <n v="35.526957579040527"/>
    <n v="13"/>
    <n v="9.7450648132192157"/>
    <n v="10.971949069031687"/>
    <n v="4.17"/>
    <n v="180.2549421787262"/>
    <n v="4221.199164390564"/>
    <n v="40.065600872039795"/>
    <n v="6.8865323066711426"/>
    <n v="21.926705380931605"/>
    <n v="1.8691558837890625"/>
    <n v="1.0221772640943527"/>
    <n v="68.831460826110842"/>
    <n v="6.8"/>
    <n v="4.7221460723876945"/>
    <n v="5.03"/>
    <n v="77.386244825744626"/>
    <n v="7"/>
    <n v="2.6185446166992179"/>
    <n v="2.2400000000000002"/>
    <n v="278.70455650634767"/>
    <n v="7.7"/>
    <n v="5.0999999999999996"/>
    <n v="5.2"/>
    <n v="4.7221460723876945"/>
    <n v="4.46"/>
    <n v="5.7"/>
    <n v="3.9"/>
    <n v="2.6185446166992179"/>
    <n v="3.28"/>
    <n v="2.3384615384615381"/>
    <n v="3.1195277386726343"/>
    <n v="7.290167865707434"/>
    <n v="2.7707018879447736"/>
  </r>
  <r>
    <n v="2019"/>
    <n v="9"/>
    <x v="21"/>
    <n v="4"/>
    <n v="5.86"/>
    <n v="7.6"/>
    <m/>
    <n v="2"/>
    <n v="32"/>
    <n v="35.778586931610107"/>
    <n v="26.5"/>
    <n v="12.042860972294024"/>
    <n v="14.927406151133239"/>
    <n v="12"/>
    <n v="203.06696534156799"/>
    <n v="4003.4150457382202"/>
    <n v="67.695543766021729"/>
    <n v="7.2685253620147705"/>
    <n v="21.125195334677421"/>
    <n v="2.0295448303222656"/>
    <n v="1.2470295280218124"/>
    <n v="62.651827685546877"/>
    <n v="5.4"/>
    <n v="0.41092113494872962"/>
    <n v="15.91"/>
    <n v="67.486843161010739"/>
    <n v="5.9"/>
    <n v="3.1254968811035155"/>
    <n v="4.5199999999999996"/>
    <n v="278.06145576782228"/>
    <n v="5.5"/>
    <n v="6.4"/>
    <n v="5.3"/>
    <n v="0.41092113494872962"/>
    <n v="2.58"/>
    <n v="9.4"/>
    <n v="3.2"/>
    <n v="3.1254968811035155"/>
    <n v="2.38"/>
    <n v="1.2075471698113207"/>
    <n v="2.6571759047637977"/>
    <n v="2.6666666666666665"/>
    <n v="2.1437080009758205"/>
  </r>
  <r>
    <n v="2019"/>
    <n v="2"/>
    <x v="22"/>
    <n v="4"/>
    <n v="8.59"/>
    <n v="7.6"/>
    <m/>
    <n v="2.6"/>
    <n v="18.100000000000001"/>
    <n v="24.276921816253662"/>
    <n v="4.76"/>
    <n v="6.4945239052597321"/>
    <n v="9.3775443182407514"/>
    <n v="2.4900000000000002"/>
    <n v="266.50929093360901"/>
    <n v="4859.8518133163452"/>
    <n v="79.189798831939697"/>
    <n v="6.335827112197876"/>
    <n v="25.66018347233139"/>
    <n v="4.7888412475585938"/>
    <n v="4.4816747307777405"/>
    <n v="79.249928347778322"/>
    <n v="9.4"/>
    <n v="5.3902807617187491"/>
    <n v="5.09"/>
    <n v="81.697715811157238"/>
    <n v="10.3"/>
    <n v="3.3574114227294913"/>
    <n v="0.31"/>
    <n v="138.00029663391112"/>
    <n v="10.199999999999999"/>
    <n v="26"/>
    <n v="4.7"/>
    <n v="5.3902807617187491"/>
    <n v="3.06"/>
    <n v="20.6"/>
    <n v="5.6"/>
    <n v="3.3574114227294913"/>
    <n v="3.5"/>
    <n v="3.8025210084033616"/>
    <n v="2.7869633346551117"/>
    <n v="7.2690763052208833"/>
    <n v="1.9301428375862479"/>
  </r>
  <r>
    <n v="2019"/>
    <n v="9"/>
    <x v="21"/>
    <n v="1"/>
    <n v="8.59"/>
    <n v="7.7"/>
    <m/>
    <n v="2.1"/>
    <n v="29.2"/>
    <n v="34.891173906707763"/>
    <n v="25.4"/>
    <n v="9.6329771957033721"/>
    <n v="11.916370001555935"/>
    <n v="7.21"/>
    <n v="214.8655378818512"/>
    <n v="4071.2580633163452"/>
    <n v="49.77705717086792"/>
    <n v="5.7977676391601563"/>
    <n v="21.340713945186714"/>
    <n v="2.1822633743286133"/>
    <n v="0.83472274243831635"/>
    <n v="63.596814028930666"/>
    <n v="6"/>
    <n v="2.5457201385498038"/>
    <n v="5.47"/>
    <n v="72.880629591369626"/>
    <n v="7.7"/>
    <n v="3.4115610504150382"/>
    <n v="0.65"/>
    <n v="308.25585274047853"/>
    <n v="9.1"/>
    <n v="5.2"/>
    <n v="6.5"/>
    <n v="2.5457201385498038"/>
    <n v="5.04"/>
    <n v="13.2"/>
    <n v="4.3"/>
    <n v="3.4115610504150382"/>
    <n v="4.0199999999999996"/>
    <n v="1.1496062992125984"/>
    <n v="3.0312539318606682"/>
    <n v="4.0499306518723994"/>
    <n v="2.4504106532599543"/>
  </r>
  <r>
    <n v="2019"/>
    <n v="6"/>
    <x v="23"/>
    <n v="2"/>
    <n v="9.77"/>
    <n v="7.6"/>
    <m/>
    <n v="2.1"/>
    <n v="20.9"/>
    <n v="25.096530981445312"/>
    <n v="2.3200000000000003"/>
    <n v="6.1022172439542777"/>
    <n v="8.1831296094600887"/>
    <n v="2.46"/>
    <n v="621.17441773414612"/>
    <n v="5109.1172552108765"/>
    <n v="214.52418565750122"/>
    <n v="5.619007068521837"/>
    <n v="28.92432927452375"/>
    <n v="2.8497505187988281"/>
    <n v="3.0466869473457336"/>
    <n v="100.11065756530762"/>
    <n v="6.7"/>
    <n v="6.1749933624267577"/>
    <n v="0.73"/>
    <n v="102.32386975708009"/>
    <n v="7.7"/>
    <n v="5.8624399566650389"/>
    <n v="0.64"/>
    <n v="97.236260455322267"/>
    <n v="9"/>
    <n v="5.5"/>
    <n v="5.4"/>
    <n v="6.1749933624267577"/>
    <n v="5.52"/>
    <n v="4.7"/>
    <n v="4.3"/>
    <n v="5.8624399566650389"/>
    <n v="6.12"/>
    <n v="9.0086206896551708"/>
    <n v="3.4249845858415653"/>
    <n v="8.4959349593495936"/>
    <n v="2.5540350693991942"/>
  </r>
  <r>
    <n v="2019"/>
    <n v="6"/>
    <x v="23"/>
    <n v="3"/>
    <n v="10.16"/>
    <n v="7.6"/>
    <m/>
    <n v="2.1"/>
    <n v="17"/>
    <n v="21.312296457672119"/>
    <n v="1.9100000000000001"/>
    <n v="4.9813410687958344"/>
    <n v="6.372063585913593"/>
    <n v="2.1"/>
    <n v="555.29066681861877"/>
    <n v="5115.1768255233765"/>
    <n v="204.54558610916138"/>
    <n v="7.1587759606978469"/>
    <n v="28.710692740371481"/>
    <n v="2.504302978515625"/>
    <n v="3.2732072472572327"/>
    <n v="112.42712294311524"/>
    <n v="6"/>
    <n v="6.1713293457031249"/>
    <n v="5.34"/>
    <n v="110.81379323425294"/>
    <n v="7.2"/>
    <n v="5.2264612579345702"/>
    <n v="0.41"/>
    <n v="96.913117449951173"/>
    <n v="8.4"/>
    <n v="18.100000000000001"/>
    <n v="4.3"/>
    <n v="6.1713293457031249"/>
    <n v="5.34"/>
    <n v="3.4"/>
    <n v="2.8"/>
    <n v="5.2264612579345702"/>
    <n v="6.02"/>
    <n v="8.9005235602094235"/>
    <n v="3.4127355997547664"/>
    <n v="8.0952380952380949"/>
    <n v="2.6678955366329147"/>
  </r>
  <r>
    <n v="2019"/>
    <n v="6"/>
    <x v="23"/>
    <n v="1"/>
    <n v="10.55"/>
    <n v="7.5"/>
    <m/>
    <n v="2.1"/>
    <n v="16.399999999999999"/>
    <n v="23.955252237701416"/>
    <n v="1.9900000000000002"/>
    <n v="4.9813410687958344"/>
    <n v="6.6776115346714366"/>
    <n v="0.77899999999999991"/>
    <n v="610.31092286109924"/>
    <n v="5227.0347356796265"/>
    <n v="211.40021562576294"/>
    <n v="3.206805691999548"/>
    <n v="29.449933282936026"/>
    <n v="2.5195207595825195"/>
    <n v="2.7476474642753601"/>
    <n v="97.525103442382814"/>
    <n v="5.9"/>
    <n v="5.6475580596923827"/>
    <n v="2.94"/>
    <n v="110.15286832275392"/>
    <n v="6.9"/>
    <n v="4.9079798126220702"/>
    <n v="6.99"/>
    <n v="87.670334857177735"/>
    <n v="7.8"/>
    <n v="12.4"/>
    <n v="2.9"/>
    <n v="5.6475580596923827"/>
    <n v="7.04"/>
    <n v="3.3"/>
    <n v="3.6"/>
    <n v="4.9079798126220702"/>
    <n v="4.5999999999999996"/>
    <n v="8.241206030150753"/>
    <n v="3.2922861079987156"/>
    <n v="21.05263157894737"/>
    <n v="2.4559679632227871"/>
  </r>
  <r>
    <n v="2019"/>
    <n v="6"/>
    <x v="23"/>
    <n v="4"/>
    <n v="11.33"/>
    <n v="7.6"/>
    <m/>
    <n v="1.8"/>
    <n v="16.100000000000001"/>
    <n v="21.010491915130615"/>
    <n v="1.1100000000000001"/>
    <n v="4.9813410687958344"/>
    <n v="5.5109739121414858"/>
    <n v="2"/>
    <n v="593.33231568336487"/>
    <n v="5214.0330266952515"/>
    <n v="192.86059617996216"/>
    <n v="2.5954174995422363"/>
    <n v="29.18625352025332"/>
    <n v="2.5837116241455078"/>
    <n v="2.3012185096740723"/>
    <n v="103.12431608886719"/>
    <n v="5.9"/>
    <n v="2.8599720169067382"/>
    <n v="3.3"/>
    <n v="107.42479710998536"/>
    <n v="6.9"/>
    <n v="7.6981172943115226"/>
    <n v="0.43"/>
    <n v="94.233054202270509"/>
    <n v="8.3000000000000007"/>
    <n v="17"/>
    <n v="2.6"/>
    <n v="2.8599720169067382"/>
    <n v="4.4800000000000004"/>
    <n v="4.5"/>
    <n v="1.5"/>
    <n v="7.6981172943115226"/>
    <n v="2.52"/>
    <n v="14.504504504504505"/>
    <n v="3.2320613621206906"/>
    <n v="8.0500000000000007"/>
    <n v="2.9214436970077711"/>
  </r>
  <r>
    <n v="2019"/>
    <n v="2"/>
    <x v="22"/>
    <n v="1"/>
    <n v="11.72"/>
    <n v="7.7"/>
    <m/>
    <n v="2.6"/>
    <n v="19.2"/>
    <n v="25.998125143432617"/>
    <n v="1.81"/>
    <n v="5.9901296264384332"/>
    <n v="8.7775592552253503"/>
    <n v="1.1000000000000001"/>
    <n v="253.90770554542542"/>
    <n v="4775.1209783554077"/>
    <n v="88.560850620269775"/>
    <n v="2.7499556541442871"/>
    <n v="25.26583743167491"/>
    <n v="3.749547004699707"/>
    <n v="4.8466411232948303"/>
    <n v="98.766644351196291"/>
    <n v="8.6999999999999993"/>
    <n v="5.9242258453369132"/>
    <n v="5.87"/>
    <n v="128.85163693847656"/>
    <n v="10.4"/>
    <n v="2.8192339324951163"/>
    <n v="0.27"/>
    <n v="128.68766121215822"/>
    <n v="12"/>
    <n v="23.4"/>
    <n v="5.8"/>
    <n v="5.9242258453369132"/>
    <n v="2.42"/>
    <n v="21.6"/>
    <n v="5.3"/>
    <n v="2.8192339324951163"/>
    <n v="1.44"/>
    <n v="10.607734806629834"/>
    <n v="3.2052728734379312"/>
    <n v="17.454545454545453"/>
    <n v="2.1873962273248213"/>
  </r>
  <r>
    <n v="2019"/>
    <n v="2"/>
    <x v="22"/>
    <n v="3"/>
    <n v="12.11"/>
    <n v="7.6"/>
    <m/>
    <n v="2.4"/>
    <n v="15"/>
    <n v="22.047534056091308"/>
    <n v="1.4000000000000001"/>
    <n v="5.1494724950696016"/>
    <n v="8.3109042062133671"/>
    <n v="2.0499999999999998"/>
    <n v="239.24831986427307"/>
    <n v="5032.3463201522827"/>
    <n v="80.036451816558838"/>
    <n v="7.7928924560546875"/>
    <n v="26.46623825691545"/>
    <n v="4.9395456314086914"/>
    <n v="6.1114221811294556"/>
    <n v="97.798102252197268"/>
    <n v="9.5"/>
    <n v="7.5285387207031249"/>
    <n v="9.32"/>
    <n v="119.98257070007325"/>
    <n v="11"/>
    <n v="4.2221670532226554"/>
    <n v="0.3"/>
    <n v="140.08617309875487"/>
    <n v="9.6"/>
    <n v="21.9"/>
    <n v="6.8"/>
    <n v="7.5285387207031249"/>
    <n v="3.24"/>
    <n v="21.7"/>
    <n v="5.5"/>
    <n v="4.2221670532226554"/>
    <n v="2.9"/>
    <n v="10.714285714285714"/>
    <n v="2.9129197241779337"/>
    <n v="7.3170731707317076"/>
    <n v="1.804857766112351"/>
  </r>
  <r>
    <n v="2019"/>
    <n v="2"/>
    <x v="22"/>
    <n v="2"/>
    <n v="13.28"/>
    <n v="7.7"/>
    <m/>
    <n v="2.2999999999999998"/>
    <n v="19.099999999999998"/>
    <n v="22.164969511413574"/>
    <n v="2.33"/>
    <n v="6.0461734351963559"/>
    <n v="8.6886725792230681"/>
    <n v="2.06"/>
    <n v="238.14188599586487"/>
    <n v="4981.9361639022827"/>
    <n v="91.5016770362854"/>
    <n v="2.5555837154388428"/>
    <n v="26.282950807536402"/>
    <n v="4.052617073059082"/>
    <n v="5.1137518882751465"/>
    <n v="118.7320641204834"/>
    <n v="9.1"/>
    <n v="4.6046266937255851"/>
    <n v="5.03"/>
    <n v="138.72465520324707"/>
    <n v="9.8000000000000007"/>
    <n v="2.2840090179443351"/>
    <n v="0.28000000000000003"/>
    <n v="171.95355705566408"/>
    <n v="11.6"/>
    <n v="23.8"/>
    <n v="5.5"/>
    <n v="4.6046266937255851"/>
    <n v="2.16"/>
    <n v="19.8"/>
    <n v="4.9000000000000004"/>
    <n v="2.2840090179443351"/>
    <n v="1.36"/>
    <n v="8.1974248927038609"/>
    <n v="3.1590228439055199"/>
    <n v="9.2718446601941729"/>
    <n v="2.198264444406984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0">
  <r>
    <n v="2019"/>
    <n v="1"/>
    <x v="0"/>
    <s v="1"/>
    <n v="101"/>
    <n v="1"/>
    <x v="0"/>
    <s v="MAP_ES"/>
    <x v="0"/>
    <n v="112"/>
    <x v="0"/>
    <n v="45"/>
    <x v="0"/>
    <n v="11"/>
    <n v="10"/>
    <n v="2.73"/>
    <n v="6.6"/>
    <m/>
    <n v="2.2999999999999998"/>
    <n v="52.800000000000004"/>
    <n v="38.199999999999996"/>
    <n v="23.251622723878452"/>
    <n v="36.632421347440484"/>
    <n v="49.3"/>
    <n v="321.7788565158844"/>
    <n v="1765.666937828064"/>
    <n v="295.8343243598938"/>
    <n v="1.2926864624023438"/>
    <n v="12.091769298724433"/>
    <n v="2.8095169067382813"/>
    <n v="7.57"/>
    <n v="0.39"/>
    <n v="4.5"/>
    <n v="6.9"/>
    <n v="6.255700149536132"/>
    <n v="2.34"/>
    <n v="2.8"/>
    <n v="3.9"/>
    <n v="4.7211008453369132"/>
    <n v="2.48"/>
    <n v="0.79149999999999998"/>
    <n v="151.9"/>
    <n v="30.5"/>
    <n v="121.4"/>
    <n v="2795.5157709251098"/>
    <n v="3138.6017973568278"/>
    <m/>
    <m/>
    <m/>
    <m/>
    <m/>
    <n v="780"/>
    <n v="17961.3"/>
    <n v="20165.641363636365"/>
    <n v="19.184000000000005"/>
    <n v="0.15"/>
    <n v="10.3"/>
    <n v="62.2"/>
    <n v="35"/>
    <n v="4.5"/>
    <n v="87.737676190476208"/>
    <n v="90.983463055326197"/>
    <n v="5459.0077833195719"/>
    <n v="6131.4582875375736"/>
    <n v="6.13"/>
    <n v="3.11"/>
    <n v="0.36299999999999999"/>
    <n v="3.5"/>
    <n v="0.27100000000000002"/>
    <n v="86.940540475770916"/>
    <n v="10.147722248458148"/>
    <n v="97.843051982378853"/>
    <n v="7.575847739207048"/>
    <n v="97.610515897797342"/>
    <n v="11.393124524405284"/>
    <n v="109.85106290748898"/>
    <n v="8.5056108708370033"/>
    <n v="3.45"/>
    <n v="0.248"/>
    <n v="0.86"/>
    <n v="0.255"/>
    <n v="0.63"/>
    <n v="7.9000000000000001E-2"/>
    <n v="1.59"/>
    <n v="8.5000000000000006E-2"/>
    <n v="113.15619"/>
    <n v="14.189427"/>
    <n v="285.58467000000002"/>
    <n v="15.267105000000001"/>
    <n v="127.04354059090909"/>
    <n v="15.930856677272727"/>
    <n v="320.63369768181821"/>
    <n v="17.14079515909091"/>
    <n v="2.23"/>
    <n v="0.48"/>
    <n v="0.38"/>
    <n v="0.13900000000000001"/>
    <n v="121.73587356802645"/>
    <n v="26.203237359933944"/>
    <n v="20.744229576614373"/>
    <n v="7.588020818814206"/>
    <n v="136.67618532410242"/>
    <n v="29.41908921774402"/>
    <n v="23.290112297380681"/>
    <n v="8.5192779193050416"/>
    <n v="1.2168660773493538"/>
    <n v="1.499443894890113"/>
    <n v="10.643517500834969"/>
    <n v="0.23644324211148321"/>
    <n v="0.54230101401716335"/>
    <n v="0.77447981084591289"/>
    <n v="21.578026139779386"/>
    <n v="0.51107228719008269"/>
  </r>
  <r>
    <n v="2019"/>
    <n v="1"/>
    <x v="0"/>
    <s v="1"/>
    <n v="102"/>
    <n v="2"/>
    <x v="1"/>
    <s v="MAP"/>
    <x v="0"/>
    <n v="112"/>
    <x v="1"/>
    <n v="90"/>
    <x v="1"/>
    <n v="0"/>
    <n v="10"/>
    <n v="2.73"/>
    <n v="6.6"/>
    <m/>
    <n v="2.2999999999999998"/>
    <n v="52.800000000000004"/>
    <n v="38.199999999999996"/>
    <n v="23.251622723878452"/>
    <n v="36.632421347440484"/>
    <n v="49.3"/>
    <n v="321.7788565158844"/>
    <n v="1765.666937828064"/>
    <n v="295.8343243598938"/>
    <n v="1.2926864624023438"/>
    <n v="12.091769298724433"/>
    <n v="2.8095169067382813"/>
    <n v="7.57"/>
    <n v="0.39"/>
    <n v="4.5"/>
    <n v="6.9"/>
    <n v="6.255700149536132"/>
    <n v="2.34"/>
    <n v="2.8"/>
    <n v="3.9"/>
    <n v="4.7211008453369132"/>
    <n v="2.48"/>
    <n v="0.75509999999999999"/>
    <n v="165.6"/>
    <n v="30.5"/>
    <n v="135.1"/>
    <n v="3110.9899559471364"/>
    <n v="3492.7932687224666"/>
    <m/>
    <m/>
    <m/>
    <m/>
    <m/>
    <n v="620"/>
    <n v="14276.93"/>
    <n v="16029.098681818181"/>
    <n v="19.184000000000005"/>
    <n v="0.15"/>
    <n v="10.199999999999999"/>
    <n v="61.9"/>
    <n v="35"/>
    <n v="4.5"/>
    <n v="87.737676190476208"/>
    <n v="91.084893894852755"/>
    <n v="5465.0936336911655"/>
    <n v="6138.2938040231229"/>
    <n v="6.14"/>
    <n v="3.17"/>
    <n v="0.38300000000000001"/>
    <n v="3.76"/>
    <n v="0.28599999999999998"/>
    <n v="98.618381603524227"/>
    <n v="11.915091531277533"/>
    <n v="116.97322234361231"/>
    <n v="8.8974312740088095"/>
    <n v="110.7215466185022"/>
    <n v="13.377398219207048"/>
    <n v="131.32902690396472"/>
    <n v="9.9893887485462542"/>
    <n v="3.32"/>
    <n v="0.245"/>
    <n v="0.88"/>
    <n v="0.27200000000000002"/>
    <n v="0.7"/>
    <n v="9.6000000000000002E-2"/>
    <n v="1.65"/>
    <n v="9.4E-2"/>
    <n v="99.938509999999994"/>
    <n v="13.705852800000001"/>
    <n v="235.56934500000003"/>
    <n v="13.4203142"/>
    <n v="112.20369077272727"/>
    <n v="15.387934734545455"/>
    <n v="264.48012825000001"/>
    <n v="15.06735276090909"/>
    <n v="2.15"/>
    <n v="0.41299999999999998"/>
    <n v="0.32"/>
    <n v="0.13200000000000001"/>
    <n v="117.49951312436005"/>
    <n v="22.570836707144512"/>
    <n v="17.488299627811731"/>
    <n v="7.2139235964723385"/>
    <n v="131.91990791689514"/>
    <n v="25.340893939384973"/>
    <n v="19.634590945770444"/>
    <n v="8.0992687651303061"/>
    <n v="1.1745196172285282"/>
    <n v="0.64579240416373529"/>
    <n v="5.3977089335902546"/>
    <n v="6.687587415478255E-2"/>
    <n v="0.1533850324650976"/>
    <m/>
    <m/>
    <m/>
  </r>
  <r>
    <n v="2019"/>
    <n v="1"/>
    <x v="0"/>
    <s v="1"/>
    <n v="103"/>
    <n v="3"/>
    <x v="2"/>
    <s v="MAP"/>
    <x v="0"/>
    <n v="112"/>
    <x v="2"/>
    <n v="135"/>
    <x v="1"/>
    <n v="0"/>
    <n v="10"/>
    <n v="2.73"/>
    <n v="6.6"/>
    <m/>
    <n v="2.2999999999999998"/>
    <n v="52.800000000000004"/>
    <n v="38.199999999999996"/>
    <n v="23.251622723878452"/>
    <n v="36.632421347440484"/>
    <n v="49.3"/>
    <n v="321.7788565158844"/>
    <n v="1765.666937828064"/>
    <n v="295.8343243598938"/>
    <n v="1.2926864624023438"/>
    <n v="12.091769298724433"/>
    <n v="2.8095169067382813"/>
    <n v="7.57"/>
    <n v="0.39"/>
    <n v="4.5"/>
    <n v="6.9"/>
    <n v="6.255700149536132"/>
    <n v="2.34"/>
    <n v="2.8"/>
    <n v="3.9"/>
    <n v="4.7211008453369132"/>
    <n v="2.48"/>
    <n v="0.75649999999999995"/>
    <n v="127"/>
    <n v="30.5"/>
    <n v="96.5"/>
    <n v="2222.1356828193834"/>
    <n v="2494.852334801762"/>
    <m/>
    <m/>
    <m/>
    <m/>
    <m/>
    <n v="780"/>
    <n v="17961.3"/>
    <n v="20165.641363636365"/>
    <n v="17.864000000000001"/>
    <n v="0.15"/>
    <n v="10.199999999999999"/>
    <n v="61.7"/>
    <n v="35"/>
    <n v="4.5"/>
    <n v="81.653104761904771"/>
    <n v="84.768194307734674"/>
    <n v="5086.0916584640809"/>
    <n v="5712.6056763930646"/>
    <n v="5.71"/>
    <n v="3.63"/>
    <n v="0.35699999999999998"/>
    <n v="3.2"/>
    <n v="0.27600000000000002"/>
    <n v="80.663525286343614"/>
    <n v="7.9330243876651982"/>
    <n v="71.10834185022027"/>
    <n v="6.1330944845814992"/>
    <n v="90.563139753303957"/>
    <n v="8.9066228352422918"/>
    <n v="79.835274713656403"/>
    <n v="6.8857924440528651"/>
    <n v="3.39"/>
    <n v="0.24399999999999999"/>
    <n v="0.83"/>
    <n v="0.25700000000000001"/>
    <n v="0.66"/>
    <n v="7.4999999999999997E-2"/>
    <n v="1.69"/>
    <n v="0.09"/>
    <n v="118.54458"/>
    <n v="13.470974999999999"/>
    <n v="303.54596999999995"/>
    <n v="16.16517"/>
    <n v="133.093233"/>
    <n v="15.124231022727272"/>
    <n v="340.79933904545447"/>
    <n v="18.149077227272727"/>
    <n v="2.06"/>
    <n v="0.41499999999999998"/>
    <n v="0.31"/>
    <n v="0.129"/>
    <n v="104.77348816436006"/>
    <n v="21.107280382625937"/>
    <n v="15.76688414123865"/>
    <n v="6.5610582394186654"/>
    <n v="117.63205262089517"/>
    <n v="23.697719338675483"/>
    <n v="17.70191083129976"/>
    <n v="7.3662790233473192"/>
    <n v="1.0473108691459707"/>
    <n v="0.40261160955955627"/>
    <n v="0.44522723254121954"/>
    <n v="3.0458891565946333E-2"/>
    <n v="6.9859843041161315E-2"/>
    <m/>
    <m/>
    <m/>
  </r>
  <r>
    <n v="2019"/>
    <n v="1"/>
    <x v="0"/>
    <s v="1"/>
    <n v="104"/>
    <n v="4"/>
    <x v="3"/>
    <s v="MESZ"/>
    <x v="0"/>
    <n v="112"/>
    <x v="0"/>
    <n v="45"/>
    <x v="0"/>
    <n v="11"/>
    <n v="10"/>
    <n v="2.73"/>
    <n v="6.6"/>
    <m/>
    <n v="2.2999999999999998"/>
    <n v="52.800000000000004"/>
    <n v="38.199999999999996"/>
    <n v="23.251622723878452"/>
    <n v="36.632421347440484"/>
    <n v="49.3"/>
    <n v="321.7788565158844"/>
    <n v="1765.666937828064"/>
    <n v="295.8343243598938"/>
    <n v="1.2926864624023438"/>
    <n v="12.091769298724433"/>
    <n v="2.8095169067382813"/>
    <n v="7.57"/>
    <n v="0.39"/>
    <n v="4.5"/>
    <n v="6.9"/>
    <n v="6.255700149536132"/>
    <n v="2.34"/>
    <n v="2.8"/>
    <n v="3.9"/>
    <n v="4.7211008453369132"/>
    <n v="2.48"/>
    <n v="0.71360000000000001"/>
    <n v="154.19999999999999"/>
    <n v="30.5"/>
    <n v="123.69999999999999"/>
    <n v="2848.4785903083698"/>
    <n v="3198.0645991189422"/>
    <m/>
    <m/>
    <m/>
    <m/>
    <m/>
    <n v="760"/>
    <n v="17500.759999999998"/>
    <n v="19648.580545454544"/>
    <n v="19.052000000000003"/>
    <n v="0.15"/>
    <n v="10.5"/>
    <n v="61.6"/>
    <n v="35"/>
    <n v="4.5"/>
    <n v="87.12921904761906"/>
    <n v="90.15104167354805"/>
    <n v="5409.0625004128833"/>
    <n v="6075.3606538728336"/>
    <n v="6.07"/>
    <n v="3.37"/>
    <n v="0.36199999999999999"/>
    <n v="3.61"/>
    <n v="0.28799999999999998"/>
    <n v="95.993728493392069"/>
    <n v="10.311492496916298"/>
    <n v="102.83007711013215"/>
    <n v="8.203618340088104"/>
    <n v="107.77477699030837"/>
    <n v="11.576993848810572"/>
    <n v="115.45013202819382"/>
    <n v="9.2104260454625528"/>
    <n v="3.24"/>
    <n v="0.23"/>
    <n v="0.77"/>
    <n v="0.27200000000000002"/>
    <n v="0.7"/>
    <n v="0.09"/>
    <n v="1.54"/>
    <n v="9.1999999999999998E-2"/>
    <n v="122.50531999999997"/>
    <n v="15.750683999999998"/>
    <n v="269.51170400000001"/>
    <n v="16.100699199999998"/>
    <n v="137.54006381818178"/>
    <n v="17.683722490909087"/>
    <n v="302.58814040000004"/>
    <n v="18.07669410181818"/>
    <n v="2.0299999999999998"/>
    <n v="0.30399999999999999"/>
    <n v="0.24"/>
    <n v="0.125"/>
    <n v="109.80396875838153"/>
    <n v="16.443550001255165"/>
    <n v="12.981750000990919"/>
    <n v="6.761328125516104"/>
    <n v="123.27991037872835"/>
    <n v="18.461622046863756"/>
    <n v="14.574964773839804"/>
    <n v="7.5911274863748979"/>
    <n v="1.0975953170101269"/>
    <n v="0.94095932960569595"/>
    <n v="9.3969034193963026"/>
    <n v="3.1896545283840935E-2"/>
    <n v="7.3157213953763608E-2"/>
    <n v="0.69010249876135432"/>
    <n v="16.478241261166659"/>
    <n v="0.59615400925619821"/>
  </r>
  <r>
    <n v="2019"/>
    <n v="1"/>
    <x v="0"/>
    <s v="1"/>
    <n v="105"/>
    <n v="5"/>
    <x v="4"/>
    <s v="Check"/>
    <x v="1"/>
    <n v="0"/>
    <x v="3"/>
    <n v="0"/>
    <x v="1"/>
    <n v="0"/>
    <n v="10"/>
    <n v="2.73"/>
    <n v="6.6"/>
    <m/>
    <n v="2.2999999999999998"/>
    <n v="52.800000000000004"/>
    <n v="38.199999999999996"/>
    <n v="23.251622723878452"/>
    <n v="36.632421347440484"/>
    <n v="49.3"/>
    <n v="321.7788565158844"/>
    <n v="1765.666937828064"/>
    <n v="295.8343243598938"/>
    <n v="1.2926864624023438"/>
    <n v="12.091769298724433"/>
    <n v="2.8095169067382813"/>
    <n v="7.57"/>
    <n v="0.39"/>
    <n v="4.5"/>
    <n v="6.9"/>
    <n v="6.255700149536132"/>
    <n v="2.34"/>
    <n v="2.8"/>
    <n v="3.9"/>
    <n v="4.7211008453369132"/>
    <n v="2.48"/>
    <n v="0.62990000000000002"/>
    <n v="109.8"/>
    <n v="30.5"/>
    <n v="79.3"/>
    <n v="1826.0659030837003"/>
    <n v="2050.1739911894269"/>
    <m/>
    <m/>
    <m/>
    <m/>
    <m/>
    <n v="700"/>
    <n v="16119.12"/>
    <n v="18097.375636363638"/>
    <n v="16.324000000000002"/>
    <n v="0.15"/>
    <n v="10.6"/>
    <n v="61.8"/>
    <n v="35"/>
    <n v="4.5"/>
    <n v="74.554438095238098"/>
    <n v="77.05395104872008"/>
    <n v="4623.2370629232046"/>
    <n v="5192.7358102196531"/>
    <n v="5.19"/>
    <n v="2.57"/>
    <n v="0.28699999999999998"/>
    <n v="2.81"/>
    <n v="0.215"/>
    <n v="46.92989370925109"/>
    <n v="5.2408091418502192"/>
    <n v="51.312451876651977"/>
    <n v="3.9260416916299556"/>
    <n v="52.689471573568269"/>
    <n v="5.8839993547136551"/>
    <n v="57.609889152422902"/>
    <n v="4.407874081057269"/>
    <n v="3.03"/>
    <n v="0.19600000000000001"/>
    <n v="0.88"/>
    <n v="0.22"/>
    <n v="0.41"/>
    <n v="5.2999999999999999E-2"/>
    <n v="1.05"/>
    <n v="6.2E-2"/>
    <n v="66.088391999999999"/>
    <n v="8.5431336000000009"/>
    <n v="169.25076000000001"/>
    <n v="9.9938544"/>
    <n v="74.199240109090908"/>
    <n v="9.5916090872727278"/>
    <n v="190.0224441818182"/>
    <n v="11.220372894545456"/>
    <n v="1.78"/>
    <n v="0.37"/>
    <n v="0.33"/>
    <n v="0.111"/>
    <n v="82.293619720033035"/>
    <n v="17.105977132815859"/>
    <n v="15.256682307646575"/>
    <n v="5.1317931398447572"/>
    <n v="92.393291231128003"/>
    <n v="19.205347053661441"/>
    <n v="17.129093318130472"/>
    <n v="5.7616041160984315"/>
    <m/>
    <m/>
    <m/>
    <m/>
    <m/>
    <m/>
    <m/>
    <m/>
  </r>
  <r>
    <n v="2019"/>
    <n v="1"/>
    <x v="0"/>
    <s v="1"/>
    <n v="106"/>
    <n v="6"/>
    <x v="5"/>
    <s v="MAP_AS"/>
    <x v="0"/>
    <n v="112"/>
    <x v="0"/>
    <n v="45"/>
    <x v="0"/>
    <n v="11"/>
    <n v="10"/>
    <n v="2.73"/>
    <n v="6.6"/>
    <m/>
    <n v="2.2999999999999998"/>
    <n v="52.800000000000004"/>
    <n v="38.199999999999996"/>
    <n v="23.251622723878452"/>
    <n v="36.632421347440484"/>
    <n v="49.3"/>
    <n v="321.7788565158844"/>
    <n v="1765.666937828064"/>
    <n v="295.8343243598938"/>
    <n v="1.2926864624023438"/>
    <n v="12.091769298724433"/>
    <n v="2.8095169067382813"/>
    <n v="7.57"/>
    <n v="0.39"/>
    <n v="4.5"/>
    <n v="6.9"/>
    <n v="6.255700149536132"/>
    <n v="2.34"/>
    <n v="2.8"/>
    <n v="3.9"/>
    <n v="4.7211008453369132"/>
    <n v="2.48"/>
    <n v="0.72489999999999999"/>
    <n v="119.5"/>
    <n v="30.5"/>
    <n v="89"/>
    <n v="2049.430837004405"/>
    <n v="2300.9518942731274"/>
    <m/>
    <m/>
    <m/>
    <m/>
    <m/>
    <n v="780"/>
    <n v="17961.3"/>
    <n v="20165.641363636365"/>
    <n v="18.304000000000002"/>
    <n v="0.15"/>
    <n v="10.6"/>
    <n v="61.3"/>
    <n v="35"/>
    <n v="4.5"/>
    <n v="83.681295238095259"/>
    <n v="86.48679530966146"/>
    <n v="5189.2077185796879"/>
    <n v="5828.4237602774574"/>
    <n v="5.83"/>
    <n v="2.81"/>
    <n v="0.35399999999999998"/>
    <n v="3.26"/>
    <n v="0.25700000000000001"/>
    <n v="57.589006519823783"/>
    <n v="7.2549851629955935"/>
    <n v="66.811445286343599"/>
    <n v="5.2670372511013213"/>
    <n v="64.656748229074879"/>
    <n v="8.1453697057268712"/>
    <n v="75.011031753303953"/>
    <n v="5.9134463682819378"/>
    <n v="3.15"/>
    <n v="0.20200000000000001"/>
    <n v="0.81"/>
    <n v="0.248"/>
    <n v="0.56000000000000005"/>
    <n v="8.6999999999999994E-2"/>
    <n v="1.24"/>
    <n v="8.3000000000000004E-2"/>
    <n v="100.58328000000002"/>
    <n v="15.626330999999997"/>
    <n v="222.72011999999998"/>
    <n v="14.907878999999999"/>
    <n v="112.92759163636366"/>
    <n v="17.544107986363631"/>
    <n v="250.0539529090909"/>
    <n v="16.737482331818182"/>
    <n v="1.88"/>
    <n v="0.34599999999999997"/>
    <n v="0.28000000000000003"/>
    <n v="0.12"/>
    <n v="97.557105109298121"/>
    <n v="17.954658706285716"/>
    <n v="14.529781612023129"/>
    <n v="6.2270492622956253"/>
    <n v="109.53002255453016"/>
    <n v="20.158185002057145"/>
    <n v="16.312982082589603"/>
    <n v="6.9912780353955428"/>
    <n v="0.97517624289747618"/>
    <n v="1.027430428239406"/>
    <n v="3.9094168950546089"/>
    <n v="6.649539974268398E-2"/>
    <n v="0.15251238473092657"/>
    <n v="0.63557073049050394"/>
    <n v="-5.9705672475039053"/>
    <n v="0.47440748471074379"/>
  </r>
  <r>
    <n v="2019"/>
    <n v="1"/>
    <x v="0"/>
    <s v="1"/>
    <n v="107"/>
    <n v="7"/>
    <x v="6"/>
    <s v="MAP"/>
    <x v="0"/>
    <n v="112"/>
    <x v="0"/>
    <n v="45"/>
    <x v="1"/>
    <n v="0"/>
    <n v="10"/>
    <n v="2.73"/>
    <n v="6.6"/>
    <m/>
    <n v="2.2999999999999998"/>
    <n v="52.800000000000004"/>
    <n v="38.199999999999996"/>
    <n v="23.251622723878452"/>
    <n v="36.632421347440484"/>
    <n v="49.3"/>
    <n v="321.7788565158844"/>
    <n v="1765.666937828064"/>
    <n v="295.8343243598938"/>
    <n v="1.2926864624023438"/>
    <n v="12.091769298724433"/>
    <n v="2.8095169067382813"/>
    <n v="7.57"/>
    <n v="0.39"/>
    <n v="4.5"/>
    <n v="6.9"/>
    <n v="6.255700149536132"/>
    <n v="2.34"/>
    <n v="2.8"/>
    <n v="3.9"/>
    <n v="4.7211008453369132"/>
    <n v="2.48"/>
    <n v="0.65480000000000005"/>
    <n v="126.9"/>
    <n v="30.5"/>
    <n v="96.4"/>
    <n v="2219.8329515418504"/>
    <n v="2492.266995594714"/>
    <m/>
    <m/>
    <m/>
    <m/>
    <m/>
    <n v="600"/>
    <n v="13816.39"/>
    <n v="15512.037863636362"/>
    <n v="16.104000000000003"/>
    <n v="0.15"/>
    <n v="10.8"/>
    <n v="61.9"/>
    <n v="35"/>
    <n v="4.5"/>
    <n v="73.540342857142861"/>
    <n v="75.835821767134618"/>
    <n v="4550.1493060280773"/>
    <n v="5110.6449705433542"/>
    <n v="5.1100000000000003"/>
    <n v="2.44"/>
    <n v="0.32800000000000001"/>
    <n v="2.74"/>
    <n v="0.19700000000000001"/>
    <n v="54.163924017621149"/>
    <n v="7.2810520810572692"/>
    <n v="60.823422872246702"/>
    <n v="4.3730709145374451"/>
    <n v="60.811314692511019"/>
    <n v="8.1746357455506615"/>
    <n v="68.28811567929516"/>
    <n v="4.9097659813215859"/>
    <n v="3.19"/>
    <n v="0.21199999999999999"/>
    <n v="0.82"/>
    <n v="0.253"/>
    <n v="0.36"/>
    <n v="6.6000000000000003E-2"/>
    <n v="1.08"/>
    <n v="6.0999999999999999E-2"/>
    <n v="49.739003999999994"/>
    <n v="9.1188173999999993"/>
    <n v="149.21701200000001"/>
    <n v="8.4279978999999994"/>
    <n v="55.843336309090901"/>
    <n v="10.237944989999999"/>
    <n v="167.53000892727275"/>
    <n v="9.4623430968181808"/>
    <n v="1.94"/>
    <n v="0.42599999999999999"/>
    <n v="0.36"/>
    <n v="0.113"/>
    <n v="88.2728965369447"/>
    <n v="19.383636043679608"/>
    <n v="16.380537501701077"/>
    <n v="5.1416687158117274"/>
    <n v="99.106388384660633"/>
    <n v="21.762536830858469"/>
    <n v="18.390876195091664"/>
    <n v="5.7726916945704394"/>
    <n v="0.88237172985128853"/>
    <n v="1.1092016733363133"/>
    <n v="-12.04122287681435"/>
    <n v="-6.0211515092034061E-2"/>
    <n v="-0.13809980525695886"/>
    <m/>
    <m/>
    <m/>
  </r>
  <r>
    <n v="2019"/>
    <n v="1"/>
    <x v="0"/>
    <s v="1"/>
    <n v="108"/>
    <n v="8"/>
    <x v="7"/>
    <s v="Urea"/>
    <x v="0"/>
    <n v="112"/>
    <x v="3"/>
    <n v="0"/>
    <x v="1"/>
    <n v="0"/>
    <n v="10"/>
    <n v="2.73"/>
    <n v="6.6"/>
    <m/>
    <n v="2.2999999999999998"/>
    <n v="52.800000000000004"/>
    <n v="38.199999999999996"/>
    <n v="23.251622723878452"/>
    <n v="36.632421347440484"/>
    <n v="49.3"/>
    <n v="321.7788565158844"/>
    <n v="1765.666937828064"/>
    <n v="295.8343243598938"/>
    <n v="1.2926864624023438"/>
    <n v="12.091769298724433"/>
    <n v="2.8095169067382813"/>
    <n v="7.57"/>
    <n v="0.39"/>
    <n v="4.5"/>
    <n v="6.9"/>
    <n v="6.255700149536132"/>
    <n v="2.34"/>
    <n v="2.8"/>
    <n v="3.9"/>
    <n v="4.7211008453369132"/>
    <n v="2.48"/>
    <n v="0.60489999999999999"/>
    <n v="121"/>
    <n v="30.5"/>
    <n v="90.5"/>
    <n v="2083.9718061674007"/>
    <n v="2339.7319823788544"/>
    <m/>
    <m/>
    <m/>
    <m/>
    <m/>
    <n v="580"/>
    <n v="13355.84"/>
    <n v="14994.965818181818"/>
    <n v="15.312000000000001"/>
    <n v="0.15"/>
    <n v="11"/>
    <n v="61.3"/>
    <n v="35"/>
    <n v="4.5"/>
    <n v="69.889600000000002"/>
    <n v="71.909530635838152"/>
    <n v="4314.5718381502893"/>
    <n v="4846.0486418497112"/>
    <n v="4.84"/>
    <n v="2.5499999999999998"/>
    <n v="0.311"/>
    <n v="2.95"/>
    <n v="0.22500000000000001"/>
    <n v="53.141281057268714"/>
    <n v="6.4811523171806158"/>
    <n v="61.477168281938326"/>
    <n v="4.688936563876652"/>
    <n v="59.663165550660779"/>
    <n v="7.2765664651982371"/>
    <n v="69.02209348017621"/>
    <n v="5.264396960352423"/>
    <n v="3.13"/>
    <n v="0.2"/>
    <n v="0.76"/>
    <n v="0.254"/>
    <n v="0.38"/>
    <n v="6.2E-2"/>
    <n v="1.02"/>
    <n v="5.8000000000000003E-2"/>
    <n v="50.752192000000001"/>
    <n v="8.2806207999999994"/>
    <n v="136.229568"/>
    <n v="7.7463872"/>
    <n v="56.980870109090908"/>
    <n v="9.2968788072727264"/>
    <n v="152.94865134545455"/>
    <n v="8.6970801745454551"/>
    <n v="2.0699999999999998"/>
    <n v="0.373"/>
    <n v="0.32"/>
    <n v="0.129"/>
    <n v="89.311637049710981"/>
    <n v="16.093352956300578"/>
    <n v="13.806629882080927"/>
    <n v="5.5657976712138737"/>
    <n v="100.27261068763006"/>
    <n v="18.06844627366474"/>
    <n v="15.501079913063586"/>
    <n v="6.2488728399537585"/>
    <n v="0.89275493125368732"/>
    <m/>
    <m/>
    <m/>
    <m/>
    <m/>
    <m/>
    <m/>
  </r>
  <r>
    <n v="2019"/>
    <n v="1"/>
    <x v="0"/>
    <s v="1"/>
    <n v="109"/>
    <n v="9"/>
    <x v="8"/>
    <s v="MES10"/>
    <x v="0"/>
    <n v="112"/>
    <x v="0"/>
    <n v="45"/>
    <x v="0"/>
    <n v="11"/>
    <n v="10"/>
    <n v="2.73"/>
    <n v="6.6"/>
    <m/>
    <n v="2.2999999999999998"/>
    <n v="52.800000000000004"/>
    <n v="38.199999999999996"/>
    <n v="23.251622723878452"/>
    <n v="36.632421347440484"/>
    <n v="49.3"/>
    <n v="321.7788565158844"/>
    <n v="1765.666937828064"/>
    <n v="295.8343243598938"/>
    <n v="1.2926864624023438"/>
    <n v="12.091769298724433"/>
    <n v="2.8095169067382813"/>
    <n v="7.57"/>
    <n v="0.39"/>
    <n v="4.5"/>
    <n v="6.9"/>
    <n v="6.255700149536132"/>
    <n v="2.34"/>
    <n v="2.8"/>
    <n v="3.9"/>
    <n v="4.7211008453369132"/>
    <n v="2.48"/>
    <n v="0.63919999999999999"/>
    <n v="96.1"/>
    <n v="30.5"/>
    <n v="65.599999999999994"/>
    <n v="1510.5917180616739"/>
    <n v="1695.9825198237884"/>
    <m/>
    <m/>
    <m/>
    <m/>
    <m/>
    <n v="540"/>
    <n v="12434.75"/>
    <n v="13960.832954545454"/>
    <n v="15.224"/>
    <n v="0.15"/>
    <n v="10.7"/>
    <n v="61.8"/>
    <n v="35"/>
    <n v="4.5"/>
    <n v="69.483961904761898"/>
    <n v="71.733153735205065"/>
    <n v="4303.9892241123034"/>
    <n v="4834.1624421734095"/>
    <n v="4.83"/>
    <n v="2.39"/>
    <n v="0.309"/>
    <n v="2.63"/>
    <n v="0.20200000000000001"/>
    <n v="36.103142061674006"/>
    <n v="4.6677284088105724"/>
    <n v="39.728562185022021"/>
    <n v="3.0513952704845813"/>
    <n v="40.533982223788549"/>
    <n v="5.2405859862555069"/>
    <n v="44.604340271365629"/>
    <n v="3.4258846900440525"/>
    <n v="2.97"/>
    <n v="0.20599999999999999"/>
    <n v="0.89"/>
    <n v="0.24199999999999999"/>
    <n v="0.64"/>
    <n v="0.114"/>
    <n v="0.93"/>
    <n v="7.6999999999999999E-2"/>
    <n v="79.582400000000007"/>
    <n v="14.175614999999999"/>
    <n v="115.64317500000001"/>
    <n v="9.5747574999999987"/>
    <n v="89.349330909090924"/>
    <n v="15.915349568181817"/>
    <n v="129.83574647727272"/>
    <n v="10.749841374999999"/>
    <n v="1.65"/>
    <n v="0.36699999999999999"/>
    <n v="0.31"/>
    <n v="0.11"/>
    <n v="71.015822197853012"/>
    <n v="15.795640452492155"/>
    <n v="13.342366594748141"/>
    <n v="4.7343881465235338"/>
    <n v="79.731400376680426"/>
    <n v="17.734196326207101"/>
    <n v="14.979838858649048"/>
    <n v="5.3154266917786952"/>
    <n v="0.70987082488343567"/>
    <n v="0.90388360480158514"/>
    <n v="-18.18527906281312"/>
    <n v="-2.3565646791357312E-2"/>
    <n v="-5.4049648604030533E-2"/>
    <n v="0.48322060834351777"/>
    <n v="-96.357959802417341"/>
    <n v="-6.9923511363636462E-2"/>
  </r>
  <r>
    <n v="2019"/>
    <n v="1"/>
    <x v="0"/>
    <s v="1"/>
    <n v="110"/>
    <n v="10"/>
    <x v="9"/>
    <s v="MAP_AS"/>
    <x v="0"/>
    <n v="112"/>
    <x v="0"/>
    <n v="45"/>
    <x v="2"/>
    <n v="45"/>
    <n v="10"/>
    <n v="2.73"/>
    <n v="6.6"/>
    <m/>
    <n v="2.2999999999999998"/>
    <n v="52.800000000000004"/>
    <n v="38.199999999999996"/>
    <n v="23.251622723878452"/>
    <n v="36.632421347440484"/>
    <n v="49.3"/>
    <n v="321.7788565158844"/>
    <n v="1765.666937828064"/>
    <n v="295.8343243598938"/>
    <n v="1.2926864624023438"/>
    <n v="12.091769298724433"/>
    <n v="2.8095169067382813"/>
    <n v="7.57"/>
    <n v="0.39"/>
    <n v="4.5"/>
    <n v="6.9"/>
    <n v="6.255700149536132"/>
    <n v="2.34"/>
    <n v="2.8"/>
    <n v="3.9"/>
    <n v="4.7211008453369132"/>
    <n v="2.48"/>
    <n v="0.68440000000000001"/>
    <n v="111.2"/>
    <n v="30.5"/>
    <n v="80.7"/>
    <n v="1858.304140969163"/>
    <n v="2086.3687400881058"/>
    <m/>
    <m/>
    <m/>
    <m/>
    <m/>
    <n v="500"/>
    <n v="11513.66"/>
    <n v="12926.700090909089"/>
    <n v="17.292000000000002"/>
    <n v="0.15"/>
    <n v="10.199999999999999"/>
    <n v="62.3"/>
    <n v="35"/>
    <n v="4.5"/>
    <n v="79.016457142857163"/>
    <n v="82.030957819983499"/>
    <n v="4921.8574691990098"/>
    <n v="5528.1408210867066"/>
    <n v="5.53"/>
    <n v="2.4300000000000002"/>
    <n v="0.28999999999999998"/>
    <n v="2.7"/>
    <n v="0.25"/>
    <n v="45.156790625550663"/>
    <n v="5.389082008810572"/>
    <n v="50.174211806167406"/>
    <n v="4.6457603524229079"/>
    <n v="50.698760384140968"/>
    <n v="6.0504693462555066"/>
    <n v="56.331955982378858"/>
    <n v="5.2159218502202656"/>
    <n v="3.05"/>
    <n v="0.2"/>
    <n v="0.77"/>
    <n v="0.253"/>
    <n v="0.51"/>
    <n v="7.6999999999999999E-2"/>
    <n v="1.1100000000000001"/>
    <n v="7.9000000000000001E-2"/>
    <n v="58.719666000000004"/>
    <n v="8.8655181999999986"/>
    <n v="127.801626"/>
    <n v="9.0957913999999995"/>
    <n v="65.926170463636367"/>
    <n v="9.953559069999999"/>
    <n v="143.4863710090909"/>
    <n v="10.212093071818181"/>
    <n v="1.84"/>
    <n v="0.307"/>
    <n v="0.25"/>
    <n v="0.11899999999999999"/>
    <n v="90.56217743326178"/>
    <n v="15.110102430440959"/>
    <n v="12.304643672997525"/>
    <n v="5.8570103883468212"/>
    <n v="101.67662648188937"/>
    <n v="16.964524092358712"/>
    <n v="13.814759032865403"/>
    <n v="6.575825299643931"/>
    <n v="0.90525527422159702"/>
    <n v="0.86465464283173854"/>
    <n v="-2.7635373091842967"/>
    <n v="-0.17315370750313974"/>
    <n v="-0.39714153097050398"/>
    <n v="0.14612945110319847"/>
    <n v="-8.132426198073194"/>
    <n v="-2.9042376181818201E-2"/>
  </r>
  <r>
    <n v="2019"/>
    <n v="1"/>
    <x v="0"/>
    <s v="2"/>
    <n v="201"/>
    <n v="11"/>
    <x v="6"/>
    <s v="MAP"/>
    <x v="0"/>
    <n v="112"/>
    <x v="0"/>
    <n v="45"/>
    <x v="1"/>
    <n v="0"/>
    <n v="10"/>
    <n v="2.73"/>
    <n v="6.5"/>
    <m/>
    <n v="2.2999999999999998"/>
    <n v="62.800000000000004"/>
    <n v="47.5"/>
    <n v="29.080178834702359"/>
    <n v="39.21013495150666"/>
    <n v="63.4"/>
    <n v="385.53217530250549"/>
    <n v="1890.9820318222046"/>
    <n v="299.97475862503052"/>
    <n v="1.3566005229949951"/>
    <n v="12.915752270394025"/>
    <n v="3.3283586502075195"/>
    <n v="6.03"/>
    <n v="0.62"/>
    <n v="9.4"/>
    <n v="5.0999999999999996"/>
    <n v="6.3566275024414054"/>
    <n v="3.3"/>
    <n v="6.8"/>
    <n v="6.1"/>
    <n v="6.7608194732666007"/>
    <n v="5.68"/>
    <n v="0.8105"/>
    <n v="141.1"/>
    <n v="30.5"/>
    <n v="110.6"/>
    <n v="2546.8207929515415"/>
    <n v="2859.3851629955943"/>
    <m/>
    <m/>
    <m/>
    <m/>
    <m/>
    <n v="460"/>
    <n v="10592.56"/>
    <n v="11892.555999999999"/>
    <n v="19.844000000000001"/>
    <n v="0.15"/>
    <n v="10.3"/>
    <n v="62.1"/>
    <n v="35"/>
    <n v="4.5"/>
    <n v="90.779961904761905"/>
    <n v="94.138295755573907"/>
    <n v="5648.2977453344347"/>
    <n v="6344.065331236995"/>
    <n v="6.34"/>
    <n v="2.85"/>
    <n v="0.29299999999999998"/>
    <n v="3.18"/>
    <n v="0.27400000000000002"/>
    <n v="72.584392599118942"/>
    <n v="7.4621849233480164"/>
    <n v="80.98890121585903"/>
    <n v="6.9782889726872241"/>
    <n v="81.492477145374451"/>
    <n v="8.3779985275770912"/>
    <n v="90.928448183259903"/>
    <n v="7.8347153466079291"/>
    <n v="3.38"/>
    <n v="0.22800000000000001"/>
    <n v="0.9"/>
    <n v="0.247"/>
    <n v="0.59"/>
    <n v="0.105"/>
    <n v="0.97"/>
    <n v="6.6000000000000003E-2"/>
    <n v="62.496103999999995"/>
    <n v="11.122188"/>
    <n v="102.747832"/>
    <n v="6.9910895999999996"/>
    <n v="70.166080399999998"/>
    <n v="12.4871838"/>
    <n v="115.3577932"/>
    <n v="7.8490869599999993"/>
    <n v="2.16"/>
    <n v="0.46100000000000002"/>
    <n v="0.36"/>
    <n v="0.123"/>
    <n v="122.0032312992238"/>
    <n v="26.038652605991746"/>
    <n v="20.333871883203965"/>
    <n v="6.9474062267613546"/>
    <n v="136.97635514049219"/>
    <n v="29.234305425818004"/>
    <n v="22.829392523415361"/>
    <n v="7.8000424455002486"/>
    <n v="1.2195385726794126"/>
    <n v="1.4900257607450562"/>
    <n v="15.368118471933222"/>
    <n v="0.15581087168484453"/>
    <n v="0.35736438459826725"/>
    <m/>
    <m/>
    <m/>
  </r>
  <r>
    <n v="2019"/>
    <n v="1"/>
    <x v="0"/>
    <s v="2"/>
    <n v="202"/>
    <n v="12"/>
    <x v="2"/>
    <s v="MAP"/>
    <x v="0"/>
    <n v="112"/>
    <x v="2"/>
    <n v="135"/>
    <x v="1"/>
    <n v="0"/>
    <n v="10"/>
    <n v="2.73"/>
    <n v="6.5"/>
    <m/>
    <n v="2.2999999999999998"/>
    <n v="62.800000000000004"/>
    <n v="47.5"/>
    <n v="29.080178834702359"/>
    <n v="39.21013495150666"/>
    <n v="63.4"/>
    <n v="385.53217530250549"/>
    <n v="1890.9820318222046"/>
    <n v="299.97475862503052"/>
    <n v="1.3566005229949951"/>
    <n v="12.915752270394025"/>
    <n v="3.3283586502075195"/>
    <n v="6.03"/>
    <n v="0.62"/>
    <n v="9.4"/>
    <n v="5.0999999999999996"/>
    <n v="6.3566275024414054"/>
    <n v="3.3"/>
    <n v="6.8"/>
    <n v="6.1"/>
    <n v="6.7608194732666007"/>
    <n v="5.68"/>
    <n v="0.76090000000000002"/>
    <n v="165.1"/>
    <n v="30.5"/>
    <n v="134.6"/>
    <n v="3099.4762995594715"/>
    <n v="3479.8665726872246"/>
    <m/>
    <m/>
    <m/>
    <m/>
    <m/>
    <n v="480"/>
    <n v="11053.11"/>
    <n v="12409.628045454547"/>
    <n v="19.492000000000001"/>
    <n v="0.15"/>
    <n v="10"/>
    <n v="61.4"/>
    <n v="35"/>
    <n v="4.5"/>
    <n v="89.157409523809534"/>
    <n v="92.764934764657312"/>
    <n v="5565.8960858794389"/>
    <n v="6251.5132855491329"/>
    <n v="6.25"/>
    <n v="3.07"/>
    <n v="0.311"/>
    <n v="3.36"/>
    <n v="0.26700000000000002"/>
    <n v="95.153922396475764"/>
    <n v="9.6393712916299563"/>
    <n v="104.14240366519823"/>
    <n v="8.2756017198237899"/>
    <n v="106.83190378149779"/>
    <n v="10.822385041057268"/>
    <n v="116.92351684229074"/>
    <n v="9.2912437490748907"/>
    <n v="3.54"/>
    <n v="0.245"/>
    <n v="0.93"/>
    <n v="0.26200000000000001"/>
    <n v="0.67"/>
    <n v="9.2999999999999999E-2"/>
    <n v="1.28"/>
    <n v="8.4000000000000005E-2"/>
    <n v="74.055837000000011"/>
    <n v="10.2793923"/>
    <n v="141.47980800000002"/>
    <n v="9.2846124000000003"/>
    <n v="83.144507904545478"/>
    <n v="11.540954082272727"/>
    <n v="158.84323898181822"/>
    <n v="10.424087558181817"/>
    <n v="2.11"/>
    <n v="0.34599999999999997"/>
    <n v="0.26"/>
    <n v="0.11700000000000001"/>
    <n v="117.44040741205615"/>
    <n v="19.258000457142856"/>
    <n v="14.47132982328654"/>
    <n v="6.512098420478944"/>
    <n v="131.85354832171757"/>
    <n v="21.62148233142857"/>
    <n v="16.247356665235344"/>
    <n v="7.3113104993559057"/>
    <n v="1.1739287993030298"/>
    <n v="0.36733745041502835"/>
    <n v="4.4371354485120955"/>
    <n v="-1.1463433972582966E-2"/>
    <n v="-2.6292279753630656E-2"/>
    <m/>
    <m/>
    <m/>
  </r>
  <r>
    <n v="2019"/>
    <n v="1"/>
    <x v="0"/>
    <s v="2"/>
    <n v="203"/>
    <n v="13"/>
    <x v="0"/>
    <s v="MAP_ES"/>
    <x v="0"/>
    <n v="112"/>
    <x v="0"/>
    <n v="45"/>
    <x v="0"/>
    <n v="11"/>
    <n v="10"/>
    <n v="2.73"/>
    <n v="6.5"/>
    <m/>
    <n v="2.2999999999999998"/>
    <n v="62.800000000000004"/>
    <n v="47.5"/>
    <n v="29.080178834702359"/>
    <n v="39.21013495150666"/>
    <n v="63.4"/>
    <n v="385.53217530250549"/>
    <n v="1890.9820318222046"/>
    <n v="299.97475862503052"/>
    <n v="1.3566005229949951"/>
    <n v="12.915752270394025"/>
    <n v="3.3283586502075195"/>
    <n v="6.03"/>
    <n v="0.62"/>
    <n v="9.4"/>
    <n v="5.0999999999999996"/>
    <n v="6.3566275024414054"/>
    <n v="3.3"/>
    <n v="6.8"/>
    <n v="6.1"/>
    <n v="6.7608194732666007"/>
    <n v="5.68"/>
    <n v="0.8044"/>
    <n v="120.9"/>
    <n v="30.5"/>
    <n v="90.4"/>
    <n v="2081.6690748898677"/>
    <n v="2337.1466431718059"/>
    <m/>
    <m/>
    <m/>
    <m/>
    <m/>
    <n v="520"/>
    <n v="11974.2"/>
    <n v="13443.76090909091"/>
    <n v="17.556000000000001"/>
    <n v="0.15"/>
    <n v="10.199999999999999"/>
    <n v="61.3"/>
    <n v="35"/>
    <n v="4.5"/>
    <n v="80.233371428571431"/>
    <n v="83.294297737407106"/>
    <n v="4997.6578642444265"/>
    <n v="5613.2784466127168"/>
    <n v="5.61"/>
    <n v="2.57"/>
    <n v="0.307"/>
    <n v="2.9"/>
    <n v="0.24299999999999999"/>
    <n v="53.498895224669596"/>
    <n v="6.3907240599118937"/>
    <n v="60.368403171806158"/>
    <n v="5.0584558519823783"/>
    <n v="60.064668729515411"/>
    <n v="7.1750401945374449"/>
    <n v="67.777252651982366"/>
    <n v="5.6792663429074892"/>
    <n v="3.46"/>
    <n v="0.22500000000000001"/>
    <n v="0.86"/>
    <n v="0.248"/>
    <n v="0.61"/>
    <n v="8.5000000000000006E-2"/>
    <n v="1.39"/>
    <n v="8.2000000000000003E-2"/>
    <n v="73.042619999999999"/>
    <n v="10.178070000000002"/>
    <n v="166.44138000000001"/>
    <n v="9.8188440000000003"/>
    <n v="82.006941545454538"/>
    <n v="11.427196772727275"/>
    <n v="186.86827663636365"/>
    <n v="11.023883945454545"/>
    <n v="2.14"/>
    <n v="0.36"/>
    <n v="0.28000000000000003"/>
    <n v="0.11700000000000001"/>
    <n v="106.94987829483074"/>
    <n v="17.991568311279934"/>
    <n v="13.993442019884396"/>
    <n v="5.8472597011659788"/>
    <n v="120.07554517646906"/>
    <n v="20.199624422209745"/>
    <n v="15.710818995052028"/>
    <n v="6.5648779372181671"/>
    <n v="1.0690659627204855"/>
    <n v="1.0295425291646148"/>
    <n v="-0.87159007527295929"/>
    <n v="-6.8515084556955153E-2"/>
    <n v="-0.15714468935081458"/>
    <n v="0.5968070852016516"/>
    <n v="-25.529232126116685"/>
    <n v="-4.5010550413223237E-2"/>
  </r>
  <r>
    <n v="2019"/>
    <n v="1"/>
    <x v="0"/>
    <s v="2"/>
    <n v="204"/>
    <n v="14"/>
    <x v="5"/>
    <s v="MAP_AS"/>
    <x v="0"/>
    <n v="112"/>
    <x v="0"/>
    <n v="45"/>
    <x v="0"/>
    <n v="11"/>
    <n v="10"/>
    <n v="2.73"/>
    <n v="6.5"/>
    <m/>
    <n v="2.2999999999999998"/>
    <n v="62.800000000000004"/>
    <n v="47.5"/>
    <n v="29.080178834702359"/>
    <n v="39.21013495150666"/>
    <n v="63.4"/>
    <n v="385.53217530250549"/>
    <n v="1890.9820318222046"/>
    <n v="299.97475862503052"/>
    <n v="1.3566005229949951"/>
    <n v="12.915752270394025"/>
    <n v="3.3283586502075195"/>
    <n v="6.03"/>
    <n v="0.62"/>
    <n v="9.4"/>
    <n v="5.0999999999999996"/>
    <n v="6.3566275024414054"/>
    <n v="3.3"/>
    <n v="6.8"/>
    <n v="6.1"/>
    <n v="6.7608194732666007"/>
    <n v="5.68"/>
    <n v="0.78200000000000003"/>
    <n v="103.1"/>
    <n v="30.5"/>
    <n v="72.599999999999994"/>
    <n v="1671.7829074889867"/>
    <n v="1876.9562643171805"/>
    <m/>
    <m/>
    <m/>
    <m/>
    <m/>
    <n v="580"/>
    <n v="13355.84"/>
    <n v="14994.965818181818"/>
    <n v="17.908000000000001"/>
    <n v="0.15"/>
    <n v="10"/>
    <n v="59.5"/>
    <n v="35"/>
    <n v="4.5"/>
    <n v="81.855923809523816"/>
    <n v="85.168013212221311"/>
    <n v="5110.0807927332789"/>
    <n v="5739.5498358381501"/>
    <n v="5.74"/>
    <n v="3.01"/>
    <n v="0.29899999999999999"/>
    <n v="3.03"/>
    <n v="0.26800000000000002"/>
    <n v="50.320665515418497"/>
    <n v="4.99863089339207"/>
    <n v="50.655022096916291"/>
    <n v="4.4803781920704848"/>
    <n v="56.496383555947126"/>
    <n v="5.6120992303083694"/>
    <n v="56.871774808810564"/>
    <n v="5.0302427883700442"/>
    <n v="3.35"/>
    <n v="0.24399999999999999"/>
    <n v="0.95"/>
    <n v="0.26500000000000001"/>
    <n v="0.56000000000000005"/>
    <n v="7.3999999999999996E-2"/>
    <n v="1.42"/>
    <n v="8.4000000000000005E-2"/>
    <n v="74.792704000000015"/>
    <n v="9.8833216000000004"/>
    <n v="189.652928"/>
    <n v="11.218905600000001"/>
    <n v="83.971808581818195"/>
    <n v="11.096274705454546"/>
    <n v="212.92851461818182"/>
    <n v="12.595771287272729"/>
    <n v="2.09"/>
    <n v="0.46600000000000003"/>
    <n v="0.37"/>
    <n v="0.122"/>
    <n v="106.80068856812552"/>
    <n v="23.812976494137079"/>
    <n v="18.907298933113132"/>
    <n v="6.2342985671345996"/>
    <n v="119.9080458014864"/>
    <n v="26.735478154781173"/>
    <n v="21.227740165813383"/>
    <n v="6.9994170276465733"/>
    <n v="1.0675746692159858"/>
    <n v="1.3626645338828325"/>
    <n v="1.9344407964033357"/>
    <n v="6.9372285783015922E-2"/>
    <n v="0.15911074720875212"/>
    <n v="0.63631063887696115"/>
    <n v="-14.05001492380457"/>
    <n v="9.7888298842975369E-2"/>
  </r>
  <r>
    <n v="2019"/>
    <n v="1"/>
    <x v="0"/>
    <s v="2"/>
    <n v="205"/>
    <n v="15"/>
    <x v="1"/>
    <s v="MAP"/>
    <x v="0"/>
    <n v="112"/>
    <x v="1"/>
    <n v="90"/>
    <x v="1"/>
    <n v="0"/>
    <n v="10"/>
    <n v="2.73"/>
    <n v="6.5"/>
    <m/>
    <n v="2.2999999999999998"/>
    <n v="62.800000000000004"/>
    <n v="47.5"/>
    <n v="29.080178834702359"/>
    <n v="39.21013495150666"/>
    <n v="63.4"/>
    <n v="385.53217530250549"/>
    <n v="1890.9820318222046"/>
    <n v="299.97475862503052"/>
    <n v="1.3566005229949951"/>
    <n v="12.915752270394025"/>
    <n v="3.3283586502075195"/>
    <n v="6.03"/>
    <n v="0.62"/>
    <n v="9.4"/>
    <n v="5.0999999999999996"/>
    <n v="6.3566275024414054"/>
    <n v="3.3"/>
    <n v="6.8"/>
    <n v="6.1"/>
    <n v="6.7608194732666007"/>
    <n v="5.68"/>
    <n v="0.82240000000000002"/>
    <n v="140.4"/>
    <n v="30.5"/>
    <n v="109.9"/>
    <n v="2530.7016740088106"/>
    <n v="2841.2877885462558"/>
    <m/>
    <m/>
    <m/>
    <m/>
    <m/>
    <n v="440"/>
    <n v="10132.02"/>
    <n v="11375.495181818183"/>
    <n v="16.676000000000002"/>
    <n v="0.15"/>
    <n v="10.1"/>
    <n v="61.2"/>
    <n v="35"/>
    <n v="4.5"/>
    <n v="76.176990476190483"/>
    <n v="79.171230564271951"/>
    <n v="4750.2738338563167"/>
    <n v="5335.4212015722542"/>
    <n v="5.33"/>
    <n v="3.12"/>
    <n v="0.35699999999999998"/>
    <n v="3.42"/>
    <n v="0.28599999999999998"/>
    <n v="78.957892229074901"/>
    <n v="9.0346049762114529"/>
    <n v="86.549997251101331"/>
    <n v="7.2378067876651979"/>
    <n v="88.64817900264319"/>
    <n v="10.143397405110132"/>
    <n v="97.17204236828195"/>
    <n v="8.1260830752422901"/>
    <n v="3.42"/>
    <n v="0.245"/>
    <n v="1.02"/>
    <n v="0.26900000000000002"/>
    <n v="0.7"/>
    <n v="0.106"/>
    <n v="1.41"/>
    <n v="9.9000000000000005E-2"/>
    <n v="70.924139999999994"/>
    <n v="10.739941200000001"/>
    <n v="142.861482"/>
    <n v="10.030699800000001"/>
    <n v="79.628466272727266"/>
    <n v="12.058024892727273"/>
    <n v="160.39448206363636"/>
    <n v="11.261740229999999"/>
    <n v="2.14"/>
    <n v="0.39700000000000002"/>
    <n v="0.32"/>
    <n v="0.122"/>
    <n v="101.65586004452518"/>
    <n v="18.858587120409581"/>
    <n v="15.200876268340215"/>
    <n v="5.7953340773047062"/>
    <n v="114.13180650453509"/>
    <n v="21.173050085187121"/>
    <n v="17.066438355818331"/>
    <n v="6.506579623155738"/>
    <n v="1.0161472048157718"/>
    <n v="0.53957823866429966"/>
    <n v="-3.5230977603082869"/>
    <n v="-1.6432500245395609E-2"/>
    <n v="-3.7689220746320203E-2"/>
    <m/>
    <m/>
    <m/>
  </r>
  <r>
    <n v="2019"/>
    <n v="1"/>
    <x v="0"/>
    <s v="2"/>
    <n v="206"/>
    <n v="16"/>
    <x v="3"/>
    <s v="MESZ"/>
    <x v="0"/>
    <n v="112"/>
    <x v="0"/>
    <n v="45"/>
    <x v="0"/>
    <n v="11"/>
    <n v="10"/>
    <n v="2.73"/>
    <n v="6.5"/>
    <m/>
    <n v="2.2999999999999998"/>
    <n v="62.800000000000004"/>
    <n v="47.5"/>
    <n v="29.080178834702359"/>
    <n v="39.21013495150666"/>
    <n v="63.4"/>
    <n v="385.53217530250549"/>
    <n v="1890.9820318222046"/>
    <n v="299.97475862503052"/>
    <n v="1.3566005229949951"/>
    <n v="12.915752270394025"/>
    <n v="3.3283586502075195"/>
    <n v="6.03"/>
    <n v="0.62"/>
    <n v="9.4"/>
    <n v="5.0999999999999996"/>
    <n v="6.3566275024414054"/>
    <n v="3.3"/>
    <n v="6.8"/>
    <n v="6.1"/>
    <n v="6.7608194732666007"/>
    <n v="5.68"/>
    <n v="0.80689999999999995"/>
    <n v="136.80000000000001"/>
    <n v="30.5"/>
    <n v="106.30000000000001"/>
    <n v="2447.8033480176209"/>
    <n v="2748.2155770925106"/>
    <m/>
    <m/>
    <m/>
    <m/>
    <m/>
    <n v="520"/>
    <n v="11974.2"/>
    <n v="13443.76090909091"/>
    <n v="19.360000000000003"/>
    <n v="0.15"/>
    <n v="10.199999999999999"/>
    <n v="61.1"/>
    <n v="35"/>
    <n v="4.5"/>
    <n v="88.5489523809524"/>
    <n v="91.927120506468498"/>
    <n v="5515.6272303881096"/>
    <n v="6195.0522210404633"/>
    <n v="6.19"/>
    <n v="2.87"/>
    <n v="0.30099999999999999"/>
    <n v="3.5"/>
    <n v="0.29499999999999998"/>
    <n v="70.251956088105715"/>
    <n v="7.3678880775330393"/>
    <n v="85.673117180616742"/>
    <n v="7.2210198766519813"/>
    <n v="78.873787062555053"/>
    <n v="8.2721288870484582"/>
    <n v="96.187545198237899"/>
    <n v="8.1072359524229061"/>
    <n v="3.56"/>
    <n v="0.24399999999999999"/>
    <n v="0.97"/>
    <n v="0.27200000000000002"/>
    <n v="0.72"/>
    <n v="0.11799999999999999"/>
    <n v="1.19"/>
    <n v="8.7999999999999995E-2"/>
    <n v="86.214240000000004"/>
    <n v="14.129555999999999"/>
    <n v="142.49297999999999"/>
    <n v="10.537296"/>
    <n v="96.795078545454558"/>
    <n v="15.863637872727272"/>
    <n v="159.98075481818179"/>
    <n v="11.830509600000001"/>
    <n v="2.08"/>
    <n v="0.434"/>
    <n v="0.34"/>
    <n v="0.121"/>
    <n v="114.72504639207267"/>
    <n v="23.937822179884396"/>
    <n v="18.753132583319573"/>
    <n v="6.6739089487696122"/>
    <n v="128.80493844928159"/>
    <n v="26.875645811052028"/>
    <n v="21.054653400363339"/>
    <n v="7.4929795924822464"/>
    <n v="1.146786178018695"/>
    <n v="1.3698086549975548"/>
    <n v="12.056716023121407"/>
    <n v="0.17842852630620662"/>
    <n v="0.40923973923441886"/>
    <n v="0.68117996295293148"/>
    <n v="27.359292821860269"/>
    <n v="2.8319054545454622E-2"/>
  </r>
  <r>
    <n v="2019"/>
    <n v="1"/>
    <x v="0"/>
    <s v="2"/>
    <n v="207"/>
    <n v="17"/>
    <x v="7"/>
    <s v="Urea"/>
    <x v="0"/>
    <n v="112"/>
    <x v="3"/>
    <n v="0"/>
    <x v="1"/>
    <n v="0"/>
    <n v="10"/>
    <n v="2.73"/>
    <n v="6.5"/>
    <m/>
    <n v="2.2999999999999998"/>
    <n v="62.800000000000004"/>
    <n v="47.5"/>
    <n v="29.080178834702359"/>
    <n v="39.21013495150666"/>
    <n v="63.4"/>
    <n v="385.53217530250549"/>
    <n v="1890.9820318222046"/>
    <n v="299.97475862503052"/>
    <n v="1.3566005229949951"/>
    <n v="12.915752270394025"/>
    <n v="3.3283586502075195"/>
    <n v="6.03"/>
    <n v="0.62"/>
    <n v="9.4"/>
    <n v="5.0999999999999996"/>
    <n v="6.3566275024414054"/>
    <n v="3.3"/>
    <n v="6.8"/>
    <n v="6.1"/>
    <n v="6.7608194732666007"/>
    <n v="5.68"/>
    <n v="0.78659999999999997"/>
    <n v="120.2"/>
    <n v="30.5"/>
    <n v="89.7"/>
    <n v="2065.5499559471368"/>
    <n v="2319.0492687224673"/>
    <m/>
    <m/>
    <m/>
    <m/>
    <m/>
    <n v="520"/>
    <n v="11974.2"/>
    <n v="13443.76090909091"/>
    <n v="17.82"/>
    <n v="0.15"/>
    <n v="10.3"/>
    <n v="61.2"/>
    <n v="35"/>
    <n v="4.5"/>
    <n v="81.450285714285712"/>
    <n v="84.463475474814203"/>
    <n v="5067.8085284888521"/>
    <n v="5692.0703972254332"/>
    <n v="5.69"/>
    <n v="3.46"/>
    <n v="0.30599999999999999"/>
    <n v="3.54"/>
    <n v="0.26500000000000001"/>
    <n v="71.468028475770936"/>
    <n v="6.3205828651982383"/>
    <n v="73.12046844052864"/>
    <n v="5.4737073832599128"/>
    <n v="80.239104697797359"/>
    <n v="7.0962907622907485"/>
    <n v="82.094344112775346"/>
    <n v="6.1454805621145381"/>
    <n v="3.56"/>
    <n v="0.24399999999999999"/>
    <n v="0.97"/>
    <n v="0.28100000000000003"/>
    <n v="0.72"/>
    <n v="8.6999999999999994E-2"/>
    <n v="1.56"/>
    <n v="9.5000000000000001E-2"/>
    <n v="86.214240000000004"/>
    <n v="10.417553999999999"/>
    <n v="186.79752000000002"/>
    <n v="11.375490000000001"/>
    <n v="96.795078545454558"/>
    <n v="11.69607199090909"/>
    <n v="209.72267018181819"/>
    <n v="12.771572863636365"/>
    <n v="2.13"/>
    <n v="0.51"/>
    <n v="0.41"/>
    <n v="0.123"/>
    <n v="107.94432165681255"/>
    <n v="25.845823495293146"/>
    <n v="20.778014966804292"/>
    <n v="6.2334044900412877"/>
    <n v="121.19203386014864"/>
    <n v="29.017810924260942"/>
    <n v="23.328044076366638"/>
    <n v="6.9984132229099911"/>
    <n v="1.0790063718831526"/>
    <m/>
    <m/>
    <m/>
    <m/>
    <m/>
    <m/>
    <m/>
  </r>
  <r>
    <n v="2019"/>
    <n v="1"/>
    <x v="0"/>
    <s v="2"/>
    <n v="208"/>
    <n v="18"/>
    <x v="8"/>
    <s v="MES10"/>
    <x v="0"/>
    <n v="112"/>
    <x v="0"/>
    <n v="45"/>
    <x v="0"/>
    <n v="11"/>
    <n v="10"/>
    <n v="2.73"/>
    <n v="6.5"/>
    <m/>
    <n v="2.2999999999999998"/>
    <n v="62.800000000000004"/>
    <n v="47.5"/>
    <n v="29.080178834702359"/>
    <n v="39.21013495150666"/>
    <n v="63.4"/>
    <n v="385.53217530250549"/>
    <n v="1890.9820318222046"/>
    <n v="299.97475862503052"/>
    <n v="1.3566005229949951"/>
    <n v="12.915752270394025"/>
    <n v="3.3283586502075195"/>
    <n v="6.03"/>
    <n v="0.62"/>
    <n v="9.4"/>
    <n v="5.0999999999999996"/>
    <n v="6.3566275024414054"/>
    <n v="3.3"/>
    <n v="6.8"/>
    <n v="6.1"/>
    <n v="6.7608194732666007"/>
    <n v="5.68"/>
    <n v="0.74350000000000005"/>
    <n v="113.1"/>
    <n v="30.5"/>
    <n v="82.6"/>
    <n v="1902.0560352422906"/>
    <n v="2135.4901850220263"/>
    <m/>
    <m/>
    <m/>
    <m/>
    <m/>
    <n v="640"/>
    <n v="14737.48"/>
    <n v="16546.170727272725"/>
    <n v="18.436000000000003"/>
    <n v="0.15"/>
    <n v="10.6"/>
    <n v="61.7"/>
    <n v="35"/>
    <n v="4.5"/>
    <n v="84.289752380952407"/>
    <n v="87.115651593724223"/>
    <n v="5226.9390956234538"/>
    <n v="5870.8029569479786"/>
    <n v="5.87"/>
    <n v="3.3"/>
    <n v="0.34599999999999997"/>
    <n v="3.58"/>
    <n v="0.28899999999999998"/>
    <n v="62.767849162995596"/>
    <n v="6.5811138819383244"/>
    <n v="68.093606061673995"/>
    <n v="5.4969419418502197"/>
    <n v="70.471176105726883"/>
    <n v="7.3887960401762092"/>
    <n v="76.450548623788535"/>
    <n v="6.1715666347136562"/>
    <n v="3.51"/>
    <n v="0.224"/>
    <n v="0.93"/>
    <n v="0.26"/>
    <n v="0.63"/>
    <n v="7.8E-2"/>
    <n v="1.5"/>
    <n v="9.5000000000000001E-2"/>
    <n v="92.846124000000003"/>
    <n v="11.495234399999999"/>
    <n v="221.06219999999999"/>
    <n v="14.000605999999999"/>
    <n v="104.24087558181819"/>
    <n v="12.906013167272727"/>
    <n v="248.1925609090909"/>
    <n v="15.718862190909089"/>
    <n v="2.12"/>
    <n v="0.47599999999999998"/>
    <n v="0.37"/>
    <n v="0.127"/>
    <n v="110.81110882721723"/>
    <n v="24.880230095167637"/>
    <n v="19.339674653806782"/>
    <n v="6.638212651441787"/>
    <n v="124.41065400146661"/>
    <n v="27.933712879574575"/>
    <n v="21.713180179501251"/>
    <n v="7.4529023859369152"/>
    <n v="1.1076626418584643"/>
    <n v="1.4237366401414155"/>
    <n v="4.8511768210661907"/>
    <n v="0.13621613437438451"/>
    <n v="0.31242232654675345"/>
    <n v="0.67753658053971955"/>
    <n v="-2.1179130047292514"/>
    <n v="0.3818056537190081"/>
  </r>
  <r>
    <n v="2019"/>
    <n v="1"/>
    <x v="0"/>
    <s v="2"/>
    <n v="209"/>
    <n v="19"/>
    <x v="9"/>
    <s v="MAP_AS"/>
    <x v="0"/>
    <n v="112"/>
    <x v="0"/>
    <n v="45"/>
    <x v="2"/>
    <n v="45"/>
    <n v="10"/>
    <n v="2.73"/>
    <n v="6.5"/>
    <m/>
    <n v="2.2999999999999998"/>
    <n v="62.800000000000004"/>
    <n v="47.5"/>
    <n v="29.080178834702359"/>
    <n v="39.21013495150666"/>
    <n v="63.4"/>
    <n v="385.53217530250549"/>
    <n v="1890.9820318222046"/>
    <n v="299.97475862503052"/>
    <n v="1.3566005229949951"/>
    <n v="12.915752270394025"/>
    <n v="3.3283586502075195"/>
    <n v="6.03"/>
    <n v="0.62"/>
    <n v="9.4"/>
    <n v="5.0999999999999996"/>
    <n v="6.3566275024414054"/>
    <n v="3.3"/>
    <n v="6.8"/>
    <n v="6.1"/>
    <n v="6.7608194732666007"/>
    <n v="5.68"/>
    <n v="0.73680000000000001"/>
    <n v="107.4"/>
    <n v="30.5"/>
    <n v="76.900000000000006"/>
    <n v="1770.8003524229075"/>
    <n v="1988.1258502202643"/>
    <m/>
    <m/>
    <m/>
    <m/>
    <m/>
    <n v="620"/>
    <n v="14276.93"/>
    <n v="16029.098681818181"/>
    <n v="16.060000000000002"/>
    <n v="0.15"/>
    <n v="10.3"/>
    <n v="61.6"/>
    <n v="35"/>
    <n v="4.5"/>
    <n v="73.337523809523816"/>
    <n v="76.050588274153611"/>
    <n v="4563.0352964492167"/>
    <n v="5125.1182806936422"/>
    <n v="5.12"/>
    <n v="3.11"/>
    <n v="0.33200000000000002"/>
    <n v="3.49"/>
    <n v="0.30099999999999999"/>
    <n v="55.07189096035242"/>
    <n v="5.879057170044053"/>
    <n v="61.80093229955947"/>
    <n v="5.3301090607929513"/>
    <n v="61.830713941850213"/>
    <n v="6.6005778227312772"/>
    <n v="69.385592172687225"/>
    <n v="5.9842588091629958"/>
    <n v="3.37"/>
    <n v="0.222"/>
    <n v="0.87"/>
    <n v="0.25"/>
    <n v="0.72"/>
    <n v="0.11"/>
    <n v="1.36"/>
    <n v="0.108"/>
    <n v="102.793896"/>
    <n v="15.704623000000002"/>
    <n v="194.16624800000002"/>
    <n v="15.419084400000001"/>
    <n v="115.40951050909091"/>
    <n v="17.632008550000002"/>
    <n v="217.9957420727273"/>
    <n v="17.311426576363637"/>
    <n v="2.0499999999999998"/>
    <n v="0.42699999999999999"/>
    <n v="0.35"/>
    <n v="0.121"/>
    <n v="93.542223577208929"/>
    <n v="19.484160715838154"/>
    <n v="15.970623537572257"/>
    <n v="5.5212727087035516"/>
    <n v="105.02240556168458"/>
    <n v="21.875398621872836"/>
    <n v="17.930654608092489"/>
    <n v="6.1988834502262602"/>
    <n v="0.93504367557954704"/>
    <n v="1.1149540581994311"/>
    <n v="-11.719593762363507"/>
    <n v="0.10660904826384091"/>
    <n v="0.24451616574275437"/>
    <n v="0.13775296556058356"/>
    <n v="-17.088482651252402"/>
    <n v="0.12872059058585858"/>
  </r>
  <r>
    <n v="2019"/>
    <n v="1"/>
    <x v="0"/>
    <s v="2"/>
    <n v="210"/>
    <n v="20"/>
    <x v="4"/>
    <s v="Check"/>
    <x v="1"/>
    <n v="0"/>
    <x v="3"/>
    <n v="0"/>
    <x v="1"/>
    <n v="0"/>
    <n v="10"/>
    <n v="2.73"/>
    <n v="6.5"/>
    <m/>
    <n v="2.2999999999999998"/>
    <n v="62.800000000000004"/>
    <n v="47.5"/>
    <n v="29.080178834702359"/>
    <n v="39.21013495150666"/>
    <n v="63.4"/>
    <n v="385.53217530250549"/>
    <n v="1890.9820318222046"/>
    <n v="299.97475862503052"/>
    <n v="1.3566005229949951"/>
    <n v="12.915752270394025"/>
    <n v="3.3283586502075195"/>
    <n v="6.03"/>
    <n v="0.62"/>
    <n v="9.4"/>
    <n v="5.0999999999999996"/>
    <n v="6.3566275024414054"/>
    <n v="3.3"/>
    <n v="6.8"/>
    <n v="6.1"/>
    <n v="6.7608194732666007"/>
    <n v="5.68"/>
    <n v="0.73160000000000003"/>
    <n v="131.30000000000001"/>
    <n v="30.5"/>
    <n v="100.80000000000001"/>
    <n v="2321.153127753304"/>
    <n v="2606.0219207048458"/>
    <m/>
    <m/>
    <m/>
    <m/>
    <m/>
    <n v="640"/>
    <n v="14737.48"/>
    <n v="16546.170727272725"/>
    <n v="18.260000000000002"/>
    <n v="0.15"/>
    <n v="10.3"/>
    <n v="61.9"/>
    <n v="35"/>
    <n v="4.5"/>
    <n v="83.478476190476201"/>
    <n v="86.566697274979362"/>
    <n v="5194.0018364987618"/>
    <n v="5833.8084263583814"/>
    <n v="5.83"/>
    <n v="2.96"/>
    <n v="0.26500000000000001"/>
    <n v="3.21"/>
    <n v="0.25600000000000001"/>
    <n v="68.706132581497798"/>
    <n v="6.1510557885462553"/>
    <n v="74.509015400881054"/>
    <n v="5.9421520070484588"/>
    <n v="77.138248852863441"/>
    <n v="6.9059580898678412"/>
    <n v="83.65330365462556"/>
    <n v="6.6714161170044068"/>
    <n v="3.39"/>
    <n v="0.20499999999999999"/>
    <n v="0.88"/>
    <n v="0.23300000000000001"/>
    <n v="0.47"/>
    <n v="0.06"/>
    <n v="1.1499999999999999"/>
    <n v="6.7000000000000004E-2"/>
    <n v="69.266155999999981"/>
    <n v="8.8424879999999995"/>
    <n v="169.48102"/>
    <n v="9.8741116000000009"/>
    <n v="77.767002418181789"/>
    <n v="9.927702436363635"/>
    <n v="190.28096336363637"/>
    <n v="11.085934387272728"/>
    <n v="2.04"/>
    <n v="0.38"/>
    <n v="0.3"/>
    <n v="0.11600000000000001"/>
    <n v="105.95763746457474"/>
    <n v="19.737206978695294"/>
    <n v="15.582005509496286"/>
    <n v="6.025042130338564"/>
    <n v="118.9615293352271"/>
    <n v="22.159500562444261"/>
    <n v="17.494342549298104"/>
    <n v="6.7644791190619333"/>
    <m/>
    <m/>
    <m/>
    <m/>
    <m/>
    <m/>
    <m/>
    <m/>
  </r>
  <r>
    <n v="2019"/>
    <n v="1"/>
    <x v="0"/>
    <s v="3"/>
    <n v="301"/>
    <n v="21"/>
    <x v="7"/>
    <s v="Urea"/>
    <x v="0"/>
    <n v="112"/>
    <x v="3"/>
    <n v="0"/>
    <x v="1"/>
    <n v="0"/>
    <n v="10"/>
    <n v="2.34"/>
    <n v="6.4"/>
    <n v="7.1"/>
    <n v="2.2999999999999998"/>
    <n v="42.699999999999996"/>
    <n v="33.9"/>
    <n v="22.018658931204168"/>
    <n v="28.504845910481816"/>
    <n v="37.9"/>
    <n v="343.27948212623596"/>
    <n v="1808.501410484314"/>
    <n v="368.7347149848938"/>
    <n v="2.7477061748504639"/>
    <n v="12.967259861991767"/>
    <n v="3.7848434448242188"/>
    <n v="5.39"/>
    <n v="0.35"/>
    <n v="6.3"/>
    <n v="5.5"/>
    <n v="6.2567644500732413"/>
    <n v="4.78"/>
    <n v="6.1"/>
    <n v="5.9"/>
    <n v="10.120781936645507"/>
    <n v="6.84"/>
    <n v="0.78169999999999995"/>
    <n v="101.9"/>
    <n v="30.5"/>
    <n v="71.400000000000006"/>
    <n v="1644.1501321585904"/>
    <n v="1845.9321938325991"/>
    <m/>
    <m/>
    <m/>
    <m/>
    <m/>
    <n v="540"/>
    <n v="12434.75"/>
    <n v="13960.832954545454"/>
    <n v="19.096"/>
    <n v="0.15"/>
    <n v="10.4"/>
    <n v="62.5"/>
    <n v="35"/>
    <n v="4.5"/>
    <n v="87.332038095238104"/>
    <n v="90.461856801541416"/>
    <n v="5427.7114080924848"/>
    <n v="6096.3067679075139"/>
    <n v="6.09"/>
    <n v="3.23"/>
    <n v="0.25700000000000001"/>
    <n v="3.05"/>
    <n v="0.26700000000000002"/>
    <n v="53.106049268722472"/>
    <n v="4.2254658396475779"/>
    <n v="50.146579030837003"/>
    <n v="4.3898808528634365"/>
    <n v="59.623609860792961"/>
    <n v="4.7440457381497811"/>
    <n v="56.300931911894274"/>
    <n v="4.9286389575330398"/>
    <n v="3.67"/>
    <n v="0.20200000000000001"/>
    <n v="0.81"/>
    <n v="0.24299999999999999"/>
    <n v="0.56000000000000005"/>
    <n v="7.6999999999999999E-2"/>
    <n v="1.19"/>
    <n v="8.3000000000000004E-2"/>
    <n v="69.634600000000006"/>
    <n v="9.5747574999999987"/>
    <n v="147.973525"/>
    <n v="10.320842499999999"/>
    <n v="78.180664545454547"/>
    <n v="10.749841374999999"/>
    <n v="166.1339121590909"/>
    <n v="11.587491352272727"/>
    <n v="2.1"/>
    <n v="0.40799999999999997"/>
    <n v="0.34"/>
    <n v="0.124"/>
    <n v="113.98193956994218"/>
    <n v="22.145062545017336"/>
    <n v="18.454218787514449"/>
    <n v="6.7303621460346807"/>
    <n v="127.970632153526"/>
    <n v="24.862865675542192"/>
    <n v="20.719054729618495"/>
    <n v="7.5563611366843917"/>
    <n v="1.1393581171094991"/>
    <m/>
    <m/>
    <m/>
    <m/>
    <m/>
    <m/>
    <m/>
  </r>
  <r>
    <n v="2019"/>
    <n v="1"/>
    <x v="0"/>
    <s v="3"/>
    <n v="302"/>
    <n v="22"/>
    <x v="4"/>
    <s v="Check"/>
    <x v="1"/>
    <n v="0"/>
    <x v="3"/>
    <n v="0"/>
    <x v="1"/>
    <n v="0"/>
    <n v="10"/>
    <n v="2.34"/>
    <n v="6.4"/>
    <n v="7.1"/>
    <n v="2.2999999999999998"/>
    <n v="42.699999999999996"/>
    <n v="33.9"/>
    <n v="22.018658931204168"/>
    <n v="28.504845910481816"/>
    <n v="37.9"/>
    <n v="343.27948212623596"/>
    <n v="1808.501410484314"/>
    <n v="368.7347149848938"/>
    <n v="2.7477061748504639"/>
    <n v="12.967259861991767"/>
    <n v="3.7848434448242188"/>
    <n v="5.39"/>
    <n v="0.35"/>
    <n v="6.3"/>
    <n v="5.5"/>
    <n v="6.2567644500732413"/>
    <n v="4.78"/>
    <n v="6.1"/>
    <n v="5.9"/>
    <n v="10.120781936645507"/>
    <n v="6.84"/>
    <n v="0.60860000000000003"/>
    <n v="97.5"/>
    <n v="30.5"/>
    <n v="67"/>
    <n v="1542.8299559471363"/>
    <n v="1732.1772687224668"/>
    <m/>
    <m/>
    <m/>
    <m/>
    <m/>
    <n v="400"/>
    <n v="9210.93"/>
    <n v="10341.362318181818"/>
    <n v="14.96"/>
    <n v="0.15"/>
    <n v="10.6"/>
    <n v="62"/>
    <n v="35"/>
    <n v="4.5"/>
    <n v="68.267047619047617"/>
    <n v="70.555769446738239"/>
    <n v="4233.3461668042946"/>
    <n v="4754.8174446242783"/>
    <n v="4.75"/>
    <n v="3.31"/>
    <n v="0.28000000000000003"/>
    <n v="2.2799999999999998"/>
    <n v="0.26500000000000001"/>
    <n v="51.06767154185021"/>
    <n v="4.3199238766519823"/>
    <n v="35.176522995594702"/>
    <n v="4.0884993832599115"/>
    <n v="57.335067594713649"/>
    <n v="4.8500963524229075"/>
    <n v="39.493641726872234"/>
    <n v="4.590269762114537"/>
    <n v="3.25"/>
    <n v="0.19800000000000001"/>
    <n v="0.93"/>
    <n v="0.216"/>
    <n v="0.51"/>
    <n v="9.5000000000000001E-2"/>
    <n v="1.1100000000000001"/>
    <n v="6.7000000000000004E-2"/>
    <n v="46.975743000000001"/>
    <n v="8.7503834999999999"/>
    <n v="102.24132300000001"/>
    <n v="6.1713231000000004"/>
    <n v="52.740947822727271"/>
    <n v="9.8242942022727267"/>
    <n v="114.7891217318182"/>
    <n v="6.9287127531818182"/>
    <n v="1.88"/>
    <n v="0.36099999999999999"/>
    <n v="0.3"/>
    <n v="0.111"/>
    <n v="79.586907935920721"/>
    <n v="15.282379662163503"/>
    <n v="12.700038500412884"/>
    <n v="4.6990142451527674"/>
    <n v="89.354392091692802"/>
    <n v="17.157944438883568"/>
    <n v="14.25867958909992"/>
    <n v="5.2757114479669704"/>
    <m/>
    <m/>
    <m/>
    <m/>
    <m/>
    <m/>
    <m/>
    <m/>
  </r>
  <r>
    <n v="2019"/>
    <n v="1"/>
    <x v="0"/>
    <s v="3"/>
    <n v="303"/>
    <n v="23"/>
    <x v="5"/>
    <s v="MAP_AS"/>
    <x v="0"/>
    <n v="112"/>
    <x v="0"/>
    <n v="45"/>
    <x v="0"/>
    <n v="11"/>
    <n v="10"/>
    <n v="2.34"/>
    <n v="6.4"/>
    <n v="7.1"/>
    <n v="2.2999999999999998"/>
    <n v="42.699999999999996"/>
    <n v="33.9"/>
    <n v="22.018658931204168"/>
    <n v="28.504845910481816"/>
    <n v="37.9"/>
    <n v="343.27948212623596"/>
    <n v="1808.501410484314"/>
    <n v="368.7347149848938"/>
    <n v="2.7477061748504639"/>
    <n v="12.967259861991767"/>
    <n v="3.7848434448242188"/>
    <n v="5.39"/>
    <n v="0.35"/>
    <n v="6.3"/>
    <n v="5.5"/>
    <n v="6.2567644500732413"/>
    <n v="4.78"/>
    <n v="6.1"/>
    <n v="5.9"/>
    <n v="10.120781936645507"/>
    <n v="6.84"/>
    <n v="0.78710000000000002"/>
    <n v="116.7"/>
    <n v="30.5"/>
    <n v="86.2"/>
    <n v="1984.9543612334803"/>
    <n v="2228.562396475771"/>
    <m/>
    <m/>
    <m/>
    <m/>
    <m/>
    <n v="600"/>
    <n v="13816.39"/>
    <n v="15512.037863636362"/>
    <n v="17.644000000000002"/>
    <n v="0.15"/>
    <n v="10.3"/>
    <n v="61.8"/>
    <n v="35"/>
    <n v="4.5"/>
    <n v="80.639009523809534"/>
    <n v="83.622186754748157"/>
    <n v="5017.3312052848896"/>
    <n v="5635.3751855722558"/>
    <n v="5.63"/>
    <n v="3.81"/>
    <n v="0.317"/>
    <n v="3.46"/>
    <n v="0.28499999999999998"/>
    <n v="75.626761162995606"/>
    <n v="6.2923053251101324"/>
    <n v="68.679420898678416"/>
    <n v="5.6571199295154182"/>
    <n v="84.908227305726882"/>
    <n v="7.064542796828194"/>
    <n v="77.108258918061679"/>
    <n v="6.3514028299559468"/>
    <n v="3.24"/>
    <n v="0.218"/>
    <n v="0.87"/>
    <n v="0.253"/>
    <n v="0.71"/>
    <n v="8.4000000000000005E-2"/>
    <n v="1.37"/>
    <n v="8.4000000000000005E-2"/>
    <n v="98.096368999999996"/>
    <n v="11.6057676"/>
    <n v="189.28454299999999"/>
    <n v="11.6057676"/>
    <n v="110.13546883181817"/>
    <n v="13.030111805454546"/>
    <n v="212.51491873181817"/>
    <n v="13.030111805454546"/>
    <n v="2.11"/>
    <n v="0.40100000000000002"/>
    <n v="0.32"/>
    <n v="0.127"/>
    <n v="105.86568843151116"/>
    <n v="20.119498133192412"/>
    <n v="16.055459856911646"/>
    <n v="6.3720106307118103"/>
    <n v="118.85829564810571"/>
    <n v="22.588709267720571"/>
    <n v="18.025902657532619"/>
    <n v="7.1540301172082597"/>
    <n v="1.0582284517435556"/>
    <n v="1.1513103602304062"/>
    <n v="-0.38055143172764977"/>
    <n v="2.0196023848335819E-2"/>
    <n v="4.6321155615449125E-2"/>
    <n v="0.65036637429166"/>
    <n v="-23.520437675249511"/>
    <n v="0.13737380049586775"/>
  </r>
  <r>
    <n v="2019"/>
    <n v="1"/>
    <x v="0"/>
    <s v="3"/>
    <n v="304"/>
    <n v="24"/>
    <x v="6"/>
    <s v="MAP"/>
    <x v="0"/>
    <n v="112"/>
    <x v="0"/>
    <n v="45"/>
    <x v="1"/>
    <n v="0"/>
    <n v="10"/>
    <n v="2.34"/>
    <n v="6.4"/>
    <n v="7.1"/>
    <n v="2.2999999999999998"/>
    <n v="42.699999999999996"/>
    <n v="33.9"/>
    <n v="22.018658931204168"/>
    <n v="28.504845910481816"/>
    <n v="37.9"/>
    <n v="343.27948212623596"/>
    <n v="1808.501410484314"/>
    <n v="368.7347149848938"/>
    <n v="2.7477061748504639"/>
    <n v="12.967259861991767"/>
    <n v="3.7848434448242188"/>
    <n v="5.39"/>
    <n v="0.35"/>
    <n v="6.3"/>
    <n v="5.5"/>
    <n v="6.2567644500732413"/>
    <n v="4.78"/>
    <n v="6.1"/>
    <n v="5.9"/>
    <n v="10.120781936645507"/>
    <n v="6.84"/>
    <n v="0.72589999999999999"/>
    <n v="117.3"/>
    <n v="30.5"/>
    <n v="86.8"/>
    <n v="1998.7707488986782"/>
    <n v="2244.0744317180615"/>
    <m/>
    <m/>
    <m/>
    <m/>
    <m/>
    <n v="520"/>
    <n v="11974.2"/>
    <n v="13443.76090909091"/>
    <n v="19.360000000000003"/>
    <n v="0.15"/>
    <n v="10.4"/>
    <n v="61.9"/>
    <n v="35"/>
    <n v="4.5"/>
    <n v="88.5489523809524"/>
    <n v="91.722383044316004"/>
    <n v="5503.34298265896"/>
    <n v="6181.2547773410406"/>
    <n v="6.18"/>
    <n v="3.57"/>
    <n v="0.27600000000000002"/>
    <n v="3.39"/>
    <n v="0.27600000000000002"/>
    <n v="71.356115735682806"/>
    <n v="5.5166072669603521"/>
    <n v="67.758328387665188"/>
    <n v="5.5166072669603521"/>
    <n v="80.113457212334794"/>
    <n v="6.1936454315418503"/>
    <n v="76.074123235242268"/>
    <n v="6.1936454315418503"/>
    <n v="3.26"/>
    <n v="0.223"/>
    <n v="0.85"/>
    <n v="0.25600000000000001"/>
    <n v="0.84"/>
    <n v="9.1999999999999998E-2"/>
    <n v="1.53"/>
    <n v="0.113"/>
    <n v="100.58328"/>
    <n v="11.016264000000001"/>
    <n v="183.20526000000004"/>
    <n v="13.530846"/>
    <n v="112.92759163636363"/>
    <n v="12.368260036363639"/>
    <n v="205.68954190909093"/>
    <n v="15.191449827272729"/>
    <n v="2.08"/>
    <n v="0.36899999999999999"/>
    <n v="0.28999999999999998"/>
    <n v="0.109"/>
    <n v="114.46953403930637"/>
    <n v="20.307335606011563"/>
    <n v="15.959694649710983"/>
    <n v="5.9986438510982669"/>
    <n v="128.51806776231214"/>
    <n v="22.799599521294798"/>
    <n v="17.918384447630057"/>
    <n v="6.7348410510057821"/>
    <n v="1.144232088535357"/>
    <n v="1.1620590989446888"/>
    <n v="11.750106163134236"/>
    <n v="1.017465683685417E-2"/>
    <n v="2.3336368891867361E-2"/>
    <m/>
    <m/>
    <m/>
  </r>
  <r>
    <n v="2019"/>
    <n v="1"/>
    <x v="0"/>
    <s v="3"/>
    <n v="305"/>
    <n v="25"/>
    <x v="2"/>
    <s v="MAP"/>
    <x v="0"/>
    <n v="112"/>
    <x v="2"/>
    <n v="135"/>
    <x v="1"/>
    <n v="0"/>
    <n v="10"/>
    <n v="2.34"/>
    <n v="6.4"/>
    <n v="7.1"/>
    <n v="2.2999999999999998"/>
    <n v="42.699999999999996"/>
    <n v="33.9"/>
    <n v="22.018658931204168"/>
    <n v="28.504845910481816"/>
    <n v="37.9"/>
    <n v="343.27948212623596"/>
    <n v="1808.501410484314"/>
    <n v="368.7347149848938"/>
    <n v="2.7477061748504639"/>
    <n v="12.967259861991767"/>
    <n v="3.7848434448242188"/>
    <n v="5.39"/>
    <n v="0.35"/>
    <n v="6.3"/>
    <n v="5.5"/>
    <n v="6.2567644500732413"/>
    <n v="4.78"/>
    <n v="6.1"/>
    <n v="5.9"/>
    <n v="10.120781936645507"/>
    <n v="6.84"/>
    <n v="0.79779999999999995"/>
    <n v="118.9"/>
    <n v="30.5"/>
    <n v="88.4"/>
    <n v="2035.6144493392071"/>
    <n v="2285.4398590308369"/>
    <m/>
    <m/>
    <m/>
    <m/>
    <m/>
    <n v="560"/>
    <n v="12895.3"/>
    <n v="14477.904999999999"/>
    <n v="19.624000000000002"/>
    <n v="0.15"/>
    <n v="10.199999999999999"/>
    <n v="62"/>
    <n v="35"/>
    <n v="4.5"/>
    <n v="89.765866666666682"/>
    <n v="93.190460423892119"/>
    <n v="5591.4276254335273"/>
    <n v="6280.1898465664754"/>
    <n v="6.28"/>
    <n v="3.47"/>
    <n v="0.28599999999999998"/>
    <n v="3.28"/>
    <n v="0.28100000000000003"/>
    <n v="70.635821392070497"/>
    <n v="5.8218573251101313"/>
    <n v="66.76815393832598"/>
    <n v="5.7200766026431733"/>
    <n v="79.304763108370054"/>
    <n v="6.5363579968281922"/>
    <n v="74.962427376211437"/>
    <n v="6.4220860038766538"/>
    <n v="3.24"/>
    <n v="0.21299999999999999"/>
    <n v="0.82"/>
    <n v="0.245"/>
    <n v="0.5"/>
    <n v="7.0000000000000007E-2"/>
    <n v="1.49"/>
    <n v="9.0999999999999998E-2"/>
    <n v="64.476500000000001"/>
    <n v="9.0267100000000013"/>
    <n v="192.13996999999998"/>
    <n v="11.734722999999999"/>
    <n v="72.389525000000006"/>
    <n v="10.134533500000002"/>
    <n v="215.72078449999998"/>
    <n v="13.174893549999998"/>
    <n v="2.14"/>
    <n v="0.42399999999999999"/>
    <n v="0.34"/>
    <n v="0.11"/>
    <n v="119.6565511842775"/>
    <n v="23.707653131838153"/>
    <n v="19.010853926473995"/>
    <n v="6.15057038797688"/>
    <n v="134.3416733750752"/>
    <n v="26.617228743472836"/>
    <n v="21.344004181086714"/>
    <n v="6.9054131174104061"/>
    <n v="1.1960812684142674"/>
    <n v="0.4522125168785735"/>
    <n v="4.6495544190109284"/>
    <n v="1.5124164766465472E-2"/>
    <n v="3.4688451299232731E-2"/>
    <m/>
    <m/>
    <m/>
  </r>
  <r>
    <n v="2019"/>
    <n v="1"/>
    <x v="0"/>
    <s v="3"/>
    <n v="306"/>
    <n v="26"/>
    <x v="0"/>
    <s v="MAP_ES"/>
    <x v="0"/>
    <n v="112"/>
    <x v="0"/>
    <n v="45"/>
    <x v="0"/>
    <n v="11"/>
    <n v="10"/>
    <n v="2.34"/>
    <n v="6.4"/>
    <n v="7.1"/>
    <n v="2.2999999999999998"/>
    <n v="42.699999999999996"/>
    <n v="33.9"/>
    <n v="22.018658931204168"/>
    <n v="28.504845910481816"/>
    <n v="37.9"/>
    <n v="343.27948212623596"/>
    <n v="1808.501410484314"/>
    <n v="368.7347149848938"/>
    <n v="2.7477061748504639"/>
    <n v="12.967259861991767"/>
    <n v="3.7848434448242188"/>
    <n v="5.39"/>
    <n v="0.35"/>
    <n v="6.3"/>
    <n v="5.5"/>
    <n v="6.2567644500732413"/>
    <n v="4.78"/>
    <n v="6.1"/>
    <n v="5.9"/>
    <n v="10.120781936645507"/>
    <n v="6.84"/>
    <n v="0.76790000000000003"/>
    <n v="150.5"/>
    <n v="30.5"/>
    <n v="120"/>
    <n v="2763.2775330396476"/>
    <n v="3102.4070484581498"/>
    <m/>
    <m/>
    <m/>
    <m/>
    <m/>
    <n v="560"/>
    <n v="12895.3"/>
    <n v="14477.904999999999"/>
    <n v="19.360000000000003"/>
    <n v="0.15"/>
    <n v="10.4"/>
    <n v="62.2"/>
    <n v="35"/>
    <n v="4.5"/>
    <n v="88.5489523809524"/>
    <n v="91.722383044316004"/>
    <n v="5503.34298265896"/>
    <n v="6181.2547773410406"/>
    <n v="6.18"/>
    <n v="3.24"/>
    <n v="0.27600000000000002"/>
    <n v="3.59"/>
    <n v="0.28499999999999998"/>
    <n v="89.530192070484588"/>
    <n v="7.6266459911894282"/>
    <n v="99.201663436123354"/>
    <n v="7.8753409691629948"/>
    <n v="100.51798837004407"/>
    <n v="8.562643453744494"/>
    <n v="111.37641303964759"/>
    <n v="8.8418600881057259"/>
    <n v="3.24"/>
    <n v="0.217"/>
    <n v="0.84"/>
    <n v="0.26800000000000002"/>
    <n v="0.52"/>
    <n v="7.3999999999999996E-2"/>
    <n v="1.37"/>
    <n v="0.10199999999999999"/>
    <n v="67.05556"/>
    <n v="9.5425219999999999"/>
    <n v="176.66560999999999"/>
    <n v="13.153205999999997"/>
    <n v="75.285105999999999"/>
    <n v="10.713649700000001"/>
    <n v="198.34729849999997"/>
    <n v="14.767463099999995"/>
    <n v="2.04"/>
    <n v="0.38500000000000001"/>
    <n v="0.31"/>
    <n v="0.11600000000000001"/>
    <n v="112.26819684624279"/>
    <n v="21.187870483236996"/>
    <n v="17.060363246242776"/>
    <n v="6.3838778598843939"/>
    <n v="126.04656645919077"/>
    <n v="23.788200042543355"/>
    <n v="19.154135099190754"/>
    <n v="7.1673537790520241"/>
    <n v="1.1222276252942927"/>
    <n v="1.2124464853487948"/>
    <n v="11.750106163134236"/>
    <n v="-4.6255612768143174E-3"/>
    <n v="-1.0609085497280544E-2"/>
    <n v="0.65157761627745669"/>
    <n v="26.104979758276386"/>
    <n v="0.29531482727272684"/>
  </r>
  <r>
    <n v="2019"/>
    <n v="1"/>
    <x v="0"/>
    <s v="3"/>
    <n v="307"/>
    <n v="27"/>
    <x v="8"/>
    <s v="MES10"/>
    <x v="0"/>
    <n v="112"/>
    <x v="0"/>
    <n v="45"/>
    <x v="0"/>
    <n v="11"/>
    <n v="10"/>
    <n v="2.34"/>
    <n v="6.4"/>
    <n v="7.1"/>
    <n v="2.2999999999999998"/>
    <n v="42.699999999999996"/>
    <n v="33.9"/>
    <n v="22.018658931204168"/>
    <n v="28.504845910481816"/>
    <n v="37.9"/>
    <n v="343.27948212623596"/>
    <n v="1808.501410484314"/>
    <n v="368.7347149848938"/>
    <n v="2.7477061748504639"/>
    <n v="12.967259861991767"/>
    <n v="3.7848434448242188"/>
    <n v="5.39"/>
    <n v="0.35"/>
    <n v="6.3"/>
    <n v="5.5"/>
    <n v="6.2567644500732413"/>
    <n v="4.78"/>
    <n v="6.1"/>
    <n v="5.9"/>
    <n v="10.120781936645507"/>
    <n v="6.84"/>
    <n v="0.70220000000000005"/>
    <n v="143.19999999999999"/>
    <n v="30.5"/>
    <n v="112.69999999999999"/>
    <n v="2595.1781497797356"/>
    <n v="2913.6772863436122"/>
    <m/>
    <m/>
    <m/>
    <m/>
    <m/>
    <n v="460"/>
    <n v="10592.56"/>
    <n v="11892.555999999999"/>
    <n v="16.764000000000003"/>
    <n v="0.15"/>
    <n v="10.5"/>
    <n v="60.8"/>
    <n v="35"/>
    <n v="4.5"/>
    <n v="76.582628571428586"/>
    <n v="79.238673492981022"/>
    <n v="4754.3204095788615"/>
    <n v="5339.9662418497128"/>
    <n v="5.34"/>
    <n v="3.51"/>
    <n v="0.29699999999999999"/>
    <n v="3.28"/>
    <n v="0.28100000000000003"/>
    <n v="91.090753057268714"/>
    <n v="7.7076791048458144"/>
    <n v="85.121843312775312"/>
    <n v="7.2924506008810583"/>
    <n v="102.27007275066079"/>
    <n v="8.653621540440529"/>
    <n v="95.568614992070465"/>
    <n v="8.1874331746255518"/>
    <n v="3.22"/>
    <n v="0.214"/>
    <n v="0.87"/>
    <n v="0.25"/>
    <n v="0.75"/>
    <n v="0.107"/>
    <n v="1.44"/>
    <n v="0.121"/>
    <n v="79.444199999999995"/>
    <n v="11.334039199999999"/>
    <n v="152.53286399999999"/>
    <n v="12.816997599999999"/>
    <n v="89.19417"/>
    <n v="12.725034919999999"/>
    <n v="171.2528064"/>
    <n v="14.389992759999998"/>
    <n v="2.08"/>
    <n v="0.35199999999999998"/>
    <n v="0.28999999999999998"/>
    <n v="0.114"/>
    <n v="98.889864519240319"/>
    <n v="16.735207841717592"/>
    <n v="13.787529187778697"/>
    <n v="5.4199252669199023"/>
    <n v="111.02634789205618"/>
    <n v="18.78907425865566"/>
    <n v="15.479635042642446"/>
    <n v="6.0850979133146179"/>
    <n v="0.98849844339345849"/>
    <n v="0.95764904478367274"/>
    <n v="-6.9451946255619381"/>
    <n v="-7.1019796029874266E-2"/>
    <n v="-0.16288944043549144"/>
    <n v="0.55319071939223796"/>
    <n v="-50.375796195480689"/>
    <n v="0.26099934181818168"/>
  </r>
  <r>
    <n v="2019"/>
    <n v="1"/>
    <x v="0"/>
    <s v="3"/>
    <n v="308"/>
    <n v="28"/>
    <x v="3"/>
    <s v="MESZ"/>
    <x v="0"/>
    <n v="112"/>
    <x v="0"/>
    <n v="45"/>
    <x v="0"/>
    <n v="11"/>
    <n v="10"/>
    <n v="2.34"/>
    <n v="6.4"/>
    <n v="7.1"/>
    <n v="2.2999999999999998"/>
    <n v="42.699999999999996"/>
    <n v="33.9"/>
    <n v="22.018658931204168"/>
    <n v="28.504845910481816"/>
    <n v="37.9"/>
    <n v="343.27948212623596"/>
    <n v="1808.501410484314"/>
    <n v="368.7347149848938"/>
    <n v="2.7477061748504639"/>
    <n v="12.967259861991767"/>
    <n v="3.7848434448242188"/>
    <n v="5.39"/>
    <n v="0.35"/>
    <n v="6.3"/>
    <n v="5.5"/>
    <n v="6.2567644500732413"/>
    <n v="4.78"/>
    <n v="6.1"/>
    <n v="5.9"/>
    <n v="10.120781936645507"/>
    <n v="6.84"/>
    <n v="0.72519999999999996"/>
    <n v="129.6"/>
    <n v="30.5"/>
    <n v="99.1"/>
    <n v="2282.0066960352419"/>
    <n v="2562.0711541850214"/>
    <m/>
    <m/>
    <m/>
    <m/>
    <m/>
    <n v="500"/>
    <n v="11513.66"/>
    <n v="12926.700090909089"/>
    <n v="19.404000000000003"/>
    <n v="0.15"/>
    <n v="10.199999999999999"/>
    <n v="61.9"/>
    <n v="35"/>
    <n v="4.5"/>
    <n v="88.751771428571445"/>
    <n v="92.137677159372444"/>
    <n v="5528.2606295623464"/>
    <n v="6209.2418252947991"/>
    <n v="6.21"/>
    <n v="3.53"/>
    <n v="0.29299999999999998"/>
    <n v="3.67"/>
    <n v="0.28999999999999998"/>
    <n v="80.554836370044029"/>
    <n v="6.6862796193832583"/>
    <n v="83.749645744493364"/>
    <n v="6.6178194185022008"/>
    <n v="90.441111742731252"/>
    <n v="7.5068684817621127"/>
    <n v="94.028011358590291"/>
    <n v="7.4300063471365618"/>
    <n v="3.38"/>
    <n v="0.21"/>
    <n v="0.84"/>
    <n v="0.24299999999999999"/>
    <n v="0.7"/>
    <n v="7.6999999999999999E-2"/>
    <n v="1.47"/>
    <n v="0.12"/>
    <n v="80.595619999999997"/>
    <n v="8.8655181999999986"/>
    <n v="169.25080199999999"/>
    <n v="13.816391999999999"/>
    <n v="90.486900636363629"/>
    <n v="9.953559069999999"/>
    <n v="190.02249133636363"/>
    <n v="15.512040109090906"/>
    <n v="2.1800000000000002"/>
    <n v="0.42499999999999999"/>
    <n v="0.37"/>
    <n v="0.126"/>
    <n v="120.51608172445916"/>
    <n v="23.495107675639975"/>
    <n v="20.454564329380684"/>
    <n v="6.9656083932485569"/>
    <n v="135.30669175427914"/>
    <n v="26.378598163104879"/>
    <n v="22.964897224350132"/>
    <n v="7.820478514238153"/>
    <n v="1.2046730953436429"/>
    <n v="1.3444749318605953"/>
    <n v="12.372040562106648"/>
    <n v="3.6047938513441756E-2"/>
    <n v="8.2678758058352647E-2"/>
    <n v="0.7109525922034684"/>
    <n v="28.649256844981707"/>
    <n v="0.36300364628099141"/>
  </r>
  <r>
    <n v="2019"/>
    <n v="1"/>
    <x v="0"/>
    <s v="3"/>
    <n v="309"/>
    <n v="29"/>
    <x v="1"/>
    <s v="MAP"/>
    <x v="0"/>
    <n v="112"/>
    <x v="1"/>
    <n v="90"/>
    <x v="1"/>
    <n v="0"/>
    <n v="10"/>
    <n v="2.34"/>
    <n v="6.4"/>
    <n v="7.1"/>
    <n v="2.2999999999999998"/>
    <n v="42.699999999999996"/>
    <n v="33.9"/>
    <n v="22.018658931204168"/>
    <n v="28.504845910481816"/>
    <n v="37.9"/>
    <n v="343.27948212623596"/>
    <n v="1808.501410484314"/>
    <n v="368.7347149848938"/>
    <n v="2.7477061748504639"/>
    <n v="12.967259861991767"/>
    <n v="3.7848434448242188"/>
    <n v="5.39"/>
    <n v="0.35"/>
    <n v="6.3"/>
    <n v="5.5"/>
    <n v="6.2567644500732413"/>
    <n v="4.78"/>
    <n v="6.1"/>
    <n v="5.9"/>
    <n v="10.120781936645507"/>
    <n v="6.84"/>
    <n v="0.67820000000000003"/>
    <n v="86.6"/>
    <n v="30.5"/>
    <n v="56.099999999999994"/>
    <n v="1291.8322466960351"/>
    <n v="1450.3752951541849"/>
    <m/>
    <m/>
    <m/>
    <m/>
    <m/>
    <n v="400"/>
    <n v="9210.93"/>
    <n v="10341.362318181818"/>
    <n v="16.104000000000003"/>
    <n v="0.15"/>
    <n v="10.3"/>
    <n v="61.1"/>
    <n v="35"/>
    <n v="4.5"/>
    <n v="73.540342857142861"/>
    <n v="76.260910454170116"/>
    <n v="4575.6546272502073"/>
    <n v="5139.292083606937"/>
    <n v="5.14"/>
    <n v="4.05"/>
    <n v="0.312"/>
    <n v="3.62"/>
    <n v="0.29199999999999998"/>
    <n v="52.319205991189421"/>
    <n v="4.0305166096916292"/>
    <n v="46.764327330396476"/>
    <n v="3.7721501603524223"/>
    <n v="58.740199453744488"/>
    <n v="4.525170920881056"/>
    <n v="52.503585684581502"/>
    <n v="4.2350958618502199"/>
    <n v="3.16"/>
    <n v="0.214"/>
    <n v="0.86"/>
    <n v="0.24399999999999999"/>
    <n v="0.79"/>
    <n v="0.106"/>
    <n v="1.54"/>
    <n v="0.104"/>
    <n v="72.76634700000001"/>
    <n v="9.7635857999999995"/>
    <n v="141.848322"/>
    <n v="9.5793672000000001"/>
    <n v="81.696762313636384"/>
    <n v="10.961844057272728"/>
    <n v="159.25697969999999"/>
    <n v="10.75501681090909"/>
    <n v="2.14"/>
    <n v="0.41"/>
    <n v="0.36"/>
    <n v="0.128"/>
    <n v="97.919009023154445"/>
    <n v="18.760183971725848"/>
    <n v="16.472356658100747"/>
    <n v="5.8568379228802661"/>
    <n v="109.93634194872341"/>
    <n v="21.062570186437657"/>
    <n v="18.493964066140386"/>
    <n v="6.5756316679610256"/>
    <n v="0.97879381743096527"/>
    <n v="0.53676274685111258"/>
    <n v="-5.7023101821451441"/>
    <n v="-2.9839841736551322E-2"/>
    <n v="-6.8440003982915873E-2"/>
    <m/>
    <m/>
    <m/>
  </r>
  <r>
    <n v="2019"/>
    <n v="1"/>
    <x v="0"/>
    <s v="3"/>
    <n v="310"/>
    <n v="30"/>
    <x v="9"/>
    <s v="MAP_AS"/>
    <x v="0"/>
    <n v="112"/>
    <x v="0"/>
    <n v="45"/>
    <x v="2"/>
    <n v="45"/>
    <n v="10"/>
    <n v="2.34"/>
    <n v="6.4"/>
    <n v="7.1"/>
    <n v="2.2999999999999998"/>
    <n v="42.699999999999996"/>
    <n v="33.9"/>
    <n v="22.018658931204168"/>
    <n v="28.504845910481816"/>
    <n v="37.9"/>
    <n v="343.27948212623596"/>
    <n v="1808.501410484314"/>
    <n v="368.7347149848938"/>
    <n v="2.7477061748504639"/>
    <n v="12.967259861991767"/>
    <n v="3.7848434448242188"/>
    <n v="5.39"/>
    <n v="0.35"/>
    <n v="6.3"/>
    <n v="5.5"/>
    <n v="6.2567644500732413"/>
    <n v="4.78"/>
    <n v="6.1"/>
    <n v="5.9"/>
    <n v="10.120781936645507"/>
    <n v="6.84"/>
    <n v="0.77270000000000005"/>
    <n v="115.7"/>
    <n v="30.5"/>
    <n v="85.2"/>
    <n v="1961.9270484581498"/>
    <n v="2202.7090044052861"/>
    <m/>
    <m/>
    <m/>
    <m/>
    <m/>
    <n v="480"/>
    <n v="11053.11"/>
    <n v="12409.628045454547"/>
    <n v="19.8"/>
    <n v="0.15"/>
    <n v="10.1"/>
    <n v="62.1"/>
    <n v="35"/>
    <n v="4.5"/>
    <n v="90.57714285714286"/>
    <n v="94.137400495458309"/>
    <n v="5648.2440297274989"/>
    <n v="6344.0049988439314"/>
    <n v="6.34"/>
    <n v="3.55"/>
    <n v="0.248"/>
    <n v="3.28"/>
    <n v="0.30299999999999999"/>
    <n v="69.64841022026431"/>
    <n v="4.8655790801762118"/>
    <n v="64.351207189427299"/>
    <n v="5.944638956828193"/>
    <n v="78.196169656387653"/>
    <n v="5.4627183309251102"/>
    <n v="72.248855344493379"/>
    <n v="6.6742082833480163"/>
    <n v="3.26"/>
    <n v="0.221"/>
    <n v="0.9"/>
    <n v="0.249"/>
    <n v="0.78"/>
    <n v="9.6000000000000002E-2"/>
    <n v="1.35"/>
    <n v="9.8000000000000004E-2"/>
    <n v="86.214258000000015"/>
    <n v="10.610985600000001"/>
    <n v="149.21698500000002"/>
    <n v="10.8320478"/>
    <n v="96.795098754545478"/>
    <n v="11.913242923636364"/>
    <n v="167.52997861363639"/>
    <n v="12.161435484545455"/>
    <n v="2.31"/>
    <n v="0.47499999999999998"/>
    <n v="0.41"/>
    <n v="0.13200000000000001"/>
    <n v="130.47443708670522"/>
    <n v="26.829159141205619"/>
    <n v="23.157800521882741"/>
    <n v="7.4556821192402989"/>
    <n v="146.48720891098267"/>
    <n v="30.121828672171763"/>
    <n v="25.999894222295623"/>
    <n v="8.3706976520561547"/>
    <n v="1.3042163480540749"/>
    <n v="1.5352614002126279"/>
    <n v="15.366777752087364"/>
    <n v="0.16277936879573612"/>
    <n v="0.37334717613700946"/>
    <n v="0.18601550337902567"/>
    <n v="9.997888863198467"/>
    <n v="1.4276344101010115E-2"/>
  </r>
  <r>
    <n v="2019"/>
    <n v="1"/>
    <x v="0"/>
    <s v="4"/>
    <n v="401"/>
    <n v="31"/>
    <x v="7"/>
    <s v="Urea"/>
    <x v="0"/>
    <n v="112"/>
    <x v="3"/>
    <n v="0"/>
    <x v="1"/>
    <n v="0"/>
    <n v="10"/>
    <n v="1.95"/>
    <n v="6.4"/>
    <n v="7"/>
    <n v="2.1"/>
    <n v="35"/>
    <n v="27.200000000000003"/>
    <n v="17.535154230570395"/>
    <n v="24.166065038120429"/>
    <n v="30.4"/>
    <n v="336.65976166725159"/>
    <n v="1979.1216802597046"/>
    <n v="382.26575136184692"/>
    <n v="4.5657038688659668"/>
    <n v="13.922701871858708"/>
    <n v="3.6052513122558594"/>
    <n v="3.75"/>
    <n v="0.55000000000000004"/>
    <n v="4.3"/>
    <n v="4.8"/>
    <n v="126.09778503417968"/>
    <n v="3.04"/>
    <n v="5.5"/>
    <n v="5.7"/>
    <n v="18.462882080078124"/>
    <n v="2.94"/>
    <n v="0.77849999999999997"/>
    <n v="134.80000000000001"/>
    <n v="30.5"/>
    <n v="104.30000000000001"/>
    <n v="2401.7487224669608"/>
    <n v="2696.5087929515425"/>
    <m/>
    <m/>
    <m/>
    <m/>
    <m/>
    <n v="580"/>
    <n v="13355.84"/>
    <n v="14994.965818181818"/>
    <n v="18.700000000000003"/>
    <n v="0.15"/>
    <n v="10.3"/>
    <n v="62.2"/>
    <n v="35"/>
    <n v="4.5"/>
    <n v="85.506666666666675"/>
    <n v="88.66991907514452"/>
    <n v="5320.1951445086715"/>
    <n v="5975.5464554913306"/>
    <n v="5.97"/>
    <n v="3.39"/>
    <n v="0.25700000000000001"/>
    <n v="3.14"/>
    <n v="0.28899999999999998"/>
    <n v="81.419281691629976"/>
    <n v="6.1724942167400894"/>
    <n v="75.414909885462578"/>
    <n v="6.9410538079295163"/>
    <n v="91.411648081057294"/>
    <n v="6.9300275978854637"/>
    <n v="84.670376098678432"/>
    <n v="7.7929104116299568"/>
    <n v="3.12"/>
    <n v="0.2"/>
    <n v="0.76"/>
    <n v="0.27700000000000002"/>
    <n v="0.56999999999999995"/>
    <n v="7.6999999999999999E-2"/>
    <n v="1.2"/>
    <n v="9.5000000000000001E-2"/>
    <n v="76.128287999999998"/>
    <n v="10.283996799999999"/>
    <n v="160.27008000000001"/>
    <n v="12.688048"/>
    <n v="85.471305163636359"/>
    <n v="11.546123679999999"/>
    <n v="179.93958981818184"/>
    <n v="14.245217527272727"/>
    <n v="2.0099999999999998"/>
    <n v="0.39500000000000002"/>
    <n v="0.34"/>
    <n v="0.125"/>
    <n v="106.93592240462428"/>
    <n v="21.014770820809254"/>
    <n v="18.088663491329484"/>
    <n v="6.6502439306358392"/>
    <n v="120.05987651791908"/>
    <n v="23.593856330635841"/>
    <n v="20.308635828901739"/>
    <n v="7.4664102312138736"/>
    <n v="1.0689264602971347"/>
    <m/>
    <m/>
    <m/>
    <m/>
    <m/>
    <m/>
    <m/>
  </r>
  <r>
    <n v="2019"/>
    <n v="1"/>
    <x v="0"/>
    <s v="4"/>
    <n v="402"/>
    <n v="32"/>
    <x v="6"/>
    <s v="MAP"/>
    <x v="0"/>
    <n v="112"/>
    <x v="0"/>
    <n v="45"/>
    <x v="1"/>
    <n v="0"/>
    <n v="10"/>
    <n v="1.95"/>
    <n v="6.4"/>
    <n v="7"/>
    <n v="2.1"/>
    <n v="35"/>
    <n v="27.200000000000003"/>
    <n v="17.535154230570395"/>
    <n v="24.166065038120429"/>
    <n v="30.4"/>
    <n v="336.65976166725159"/>
    <n v="1979.1216802597046"/>
    <n v="382.26575136184692"/>
    <n v="4.5657038688659668"/>
    <n v="13.922701871858708"/>
    <n v="3.6052513122558594"/>
    <n v="3.75"/>
    <n v="0.55000000000000004"/>
    <n v="4.3"/>
    <n v="4.8"/>
    <n v="126.09778503417968"/>
    <n v="3.04"/>
    <n v="5.5"/>
    <n v="5.7"/>
    <n v="18.462882080078124"/>
    <n v="2.94"/>
    <n v="0.71840000000000004"/>
    <n v="130.5"/>
    <n v="30.5"/>
    <n v="100"/>
    <n v="2302.7312775330397"/>
    <n v="2585.3392070484583"/>
    <m/>
    <m/>
    <m/>
    <m/>
    <m/>
    <n v="500"/>
    <n v="11513.66"/>
    <n v="12926.700090909089"/>
    <n v="18.612000000000002"/>
    <n v="0.15"/>
    <n v="10.4"/>
    <n v="62"/>
    <n v="35"/>
    <n v="4.5"/>
    <n v="85.101028571428571"/>
    <n v="88.150892023121386"/>
    <n v="5289.0535213872836"/>
    <n v="5940.5687506127169"/>
    <n v="5.94"/>
    <n v="3.67"/>
    <n v="0.27400000000000002"/>
    <n v="3.13"/>
    <n v="0.28399999999999997"/>
    <n v="84.510237885462544"/>
    <n v="6.3094837004405298"/>
    <n v="72.075488986784151"/>
    <n v="6.5397568281938323"/>
    <n v="94.881948898678388"/>
    <n v="7.0838294273127769"/>
    <n v="80.921117180616761"/>
    <n v="7.3423633480176207"/>
    <n v="3.19"/>
    <n v="0.224"/>
    <n v="0.86"/>
    <n v="0.316"/>
    <n v="0.55000000000000004"/>
    <n v="6.3E-2"/>
    <n v="1.43"/>
    <n v="0.105"/>
    <n v="63.325130000000009"/>
    <n v="7.2536057999999999"/>
    <n v="164.64533800000001"/>
    <n v="12.089343"/>
    <n v="71.096850500000002"/>
    <n v="8.1438210572727261"/>
    <n v="184.85181130000001"/>
    <n v="13.573035095454546"/>
    <n v="1.99"/>
    <n v="0.38600000000000001"/>
    <n v="0.33"/>
    <n v="0.124"/>
    <n v="105.25216507560695"/>
    <n v="20.415746592554914"/>
    <n v="17.453876620578036"/>
    <n v="6.5584263665202318"/>
    <n v="118.1694762439769"/>
    <n v="22.921315492550292"/>
    <n v="19.595943296739886"/>
    <n v="7.3633241478658968"/>
    <n v="1.0520957010795191"/>
    <n v="1.1682627672043981"/>
    <n v="6.4015277913937094"/>
    <n v="-8.0996965559488543E-2"/>
    <n v="-0.18577285678781777"/>
    <m/>
    <m/>
    <m/>
  </r>
  <r>
    <n v="2019"/>
    <n v="1"/>
    <x v="0"/>
    <s v="4"/>
    <n v="403"/>
    <n v="33"/>
    <x v="8"/>
    <s v="MES10"/>
    <x v="0"/>
    <n v="112"/>
    <x v="0"/>
    <n v="45"/>
    <x v="0"/>
    <n v="11"/>
    <n v="10"/>
    <n v="1.95"/>
    <n v="6.4"/>
    <n v="7"/>
    <n v="2.1"/>
    <n v="35"/>
    <n v="27.200000000000003"/>
    <n v="17.535154230570395"/>
    <n v="24.166065038120429"/>
    <n v="30.4"/>
    <n v="336.65976166725159"/>
    <n v="1979.1216802597046"/>
    <n v="382.26575136184692"/>
    <n v="4.5657038688659668"/>
    <n v="13.922701871858708"/>
    <n v="3.6052513122558594"/>
    <n v="3.75"/>
    <n v="0.55000000000000004"/>
    <n v="4.3"/>
    <n v="4.8"/>
    <n v="126.09778503417968"/>
    <n v="3.04"/>
    <n v="5.5"/>
    <n v="5.7"/>
    <n v="18.462882080078124"/>
    <n v="2.94"/>
    <n v="0.76880000000000004"/>
    <n v="131.4"/>
    <n v="30.5"/>
    <n v="100.9"/>
    <n v="2323.455859030837"/>
    <n v="2608.6072599118943"/>
    <m/>
    <m/>
    <m/>
    <m/>
    <m/>
    <n v="520"/>
    <n v="11974.2"/>
    <n v="13443.76090909091"/>
    <n v="18.920000000000002"/>
    <n v="0.15"/>
    <n v="10.3"/>
    <n v="61.9"/>
    <n v="35"/>
    <n v="4.5"/>
    <n v="86.520761904761912"/>
    <n v="89.721529975227099"/>
    <n v="5383.2917985136264"/>
    <n v="6046.4154700578047"/>
    <n v="6.04"/>
    <n v="3.31"/>
    <n v="0.24"/>
    <n v="3.3"/>
    <n v="0.26"/>
    <n v="76.906388933920695"/>
    <n v="5.576294061674008"/>
    <n v="76.674043348017619"/>
    <n v="6.0409852334801757"/>
    <n v="86.344900303083691"/>
    <n v="6.2606574237885457"/>
    <n v="86.084039577092511"/>
    <n v="6.7823788757709247"/>
    <n v="3.23"/>
    <n v="0.214"/>
    <n v="0.82"/>
    <n v="0.28299999999999997"/>
    <n v="0.69"/>
    <n v="0.08"/>
    <n v="1.24"/>
    <n v="0.112"/>
    <n v="82.621980000000008"/>
    <n v="9.5793600000000012"/>
    <n v="148.48008000000002"/>
    <n v="13.411104000000002"/>
    <n v="92.76195027272729"/>
    <n v="10.755008727272729"/>
    <n v="166.70263527272729"/>
    <n v="15.05701221818182"/>
    <n v="2"/>
    <n v="0.46300000000000002"/>
    <n v="0.41"/>
    <n v="0.13100000000000001"/>
    <n v="107.66583597027252"/>
    <n v="24.924641027118092"/>
    <n v="22.071496373905866"/>
    <n v="7.0521122560528502"/>
    <n v="120.87937038480597"/>
    <n v="27.983574244082586"/>
    <n v="24.780270928885223"/>
    <n v="7.9175987602047906"/>
    <n v="1.0762226420338856"/>
    <n v="1.4262779940918748"/>
    <n v="8.7536771123956587"/>
    <n v="8.952406603011806E-2"/>
    <n v="0.20533042667458271"/>
    <n v="0.71978170547316278"/>
    <n v="13.846860914345847"/>
    <n v="0.32163747438016538"/>
  </r>
  <r>
    <n v="2019"/>
    <n v="1"/>
    <x v="0"/>
    <s v="4"/>
    <n v="404"/>
    <n v="34"/>
    <x v="1"/>
    <s v="MAP"/>
    <x v="0"/>
    <n v="112"/>
    <x v="1"/>
    <n v="90"/>
    <x v="1"/>
    <n v="0"/>
    <n v="10"/>
    <n v="1.95"/>
    <n v="6.4"/>
    <n v="7"/>
    <n v="2.1"/>
    <n v="35"/>
    <n v="27.200000000000003"/>
    <n v="17.535154230570395"/>
    <n v="24.166065038120429"/>
    <n v="30.4"/>
    <n v="336.65976166725159"/>
    <n v="1979.1216802597046"/>
    <n v="382.26575136184692"/>
    <n v="4.5657038688659668"/>
    <n v="13.922701871858708"/>
    <n v="3.6052513122558594"/>
    <n v="3.75"/>
    <n v="0.55000000000000004"/>
    <n v="4.3"/>
    <n v="4.8"/>
    <n v="126.09778503417968"/>
    <n v="3.04"/>
    <n v="5.5"/>
    <n v="5.7"/>
    <n v="18.462882080078124"/>
    <n v="2.94"/>
    <n v="0.69479999999999997"/>
    <n v="98.7"/>
    <n v="30.5"/>
    <n v="68.2"/>
    <n v="1570.4627312775328"/>
    <n v="1763.2013392070482"/>
    <m/>
    <m/>
    <m/>
    <m/>
    <m/>
    <n v="640"/>
    <n v="14737.48"/>
    <n v="16546.170727272725"/>
    <n v="17.204000000000001"/>
    <n v="0.15"/>
    <n v="10.5"/>
    <n v="61.9"/>
    <n v="35"/>
    <n v="4.5"/>
    <n v="78.61081904761906"/>
    <n v="81.337205835397754"/>
    <n v="4880.2323501238652"/>
    <n v="5481.3882441618498"/>
    <n v="5.48"/>
    <n v="3.45"/>
    <n v="0.25900000000000001"/>
    <n v="3.05"/>
    <n v="0.26700000000000002"/>
    <n v="54.180964229074888"/>
    <n v="4.0674984740088105"/>
    <n v="47.899113303964754"/>
    <n v="4.1931354925110131"/>
    <n v="60.830446202643166"/>
    <n v="4.5666914685462556"/>
    <n v="53.777640845814972"/>
    <n v="4.7077475756828191"/>
    <n v="3.36"/>
    <n v="0.217"/>
    <n v="0.88"/>
    <n v="0.28399999999999997"/>
    <n v="0.62"/>
    <n v="8.6999999999999994E-2"/>
    <n v="1.21"/>
    <n v="9.9000000000000005E-2"/>
    <n v="91.372375999999988"/>
    <n v="12.821607599999998"/>
    <n v="178.32350799999998"/>
    <n v="14.5901052"/>
    <n v="102.5862585090909"/>
    <n v="14.395168532727272"/>
    <n v="200.20866579999998"/>
    <n v="16.380709020000001"/>
    <n v="2.08"/>
    <n v="0.34799999999999998"/>
    <n v="0.3"/>
    <n v="0.126"/>
    <n v="101.50883288257639"/>
    <n v="16.98320857843105"/>
    <n v="14.640697050371596"/>
    <n v="6.1490927611560702"/>
    <n v="113.9667350999835"/>
    <n v="19.067511449420316"/>
    <n v="16.437509870189928"/>
    <n v="6.9037541454797697"/>
    <n v="1.0146775282070566"/>
    <n v="0.48592027139195504"/>
    <n v="-1.9012417315350023"/>
    <n v="-1.3859111309471216E-2"/>
    <n v="-3.1786952544658756E-2"/>
    <m/>
    <m/>
    <m/>
  </r>
  <r>
    <n v="2019"/>
    <n v="1"/>
    <x v="0"/>
    <s v="4"/>
    <n v="405"/>
    <n v="35"/>
    <x v="5"/>
    <s v="MAP_AS"/>
    <x v="0"/>
    <n v="112"/>
    <x v="0"/>
    <n v="45"/>
    <x v="0"/>
    <n v="11"/>
    <n v="10"/>
    <n v="1.95"/>
    <n v="6.4"/>
    <n v="7"/>
    <n v="2.1"/>
    <n v="35"/>
    <n v="27.200000000000003"/>
    <n v="17.535154230570395"/>
    <n v="24.166065038120429"/>
    <n v="30.4"/>
    <n v="336.65976166725159"/>
    <n v="1979.1216802597046"/>
    <n v="382.26575136184692"/>
    <n v="4.5657038688659668"/>
    <n v="13.922701871858708"/>
    <n v="3.6052513122558594"/>
    <n v="3.75"/>
    <n v="0.55000000000000004"/>
    <n v="4.3"/>
    <n v="4.8"/>
    <n v="126.09778503417968"/>
    <n v="3.04"/>
    <n v="5.5"/>
    <n v="5.7"/>
    <n v="18.462882080078124"/>
    <n v="2.94"/>
    <n v="0.75439999999999996"/>
    <n v="148.80000000000001"/>
    <n v="30.5"/>
    <n v="118.30000000000001"/>
    <n v="2724.1311013215859"/>
    <n v="3058.4562819383259"/>
    <m/>
    <m/>
    <m/>
    <m/>
    <m/>
    <n v="660"/>
    <n v="15198.03"/>
    <n v="17063.242772727273"/>
    <n v="20.108000000000004"/>
    <n v="0.15"/>
    <n v="10.3"/>
    <n v="61.3"/>
    <n v="35"/>
    <n v="4.5"/>
    <n v="91.996876190476215"/>
    <n v="95.400228835673033"/>
    <n v="5724.013730140382"/>
    <n v="6429.1081487167658"/>
    <n v="6.43"/>
    <n v="3.41"/>
    <n v="0.22800000000000001"/>
    <n v="3.21"/>
    <n v="0.26200000000000001"/>
    <n v="92.892870555066068"/>
    <n v="6.2110189110132152"/>
    <n v="87.444608352422904"/>
    <n v="7.1372234854625551"/>
    <n v="104.29335921409691"/>
    <n v="6.9732803228193827"/>
    <n v="98.176446650220271"/>
    <n v="8.0131554586784137"/>
    <n v="3.45"/>
    <n v="0.20899999999999999"/>
    <n v="0.83"/>
    <n v="0.29499999999999998"/>
    <n v="0.55000000000000004"/>
    <n v="7.0999999999999994E-2"/>
    <n v="1.38"/>
    <n v="0.108"/>
    <n v="83.589165000000008"/>
    <n v="10.790601299999999"/>
    <n v="209.73281400000002"/>
    <n v="16.413872400000002"/>
    <n v="93.847835250000003"/>
    <n v="12.114902368636363"/>
    <n v="235.47275026363639"/>
    <n v="18.428302194545459"/>
    <n v="2.16"/>
    <n v="0.42199999999999999"/>
    <n v="0.37"/>
    <n v="0.13800000000000001"/>
    <n v="123.63869657103226"/>
    <n v="24.155337941192411"/>
    <n v="21.178850801519413"/>
    <n v="7.8991389475937277"/>
    <n v="138.81253660474985"/>
    <n v="27.119856688520571"/>
    <n v="23.778073399887706"/>
    <n v="8.8685787275256853"/>
    <n v="1.2358866067602172"/>
    <n v="1.3822556925851464"/>
    <n v="17.257958860372572"/>
    <n v="0.1005502012701541"/>
    <n v="0.23061972768383968"/>
    <n v="0.80623442977506232"/>
    <n v="48.637104428796853"/>
    <n v="0.62811838132231446"/>
  </r>
  <r>
    <n v="2019"/>
    <n v="1"/>
    <x v="0"/>
    <s v="4"/>
    <n v="406"/>
    <n v="36"/>
    <x v="3"/>
    <s v="MESZ"/>
    <x v="0"/>
    <n v="112"/>
    <x v="0"/>
    <n v="45"/>
    <x v="0"/>
    <n v="11"/>
    <n v="10"/>
    <n v="1.95"/>
    <n v="6.4"/>
    <n v="7"/>
    <n v="2.1"/>
    <n v="35"/>
    <n v="27.200000000000003"/>
    <n v="17.535154230570395"/>
    <n v="24.166065038120429"/>
    <n v="30.4"/>
    <n v="336.65976166725159"/>
    <n v="1979.1216802597046"/>
    <n v="382.26575136184692"/>
    <n v="4.5657038688659668"/>
    <n v="13.922701871858708"/>
    <n v="3.6052513122558594"/>
    <n v="3.75"/>
    <n v="0.55000000000000004"/>
    <n v="4.3"/>
    <n v="4.8"/>
    <n v="126.09778503417968"/>
    <n v="3.04"/>
    <n v="5.5"/>
    <n v="5.7"/>
    <n v="18.462882080078124"/>
    <n v="2.94"/>
    <n v="0.71399999999999997"/>
    <n v="92.7"/>
    <n v="30.5"/>
    <n v="62.2"/>
    <n v="1432.2988546255508"/>
    <n v="1608.080986784141"/>
    <m/>
    <m/>
    <m/>
    <m/>
    <m/>
    <n v="680"/>
    <n v="15658.57"/>
    <n v="17580.30359090909"/>
    <n v="18.084000000000003"/>
    <n v="0.15"/>
    <n v="10.5"/>
    <n v="61.8"/>
    <n v="35"/>
    <n v="4.5"/>
    <n v="82.667200000000022"/>
    <n v="85.534270520231232"/>
    <n v="5132.0562312138736"/>
    <n v="5764.2322487861284"/>
    <n v="5.76"/>
    <n v="3.79"/>
    <n v="0.26100000000000001"/>
    <n v="3.15"/>
    <n v="0.28599999999999998"/>
    <n v="54.284126590308382"/>
    <n v="3.7383000105726873"/>
    <n v="45.117413920704848"/>
    <n v="4.0963747242290749"/>
    <n v="60.946269399118961"/>
    <n v="4.1970913755066075"/>
    <n v="50.65455108370044"/>
    <n v="4.5991116222026429"/>
    <n v="3.44"/>
    <n v="0.20499999999999999"/>
    <n v="0.89"/>
    <n v="0.27300000000000002"/>
    <n v="0.94"/>
    <n v="0.14399999999999999"/>
    <n v="1.34"/>
    <n v="0.121"/>
    <n v="147.19055799999998"/>
    <n v="22.548340799999998"/>
    <n v="209.824838"/>
    <n v="18.946869699999997"/>
    <n v="165.25485375454545"/>
    <n v="25.315637170909088"/>
    <n v="235.57606811818184"/>
    <n v="21.272167344999996"/>
    <n v="2.11"/>
    <n v="0.35299999999999998"/>
    <n v="0.31"/>
    <n v="0.125"/>
    <n v="108.28638647861271"/>
    <n v="18.116158496184973"/>
    <n v="15.909374316763008"/>
    <n v="6.4150702890173426"/>
    <n v="121.57607936462428"/>
    <n v="20.339505220716767"/>
    <n v="17.861888437456649"/>
    <n v="7.2023743699421985"/>
    <n v="1.0824256357837856"/>
    <n v="1.0366720295982041"/>
    <n v="2.4829388619139636"/>
    <n v="0.24322538648057462"/>
    <n v="0.55785639101049223"/>
    <n v="0.6547613063583817"/>
    <n v="-11.806159201261091"/>
    <n v="0.88665157681818141"/>
  </r>
  <r>
    <n v="2019"/>
    <n v="1"/>
    <x v="0"/>
    <s v="4"/>
    <n v="407"/>
    <n v="37"/>
    <x v="0"/>
    <s v="MAP_ES"/>
    <x v="0"/>
    <n v="112"/>
    <x v="0"/>
    <n v="45"/>
    <x v="0"/>
    <n v="11"/>
    <n v="10"/>
    <n v="1.95"/>
    <n v="6.4"/>
    <n v="7"/>
    <n v="2.1"/>
    <n v="35"/>
    <n v="27.200000000000003"/>
    <n v="17.535154230570395"/>
    <n v="24.166065038120429"/>
    <n v="30.4"/>
    <n v="336.65976166725159"/>
    <n v="1979.1216802597046"/>
    <n v="382.26575136184692"/>
    <n v="4.5657038688659668"/>
    <n v="13.922701871858708"/>
    <n v="3.6052513122558594"/>
    <n v="3.75"/>
    <n v="0.55000000000000004"/>
    <n v="4.3"/>
    <n v="4.8"/>
    <n v="126.09778503417968"/>
    <n v="3.04"/>
    <n v="5.5"/>
    <n v="5.7"/>
    <n v="18.462882080078124"/>
    <n v="2.94"/>
    <n v="0.59830000000000005"/>
    <n v="107.2"/>
    <n v="30.5"/>
    <n v="76.7"/>
    <n v="1766.1948898678413"/>
    <n v="1982.9551718061673"/>
    <m/>
    <m/>
    <m/>
    <m/>
    <m/>
    <n v="400"/>
    <n v="9210.93"/>
    <n v="10341.362318181818"/>
    <n v="14.256000000000002"/>
    <n v="0.15"/>
    <n v="11.2"/>
    <n v="61.5"/>
    <n v="35"/>
    <n v="4.5"/>
    <n v="65.021942857142861"/>
    <n v="66.750850008257643"/>
    <n v="4005.0510004954585"/>
    <n v="4498.4004646473986"/>
    <n v="4.5"/>
    <n v="4.1100000000000003"/>
    <n v="0.313"/>
    <n v="3.53"/>
    <n v="0.30099999999999999"/>
    <n v="72.590609973568291"/>
    <n v="5.5281900052863433"/>
    <n v="62.346679612334796"/>
    <n v="5.3162466185022028"/>
    <n v="81.499457561233498"/>
    <n v="6.2066496877533037"/>
    <n v="69.998317564757699"/>
    <n v="5.9686950671365642"/>
    <n v="3.52"/>
    <n v="0.221"/>
    <n v="0.99"/>
    <n v="0.29499999999999998"/>
    <n v="0.78"/>
    <n v="0.11700000000000001"/>
    <n v="1.33"/>
    <n v="0.112"/>
    <n v="71.845254000000011"/>
    <n v="10.776788100000001"/>
    <n v="122.50536900000002"/>
    <n v="10.316241600000001"/>
    <n v="80.662626081818189"/>
    <n v="12.099393912272728"/>
    <n v="137.54011883181821"/>
    <n v="11.582325796363639"/>
    <n v="2.02"/>
    <n v="0.307"/>
    <n v="0.28000000000000003"/>
    <n v="0.13"/>
    <n v="80.902030210008263"/>
    <n v="12.295506571521058"/>
    <n v="11.214142801387286"/>
    <n v="5.2065663006440959"/>
    <n v="90.830915735782014"/>
    <n v="13.804500559844096"/>
    <n v="12.590423963375725"/>
    <n v="5.8455539829958711"/>
    <n v="0.80869289606928552"/>
    <n v="0.70359330070561132"/>
    <n v="-25.646656341168921"/>
    <n v="-0.19569123395295945"/>
    <n v="-0.44883310539669602"/>
    <n v="0.53141399845417014"/>
    <n v="-126.88177594114562"/>
    <n v="5.7568905785126264E-3"/>
  </r>
  <r>
    <n v="2019"/>
    <n v="1"/>
    <x v="0"/>
    <s v="4"/>
    <n v="408"/>
    <n v="38"/>
    <x v="9"/>
    <s v="MAP_AS"/>
    <x v="0"/>
    <n v="112"/>
    <x v="0"/>
    <n v="45"/>
    <x v="2"/>
    <n v="45"/>
    <n v="10"/>
    <n v="1.95"/>
    <n v="6.4"/>
    <n v="7"/>
    <n v="2.1"/>
    <n v="35"/>
    <n v="27.200000000000003"/>
    <n v="17.535154230570395"/>
    <n v="24.166065038120429"/>
    <n v="30.4"/>
    <n v="336.65976166725159"/>
    <n v="1979.1216802597046"/>
    <n v="382.26575136184692"/>
    <n v="4.5657038688659668"/>
    <n v="13.922701871858708"/>
    <n v="3.6052513122558594"/>
    <n v="3.75"/>
    <n v="0.55000000000000004"/>
    <n v="4.3"/>
    <n v="4.8"/>
    <n v="126.09778503417968"/>
    <n v="3.04"/>
    <n v="5.5"/>
    <n v="5.7"/>
    <n v="18.462882080078124"/>
    <n v="2.94"/>
    <n v="0.6754"/>
    <n v="120.9"/>
    <n v="30.5"/>
    <n v="90.4"/>
    <n v="2081.6690748898677"/>
    <n v="2337.1466431718059"/>
    <m/>
    <m/>
    <m/>
    <m/>
    <m/>
    <n v="460"/>
    <n v="10592.56"/>
    <n v="11892.555999999999"/>
    <n v="15.532"/>
    <n v="0.15"/>
    <n v="11"/>
    <n v="61.8"/>
    <n v="35"/>
    <n v="4.5"/>
    <n v="70.903695238095239"/>
    <n v="72.952934984861002"/>
    <n v="4377.17609909166"/>
    <n v="4916.3646094797687"/>
    <n v="4.91"/>
    <n v="3.56"/>
    <n v="0.28100000000000003"/>
    <n v="3.25"/>
    <n v="0.29699999999999999"/>
    <n v="74.107419066079288"/>
    <n v="5.8494901004405291"/>
    <n v="67.654244933920708"/>
    <n v="6.1825571524229073"/>
    <n v="83.202420496916289"/>
    <n v="6.5673820673127761"/>
    <n v="75.957265903083695"/>
    <n v="6.9413255302202641"/>
    <n v="3.5"/>
    <n v="0.214"/>
    <n v="0.98"/>
    <n v="0.26400000000000001"/>
    <n v="0.7"/>
    <n v="7.0999999999999994E-2"/>
    <n v="1.8"/>
    <n v="0.13200000000000001"/>
    <n v="74.147919999999985"/>
    <n v="7.5207175999999984"/>
    <n v="190.66608000000002"/>
    <n v="13.982179199999999"/>
    <n v="83.247891999999979"/>
    <n v="8.4437147599999989"/>
    <n v="214.06600800000004"/>
    <n v="15.698173919999999"/>
    <n v="2.17"/>
    <n v="0.377"/>
    <n v="0.34"/>
    <n v="0.126"/>
    <n v="94.984721350289021"/>
    <n v="16.501953893575557"/>
    <n v="14.882398736911645"/>
    <n v="5.5152418848554916"/>
    <n v="106.64193715236995"/>
    <n v="18.527193689605284"/>
    <n v="16.708874945532621"/>
    <n v="6.1921124798150284"/>
    <n v="0.94946281560183687"/>
    <n v="0.94430141129486656"/>
    <n v="-16.358564233782918"/>
    <n v="-0.17197981223099373"/>
    <n v="-0.39444911062154525"/>
    <n v="0.13760249955144507"/>
    <n v="-21.727453122671815"/>
    <n v="9.2870531555555524E-2"/>
  </r>
  <r>
    <n v="2019"/>
    <n v="1"/>
    <x v="0"/>
    <s v="4"/>
    <n v="409"/>
    <n v="39"/>
    <x v="4"/>
    <s v="Check"/>
    <x v="1"/>
    <n v="0"/>
    <x v="3"/>
    <n v="0"/>
    <x v="1"/>
    <n v="0"/>
    <n v="10"/>
    <n v="1.95"/>
    <n v="6.4"/>
    <n v="7"/>
    <n v="2.1"/>
    <n v="35"/>
    <n v="27.200000000000003"/>
    <n v="17.535154230570395"/>
    <n v="24.166065038120429"/>
    <n v="30.4"/>
    <n v="336.65976166725159"/>
    <n v="1979.1216802597046"/>
    <n v="382.26575136184692"/>
    <n v="4.5657038688659668"/>
    <n v="13.922701871858708"/>
    <n v="3.6052513122558594"/>
    <n v="3.75"/>
    <n v="0.55000000000000004"/>
    <n v="4.3"/>
    <n v="4.8"/>
    <n v="126.09778503417968"/>
    <n v="3.04"/>
    <n v="5.5"/>
    <n v="5.7"/>
    <n v="18.462882080078124"/>
    <n v="2.94"/>
    <n v="0.51729999999999998"/>
    <n v="89.6"/>
    <n v="30.5"/>
    <n v="59.099999999999994"/>
    <n v="1360.9141850220262"/>
    <n v="1527.9354713656385"/>
    <m/>
    <m/>
    <m/>
    <m/>
    <m/>
    <n v="540"/>
    <n v="12434.75"/>
    <n v="13960.832954545454"/>
    <n v="11.572000000000001"/>
    <n v="0.15"/>
    <n v="10.3"/>
    <n v="60.8"/>
    <n v="35"/>
    <n v="4.5"/>
    <n v="52.64998095238095"/>
    <n v="54.597725912469038"/>
    <n v="3275.8635547481422"/>
    <n v="3679.3903835375722"/>
    <n v="3.68"/>
    <n v="4.21"/>
    <n v="0.313"/>
    <n v="3.33"/>
    <n v="0.28799999999999998"/>
    <n v="57.294487189427301"/>
    <n v="4.2596613991189418"/>
    <n v="45.31844236123348"/>
    <n v="3.919432852863435"/>
    <n v="64.326083344493384"/>
    <n v="4.7824380253744483"/>
    <n v="50.880251196475768"/>
    <n v="4.400454157533038"/>
    <n v="3.54"/>
    <n v="0.22500000000000001"/>
    <n v="1.22"/>
    <n v="0.26"/>
    <n v="0.7"/>
    <n v="0.1"/>
    <n v="1.57"/>
    <n v="9.7000000000000003E-2"/>
    <n v="87.043249999999986"/>
    <n v="12.434750000000001"/>
    <n v="195.22557500000002"/>
    <n v="12.061707500000001"/>
    <n v="97.725830681818167"/>
    <n v="13.960832954545456"/>
    <n v="219.18507738636364"/>
    <n v="13.542007965909093"/>
    <n v="2.0099999999999998"/>
    <n v="0.47599999999999998"/>
    <n v="0.43"/>
    <n v="0.13700000000000001"/>
    <n v="65.844857450437644"/>
    <n v="15.593110520601154"/>
    <n v="14.086213285417012"/>
    <n v="4.4879330700049556"/>
    <n v="73.925817228445908"/>
    <n v="17.506810448129478"/>
    <n v="15.814975824990917"/>
    <n v="5.0387248558691997"/>
    <m/>
    <m/>
    <m/>
    <m/>
    <m/>
    <m/>
    <m/>
    <m/>
  </r>
  <r>
    <n v="2019"/>
    <n v="1"/>
    <x v="0"/>
    <s v="4"/>
    <n v="410"/>
    <n v="40"/>
    <x v="2"/>
    <s v="MAP"/>
    <x v="0"/>
    <n v="112"/>
    <x v="2"/>
    <n v="135"/>
    <x v="1"/>
    <n v="0"/>
    <n v="10"/>
    <n v="1.95"/>
    <n v="6.4"/>
    <n v="7"/>
    <n v="2.1"/>
    <n v="35"/>
    <n v="27.200000000000003"/>
    <n v="17.535154230570395"/>
    <n v="24.166065038120429"/>
    <n v="30.4"/>
    <n v="336.65976166725159"/>
    <n v="1979.1216802597046"/>
    <n v="382.26575136184692"/>
    <n v="4.5657038688659668"/>
    <n v="13.922701871858708"/>
    <n v="3.6052513122558594"/>
    <n v="3.75"/>
    <n v="0.55000000000000004"/>
    <n v="4.3"/>
    <n v="4.8"/>
    <n v="126.09778503417968"/>
    <n v="3.04"/>
    <n v="5.5"/>
    <n v="5.7"/>
    <n v="18.462882080078124"/>
    <n v="2.94"/>
    <n v="0.73499999999999999"/>
    <n v="146.6"/>
    <n v="30.5"/>
    <n v="116.1"/>
    <n v="2673.4710132158589"/>
    <n v="3001.57881938326"/>
    <m/>
    <m/>
    <m/>
    <m/>
    <m/>
    <n v="760"/>
    <n v="17500.759999999998"/>
    <n v="19648.580545454544"/>
    <n v="17.82"/>
    <n v="0.15"/>
    <n v="10.8"/>
    <n v="61.1"/>
    <n v="35"/>
    <n v="4.5"/>
    <n v="81.450285714285712"/>
    <n v="83.99266457473162"/>
    <n v="5039.5598744838971"/>
    <n v="5660.3420226589587"/>
    <n v="5.66"/>
    <n v="4.28"/>
    <n v="0.34100000000000003"/>
    <n v="3.46"/>
    <n v="0.27900000000000003"/>
    <n v="114.42455936563877"/>
    <n v="9.1165361550660791"/>
    <n v="92.502097057268713"/>
    <n v="7.458984126872247"/>
    <n v="128.46757346960354"/>
    <n v="10.235383774096917"/>
    <n v="103.85462715066079"/>
    <n v="8.3744049060792953"/>
    <n v="3.56"/>
    <n v="0.248"/>
    <n v="1.02"/>
    <n v="0.27400000000000002"/>
    <n v="0.75"/>
    <n v="9.6000000000000002E-2"/>
    <n v="1.63"/>
    <n v="0.10299999999999999"/>
    <n v="131.25569999999999"/>
    <n v="16.8007296"/>
    <n v="285.26238799999993"/>
    <n v="18.025782799999995"/>
    <n v="147.36435409090907"/>
    <n v="18.862637323636363"/>
    <n v="320.27186289090906"/>
    <n v="20.238037961818176"/>
    <n v="2.2200000000000002"/>
    <n v="0.443"/>
    <n v="0.42"/>
    <n v="0.13800000000000001"/>
    <n v="111.87822921354253"/>
    <n v="22.325250243963662"/>
    <n v="21.166151472832368"/>
    <n v="6.9545926267877789"/>
    <n v="125.60873916247729"/>
    <n v="25.065167319359201"/>
    <n v="23.763815517225432"/>
    <n v="7.8081108128026422"/>
    <n v="1.1183295271446785"/>
    <n v="0.42584382125992526"/>
    <n v="5.8089056733027701E-2"/>
    <n v="6.8280034392559752E-2"/>
    <n v="0.15660558346917375"/>
    <m/>
    <m/>
    <m/>
  </r>
  <r>
    <n v="2019"/>
    <n v="2"/>
    <x v="1"/>
    <s v="1"/>
    <n v="101"/>
    <n v="41"/>
    <x v="0"/>
    <s v="MAP_ES"/>
    <x v="0"/>
    <n v="112"/>
    <x v="0"/>
    <n v="45"/>
    <x v="0"/>
    <n v="11"/>
    <n v="10"/>
    <n v="11.72"/>
    <n v="7.7"/>
    <m/>
    <n v="2.6"/>
    <n v="19.2"/>
    <n v="1.81"/>
    <n v="5.9901296264384332"/>
    <n v="8.7775592552253503"/>
    <n v="1.1000000000000001"/>
    <n v="253.90770554542542"/>
    <n v="4775.1209783554077"/>
    <n v="88.560850620269775"/>
    <n v="2.7499556541442871"/>
    <n v="25.26583743167491"/>
    <n v="3.749547004699707"/>
    <n v="5.87"/>
    <n v="0.27"/>
    <n v="23.4"/>
    <n v="5.8"/>
    <n v="5.9242258453369132"/>
    <n v="2.42"/>
    <n v="21.6"/>
    <n v="5.3"/>
    <n v="2.8192339324951163"/>
    <n v="1.44"/>
    <n v="0.86270000000000002"/>
    <n v="152"/>
    <n v="30.5"/>
    <n v="121.5"/>
    <n v="2797.8185022026428"/>
    <n v="3141.1871365638758"/>
    <m/>
    <m/>
    <m/>
    <m/>
    <m/>
    <n v="540"/>
    <n v="12434.75"/>
    <n v="13960.832954545454"/>
    <n v="17.776000000000003"/>
    <n v="0.15"/>
    <n v="10.3"/>
    <n v="61.4"/>
    <n v="35"/>
    <n v="4.5"/>
    <n v="81.247466666666682"/>
    <n v="84.253153294797698"/>
    <n v="5055.1891976878615"/>
    <n v="5677.8965943121393"/>
    <n v="5.68"/>
    <n v="2.76"/>
    <n v="0.17899999999999999"/>
    <n v="2.73"/>
    <n v="0.22500000000000001"/>
    <n v="77.219790660792938"/>
    <n v="5.0080951189427303"/>
    <n v="76.380445110132158"/>
    <n v="6.2950916299559472"/>
    <n v="86.696764969162984"/>
    <n v="5.6227249744493379"/>
    <n v="85.754408828193817"/>
    <n v="7.067671057268722"/>
    <n v="3.55"/>
    <n v="0.25"/>
    <n v="1.1100000000000001"/>
    <n v="0.37"/>
    <n v="0.65"/>
    <n v="7.1999999999999995E-2"/>
    <n v="1.1200000000000001"/>
    <n v="0.108"/>
    <n v="80.825875000000011"/>
    <n v="8.9530199999999986"/>
    <n v="139.26920000000001"/>
    <n v="13.42953"/>
    <n v="90.745414204545469"/>
    <n v="10.051799727272726"/>
    <n v="156.36132909090909"/>
    <n v="15.077699590909091"/>
    <n v="1.78"/>
    <n v="0.42"/>
    <n v="0.39"/>
    <n v="0.114"/>
    <n v="89.982367718843932"/>
    <n v="21.231794630289016"/>
    <n v="19.715237870982662"/>
    <n v="5.7629156853641614"/>
    <n v="101.02565830252023"/>
    <n v="23.837514880369941"/>
    <n v="22.134835246057808"/>
    <n v="6.4701826103861269"/>
    <n v="0.89945952353518621"/>
    <n v="1.2149599837089673"/>
    <n v="36.955479873603096"/>
    <n v="0.35042921350317036"/>
    <n v="0.80373672821828068"/>
    <n v="0.58819841912601156"/>
    <n v="54.636054028376336"/>
    <n v="0.29838178099173551"/>
  </r>
  <r>
    <n v="2019"/>
    <n v="2"/>
    <x v="1"/>
    <s v="1"/>
    <n v="102"/>
    <n v="42"/>
    <x v="1"/>
    <s v="MAP"/>
    <x v="0"/>
    <n v="112"/>
    <x v="1"/>
    <n v="90"/>
    <x v="1"/>
    <n v="0"/>
    <n v="10"/>
    <n v="11.72"/>
    <n v="7.7"/>
    <m/>
    <n v="2.6"/>
    <n v="19.2"/>
    <n v="1.81"/>
    <n v="5.9901296264384332"/>
    <n v="8.7775592552253503"/>
    <n v="1.1000000000000001"/>
    <n v="253.90770554542542"/>
    <n v="4775.1209783554077"/>
    <n v="88.560850620269775"/>
    <n v="2.7499556541442871"/>
    <n v="25.26583743167491"/>
    <n v="3.749547004699707"/>
    <n v="5.87"/>
    <n v="0.27"/>
    <n v="23.4"/>
    <n v="5.8"/>
    <n v="5.9242258453369132"/>
    <n v="2.42"/>
    <n v="21.6"/>
    <n v="5.3"/>
    <n v="2.8192339324951163"/>
    <n v="1.44"/>
    <n v="0.85119999999999996"/>
    <n v="150.80000000000001"/>
    <n v="30.5"/>
    <n v="120.30000000000001"/>
    <n v="2770.185726872247"/>
    <n v="3110.1630660792957"/>
    <m/>
    <m/>
    <m/>
    <m/>
    <m/>
    <n v="560"/>
    <n v="12895.3"/>
    <n v="14477.904999999999"/>
    <n v="19.184000000000005"/>
    <n v="0.15"/>
    <n v="10"/>
    <n v="61.8"/>
    <n v="35"/>
    <n v="4.5"/>
    <n v="87.737676190476208"/>
    <n v="91.287755573905883"/>
    <n v="5477.2653344343526"/>
    <n v="6151.9648369942197"/>
    <n v="6.15"/>
    <n v="2.42"/>
    <n v="0.20799999999999999"/>
    <n v="2.36"/>
    <n v="0.22"/>
    <n v="67.038494590308375"/>
    <n v="5.7619863118942733"/>
    <n v="65.376383154185021"/>
    <n v="6.0944085991189434"/>
    <n v="75.265946199118943"/>
    <n v="6.4691391774449345"/>
    <n v="73.399848359471363"/>
    <n v="6.8423587453744501"/>
    <n v="3.46"/>
    <n v="0.22700000000000001"/>
    <n v="0.89"/>
    <n v="0.33"/>
    <n v="0.54"/>
    <n v="6.4000000000000001E-2"/>
    <n v="0.83"/>
    <n v="7.5999999999999998E-2"/>
    <n v="69.634619999999998"/>
    <n v="8.2529920000000008"/>
    <n v="107.03098999999999"/>
    <n v="9.8004279999999984"/>
    <n v="78.180687000000006"/>
    <n v="9.2658592000000013"/>
    <n v="120.16661149999999"/>
    <n v="11.003207799999998"/>
    <n v="1.65"/>
    <n v="0.33"/>
    <n v="0.32"/>
    <n v="0.113"/>
    <n v="90.374878018166825"/>
    <n v="18.074975603633362"/>
    <n v="17.527249070189928"/>
    <n v="6.1893098279108179"/>
    <n v="101.46634032039638"/>
    <n v="20.293268064079275"/>
    <n v="19.678320546985965"/>
    <n v="6.9489069431544186"/>
    <n v="0.90338303806099574"/>
    <n v="0.51715769786134747"/>
    <n v="23.745164855491328"/>
    <n v="0.12710141404532527"/>
    <n v="0.29151700469111302"/>
    <m/>
    <m/>
    <m/>
  </r>
  <r>
    <n v="2019"/>
    <n v="2"/>
    <x v="1"/>
    <s v="1"/>
    <n v="103"/>
    <n v="43"/>
    <x v="2"/>
    <s v="MAP"/>
    <x v="0"/>
    <n v="112"/>
    <x v="2"/>
    <n v="135"/>
    <x v="1"/>
    <n v="0"/>
    <n v="10"/>
    <n v="11.72"/>
    <n v="7.7"/>
    <m/>
    <n v="2.6"/>
    <n v="19.2"/>
    <n v="1.81"/>
    <n v="5.9901296264384332"/>
    <n v="8.7775592552253503"/>
    <n v="1.1000000000000001"/>
    <n v="253.90770554542542"/>
    <n v="4775.1209783554077"/>
    <n v="88.560850620269775"/>
    <n v="2.7499556541442871"/>
    <n v="25.26583743167491"/>
    <n v="3.749547004699707"/>
    <n v="5.87"/>
    <n v="0.27"/>
    <n v="23.4"/>
    <n v="5.8"/>
    <n v="5.9242258453369132"/>
    <n v="2.42"/>
    <n v="21.6"/>
    <n v="5.3"/>
    <n v="2.8192339324951163"/>
    <n v="1.44"/>
    <n v="0.8417"/>
    <n v="209"/>
    <n v="30.5"/>
    <n v="178.5"/>
    <n v="4110.3753303964759"/>
    <n v="4614.8304845814982"/>
    <m/>
    <m/>
    <m/>
    <m/>
    <m/>
    <n v="620"/>
    <n v="14276.93"/>
    <n v="16029.098681818181"/>
    <n v="19.14"/>
    <n v="0.15"/>
    <n v="10.5"/>
    <n v="63"/>
    <n v="35"/>
    <n v="4.5"/>
    <n v="87.534857142857149"/>
    <n v="90.570748142031391"/>
    <n v="5434.2448885218837"/>
    <n v="6103.6450543352603"/>
    <n v="6.1"/>
    <n v="2.58"/>
    <n v="0.23699999999999999"/>
    <n v="2.62"/>
    <n v="0.246"/>
    <n v="106.04768352422907"/>
    <n v="9.7415895330396474"/>
    <n v="107.69183365638767"/>
    <n v="10.111523312775331"/>
    <n v="119.06262650220263"/>
    <n v="10.937148248458149"/>
    <n v="120.90855869603524"/>
    <n v="11.352482992070485"/>
    <n v="3.18"/>
    <n v="0.216"/>
    <n v="0.86"/>
    <n v="0.28799999999999998"/>
    <n v="0.51"/>
    <n v="6.7000000000000004E-2"/>
    <n v="0.89"/>
    <n v="0.09"/>
    <n v="72.812343000000013"/>
    <n v="9.5655431000000011"/>
    <n v="127.064677"/>
    <n v="12.849237"/>
    <n v="81.748403277272743"/>
    <n v="10.739496116818183"/>
    <n v="142.65897826818181"/>
    <n v="14.426188813636363"/>
    <n v="1.98"/>
    <n v="0.39300000000000002"/>
    <n v="0.35"/>
    <n v="0.124"/>
    <n v="107.59804879273328"/>
    <n v="21.356582411891004"/>
    <n v="19.019857109826592"/>
    <n v="6.7384636617671356"/>
    <n v="120.80326387184145"/>
    <n v="23.977617526077626"/>
    <n v="21.354112300578038"/>
    <n v="7.565456929347647"/>
    <n v="1.0755450445894423"/>
    <n v="0.40736693044644284"/>
    <n v="15.472185587668594"/>
    <n v="0.12294158253996897"/>
    <n v="0.28197610674304807"/>
    <m/>
    <m/>
    <m/>
  </r>
  <r>
    <n v="2019"/>
    <n v="2"/>
    <x v="1"/>
    <s v="1"/>
    <n v="104"/>
    <n v="44"/>
    <x v="3"/>
    <s v="MESZ"/>
    <x v="0"/>
    <n v="112"/>
    <x v="0"/>
    <n v="45"/>
    <x v="0"/>
    <n v="11"/>
    <n v="10"/>
    <n v="11.72"/>
    <n v="7.7"/>
    <m/>
    <n v="2.6"/>
    <n v="19.2"/>
    <n v="1.81"/>
    <n v="5.9901296264384332"/>
    <n v="8.7775592552253503"/>
    <n v="1.1000000000000001"/>
    <n v="253.90770554542542"/>
    <n v="4775.1209783554077"/>
    <n v="88.560850620269775"/>
    <n v="2.7499556541442871"/>
    <n v="25.26583743167491"/>
    <n v="3.749547004699707"/>
    <n v="5.87"/>
    <n v="0.27"/>
    <n v="23.4"/>
    <n v="5.8"/>
    <n v="5.9242258453369132"/>
    <n v="2.42"/>
    <n v="21.6"/>
    <n v="5.3"/>
    <n v="2.8192339324951163"/>
    <n v="1.44"/>
    <n v="0.70930000000000004"/>
    <n v="125.9"/>
    <n v="30.5"/>
    <n v="95.4"/>
    <n v="2196.8056387665197"/>
    <n v="2466.4136035242291"/>
    <m/>
    <m/>
    <m/>
    <m/>
    <m/>
    <n v="460"/>
    <n v="10592.56"/>
    <n v="11892.555999999999"/>
    <n v="17.116000000000003"/>
    <n v="0.15"/>
    <n v="10.199999999999999"/>
    <n v="62.9"/>
    <n v="35"/>
    <n v="4.5"/>
    <n v="78.205180952380971"/>
    <n v="81.188731208367756"/>
    <n v="4871.3238725020656"/>
    <n v="5471.3824040693662"/>
    <n v="5.47"/>
    <n v="2.62"/>
    <n v="0.20200000000000001"/>
    <n v="2.4700000000000002"/>
    <n v="0.23100000000000001"/>
    <n v="57.556307735682815"/>
    <n v="4.43754739030837"/>
    <n v="54.261099277533042"/>
    <n v="5.0746210255506607"/>
    <n v="64.620036412334798"/>
    <n v="4.9821554791189433"/>
    <n v="60.920416007048459"/>
    <n v="5.6974154241409698"/>
    <n v="3.3"/>
    <n v="0.19500000000000001"/>
    <n v="0.85"/>
    <n v="0.27300000000000002"/>
    <n v="0.35"/>
    <n v="3.3000000000000002E-2"/>
    <n v="0.87"/>
    <n v="7.4999999999999997E-2"/>
    <n v="37.073959999999992"/>
    <n v="3.4955447999999998"/>
    <n v="92.155271999999982"/>
    <n v="7.94442"/>
    <n v="41.623945999999989"/>
    <n v="3.9245434799999996"/>
    <n v="103.46523719999999"/>
    <n v="8.9194169999999993"/>
    <n v="2.0299999999999998"/>
    <n v="0.36599999999999999"/>
    <n v="0.33"/>
    <n v="0.121"/>
    <n v="98.887874611791929"/>
    <n v="17.829045373357559"/>
    <n v="16.075368779256817"/>
    <n v="5.8943018857274989"/>
    <n v="111.02411376869367"/>
    <n v="20.017155487360533"/>
    <n v="18.048254947620151"/>
    <n v="6.6176934807940562"/>
    <n v="0.98847855237201976"/>
    <n v="1.0202423795800475"/>
    <n v="32.366275645985915"/>
    <n v="0.1293710881635674"/>
    <n v="0.29672267927423718"/>
    <n v="0.60160849825400509"/>
    <n v="35.862036733578776"/>
    <n v="-0.26146209090909101"/>
  </r>
  <r>
    <n v="2019"/>
    <n v="2"/>
    <x v="1"/>
    <s v="1"/>
    <n v="105"/>
    <n v="45"/>
    <x v="4"/>
    <s v="Check"/>
    <x v="1"/>
    <n v="0"/>
    <x v="3"/>
    <n v="0"/>
    <x v="1"/>
    <n v="0"/>
    <n v="10"/>
    <n v="11.72"/>
    <n v="7.7"/>
    <m/>
    <n v="2.6"/>
    <n v="19.2"/>
    <n v="1.81"/>
    <n v="5.9901296264384332"/>
    <n v="8.7775592552253503"/>
    <n v="1.1000000000000001"/>
    <n v="253.90770554542542"/>
    <n v="4775.1209783554077"/>
    <n v="88.560850620269775"/>
    <n v="2.7499556541442871"/>
    <n v="25.26583743167491"/>
    <n v="3.749547004699707"/>
    <n v="5.87"/>
    <n v="0.27"/>
    <n v="23.4"/>
    <n v="5.8"/>
    <n v="5.9242258453369132"/>
    <n v="2.42"/>
    <n v="21.6"/>
    <n v="5.3"/>
    <n v="2.8192339324951163"/>
    <n v="1.44"/>
    <n v="0.57740000000000002"/>
    <n v="91.8"/>
    <n v="30.5"/>
    <n v="61.3"/>
    <n v="1411.5742731277533"/>
    <n v="1584.8129339207046"/>
    <m/>
    <m/>
    <m/>
    <m/>
    <m/>
    <n v="400"/>
    <n v="9210.93"/>
    <n v="10341.362318181818"/>
    <n v="14.608000000000001"/>
    <n v="0.15"/>
    <n v="10.3"/>
    <n v="63.3"/>
    <n v="35"/>
    <n v="4.5"/>
    <n v="66.644495238095232"/>
    <n v="69.109956333608579"/>
    <n v="4146.5973800165148"/>
    <n v="4657.3827845549122"/>
    <n v="4.66"/>
    <n v="2.4700000000000002"/>
    <n v="0.14699999999999999"/>
    <n v="2.23"/>
    <n v="0.20499999999999999"/>
    <n v="34.865884546255508"/>
    <n v="2.0750141814977971"/>
    <n v="31.478106290748897"/>
    <n v="2.8937272599118939"/>
    <n v="39.144879467841413"/>
    <n v="2.3296750128634356"/>
    <n v="35.341328426431716"/>
    <n v="3.2488665145374447"/>
    <n v="3.02"/>
    <n v="0.182"/>
    <n v="0.83"/>
    <n v="0.247"/>
    <n v="0.36"/>
    <n v="3.9E-2"/>
    <n v="0.86"/>
    <n v="7.0000000000000007E-2"/>
    <n v="33.159348000000001"/>
    <n v="3.5922627"/>
    <n v="79.213998000000004"/>
    <n v="6.4476510000000014"/>
    <n v="37.228904345454545"/>
    <n v="4.0331313040909089"/>
    <n v="88.935715936363636"/>
    <n v="7.2389536227272737"/>
    <n v="2.0099999999999998"/>
    <n v="0.312"/>
    <n v="0.3"/>
    <n v="0.11799999999999999"/>
    <n v="83.346607338331935"/>
    <n v="12.937383825651526"/>
    <n v="12.439792140049544"/>
    <n v="4.8929849084194865"/>
    <n v="93.575509148036303"/>
    <n v="14.525153658799669"/>
    <n v="13.966493902691989"/>
    <n v="5.4934876017255139"/>
    <m/>
    <m/>
    <m/>
    <m/>
    <m/>
    <m/>
    <m/>
    <m/>
  </r>
  <r>
    <n v="2019"/>
    <n v="2"/>
    <x v="1"/>
    <s v="1"/>
    <n v="106"/>
    <n v="46"/>
    <x v="5"/>
    <s v="MAP_AS"/>
    <x v="0"/>
    <n v="112"/>
    <x v="0"/>
    <n v="45"/>
    <x v="0"/>
    <n v="11"/>
    <n v="10"/>
    <n v="11.72"/>
    <n v="7.7"/>
    <m/>
    <n v="2.6"/>
    <n v="19.2"/>
    <n v="1.81"/>
    <n v="5.9901296264384332"/>
    <n v="8.7775592552253503"/>
    <n v="1.1000000000000001"/>
    <n v="253.90770554542542"/>
    <n v="4775.1209783554077"/>
    <n v="88.560850620269775"/>
    <n v="2.7499556541442871"/>
    <n v="25.26583743167491"/>
    <n v="3.749547004699707"/>
    <n v="5.87"/>
    <n v="0.27"/>
    <n v="23.4"/>
    <n v="5.8"/>
    <n v="5.9242258453369132"/>
    <n v="2.42"/>
    <n v="21.6"/>
    <n v="5.3"/>
    <n v="2.8192339324951163"/>
    <n v="1.44"/>
    <n v="0.78900000000000003"/>
    <n v="161.69999999999999"/>
    <n v="30.5"/>
    <n v="131.19999999999999"/>
    <n v="3021.1834361233477"/>
    <n v="3391.9650396475768"/>
    <m/>
    <m/>
    <m/>
    <m/>
    <m/>
    <n v="600"/>
    <n v="13816.39"/>
    <n v="15512.037863636362"/>
    <n v="16.940000000000001"/>
    <n v="0.15"/>
    <n v="10"/>
    <n v="62.8"/>
    <n v="35"/>
    <n v="4.5"/>
    <n v="77.393904761904778"/>
    <n v="80.525450041288209"/>
    <n v="4831.5270024772926"/>
    <n v="5426.6832832369946"/>
    <n v="5.42"/>
    <n v="2.52"/>
    <n v="0.19500000000000001"/>
    <n v="2.4300000000000002"/>
    <n v="0.22800000000000001"/>
    <n v="76.13382259030837"/>
    <n v="5.8913077004405281"/>
    <n v="73.414757497797353"/>
    <n v="6.8882982343612325"/>
    <n v="85.477518999118942"/>
    <n v="6.6143318273127747"/>
    <n v="82.424750463436112"/>
    <n v="7.7336802903964745"/>
    <n v="3.18"/>
    <n v="0.17799999999999999"/>
    <n v="0.77"/>
    <n v="0.27600000000000002"/>
    <n v="0.42"/>
    <n v="4.7E-2"/>
    <n v="0.89"/>
    <n v="8.6999999999999994E-2"/>
    <n v="58.028837999999993"/>
    <n v="6.4937033"/>
    <n v="122.96587099999999"/>
    <n v="12.020259299999998"/>
    <n v="65.15055902727272"/>
    <n v="7.290657795909091"/>
    <n v="138.05713698636364"/>
    <n v="13.495472941363634"/>
    <n v="1.99"/>
    <n v="0.314"/>
    <n v="0.28999999999999998"/>
    <n v="0.11700000000000001"/>
    <n v="96.147387349298128"/>
    <n v="15.170994787778699"/>
    <n v="14.011428307184147"/>
    <n v="5.6528865928984322"/>
    <n v="107.94729397853017"/>
    <n v="17.032889602642449"/>
    <n v="15.731012690338565"/>
    <n v="6.3466499474814215"/>
    <n v="0.96108477034709183"/>
    <n v="0.86813912347820832"/>
    <n v="31.37296184971099"/>
    <n v="0.13785660885670087"/>
    <n v="0.3161848826988552"/>
    <n v="0.57696817704376557"/>
    <n v="31.79848029427227"/>
    <n v="0.1545429946694212"/>
  </r>
  <r>
    <n v="2019"/>
    <n v="2"/>
    <x v="1"/>
    <s v="1"/>
    <n v="107"/>
    <n v="47"/>
    <x v="6"/>
    <s v="MAP"/>
    <x v="0"/>
    <n v="112"/>
    <x v="0"/>
    <n v="45"/>
    <x v="1"/>
    <n v="0"/>
    <n v="10"/>
    <n v="11.72"/>
    <n v="7.7"/>
    <m/>
    <n v="2.6"/>
    <n v="19.2"/>
    <n v="1.81"/>
    <n v="5.9901296264384332"/>
    <n v="8.7775592552253503"/>
    <n v="1.1000000000000001"/>
    <n v="253.90770554542542"/>
    <n v="4775.1209783554077"/>
    <n v="88.560850620269775"/>
    <n v="2.7499556541442871"/>
    <n v="25.26583743167491"/>
    <n v="3.749547004699707"/>
    <n v="5.87"/>
    <n v="0.27"/>
    <n v="23.4"/>
    <n v="5.8"/>
    <n v="5.9242258453369132"/>
    <n v="2.42"/>
    <n v="21.6"/>
    <n v="5.3"/>
    <n v="2.8192339324951163"/>
    <n v="1.44"/>
    <n v="0.71250000000000002"/>
    <n v="146.19999999999999"/>
    <n v="30.5"/>
    <n v="115.69999999999999"/>
    <n v="2664.2600881057265"/>
    <n v="2991.2374625550656"/>
    <m/>
    <m/>
    <m/>
    <m/>
    <m/>
    <n v="500"/>
    <n v="11513.66"/>
    <n v="12926.700090909089"/>
    <n v="15.928000000000003"/>
    <n v="0.15"/>
    <n v="10"/>
    <n v="62.9"/>
    <n v="35"/>
    <n v="4.5"/>
    <n v="72.729066666666682"/>
    <n v="75.67186127167632"/>
    <n v="4540.3116763005792"/>
    <n v="5099.5955236994232"/>
    <n v="5.0999999999999996"/>
    <n v="2.27"/>
    <n v="0.189"/>
    <n v="2.2400000000000002"/>
    <n v="0.21"/>
    <n v="60.478703999999993"/>
    <n v="5.0354515665198232"/>
    <n v="59.679425973568279"/>
    <n v="5.5949461850220255"/>
    <n v="67.901090399999987"/>
    <n v="5.653438804229074"/>
    <n v="67.003719161233477"/>
    <n v="6.2815986713656375"/>
    <n v="3.24"/>
    <n v="0.192"/>
    <n v="0.77"/>
    <n v="0.253"/>
    <n v="0.52"/>
    <n v="7.2999999999999995E-2"/>
    <n v="0.83"/>
    <n v="8.5000000000000006E-2"/>
    <n v="59.871032"/>
    <n v="8.4049718000000002"/>
    <n v="95.563378"/>
    <n v="9.7866110000000006"/>
    <n v="67.21884047272728"/>
    <n v="9.4364910663636365"/>
    <n v="107.29161075454545"/>
    <n v="10.987695077272727"/>
    <n v="1.97"/>
    <n v="0.33"/>
    <n v="0.31"/>
    <n v="0.124"/>
    <n v="89.444140023121406"/>
    <n v="14.983028531791911"/>
    <n v="14.074966196531795"/>
    <n v="5.6299864786127181"/>
    <n v="100.4213753895954"/>
    <n v="16.821854760693643"/>
    <n v="15.802348411560699"/>
    <n v="6.3209393646242784"/>
    <n v="0.89407942475560453"/>
    <n v="0.85738301532587369"/>
    <n v="24.104344971098293"/>
    <n v="0.18085212949016174"/>
    <n v="0.41479846213339849"/>
    <m/>
    <m/>
    <m/>
  </r>
  <r>
    <n v="2019"/>
    <n v="2"/>
    <x v="1"/>
    <s v="1"/>
    <n v="108"/>
    <n v="48"/>
    <x v="7"/>
    <s v="Urea"/>
    <x v="0"/>
    <n v="112"/>
    <x v="3"/>
    <n v="0"/>
    <x v="1"/>
    <n v="0"/>
    <n v="10"/>
    <n v="11.72"/>
    <n v="7.7"/>
    <m/>
    <n v="2.6"/>
    <n v="19.2"/>
    <n v="1.81"/>
    <n v="5.9901296264384332"/>
    <n v="8.7775592552253503"/>
    <n v="1.1000000000000001"/>
    <n v="253.90770554542542"/>
    <n v="4775.1209783554077"/>
    <n v="88.560850620269775"/>
    <n v="2.7499556541442871"/>
    <n v="25.26583743167491"/>
    <n v="3.749547004699707"/>
    <n v="5.87"/>
    <n v="0.27"/>
    <n v="23.4"/>
    <n v="5.8"/>
    <n v="5.9242258453369132"/>
    <n v="2.42"/>
    <n v="21.6"/>
    <n v="5.3"/>
    <n v="2.8192339324951163"/>
    <n v="1.44"/>
    <n v="0.54239999999999999"/>
    <n v="100.5"/>
    <n v="30.5"/>
    <n v="70"/>
    <n v="1611.9118942731277"/>
    <n v="1809.7374449339206"/>
    <m/>
    <m/>
    <m/>
    <m/>
    <m/>
    <n v="340"/>
    <n v="7829.29"/>
    <n v="8790.1574090909089"/>
    <n v="12.144"/>
    <n v="0.15"/>
    <n v="9.8000000000000007"/>
    <n v="62.1"/>
    <n v="35"/>
    <n v="4.5"/>
    <n v="55.286628571428565"/>
    <n v="57.651490140379849"/>
    <n v="3459.0894084227912"/>
    <n v="3885.1863310057806"/>
    <n v="3.88"/>
    <n v="2.31"/>
    <n v="0.14499999999999999"/>
    <n v="2.09"/>
    <n v="0.20799999999999999"/>
    <n v="37.235164757709249"/>
    <n v="2.3372722466960352"/>
    <n v="33.688958590308367"/>
    <n v="3.3527767400881054"/>
    <n v="41.804934977973566"/>
    <n v="2.624119295154185"/>
    <n v="37.823512599118942"/>
    <n v="3.7642538854625545"/>
    <n v="3.11"/>
    <n v="0.191"/>
    <n v="0.77"/>
    <n v="0.26700000000000002"/>
    <n v="0.49"/>
    <n v="5.5E-2"/>
    <n v="0.82"/>
    <n v="0.09"/>
    <n v="38.363520999999999"/>
    <n v="4.3061094999999998"/>
    <n v="64.200177999999994"/>
    <n v="7.0463610000000001"/>
    <n v="43.07177130454545"/>
    <n v="4.8345865750000003"/>
    <n v="72.07929075454544"/>
    <n v="7.9111416681818181"/>
    <n v="1.91"/>
    <n v="0.23400000000000001"/>
    <n v="0.24"/>
    <n v="0.114"/>
    <n v="66.068607700875305"/>
    <n v="8.0942692157093319"/>
    <n v="8.3018145802146979"/>
    <n v="3.9433619256019816"/>
    <n v="74.177027736891816"/>
    <n v="9.0876568012736598"/>
    <n v="9.3206736423319558"/>
    <n v="4.4273199801076792"/>
    <n v="0.66041870101643874"/>
    <m/>
    <m/>
    <m/>
    <m/>
    <m/>
    <m/>
    <m/>
  </r>
  <r>
    <n v="2019"/>
    <n v="2"/>
    <x v="1"/>
    <s v="1"/>
    <n v="109"/>
    <n v="49"/>
    <x v="8"/>
    <s v="MES10"/>
    <x v="0"/>
    <n v="112"/>
    <x v="0"/>
    <n v="45"/>
    <x v="0"/>
    <n v="11"/>
    <n v="10"/>
    <n v="11.72"/>
    <n v="7.7"/>
    <m/>
    <n v="2.6"/>
    <n v="19.2"/>
    <n v="1.81"/>
    <n v="5.9901296264384332"/>
    <n v="8.7775592552253503"/>
    <n v="1.1000000000000001"/>
    <n v="253.90770554542542"/>
    <n v="4775.1209783554077"/>
    <n v="88.560850620269775"/>
    <n v="2.7499556541442871"/>
    <n v="25.26583743167491"/>
    <n v="3.749547004699707"/>
    <n v="5.87"/>
    <n v="0.27"/>
    <n v="23.4"/>
    <n v="5.8"/>
    <n v="5.9242258453369132"/>
    <n v="2.42"/>
    <n v="21.6"/>
    <n v="5.3"/>
    <n v="2.8192339324951163"/>
    <n v="1.44"/>
    <n v="0.76280000000000003"/>
    <n v="125.6"/>
    <n v="30.5"/>
    <n v="95.1"/>
    <n v="2189.8974449339207"/>
    <n v="2458.6575859030836"/>
    <m/>
    <m/>
    <m/>
    <m/>
    <m/>
    <n v="440"/>
    <n v="10132.02"/>
    <n v="11375.495181818183"/>
    <n v="15.136000000000001"/>
    <n v="0.15"/>
    <n v="9.9"/>
    <n v="62.3"/>
    <n v="35"/>
    <n v="4.5"/>
    <n v="69.078323809523809"/>
    <n v="71.95325982934213"/>
    <n v="4317.1955897605276"/>
    <n v="4848.995591953756"/>
    <n v="4.8499999999999996"/>
    <n v="2.72"/>
    <n v="0.20100000000000001"/>
    <n v="2.38"/>
    <n v="0.23799999999999999"/>
    <n v="59.565210502202646"/>
    <n v="4.4016938643171812"/>
    <n v="52.119559189427306"/>
    <n v="5.2119559189427305"/>
    <n v="66.875486336563881"/>
    <n v="4.9419017476651987"/>
    <n v="58.516050544493382"/>
    <n v="5.8516050544493385"/>
    <n v="3.28"/>
    <n v="0.19600000000000001"/>
    <n v="0.73"/>
    <n v="0.27100000000000002"/>
    <n v="0.56000000000000005"/>
    <n v="5.7000000000000002E-2"/>
    <n v="0.8"/>
    <n v="9.0999999999999998E-2"/>
    <n v="56.739312000000012"/>
    <n v="5.7752514000000001"/>
    <n v="81.056160000000006"/>
    <n v="9.2201382000000009"/>
    <n v="63.702773018181837"/>
    <n v="6.4840322536363644"/>
    <n v="91.003961454545447"/>
    <n v="10.351700615454547"/>
    <n v="1.84"/>
    <n v="0.32800000000000001"/>
    <n v="0.31"/>
    <n v="0.12"/>
    <n v="79.436398851593708"/>
    <n v="14.160401534414531"/>
    <n v="13.383306328257635"/>
    <n v="5.1806347077126329"/>
    <n v="89.185411437925652"/>
    <n v="15.898268995456315"/>
    <n v="15.025803013998345"/>
    <n v="5.8164398763864567"/>
    <n v="0.79404251381398805"/>
    <n v="0.81030932698554092"/>
    <n v="18.535457598972354"/>
    <n v="9.4717805535392802E-2"/>
    <n v="0.21724267324631377"/>
    <n v="0.5287672614896779"/>
    <n v="-20.718582549658507"/>
    <n v="-0.13125448950413213"/>
  </r>
  <r>
    <n v="2019"/>
    <n v="2"/>
    <x v="1"/>
    <s v="1"/>
    <n v="110"/>
    <n v="50"/>
    <x v="9"/>
    <s v="MAP_AS"/>
    <x v="0"/>
    <n v="112"/>
    <x v="0"/>
    <n v="45"/>
    <x v="2"/>
    <n v="45"/>
    <n v="10"/>
    <n v="11.72"/>
    <n v="7.7"/>
    <m/>
    <n v="2.6"/>
    <n v="19.2"/>
    <n v="1.81"/>
    <n v="5.9901296264384332"/>
    <n v="8.7775592552253503"/>
    <n v="1.1000000000000001"/>
    <n v="253.90770554542542"/>
    <n v="4775.1209783554077"/>
    <n v="88.560850620269775"/>
    <n v="2.7499556541442871"/>
    <n v="25.26583743167491"/>
    <n v="3.749547004699707"/>
    <n v="5.87"/>
    <n v="0.27"/>
    <n v="23.4"/>
    <n v="5.8"/>
    <n v="5.9242258453369132"/>
    <n v="2.42"/>
    <n v="21.6"/>
    <n v="5.3"/>
    <n v="2.8192339324951163"/>
    <n v="1.44"/>
    <n v="0.76239999999999997"/>
    <n v="159.19999999999999"/>
    <n v="30.5"/>
    <n v="128.69999999999999"/>
    <n v="2963.6151541850218"/>
    <n v="3327.3315594713649"/>
    <m/>
    <m/>
    <m/>
    <m/>
    <m/>
    <n v="400"/>
    <n v="9210.93"/>
    <n v="10341.362318181818"/>
    <n v="14.388000000000002"/>
    <n v="0.15"/>
    <n v="10.1"/>
    <n v="62"/>
    <n v="35"/>
    <n v="4.5"/>
    <n v="65.630399999999995"/>
    <n v="68.210092023121391"/>
    <n v="4092.6055213872833"/>
    <n v="4596.7401106127163"/>
    <n v="4.59"/>
    <n v="2.72"/>
    <n v="0.18"/>
    <n v="2.4300000000000002"/>
    <n v="0.245"/>
    <n v="80.610332193832605"/>
    <n v="5.3345072775330387"/>
    <n v="72.015848246696038"/>
    <n v="7.2608571277533027"/>
    <n v="90.503418417621148"/>
    <n v="5.9891968070484571"/>
    <n v="80.85415689515419"/>
    <n v="8.1519623207048451"/>
    <n v="3.17"/>
    <n v="0.19600000000000001"/>
    <n v="0.72"/>
    <n v="0.30399999999999999"/>
    <n v="0.59"/>
    <n v="0.06"/>
    <n v="0.84"/>
    <n v="0.1"/>
    <n v="54.344487000000001"/>
    <n v="5.5265579999999996"/>
    <n v="77.371811999999991"/>
    <n v="9.2109300000000012"/>
    <n v="61.014037677272725"/>
    <n v="6.2048173909090911"/>
    <n v="86.86744347272726"/>
    <n v="10.341362318181821"/>
    <n v="1.94"/>
    <n v="0.34799999999999998"/>
    <n v="0.33"/>
    <n v="0.125"/>
    <n v="79.396547114913304"/>
    <n v="14.242267214427745"/>
    <n v="13.505598220578035"/>
    <n v="5.1157569017341045"/>
    <n v="89.140668806289028"/>
    <n v="15.990181827107513"/>
    <n v="15.163103456739885"/>
    <n v="5.7435997942196533"/>
    <n v="0.79364415772495289"/>
    <n v="0.81499397691679465"/>
    <n v="12.929780235838138"/>
    <n v="9.0555538178146752E-2"/>
    <n v="0.20769618848198795"/>
    <n v="0.12763555098265897"/>
    <n v="-10.670219764161851"/>
    <n v="-3.2314170707070662E-2"/>
  </r>
  <r>
    <n v="2019"/>
    <n v="2"/>
    <x v="1"/>
    <s v="2"/>
    <n v="201"/>
    <n v="51"/>
    <x v="6"/>
    <s v="MAP"/>
    <x v="0"/>
    <n v="112"/>
    <x v="0"/>
    <n v="45"/>
    <x v="1"/>
    <n v="0"/>
    <n v="10"/>
    <n v="13.28"/>
    <n v="7.7"/>
    <m/>
    <n v="2.2999999999999998"/>
    <n v="19.099999999999998"/>
    <n v="2.33"/>
    <n v="6.0461734351963559"/>
    <n v="8.6886725792230681"/>
    <n v="2.06"/>
    <n v="238.14188599586487"/>
    <n v="4981.9361639022827"/>
    <n v="91.5016770362854"/>
    <n v="2.5555837154388428"/>
    <n v="26.282950807536402"/>
    <n v="4.052617073059082"/>
    <n v="5.03"/>
    <n v="0.28000000000000003"/>
    <n v="23.8"/>
    <n v="5.5"/>
    <n v="4.6046266937255851"/>
    <n v="2.16"/>
    <n v="19.8"/>
    <n v="4.9000000000000004"/>
    <n v="2.2840090179443351"/>
    <n v="1.36"/>
    <n v="0.72729999999999995"/>
    <n v="128.6"/>
    <n v="30.5"/>
    <n v="98.1"/>
    <n v="2258.9793832599116"/>
    <n v="2536.217762114537"/>
    <m/>
    <m/>
    <m/>
    <m/>
    <m/>
    <n v="380"/>
    <n v="8750.3799999999992"/>
    <n v="9824.2902727272722"/>
    <n v="14.212000000000002"/>
    <n v="0.15"/>
    <n v="9.9"/>
    <n v="63"/>
    <n v="35"/>
    <n v="4.5"/>
    <n v="64.819123809523802"/>
    <n v="67.516798326451962"/>
    <n v="4051.0078995871177"/>
    <n v="4550.018418127167"/>
    <n v="4.55"/>
    <n v="2.59"/>
    <n v="0.16200000000000001"/>
    <n v="2.2999999999999998"/>
    <n v="0.23100000000000001"/>
    <n v="58.507566026431711"/>
    <n v="3.6595466008810571"/>
    <n v="51.956525814977965"/>
    <n v="5.2182423753303961"/>
    <n v="65.688040038766516"/>
    <n v="4.1086727746255507"/>
    <n v="58.333008528634345"/>
    <n v="5.8586630304845819"/>
    <n v="3.04"/>
    <n v="0.16800000000000001"/>
    <n v="0.8"/>
    <n v="0.247"/>
    <n v="0.36"/>
    <n v="3.6999999999999998E-2"/>
    <n v="0.81"/>
    <n v="7.2999999999999995E-2"/>
    <n v="31.501367999999996"/>
    <n v="3.2376405999999998"/>
    <n v="70.878078000000002"/>
    <n v="6.3877773999999992"/>
    <n v="35.367444981818174"/>
    <n v="3.6349874009090906"/>
    <n v="79.576751209090915"/>
    <n v="7.1717318990909078"/>
    <n v="2.09"/>
    <n v="0.252"/>
    <n v="0.24"/>
    <n v="0.11899999999999999"/>
    <n v="84.666065101370748"/>
    <n v="10.208539906959537"/>
    <n v="9.7224189590090813"/>
    <n v="4.8206994005086692"/>
    <n v="95.056900363811707"/>
    <n v="11.461406168268208"/>
    <n v="10.915624922160195"/>
    <n v="5.4123306905710971"/>
    <n v="0.84631801214239488"/>
    <n v="0.58416952947340506"/>
    <n v="11.891520402825932"/>
    <n v="-6.7191254018282284E-2"/>
    <n v="-0.1541083807758768"/>
    <m/>
    <m/>
    <m/>
  </r>
  <r>
    <n v="2019"/>
    <n v="2"/>
    <x v="1"/>
    <s v="2"/>
    <n v="202"/>
    <n v="52"/>
    <x v="2"/>
    <s v="MAP"/>
    <x v="0"/>
    <n v="112"/>
    <x v="2"/>
    <n v="135"/>
    <x v="1"/>
    <n v="0"/>
    <n v="10"/>
    <n v="13.28"/>
    <n v="7.7"/>
    <m/>
    <n v="2.2999999999999998"/>
    <n v="19.099999999999998"/>
    <n v="2.33"/>
    <n v="6.0461734351963559"/>
    <n v="8.6886725792230681"/>
    <n v="2.06"/>
    <n v="238.14188599586487"/>
    <n v="4981.9361639022827"/>
    <n v="91.5016770362854"/>
    <n v="2.5555837154388428"/>
    <n v="26.282950807536402"/>
    <n v="4.052617073059082"/>
    <n v="5.03"/>
    <n v="0.28000000000000003"/>
    <n v="23.8"/>
    <n v="5.5"/>
    <n v="4.6046266937255851"/>
    <n v="2.16"/>
    <n v="19.8"/>
    <n v="4.9000000000000004"/>
    <n v="2.2840090179443351"/>
    <n v="1.36"/>
    <n v="0.79620000000000002"/>
    <n v="161"/>
    <n v="30.5"/>
    <n v="130.5"/>
    <n v="3005.0643171806169"/>
    <n v="3373.8676651982382"/>
    <m/>
    <m/>
    <m/>
    <m/>
    <m/>
    <n v="460"/>
    <n v="10592.56"/>
    <n v="11892.555999999999"/>
    <n v="16.852"/>
    <n v="0.15"/>
    <n v="10.1"/>
    <n v="62.8"/>
    <n v="35"/>
    <n v="4.5"/>
    <n v="76.988266666666675"/>
    <n v="80.014395067437391"/>
    <n v="4800.8637040462436"/>
    <n v="5392.2428239537585"/>
    <n v="5.39"/>
    <n v="2.93"/>
    <n v="0.214"/>
    <n v="2.73"/>
    <n v="0.25900000000000001"/>
    <n v="88.048384493392078"/>
    <n v="6.43083763876652"/>
    <n v="82.038255859030841"/>
    <n v="7.7831165814977989"/>
    <n v="98.854322590308371"/>
    <n v="7.2200768035242291"/>
    <n v="92.106587259911905"/>
    <n v="8.738317252863439"/>
    <n v="3.19"/>
    <n v="0.20300000000000001"/>
    <n v="0.75"/>
    <n v="0.28100000000000003"/>
    <n v="0.45"/>
    <n v="5.1999999999999998E-2"/>
    <n v="0.83"/>
    <n v="8.2000000000000003E-2"/>
    <n v="47.666520000000006"/>
    <n v="5.5081311999999993"/>
    <n v="87.918247999999991"/>
    <n v="8.6858991999999997"/>
    <n v="53.51650200000001"/>
    <n v="6.1841291199999997"/>
    <n v="98.708214799999993"/>
    <n v="9.7518959199999991"/>
    <n v="1.97"/>
    <n v="0.34899999999999998"/>
    <n v="0.31"/>
    <n v="0.121"/>
    <n v="94.577014969710987"/>
    <n v="16.755014327121387"/>
    <n v="14.882677482543354"/>
    <n v="5.8090450818959543"/>
    <n v="106.18419407963006"/>
    <n v="18.811311539995373"/>
    <n v="16.709187900855493"/>
    <n v="6.521973341946822"/>
    <n v="0.9453874017611742"/>
    <n v="0.31959414780828022"/>
    <n v="10.202539436694506"/>
    <n v="5.0929190074039801E-2"/>
    <n v="0.11681006897715551"/>
    <m/>
    <m/>
    <m/>
  </r>
  <r>
    <n v="2019"/>
    <n v="2"/>
    <x v="1"/>
    <s v="2"/>
    <n v="203"/>
    <n v="53"/>
    <x v="0"/>
    <s v="MAP_ES"/>
    <x v="0"/>
    <n v="112"/>
    <x v="0"/>
    <n v="45"/>
    <x v="0"/>
    <n v="11"/>
    <n v="10"/>
    <n v="13.28"/>
    <n v="7.7"/>
    <m/>
    <n v="2.2999999999999998"/>
    <n v="19.099999999999998"/>
    <n v="2.33"/>
    <n v="6.0461734351963559"/>
    <n v="8.6886725792230681"/>
    <n v="2.06"/>
    <n v="238.14188599586487"/>
    <n v="4981.9361639022827"/>
    <n v="91.5016770362854"/>
    <n v="2.5555837154388428"/>
    <n v="26.282950807536402"/>
    <n v="4.052617073059082"/>
    <n v="5.03"/>
    <n v="0.28000000000000003"/>
    <n v="23.8"/>
    <n v="5.5"/>
    <n v="4.6046266937255851"/>
    <n v="2.16"/>
    <n v="19.8"/>
    <n v="4.9000000000000004"/>
    <n v="2.2840090179443351"/>
    <n v="1.36"/>
    <n v="0.68910000000000005"/>
    <n v="111.2"/>
    <n v="30.5"/>
    <n v="80.7"/>
    <n v="1858.304140969163"/>
    <n v="2086.3687400881058"/>
    <m/>
    <m/>
    <m/>
    <m/>
    <m/>
    <n v="400"/>
    <n v="9210.93"/>
    <n v="10341.362318181818"/>
    <n v="15.136000000000001"/>
    <n v="0.15"/>
    <n v="10.199999999999999"/>
    <n v="63.1"/>
    <n v="35"/>
    <n v="4.5"/>
    <n v="69.078323809523809"/>
    <n v="71.713681827690621"/>
    <n v="4302.8209096614373"/>
    <n v="4832.8502126242774"/>
    <n v="4.83"/>
    <n v="2.76"/>
    <n v="0.156"/>
    <n v="2.25"/>
    <n v="0.223"/>
    <n v="51.289194290748895"/>
    <n v="2.8989544599118942"/>
    <n v="41.811843171806167"/>
    <n v="4.1440182343612335"/>
    <n v="57.583777226431714"/>
    <n v="3.2547352345374452"/>
    <n v="46.943296651982372"/>
    <n v="4.6526022903964757"/>
    <n v="2.83"/>
    <n v="0.19400000000000001"/>
    <n v="0.71"/>
    <n v="0.224"/>
    <n v="0.47"/>
    <n v="5.5E-2"/>
    <n v="0.81"/>
    <n v="9.2999999999999999E-2"/>
    <n v="43.291370999999998"/>
    <n v="5.0660115000000001"/>
    <n v="74.608533000000008"/>
    <n v="8.5661649000000004"/>
    <n v="48.604402895454541"/>
    <n v="5.6877492749999998"/>
    <n v="83.765034777272732"/>
    <n v="9.6174669559090908"/>
    <n v="2.09"/>
    <n v="0.36099999999999999"/>
    <n v="0.34"/>
    <n v="0.125"/>
    <n v="89.928957011924027"/>
    <n v="15.533183483877789"/>
    <n v="14.629591092848887"/>
    <n v="5.3785261370767969"/>
    <n v="100.96569264520561"/>
    <n v="17.439528729626424"/>
    <n v="16.425040908789434"/>
    <n v="6.0386179811725862"/>
    <n v="0.89892563261615677"/>
    <n v="0.88886486899217243"/>
    <n v="18.176671391650608"/>
    <n v="0.11127284454725389"/>
    <n v="0.25521294620929791"/>
    <n v="0.5489652710156897"/>
    <n v="-22.186344306883836"/>
    <n v="-0.19800300400826451"/>
  </r>
  <r>
    <n v="2019"/>
    <n v="2"/>
    <x v="1"/>
    <s v="2"/>
    <n v="204"/>
    <n v="54"/>
    <x v="5"/>
    <s v="MAP_AS"/>
    <x v="0"/>
    <n v="112"/>
    <x v="0"/>
    <n v="45"/>
    <x v="0"/>
    <n v="11"/>
    <n v="10"/>
    <n v="13.28"/>
    <n v="7.7"/>
    <m/>
    <n v="2.2999999999999998"/>
    <n v="19.099999999999998"/>
    <n v="2.33"/>
    <n v="6.0461734351963559"/>
    <n v="8.6886725792230681"/>
    <n v="2.06"/>
    <n v="238.14188599586487"/>
    <n v="4981.9361639022827"/>
    <n v="91.5016770362854"/>
    <n v="2.5555837154388428"/>
    <n v="26.282950807536402"/>
    <n v="4.052617073059082"/>
    <n v="5.03"/>
    <n v="0.28000000000000003"/>
    <n v="23.8"/>
    <n v="5.5"/>
    <n v="4.6046266937255851"/>
    <n v="2.16"/>
    <n v="19.8"/>
    <n v="4.9000000000000004"/>
    <n v="2.2840090179443351"/>
    <n v="1.36"/>
    <n v="0.66100000000000003"/>
    <n v="103.3"/>
    <n v="30.5"/>
    <n v="72.8"/>
    <n v="1676.3883700440529"/>
    <n v="1882.1269427312775"/>
    <m/>
    <m/>
    <m/>
    <m/>
    <m/>
    <n v="520"/>
    <n v="11974.2"/>
    <n v="13443.76090909091"/>
    <n v="14.080000000000002"/>
    <n v="0.15"/>
    <n v="10"/>
    <n v="62.8"/>
    <n v="35"/>
    <n v="4.5"/>
    <n v="64.210666666666668"/>
    <n v="66.808786127167636"/>
    <n v="4008.5271676300581"/>
    <n v="4502.3048323699422"/>
    <n v="4.5"/>
    <n v="2.75"/>
    <n v="0.16400000000000001"/>
    <n v="2.27"/>
    <n v="0.23300000000000001"/>
    <n v="46.100680176211455"/>
    <n v="2.7492769268722466"/>
    <n v="38.054016000000004"/>
    <n v="3.9059849022026434"/>
    <n v="51.758490925110131"/>
    <n v="3.0866881860792952"/>
    <n v="42.724281600000005"/>
    <n v="4.3853557765638769"/>
    <n v="3.2"/>
    <n v="0.183"/>
    <n v="0.74"/>
    <n v="0.26400000000000001"/>
    <n v="0.5"/>
    <n v="6.2E-2"/>
    <n v="0.87"/>
    <n v="8.4000000000000005E-2"/>
    <n v="59.871000000000002"/>
    <n v="7.424004"/>
    <n v="104.17554"/>
    <n v="10.058328000000001"/>
    <n v="67.218804545454546"/>
    <n v="8.3351317636363635"/>
    <n v="116.96071990909091"/>
    <n v="11.292759163636365"/>
    <n v="2.14"/>
    <n v="0.376"/>
    <n v="0.36"/>
    <n v="0.123"/>
    <n v="85.782481387283255"/>
    <n v="15.072062150289018"/>
    <n v="14.43069780346821"/>
    <n v="4.9304884161849714"/>
    <n v="96.310331375722569"/>
    <n v="16.921815232369941"/>
    <n v="16.201737988439309"/>
    <n v="5.5355938127167637"/>
    <n v="0.85747765692670852"/>
    <n v="0.86247784058970134"/>
    <n v="10.831218497109825"/>
    <n v="0.15859882213347345"/>
    <n v="0.36375876636117765"/>
    <n v="0.50323580115606947"/>
    <n v="-52.235924330005219"/>
    <n v="-4.5703712396694129E-2"/>
  </r>
  <r>
    <n v="2019"/>
    <n v="2"/>
    <x v="1"/>
    <s v="2"/>
    <n v="205"/>
    <n v="55"/>
    <x v="1"/>
    <s v="MAP"/>
    <x v="0"/>
    <n v="112"/>
    <x v="1"/>
    <n v="90"/>
    <x v="1"/>
    <n v="0"/>
    <n v="10"/>
    <n v="13.28"/>
    <n v="7.7"/>
    <m/>
    <n v="2.2999999999999998"/>
    <n v="19.099999999999998"/>
    <n v="2.33"/>
    <n v="6.0461734351963559"/>
    <n v="8.6886725792230681"/>
    <n v="2.06"/>
    <n v="238.14188599586487"/>
    <n v="4981.9361639022827"/>
    <n v="91.5016770362854"/>
    <n v="2.5555837154388428"/>
    <n v="26.282950807536402"/>
    <n v="4.052617073059082"/>
    <n v="5.03"/>
    <n v="0.28000000000000003"/>
    <n v="23.8"/>
    <n v="5.5"/>
    <n v="4.6046266937255851"/>
    <n v="2.16"/>
    <n v="19.8"/>
    <n v="4.9000000000000004"/>
    <n v="2.2840090179443351"/>
    <n v="1.36"/>
    <n v="0.75749999999999995"/>
    <n v="137.4"/>
    <n v="30.5"/>
    <n v="106.9"/>
    <n v="2461.6197356828197"/>
    <n v="2763.727612334802"/>
    <m/>
    <m/>
    <m/>
    <m/>
    <m/>
    <n v="340"/>
    <n v="7829.29"/>
    <n v="8790.1574090909089"/>
    <n v="17.292000000000002"/>
    <n v="0.15"/>
    <n v="9.8000000000000007"/>
    <n v="63.1"/>
    <n v="35"/>
    <n v="4.5"/>
    <n v="79.016457142857163"/>
    <n v="82.396351841453381"/>
    <n v="4943.7811104872026"/>
    <n v="5552.7650563699435"/>
    <n v="5.55"/>
    <n v="2.7"/>
    <n v="0.16300000000000001"/>
    <n v="2.2799999999999998"/>
    <n v="0.221"/>
    <n v="66.463732863436135"/>
    <n v="4.0124401691629963"/>
    <n v="56.124929973568285"/>
    <n v="5.4401796158590319"/>
    <n v="74.620645533039664"/>
    <n v="4.5048760081057271"/>
    <n v="63.012989561233489"/>
    <n v="6.1078380232599132"/>
    <n v="3.37"/>
    <n v="0.19500000000000001"/>
    <n v="0.74"/>
    <n v="0.27700000000000002"/>
    <n v="0.49"/>
    <n v="6.2E-2"/>
    <n v="0.82"/>
    <n v="8.6999999999999994E-2"/>
    <n v="38.363520999999999"/>
    <n v="4.8541597999999997"/>
    <n v="64.200177999999994"/>
    <n v="6.8114822999999989"/>
    <n v="43.07177130454545"/>
    <n v="5.4498975936363632"/>
    <n v="72.07929075454544"/>
    <n v="7.6474369459090896"/>
    <n v="2.06"/>
    <n v="0.34399999999999997"/>
    <n v="0.32"/>
    <n v="0.127"/>
    <n v="101.84189087603637"/>
    <n v="17.006607020075975"/>
    <n v="15.820099553559048"/>
    <n v="6.2786020103187479"/>
    <n v="114.34066839264084"/>
    <n v="19.09378151799439"/>
    <n v="17.761657226041294"/>
    <n v="7.0491577115851394"/>
    <n v="1.0180067602744227"/>
    <n v="0.48658974306815467"/>
    <n v="17.087389515221595"/>
    <n v="7.137421235145279E-2"/>
    <n v="0.16370232190700182"/>
    <m/>
    <m/>
    <m/>
  </r>
  <r>
    <n v="2019"/>
    <n v="2"/>
    <x v="1"/>
    <s v="2"/>
    <n v="206"/>
    <n v="56"/>
    <x v="3"/>
    <s v="MESZ"/>
    <x v="0"/>
    <n v="112"/>
    <x v="0"/>
    <n v="45"/>
    <x v="0"/>
    <n v="11"/>
    <n v="10"/>
    <n v="13.28"/>
    <n v="7.7"/>
    <m/>
    <n v="2.2999999999999998"/>
    <n v="19.099999999999998"/>
    <n v="2.33"/>
    <n v="6.0461734351963559"/>
    <n v="8.6886725792230681"/>
    <n v="2.06"/>
    <n v="238.14188599586487"/>
    <n v="4981.9361639022827"/>
    <n v="91.5016770362854"/>
    <n v="2.5555837154388428"/>
    <n v="26.282950807536402"/>
    <n v="4.052617073059082"/>
    <n v="5.03"/>
    <n v="0.28000000000000003"/>
    <n v="23.8"/>
    <n v="5.5"/>
    <n v="4.6046266937255851"/>
    <n v="2.16"/>
    <n v="19.8"/>
    <n v="4.9000000000000004"/>
    <n v="2.2840090179443351"/>
    <n v="1.36"/>
    <n v="0.73"/>
    <n v="131.4"/>
    <n v="30.5"/>
    <n v="100.9"/>
    <n v="2323.455859030837"/>
    <n v="2608.6072599118943"/>
    <m/>
    <m/>
    <m/>
    <m/>
    <m/>
    <n v="400"/>
    <n v="9210.93"/>
    <n v="10341.362318181818"/>
    <n v="15.092000000000002"/>
    <n v="0.15"/>
    <n v="9.9"/>
    <n v="62.7"/>
    <n v="35"/>
    <n v="4.5"/>
    <n v="68.875504761904764"/>
    <n v="71.741999757775943"/>
    <n v="4304.519985466557"/>
    <n v="4834.758583676301"/>
    <n v="4.83"/>
    <n v="2.63"/>
    <n v="0.16400000000000001"/>
    <n v="2.19"/>
    <n v="0.22600000000000001"/>
    <n v="61.106889092511018"/>
    <n v="3.8104676088105727"/>
    <n v="50.883683312775332"/>
    <n v="5.2510102414096913"/>
    <n v="68.606370935682818"/>
    <n v="4.2781159062555068"/>
    <n v="57.12849899207049"/>
    <n v="5.8954524074008807"/>
    <n v="3.19"/>
    <n v="0.18"/>
    <n v="0.72"/>
    <n v="0.28599999999999998"/>
    <n v="0.67"/>
    <n v="7.0000000000000007E-2"/>
    <n v="0.76"/>
    <n v="9.5000000000000001E-2"/>
    <n v="61.713231000000007"/>
    <n v="6.4476510000000014"/>
    <n v="70.003067999999999"/>
    <n v="8.7503834999999999"/>
    <n v="69.287127531818186"/>
    <n v="7.2389536227272737"/>
    <n v="78.594353618181813"/>
    <n v="9.8242942022727267"/>
    <n v="2.2400000000000002"/>
    <n v="0.32100000000000001"/>
    <n v="0.3"/>
    <n v="0.13"/>
    <n v="96.421247674450896"/>
    <n v="13.817509153347649"/>
    <n v="12.913559956399672"/>
    <n v="5.5958759811065235"/>
    <n v="108.25476443449715"/>
    <n v="15.513294367622132"/>
    <n v="14.498405951048722"/>
    <n v="6.2826425787877787"/>
    <n v="0.96382226530106729"/>
    <n v="0.79068778632120951"/>
    <n v="18.219079637251131"/>
    <n v="0.1029388442299868"/>
    <n v="0.23609826658253852"/>
    <n v="0.57114932534434348"/>
    <n v="-22.012856029427152"/>
    <n v="-0.17920052706611581"/>
  </r>
  <r>
    <n v="2019"/>
    <n v="2"/>
    <x v="1"/>
    <s v="2"/>
    <n v="207"/>
    <n v="57"/>
    <x v="7"/>
    <s v="Urea"/>
    <x v="0"/>
    <n v="112"/>
    <x v="3"/>
    <n v="0"/>
    <x v="1"/>
    <n v="0"/>
    <n v="10"/>
    <n v="13.28"/>
    <n v="7.7"/>
    <m/>
    <n v="2.2999999999999998"/>
    <n v="19.099999999999998"/>
    <n v="2.33"/>
    <n v="6.0461734351963559"/>
    <n v="8.6886725792230681"/>
    <n v="2.06"/>
    <n v="238.14188599586487"/>
    <n v="4981.9361639022827"/>
    <n v="91.5016770362854"/>
    <n v="2.5555837154388428"/>
    <n v="26.282950807536402"/>
    <n v="4.052617073059082"/>
    <n v="5.03"/>
    <n v="0.28000000000000003"/>
    <n v="23.8"/>
    <n v="5.5"/>
    <n v="4.6046266937255851"/>
    <n v="2.16"/>
    <n v="19.8"/>
    <n v="4.9000000000000004"/>
    <n v="2.2840090179443351"/>
    <n v="1.36"/>
    <n v="0.58220000000000005"/>
    <n v="99.3"/>
    <n v="30.5"/>
    <n v="68.8"/>
    <n v="1584.2791189427312"/>
    <n v="1778.7133744493392"/>
    <m/>
    <m/>
    <m/>
    <m/>
    <m/>
    <n v="460"/>
    <n v="10592.56"/>
    <n v="11892.555999999999"/>
    <n v="12.76"/>
    <n v="0.15"/>
    <n v="10"/>
    <n v="62.4"/>
    <n v="35"/>
    <n v="4.5"/>
    <n v="58.126095238095232"/>
    <n v="60.47801816680429"/>
    <n v="3628.6810900082573"/>
    <n v="4075.6686242774558"/>
    <n v="4.07"/>
    <n v="2.57"/>
    <n v="0.153"/>
    <n v="2.2000000000000002"/>
    <n v="0.222"/>
    <n v="40.715973356828187"/>
    <n v="2.4239470519823785"/>
    <n v="34.854140616740089"/>
    <n v="3.5170996440528635"/>
    <n v="45.712933723348009"/>
    <n v="2.7214314629074883"/>
    <n v="39.131694237885462"/>
    <n v="3.9487436912775333"/>
    <n v="3.2"/>
    <n v="0.17299999999999999"/>
    <n v="0.79"/>
    <n v="0.246"/>
    <n v="0.59"/>
    <n v="6.0999999999999999E-2"/>
    <n v="0.75"/>
    <n v="9.1999999999999998E-2"/>
    <n v="62.496103999999995"/>
    <n v="6.4614615999999998"/>
    <n v="79.444199999999995"/>
    <n v="9.7451551999999992"/>
    <n v="70.166080399999998"/>
    <n v="7.2544591599999997"/>
    <n v="89.19417"/>
    <n v="10.94115152"/>
    <n v="2.06"/>
    <n v="0.38600000000000001"/>
    <n v="0.38"/>
    <n v="0.13300000000000001"/>
    <n v="74.750830454170099"/>
    <n v="14.006709007431875"/>
    <n v="13.788988142031378"/>
    <n v="4.8261458497109819"/>
    <n v="83.924796009909144"/>
    <n v="15.725714203798512"/>
    <n v="15.481273050371593"/>
    <n v="5.4184455676300569"/>
    <n v="0.74720579207527371"/>
    <m/>
    <m/>
    <m/>
    <m/>
    <m/>
    <m/>
    <m/>
  </r>
  <r>
    <n v="2019"/>
    <n v="2"/>
    <x v="1"/>
    <s v="2"/>
    <n v="208"/>
    <n v="58"/>
    <x v="8"/>
    <s v="MES10"/>
    <x v="0"/>
    <n v="112"/>
    <x v="0"/>
    <n v="45"/>
    <x v="0"/>
    <n v="11"/>
    <n v="10"/>
    <n v="13.28"/>
    <n v="7.7"/>
    <m/>
    <n v="2.2999999999999998"/>
    <n v="19.099999999999998"/>
    <n v="2.33"/>
    <n v="6.0461734351963559"/>
    <n v="8.6886725792230681"/>
    <n v="2.06"/>
    <n v="238.14188599586487"/>
    <n v="4981.9361639022827"/>
    <n v="91.5016770362854"/>
    <n v="2.5555837154388428"/>
    <n v="26.282950807536402"/>
    <n v="4.052617073059082"/>
    <n v="5.03"/>
    <n v="0.28000000000000003"/>
    <n v="23.8"/>
    <n v="5.5"/>
    <n v="4.6046266937255851"/>
    <n v="2.16"/>
    <n v="19.8"/>
    <n v="4.9000000000000004"/>
    <n v="2.2840090179443351"/>
    <n v="1.36"/>
    <n v="0.76329999999999998"/>
    <n v="133.1"/>
    <n v="30.5"/>
    <n v="102.6"/>
    <n v="2362.6022907488987"/>
    <n v="2652.5580264317177"/>
    <m/>
    <m/>
    <m/>
    <m/>
    <m/>
    <n v="520"/>
    <n v="11974.2"/>
    <n v="13443.76090909091"/>
    <n v="16.412000000000003"/>
    <n v="0.15"/>
    <n v="9.6"/>
    <n v="63"/>
    <n v="35"/>
    <n v="4.5"/>
    <n v="74.960076190476201"/>
    <n v="78.339779047619061"/>
    <n v="4700.3867428571439"/>
    <n v="5279.3889280000003"/>
    <n v="5.28"/>
    <n v="2.87"/>
    <n v="0.18099999999999999"/>
    <n v="2.36"/>
    <n v="0.23300000000000001"/>
    <n v="67.806685744493393"/>
    <n v="4.2763101462555069"/>
    <n v="55.757414061674005"/>
    <n v="5.5048633374449336"/>
    <n v="76.128415358590303"/>
    <n v="4.8011300278414097"/>
    <n v="62.600369423788536"/>
    <n v="6.1804602015859027"/>
    <n v="3.43"/>
    <n v="0.187"/>
    <n v="0.68"/>
    <n v="0.28599999999999998"/>
    <n v="0.71"/>
    <n v="9.4E-2"/>
    <n v="0.78"/>
    <n v="0.112"/>
    <n v="85.016819999999996"/>
    <n v="11.255748000000001"/>
    <n v="93.39876000000001"/>
    <n v="13.411104000000002"/>
    <n v="95.45070245454545"/>
    <n v="12.637135254545456"/>
    <n v="104.86133509090909"/>
    <n v="15.05701221818182"/>
    <n v="2.1800000000000002"/>
    <n v="0.40500000000000003"/>
    <n v="0.37"/>
    <n v="0.13500000000000001"/>
    <n v="102.46843099428574"/>
    <n v="19.036566308571437"/>
    <n v="17.391430948571433"/>
    <n v="6.3455221028571449"/>
    <n v="115.04410207085716"/>
    <n v="21.372872173714295"/>
    <n v="19.525833837714291"/>
    <n v="7.1242907245714306"/>
    <n v="1.0242696258837951"/>
    <n v="1.089341089384011"/>
    <n v="28.09975395555556"/>
    <n v="0.35311127618355009"/>
    <n v="0.80988824812740845"/>
    <n v="0.64766279314285735"/>
    <n v="18.408084363636423"/>
    <n v="0.29650111074380175"/>
  </r>
  <r>
    <n v="2019"/>
    <n v="2"/>
    <x v="1"/>
    <s v="2"/>
    <n v="209"/>
    <n v="59"/>
    <x v="9"/>
    <s v="MAP_AS"/>
    <x v="0"/>
    <n v="112"/>
    <x v="0"/>
    <n v="45"/>
    <x v="2"/>
    <n v="45"/>
    <n v="10"/>
    <n v="13.28"/>
    <n v="7.7"/>
    <m/>
    <n v="2.2999999999999998"/>
    <n v="19.099999999999998"/>
    <n v="2.33"/>
    <n v="6.0461734351963559"/>
    <n v="8.6886725792230681"/>
    <n v="2.06"/>
    <n v="238.14188599586487"/>
    <n v="4981.9361639022827"/>
    <n v="91.5016770362854"/>
    <n v="2.5555837154388428"/>
    <n v="26.282950807536402"/>
    <n v="4.052617073059082"/>
    <n v="5.03"/>
    <n v="0.28000000000000003"/>
    <n v="23.8"/>
    <n v="5.5"/>
    <n v="4.6046266937255851"/>
    <n v="2.16"/>
    <n v="19.8"/>
    <n v="4.9000000000000004"/>
    <n v="2.2840090179443351"/>
    <n v="1.36"/>
    <n v="0.77370000000000005"/>
    <n v="163.30000000000001"/>
    <n v="30.5"/>
    <n v="132.80000000000001"/>
    <n v="3058.0271365638769"/>
    <n v="3433.3304669603526"/>
    <m/>
    <m/>
    <m/>
    <m/>
    <m/>
    <n v="540"/>
    <n v="12434.75"/>
    <n v="13960.832954545454"/>
    <n v="16.148"/>
    <n v="0.15"/>
    <n v="10.1"/>
    <n v="63.3"/>
    <n v="35"/>
    <n v="4.5"/>
    <n v="73.743161904761891"/>
    <n v="76.641737054775646"/>
    <n v="4598.5042232865389"/>
    <n v="5164.956334427744"/>
    <n v="5.16"/>
    <n v="3.11"/>
    <n v="0.218"/>
    <n v="2.79"/>
    <n v="0.25"/>
    <n v="95.104643947136566"/>
    <n v="6.6664991577092518"/>
    <n v="85.318957110132175"/>
    <n v="7.6450678414096922"/>
    <n v="106.77657752246697"/>
    <n v="7.4846604179735694"/>
    <n v="95.789920028193848"/>
    <n v="8.5833261674008821"/>
    <n v="3.4"/>
    <n v="0.191"/>
    <n v="0.66"/>
    <n v="0.29099999999999998"/>
    <n v="0.6"/>
    <n v="5.8000000000000003E-2"/>
    <n v="0.86"/>
    <n v="0.11"/>
    <n v="74.608500000000006"/>
    <n v="7.2121550000000001"/>
    <n v="106.93885"/>
    <n v="13.678225000000001"/>
    <n v="83.764997727272743"/>
    <n v="8.0972831136363634"/>
    <n v="120.0631634090909"/>
    <n v="15.356916250000001"/>
    <n v="1.85"/>
    <n v="0.32100000000000001"/>
    <n v="0.28999999999999998"/>
    <n v="0.13200000000000001"/>
    <n v="85.072328130800983"/>
    <n v="14.761198556749791"/>
    <n v="13.335662247530962"/>
    <n v="6.0700255747382315"/>
    <n v="95.513022946853837"/>
    <n v="16.572800197805446"/>
    <n v="14.97231170518249"/>
    <n v="6.8149832589106509"/>
    <n v="0.85037899831274166"/>
    <n v="0.8446891028443142"/>
    <n v="25.556807431727641"/>
    <n v="0.14555740692092903"/>
    <n v="0.33384726358011246"/>
    <n v="0.15144407242023669"/>
    <n v="1.9568074317276518"/>
    <n v="7.9142583333333349E-2"/>
  </r>
  <r>
    <n v="2019"/>
    <n v="2"/>
    <x v="1"/>
    <s v="2"/>
    <n v="210"/>
    <n v="60"/>
    <x v="4"/>
    <s v="Check"/>
    <x v="1"/>
    <n v="0"/>
    <x v="3"/>
    <n v="0"/>
    <x v="1"/>
    <n v="0"/>
    <n v="10"/>
    <n v="13.28"/>
    <n v="7.7"/>
    <m/>
    <n v="2.2999999999999998"/>
    <n v="19.099999999999998"/>
    <n v="2.33"/>
    <n v="6.0461734351963559"/>
    <n v="8.6886725792230681"/>
    <n v="2.06"/>
    <n v="238.14188599586487"/>
    <n v="4981.9361639022827"/>
    <n v="91.5016770362854"/>
    <n v="2.5555837154388428"/>
    <n v="26.282950807536402"/>
    <n v="4.052617073059082"/>
    <n v="5.03"/>
    <n v="0.28000000000000003"/>
    <n v="23.8"/>
    <n v="5.5"/>
    <n v="4.6046266937255851"/>
    <n v="2.16"/>
    <n v="19.8"/>
    <n v="4.9000000000000004"/>
    <n v="2.2840090179443351"/>
    <n v="1.36"/>
    <n v="0.65329999999999999"/>
    <n v="136.19999999999999"/>
    <n v="30.5"/>
    <n v="105.69999999999999"/>
    <n v="2433.9869603524226"/>
    <n v="2732.7035418502201"/>
    <m/>
    <m/>
    <m/>
    <m/>
    <m/>
    <n v="380"/>
    <n v="8750.3799999999992"/>
    <n v="9824.2902727272722"/>
    <n v="13.464000000000002"/>
    <n v="0.15"/>
    <n v="9.6999999999999993"/>
    <n v="62.5"/>
    <n v="35"/>
    <n v="4.5"/>
    <n v="61.371200000000009"/>
    <n v="64.067275838150294"/>
    <n v="3844.0365502890177"/>
    <n v="4317.5519617109831"/>
    <n v="4.32"/>
    <n v="1.89"/>
    <n v="0.16600000000000001"/>
    <n v="2.5099999999999998"/>
    <n v="0.20699999999999999"/>
    <n v="46.002353550660786"/>
    <n v="4.0404183541850216"/>
    <n v="61.093072704845802"/>
    <n v="5.0383530079295138"/>
    <n v="51.648096940969161"/>
    <n v="4.5362878794713648"/>
    <n v="68.590858900440509"/>
    <n v="5.6566963316299539"/>
    <n v="3.18"/>
    <n v="0.17499999999999999"/>
    <n v="0.73"/>
    <n v="0.23699999999999999"/>
    <n v="0.6"/>
    <n v="6.9000000000000006E-2"/>
    <n v="0.92"/>
    <n v="9.0999999999999998E-2"/>
    <n v="52.502279999999999"/>
    <n v="6.0377622000000004"/>
    <n v="80.503495999999984"/>
    <n v="7.9628457999999993"/>
    <n v="58.945741636363636"/>
    <n v="6.778760288181819"/>
    <n v="90.383470509090898"/>
    <n v="8.9401041481818186"/>
    <n v="2.0299999999999998"/>
    <n v="0.35"/>
    <n v="0.33"/>
    <n v="0.125"/>
    <n v="78.033941970867048"/>
    <n v="13.45412792601156"/>
    <n v="12.685320615953758"/>
    <n v="4.8050456878612726"/>
    <n v="87.610834849109821"/>
    <n v="15.105316353294796"/>
    <n v="14.242155418820809"/>
    <n v="5.3947558404624285"/>
    <m/>
    <m/>
    <m/>
    <m/>
    <m/>
    <m/>
    <m/>
    <m/>
  </r>
  <r>
    <n v="2019"/>
    <n v="2"/>
    <x v="1"/>
    <s v="3"/>
    <n v="301"/>
    <n v="61"/>
    <x v="7"/>
    <s v="Urea"/>
    <x v="0"/>
    <n v="112"/>
    <x v="3"/>
    <n v="0"/>
    <x v="1"/>
    <n v="0"/>
    <n v="10"/>
    <n v="12.11"/>
    <n v="7.6"/>
    <m/>
    <n v="2.4"/>
    <n v="15"/>
    <n v="1.4000000000000001"/>
    <n v="5.1494724950696016"/>
    <n v="8.3109042062133671"/>
    <n v="2.0499999999999998"/>
    <n v="239.24831986427307"/>
    <n v="5032.3463201522827"/>
    <n v="80.036451816558838"/>
    <n v="7.7928924560546875"/>
    <n v="26.46623825691545"/>
    <n v="4.9395456314086914"/>
    <n v="9.32"/>
    <n v="0.3"/>
    <n v="21.9"/>
    <n v="6.8"/>
    <n v="7.5285387207031249"/>
    <n v="3.24"/>
    <n v="21.7"/>
    <n v="5.5"/>
    <n v="4.2221670532226554"/>
    <n v="2.9"/>
    <n v="0.61419999999999997"/>
    <n v="131.5"/>
    <n v="30.5"/>
    <n v="101"/>
    <n v="2325.75859030837"/>
    <n v="2611.1925991189423"/>
    <m/>
    <m/>
    <m/>
    <m/>
    <m/>
    <n v="480"/>
    <n v="11053.11"/>
    <n v="12409.628045454547"/>
    <n v="11.968000000000002"/>
    <n v="0.15"/>
    <n v="9.9"/>
    <n v="62.7"/>
    <n v="35"/>
    <n v="4.5"/>
    <n v="54.47535238095238"/>
    <n v="56.742534676575829"/>
    <n v="3404.5520805945498"/>
    <n v="3823.930995976878"/>
    <n v="3.82"/>
    <n v="2.31"/>
    <n v="0.128"/>
    <n v="2.15"/>
    <n v="0.20100000000000001"/>
    <n v="53.725023436123344"/>
    <n v="2.9769709955947139"/>
    <n v="50.003809691629954"/>
    <n v="4.6747747665198238"/>
    <n v="60.318549039647571"/>
    <n v="3.3423265268722471"/>
    <n v="56.140640881057266"/>
    <n v="5.2484971242290754"/>
    <n v="2.95"/>
    <n v="0.14000000000000001"/>
    <n v="0.63"/>
    <n v="0.25700000000000001"/>
    <n v="0.46"/>
    <n v="3.5999999999999997E-2"/>
    <n v="0.84"/>
    <n v="9.4E-2"/>
    <n v="50.844306000000003"/>
    <n v="3.9791195999999998"/>
    <n v="92.846124000000003"/>
    <n v="10.389923400000001"/>
    <n v="57.084289009090909"/>
    <n v="4.4674660963636361"/>
    <n v="104.24087558181819"/>
    <n v="11.665050362727273"/>
    <n v="2.17"/>
    <n v="0.30199999999999999"/>
    <n v="0.3"/>
    <n v="0.13100000000000001"/>
    <n v="73.87878014890174"/>
    <n v="10.281747283395541"/>
    <n v="10.213656241783649"/>
    <n v="4.4599632255788597"/>
    <n v="82.945721348994226"/>
    <n v="11.54359808635772"/>
    <n v="11.467150416911643"/>
    <n v="5.0073223487180831"/>
    <n v="0.73848881816182643"/>
    <m/>
    <m/>
    <m/>
    <m/>
    <m/>
    <m/>
    <m/>
  </r>
  <r>
    <n v="2019"/>
    <n v="2"/>
    <x v="1"/>
    <s v="3"/>
    <n v="302"/>
    <n v="62"/>
    <x v="4"/>
    <s v="Check"/>
    <x v="1"/>
    <n v="0"/>
    <x v="3"/>
    <n v="0"/>
    <x v="1"/>
    <n v="0"/>
    <n v="10"/>
    <n v="12.11"/>
    <n v="7.6"/>
    <m/>
    <n v="2.4"/>
    <n v="15"/>
    <n v="1.4000000000000001"/>
    <n v="5.1494724950696016"/>
    <n v="8.3109042062133671"/>
    <n v="2.0499999999999998"/>
    <n v="239.24831986427307"/>
    <n v="5032.3463201522827"/>
    <n v="80.036451816558838"/>
    <n v="7.7928924560546875"/>
    <n v="26.46623825691545"/>
    <n v="4.9395456314086914"/>
    <n v="9.32"/>
    <n v="0.3"/>
    <n v="21.9"/>
    <n v="6.8"/>
    <n v="7.5285387207031249"/>
    <n v="3.24"/>
    <n v="21.7"/>
    <n v="5.5"/>
    <n v="4.2221670532226554"/>
    <n v="2.9"/>
    <n v="0.49440000000000001"/>
    <n v="101.7"/>
    <n v="30.5"/>
    <n v="71.2"/>
    <n v="1639.5446696035242"/>
    <n v="1840.7615154185021"/>
    <m/>
    <m/>
    <m/>
    <m/>
    <m/>
    <n v="520"/>
    <n v="11974.2"/>
    <n v="13443.76090909091"/>
    <n v="11.66"/>
    <n v="0.15"/>
    <n v="9.9"/>
    <n v="63.2"/>
    <n v="35"/>
    <n v="4.5"/>
    <n v="53.055619047619047"/>
    <n v="55.263714175612435"/>
    <n v="3315.822850536746"/>
    <n v="3724.2719380346816"/>
    <n v="3.72"/>
    <n v="2.57"/>
    <n v="0.13100000000000001"/>
    <n v="2.15"/>
    <n v="0.185"/>
    <n v="42.13629800881057"/>
    <n v="2.1478035171806167"/>
    <n v="35.250210396475765"/>
    <n v="3.0331576387665198"/>
    <n v="47.307570946255503"/>
    <n v="2.4113975851982379"/>
    <n v="39.576372581497793"/>
    <n v="3.4054088035242289"/>
    <n v="3.19"/>
    <n v="0.16400000000000001"/>
    <n v="0.7"/>
    <n v="0.23499999999999999"/>
    <n v="0.43"/>
    <n v="4.4999999999999998E-2"/>
    <n v="0.83"/>
    <n v="8.4000000000000005E-2"/>
    <n v="51.489060000000002"/>
    <n v="5.3883900000000002"/>
    <n v="99.385860000000008"/>
    <n v="10.058328000000001"/>
    <n v="57.808171909090909"/>
    <n v="6.0496924090909099"/>
    <n v="111.58321554545455"/>
    <n v="11.292759163636365"/>
    <n v="2.16"/>
    <n v="0.32600000000000001"/>
    <n v="0.31"/>
    <n v="0.13300000000000001"/>
    <n v="71.621773571593721"/>
    <n v="10.809582492749794"/>
    <n v="10.279050836663913"/>
    <n v="4.410044391213872"/>
    <n v="80.411718509925691"/>
    <n v="12.13621307140545"/>
    <n v="11.540570712072666"/>
    <n v="4.9512771119537566"/>
    <m/>
    <m/>
    <m/>
    <m/>
    <m/>
    <m/>
    <m/>
    <m/>
  </r>
  <r>
    <n v="2019"/>
    <n v="2"/>
    <x v="1"/>
    <s v="3"/>
    <n v="303"/>
    <n v="63"/>
    <x v="5"/>
    <s v="MAP_AS"/>
    <x v="0"/>
    <n v="112"/>
    <x v="0"/>
    <n v="45"/>
    <x v="0"/>
    <n v="11"/>
    <n v="10"/>
    <n v="12.11"/>
    <n v="7.6"/>
    <m/>
    <n v="2.4"/>
    <n v="15"/>
    <n v="1.4000000000000001"/>
    <n v="5.1494724950696016"/>
    <n v="8.3109042062133671"/>
    <n v="2.0499999999999998"/>
    <n v="239.24831986427307"/>
    <n v="5032.3463201522827"/>
    <n v="80.036451816558838"/>
    <n v="7.7928924560546875"/>
    <n v="26.46623825691545"/>
    <n v="4.9395456314086914"/>
    <n v="9.32"/>
    <n v="0.3"/>
    <n v="21.9"/>
    <n v="6.8"/>
    <n v="7.5285387207031249"/>
    <n v="3.24"/>
    <n v="21.7"/>
    <n v="5.5"/>
    <n v="4.2221670532226554"/>
    <n v="2.9"/>
    <n v="0.67649999999999999"/>
    <n v="160.80000000000001"/>
    <n v="30.5"/>
    <n v="130.30000000000001"/>
    <n v="3000.4588546255509"/>
    <n v="3368.6969867841412"/>
    <m/>
    <m/>
    <m/>
    <m/>
    <m/>
    <n v="540"/>
    <n v="12434.75"/>
    <n v="13960.832954545454"/>
    <n v="14.652000000000001"/>
    <n v="0.15"/>
    <n v="9.9"/>
    <n v="63.6"/>
    <n v="35"/>
    <n v="4.5"/>
    <n v="66.84731428571429"/>
    <n v="69.629399042113945"/>
    <n v="4177.7639425268371"/>
    <n v="4692.388500901734"/>
    <n v="4.6900000000000004"/>
    <n v="2.4500000000000002"/>
    <n v="0.17499999999999999"/>
    <n v="2.5499999999999998"/>
    <n v="0.188"/>
    <n v="73.511241938325995"/>
    <n v="5.2508029955947135"/>
    <n v="76.511700792951544"/>
    <n v="5.6408626466960357"/>
    <n v="82.533076176211466"/>
    <n v="5.8952197268722459"/>
    <n v="85.901773162995596"/>
    <n v="6.333150335154186"/>
    <n v="2.99"/>
    <n v="0.16800000000000001"/>
    <n v="0.6"/>
    <n v="0.23300000000000001"/>
    <n v="0.51"/>
    <n v="0.06"/>
    <n v="0.74"/>
    <n v="9.0999999999999998E-2"/>
    <n v="63.417225000000002"/>
    <n v="7.4608499999999998"/>
    <n v="92.017150000000001"/>
    <n v="11.3156225"/>
    <n v="71.200248068181821"/>
    <n v="8.3764997727272732"/>
    <n v="103.31016386363638"/>
    <n v="12.704357988636364"/>
    <n v="2.2200000000000002"/>
    <n v="0.36699999999999999"/>
    <n v="0.34"/>
    <n v="0.13500000000000001"/>
    <n v="92.746359524095794"/>
    <n v="15.332393669073493"/>
    <n v="14.204397404591248"/>
    <n v="5.6399813224112307"/>
    <n v="104.12886728387119"/>
    <n v="17.214096528459788"/>
    <n v="15.947664358791084"/>
    <n v="6.3321608483435181"/>
    <n v="0.92708825586611343"/>
    <n v="0.8773749504821502"/>
    <n v="15.055300020038532"/>
    <n v="0.16601325113749027"/>
    <n v="0.38076433747130795"/>
    <n v="0.57565098621304711"/>
    <n v="-34.95559082711506"/>
    <n v="8.2623453512396652E-2"/>
  </r>
  <r>
    <n v="2019"/>
    <n v="2"/>
    <x v="1"/>
    <s v="3"/>
    <n v="304"/>
    <n v="64"/>
    <x v="6"/>
    <s v="MAP"/>
    <x v="0"/>
    <n v="112"/>
    <x v="0"/>
    <n v="45"/>
    <x v="1"/>
    <n v="0"/>
    <n v="10"/>
    <n v="12.11"/>
    <n v="7.6"/>
    <m/>
    <n v="2.4"/>
    <n v="15"/>
    <n v="1.4000000000000001"/>
    <n v="5.1494724950696016"/>
    <n v="8.3109042062133671"/>
    <n v="2.0499999999999998"/>
    <n v="239.24831986427307"/>
    <n v="5032.3463201522827"/>
    <n v="80.036451816558838"/>
    <n v="7.7928924560546875"/>
    <n v="26.46623825691545"/>
    <n v="4.9395456314086914"/>
    <n v="9.32"/>
    <n v="0.3"/>
    <n v="21.9"/>
    <n v="6.8"/>
    <n v="7.5285387207031249"/>
    <n v="3.24"/>
    <n v="21.7"/>
    <n v="5.5"/>
    <n v="4.2221670532226554"/>
    <n v="2.9"/>
    <n v="0.747"/>
    <n v="156"/>
    <n v="30.5"/>
    <n v="125.5"/>
    <n v="2889.9277533039644"/>
    <n v="3244.6007048458146"/>
    <m/>
    <m/>
    <m/>
    <m/>
    <m/>
    <n v="540"/>
    <n v="12434.75"/>
    <n v="13960.832954545454"/>
    <n v="16.5"/>
    <n v="0.15"/>
    <n v="9.9"/>
    <n v="62.9"/>
    <n v="35"/>
    <n v="4.5"/>
    <n v="75.36571428571429"/>
    <n v="78.502322047894296"/>
    <n v="4710.1393228736579"/>
    <n v="5290.3428485549121"/>
    <n v="5.29"/>
    <n v="2.65"/>
    <n v="0.16200000000000001"/>
    <n v="2.36"/>
    <n v="0.21199999999999999"/>
    <n v="76.583085462555061"/>
    <n v="4.6816829603524228"/>
    <n v="68.202294977973565"/>
    <n v="6.1266468370044045"/>
    <n v="85.98191867841409"/>
    <n v="5.2562531418502196"/>
    <n v="76.572576634361226"/>
    <n v="6.8785534942731275"/>
    <n v="3.35"/>
    <n v="0.186"/>
    <n v="0.71"/>
    <n v="0.30599999999999999"/>
    <n v="0.68"/>
    <n v="8.1000000000000003E-2"/>
    <n v="0.78"/>
    <n v="0.10299999999999999"/>
    <n v="84.556300000000007"/>
    <n v="10.072147500000002"/>
    <n v="96.991050000000001"/>
    <n v="12.807792499999998"/>
    <n v="94.93366409090909"/>
    <n v="11.308274693181819"/>
    <n v="108.89449704545454"/>
    <n v="14.379657943181815"/>
    <n v="2.29"/>
    <n v="0.28899999999999998"/>
    <n v="0.27"/>
    <n v="0.128"/>
    <n v="107.86219049380676"/>
    <n v="13.61230264310487"/>
    <n v="12.717376171758877"/>
    <n v="6.0289783332782827"/>
    <n v="121.09982296350124"/>
    <n v="15.282903422031378"/>
    <n v="14.278145065565647"/>
    <n v="6.7688984014533444"/>
    <n v="1.078185392633358"/>
    <n v="0.77894512854390296"/>
    <n v="28.343174412331376"/>
    <n v="0.18824840256029324"/>
    <n v="0.43176239119333309"/>
    <m/>
    <m/>
    <m/>
  </r>
  <r>
    <n v="2019"/>
    <n v="2"/>
    <x v="1"/>
    <s v="3"/>
    <n v="305"/>
    <n v="65"/>
    <x v="2"/>
    <s v="MAP"/>
    <x v="0"/>
    <n v="112"/>
    <x v="2"/>
    <n v="135"/>
    <x v="1"/>
    <n v="0"/>
    <n v="10"/>
    <n v="12.11"/>
    <n v="7.6"/>
    <m/>
    <n v="2.4"/>
    <n v="15"/>
    <n v="1.4000000000000001"/>
    <n v="5.1494724950696016"/>
    <n v="8.3109042062133671"/>
    <n v="2.0499999999999998"/>
    <n v="239.24831986427307"/>
    <n v="5032.3463201522827"/>
    <n v="80.036451816558838"/>
    <n v="7.7928924560546875"/>
    <n v="26.46623825691545"/>
    <n v="4.9395456314086914"/>
    <n v="9.32"/>
    <n v="0.3"/>
    <n v="21.9"/>
    <n v="6.8"/>
    <n v="7.5285387207031249"/>
    <n v="3.24"/>
    <n v="21.7"/>
    <n v="5.5"/>
    <n v="4.2221670532226554"/>
    <n v="2.9"/>
    <n v="0.8347"/>
    <n v="192.9"/>
    <n v="30.5"/>
    <n v="162.4"/>
    <n v="3739.6355947136567"/>
    <n v="4198.5908722466966"/>
    <m/>
    <m/>
    <m/>
    <m/>
    <m/>
    <n v="870.97552064304"/>
    <n v="20056.23"/>
    <n v="22517.676409090909"/>
    <n v="18.788"/>
    <n v="0.15"/>
    <n v="9.9"/>
    <n v="62.9"/>
    <n v="35"/>
    <n v="4.5"/>
    <n v="85.912304761904764"/>
    <n v="89.48784576933663"/>
    <n v="5369.2707461601976"/>
    <n v="6030.6672789826589"/>
    <n v="6.03"/>
    <n v="2.94"/>
    <n v="0.21299999999999999"/>
    <n v="2.73"/>
    <n v="0.23"/>
    <n v="109.9452864845815"/>
    <n v="7.9654238167400884"/>
    <n v="102.09205173568283"/>
    <n v="8.6011618678414106"/>
    <n v="123.43857164405286"/>
    <n v="8.9429985578854616"/>
    <n v="114.62153081233481"/>
    <n v="9.6567590061674018"/>
    <n v="3.34"/>
    <n v="0.20399999999999999"/>
    <n v="0.7"/>
    <n v="0.36799999999999999"/>
    <n v="0.9"/>
    <n v="8.5000000000000006E-2"/>
    <n v="1.1100000000000001"/>
    <n v="0.16500000000000001"/>
    <n v="180.50607000000002"/>
    <n v="17.047795499999999"/>
    <n v="222.62415300000001"/>
    <n v="33.092779499999999"/>
    <n v="202.65908768181822"/>
    <n v="19.140024947727273"/>
    <n v="249.94620814090911"/>
    <n v="37.154166074999999"/>
    <n v="2.11"/>
    <n v="0.435"/>
    <n v="0.4"/>
    <n v="0.13400000000000001"/>
    <n v="113.29161274398015"/>
    <n v="23.356327745796857"/>
    <n v="21.477082984640791"/>
    <n v="7.1948227998546654"/>
    <n v="127.19558339892318"/>
    <n v="26.222786150962836"/>
    <n v="24.112906805483071"/>
    <n v="8.0778237798368284"/>
    <n v="1.1324576425642696"/>
    <n v="0.44551114765482225"/>
    <n v="14.93160947394562"/>
    <n v="0.20179860073103784"/>
    <n v="0.46284082736476567"/>
    <m/>
    <m/>
    <m/>
  </r>
  <r>
    <n v="2019"/>
    <n v="2"/>
    <x v="1"/>
    <s v="3"/>
    <n v="306"/>
    <n v="66"/>
    <x v="0"/>
    <s v="MAP_ES"/>
    <x v="0"/>
    <n v="112"/>
    <x v="0"/>
    <n v="45"/>
    <x v="0"/>
    <n v="11"/>
    <n v="10"/>
    <n v="12.11"/>
    <n v="7.6"/>
    <m/>
    <n v="2.4"/>
    <n v="15"/>
    <n v="1.4000000000000001"/>
    <n v="5.1494724950696016"/>
    <n v="8.3109042062133671"/>
    <n v="2.0499999999999998"/>
    <n v="239.24831986427307"/>
    <n v="5032.3463201522827"/>
    <n v="80.036451816558838"/>
    <n v="7.7928924560546875"/>
    <n v="26.46623825691545"/>
    <n v="4.9395456314086914"/>
    <n v="9.32"/>
    <n v="0.3"/>
    <n v="21.9"/>
    <n v="6.8"/>
    <n v="7.5285387207031249"/>
    <n v="3.24"/>
    <n v="21.7"/>
    <n v="5.5"/>
    <n v="4.2221670532226554"/>
    <n v="2.9"/>
    <n v="0.78839999999999999"/>
    <n v="106.9"/>
    <n v="30.5"/>
    <n v="76.400000000000006"/>
    <n v="1759.2866960352424"/>
    <n v="1975.1991541850221"/>
    <m/>
    <m/>
    <m/>
    <m/>
    <m/>
    <n v="720"/>
    <n v="16579.669999999998"/>
    <n v="18614.447681818179"/>
    <n v="15.268000000000002"/>
    <n v="0.15"/>
    <n v="10"/>
    <n v="62"/>
    <n v="35"/>
    <n v="4.5"/>
    <n v="69.686780952380957"/>
    <n v="72.506477291494633"/>
    <n v="4350.3886374896783"/>
    <n v="4886.2774196531791"/>
    <n v="4.88"/>
    <n v="2.86"/>
    <n v="0.16700000000000001"/>
    <n v="2.57"/>
    <n v="0.216"/>
    <n v="50.315599506607931"/>
    <n v="2.938008782378855"/>
    <n v="45.21366808810572"/>
    <n v="3.8000592634361237"/>
    <n v="56.490695809691637"/>
    <n v="3.2985825874889869"/>
    <n v="50.762618262555058"/>
    <n v="4.2664301730396481"/>
    <n v="3.27"/>
    <n v="0.184"/>
    <n v="0.69"/>
    <n v="0.30599999999999999"/>
    <n v="0.6"/>
    <n v="0.06"/>
    <n v="1.01"/>
    <n v="0.105"/>
    <n v="99.478019999999987"/>
    <n v="9.9478019999999976"/>
    <n v="167.45466699999997"/>
    <n v="17.408653499999996"/>
    <n v="111.68668609090908"/>
    <n v="11.168668609090906"/>
    <n v="188.0059215863636"/>
    <n v="19.545170065909087"/>
    <n v="2.2999999999999998"/>
    <n v="0.314"/>
    <n v="0.3"/>
    <n v="0.124"/>
    <n v="100.05893866226261"/>
    <n v="13.66022032171759"/>
    <n v="13.051165912469035"/>
    <n v="5.394481910487201"/>
    <n v="112.33889931626756"/>
    <n v="15.336701906655659"/>
    <n v="14.652899910817506"/>
    <n v="6.0565319631379033"/>
    <n v="1.0001844536454416"/>
    <n v="0.78168715120569099"/>
    <n v="19.363942658959534"/>
    <n v="0.18634156701659027"/>
    <n v="0.42738891517566574"/>
    <n v="0.55059381483071845"/>
    <n v="-17.329325486074595"/>
    <n v="0.70451546053718961"/>
  </r>
  <r>
    <n v="2019"/>
    <n v="2"/>
    <x v="1"/>
    <s v="3"/>
    <n v="307"/>
    <n v="67"/>
    <x v="8"/>
    <s v="MES10"/>
    <x v="0"/>
    <n v="112"/>
    <x v="0"/>
    <n v="45"/>
    <x v="0"/>
    <n v="11"/>
    <n v="10"/>
    <n v="12.11"/>
    <n v="7.6"/>
    <m/>
    <n v="2.4"/>
    <n v="15"/>
    <n v="1.4000000000000001"/>
    <n v="5.1494724950696016"/>
    <n v="8.3109042062133671"/>
    <n v="2.0499999999999998"/>
    <n v="239.24831986427307"/>
    <n v="5032.3463201522827"/>
    <n v="80.036451816558838"/>
    <n v="7.7928924560546875"/>
    <n v="26.46623825691545"/>
    <n v="4.9395456314086914"/>
    <n v="9.32"/>
    <n v="0.3"/>
    <n v="21.9"/>
    <n v="6.8"/>
    <n v="7.5285387207031249"/>
    <n v="3.24"/>
    <n v="21.7"/>
    <n v="5.5"/>
    <n v="4.2221670532226554"/>
    <n v="2.9"/>
    <n v="0.75929999999999997"/>
    <n v="122.5"/>
    <n v="30.5"/>
    <n v="92"/>
    <n v="2118.5127753303964"/>
    <n v="2378.5120704845813"/>
    <m/>
    <m/>
    <m/>
    <m/>
    <m/>
    <n v="580"/>
    <n v="13355.84"/>
    <n v="14994.965818181818"/>
    <n v="15.224"/>
    <n v="0.15"/>
    <n v="9.5"/>
    <n v="62.9"/>
    <n v="35"/>
    <n v="4.5"/>
    <n v="69.483961904761898"/>
    <n v="72.697093091109267"/>
    <n v="4361.8255854665558"/>
    <n v="4899.123191676299"/>
    <n v="4.9000000000000004"/>
    <n v="2.88"/>
    <n v="0.189"/>
    <n v="2.34"/>
    <n v="0.218"/>
    <n v="61.013167929515411"/>
    <n v="4.0039891453744492"/>
    <n v="49.573198942731267"/>
    <n v="4.6183578502202645"/>
    <n v="68.501147629955938"/>
    <n v="4.4953878132158591"/>
    <n v="55.657182449339196"/>
    <n v="5.1851563136563881"/>
    <n v="3.34"/>
    <n v="0.19400000000000001"/>
    <n v="0.7"/>
    <n v="0.307"/>
    <n v="0.52"/>
    <n v="5.6000000000000001E-2"/>
    <n v="0.87"/>
    <n v="9.8000000000000004E-2"/>
    <n v="69.450367999999997"/>
    <n v="7.4792704000000008"/>
    <n v="116.195808"/>
    <n v="13.0887232"/>
    <n v="77.973822254545453"/>
    <n v="8.3971808581818195"/>
    <n v="130.45620261818183"/>
    <n v="14.695066501818182"/>
    <n v="2.27"/>
    <n v="0.35"/>
    <n v="0.33"/>
    <n v="0.13200000000000001"/>
    <n v="99.013440790090826"/>
    <n v="15.266389549132944"/>
    <n v="14.394024432039634"/>
    <n v="5.7576097728158535"/>
    <n v="111.16509034160197"/>
    <n v="17.13999190289017"/>
    <n v="16.160563794153589"/>
    <n v="6.4642255176614354"/>
    <n v="0.98973370599564681"/>
    <n v="0.87359795631448367"/>
    <n v="19.649404259473311"/>
    <n v="0.1648260613571553"/>
    <n v="0.37804142513109013"/>
    <n v="0.58765686524194871"/>
    <n v="-16.161528029427327"/>
    <n v="0.26359695471074379"/>
  </r>
  <r>
    <n v="2019"/>
    <n v="2"/>
    <x v="1"/>
    <s v="3"/>
    <n v="308"/>
    <n v="68"/>
    <x v="3"/>
    <s v="MESZ"/>
    <x v="0"/>
    <n v="112"/>
    <x v="0"/>
    <n v="45"/>
    <x v="0"/>
    <n v="11"/>
    <n v="10"/>
    <n v="12.11"/>
    <n v="7.6"/>
    <m/>
    <n v="2.4"/>
    <n v="15"/>
    <n v="1.4000000000000001"/>
    <n v="5.1494724950696016"/>
    <n v="8.3109042062133671"/>
    <n v="2.0499999999999998"/>
    <n v="239.24831986427307"/>
    <n v="5032.3463201522827"/>
    <n v="80.036451816558838"/>
    <n v="7.7928924560546875"/>
    <n v="26.46623825691545"/>
    <n v="4.9395456314086914"/>
    <n v="9.32"/>
    <n v="0.3"/>
    <n v="21.9"/>
    <n v="6.8"/>
    <n v="7.5285387207031249"/>
    <n v="3.24"/>
    <n v="21.7"/>
    <n v="5.5"/>
    <n v="4.2221670532226554"/>
    <n v="2.9"/>
    <n v="0.77500000000000002"/>
    <n v="128.80000000000001"/>
    <n v="30.5"/>
    <n v="98.300000000000011"/>
    <n v="2263.5848458149781"/>
    <n v="2541.3884405286344"/>
    <m/>
    <m/>
    <m/>
    <m/>
    <m/>
    <n v="740"/>
    <n v="17040.21"/>
    <n v="19131.5085"/>
    <n v="15.488000000000001"/>
    <n v="0.15"/>
    <n v="9.6999999999999993"/>
    <n v="62.5"/>
    <n v="35"/>
    <n v="4.5"/>
    <n v="70.700876190476194"/>
    <n v="73.806810635838161"/>
    <n v="4428.4086381502893"/>
    <n v="4973.9080658497105"/>
    <n v="4.97"/>
    <n v="2.83"/>
    <n v="0.17100000000000001"/>
    <n v="2.44"/>
    <n v="0.22600000000000001"/>
    <n v="64.059451136563879"/>
    <n v="3.8707300863436127"/>
    <n v="55.231470237885461"/>
    <n v="5.1157017515418497"/>
    <n v="71.921292866960357"/>
    <n v="4.3457742333039651"/>
    <n v="62.009877948898676"/>
    <n v="5.7435378755947122"/>
    <n v="3.2"/>
    <n v="0.19600000000000001"/>
    <n v="0.65"/>
    <n v="0.314"/>
    <n v="0.64"/>
    <n v="8.7999999999999995E-2"/>
    <n v="0.99"/>
    <n v="0.11600000000000001"/>
    <n v="109.057344"/>
    <n v="14.995384799999998"/>
    <n v="168.69807899999998"/>
    <n v="19.766643599999998"/>
    <n v="122.4416544"/>
    <n v="16.835727479999996"/>
    <n v="189.40193414999996"/>
    <n v="22.192549859999996"/>
    <n v="2.23"/>
    <n v="0.31900000000000001"/>
    <n v="0.3"/>
    <n v="0.129"/>
    <n v="98.753512630751459"/>
    <n v="14.126623555699423"/>
    <n v="13.285225914450868"/>
    <n v="5.7126471432138741"/>
    <n v="110.87326190816185"/>
    <n v="15.860345537535261"/>
    <n v="14.91568545849711"/>
    <n v="6.4137447471537588"/>
    <n v="0.98713547631710274"/>
    <n v="0.80837642902830076"/>
    <n v="21.311290352215789"/>
    <n v="0.32391273372300566"/>
    <n v="0.74291911404359101"/>
    <n v="0.58306770428670529"/>
    <n v="-9.362903104571739"/>
    <n v="0.94518635090909053"/>
  </r>
  <r>
    <n v="2019"/>
    <n v="2"/>
    <x v="1"/>
    <s v="3"/>
    <n v="309"/>
    <n v="69"/>
    <x v="1"/>
    <s v="MAP"/>
    <x v="0"/>
    <n v="112"/>
    <x v="1"/>
    <n v="90"/>
    <x v="1"/>
    <n v="0"/>
    <n v="10"/>
    <n v="12.11"/>
    <n v="7.6"/>
    <m/>
    <n v="2.4"/>
    <n v="15"/>
    <n v="1.4000000000000001"/>
    <n v="5.1494724950696016"/>
    <n v="8.3109042062133671"/>
    <n v="2.0499999999999998"/>
    <n v="239.24831986427307"/>
    <n v="5032.3463201522827"/>
    <n v="80.036451816558838"/>
    <n v="7.7928924560546875"/>
    <n v="26.46623825691545"/>
    <n v="4.9395456314086914"/>
    <n v="9.32"/>
    <n v="0.3"/>
    <n v="21.9"/>
    <n v="6.8"/>
    <n v="7.5285387207031249"/>
    <n v="3.24"/>
    <n v="21.7"/>
    <n v="5.5"/>
    <n v="4.2221670532226554"/>
    <n v="2.9"/>
    <n v="0.83889999999999998"/>
    <n v="169"/>
    <n v="30.5"/>
    <n v="138.5"/>
    <n v="3189.2828193832597"/>
    <n v="3580.6948017621144"/>
    <m/>
    <m/>
    <m/>
    <m/>
    <m/>
    <n v="600"/>
    <n v="13816.39"/>
    <n v="15512.037863636362"/>
    <n v="17.423999999999999"/>
    <n v="0.15"/>
    <n v="9.6"/>
    <n v="62.3"/>
    <n v="35"/>
    <n v="4.5"/>
    <n v="79.624914285714283"/>
    <n v="83.214939322873647"/>
    <n v="4992.8963593724184"/>
    <n v="5607.9304109132936"/>
    <n v="5.61"/>
    <n v="3.35"/>
    <n v="0.25900000000000001"/>
    <n v="2.89"/>
    <n v="0.25800000000000001"/>
    <n v="106.84097444933921"/>
    <n v="8.2602425022026438"/>
    <n v="92.170273480176206"/>
    <n v="8.2283496740088111"/>
    <n v="119.95327585903085"/>
    <n v="9.2739995365638777"/>
    <n v="103.48207977092511"/>
    <n v="9.2381925885462568"/>
    <n v="3.56"/>
    <n v="0.20200000000000001"/>
    <n v="0.65"/>
    <n v="0.318"/>
    <n v="0.65"/>
    <n v="8.2000000000000003E-2"/>
    <n v="0.92"/>
    <n v="0.111"/>
    <n v="89.806535000000011"/>
    <n v="11.329439799999999"/>
    <n v="127.110788"/>
    <n v="15.3361929"/>
    <n v="100.82824611363638"/>
    <n v="12.719871048181817"/>
    <n v="142.71074834545453"/>
    <n v="17.218362028636363"/>
    <n v="2.29"/>
    <n v="0.30199999999999999"/>
    <n v="0.28000000000000003"/>
    <n v="0.126"/>
    <n v="114.33732662962838"/>
    <n v="15.078547005304705"/>
    <n v="13.980109806242773"/>
    <n v="6.2910494128092473"/>
    <n v="128.36963489781004"/>
    <n v="16.929095955955734"/>
    <n v="15.695850555190749"/>
    <n v="7.0631327498358374"/>
    <n v="1.1429105494746341"/>
    <n v="0.43142446370937138"/>
    <n v="17.700337899036594"/>
    <n v="0.12809963337930613"/>
    <n v="0.29380649857639024"/>
    <m/>
    <m/>
    <m/>
  </r>
  <r>
    <n v="2019"/>
    <n v="2"/>
    <x v="1"/>
    <s v="3"/>
    <n v="310"/>
    <n v="70"/>
    <x v="9"/>
    <s v="MAP_AS"/>
    <x v="0"/>
    <n v="112"/>
    <x v="0"/>
    <n v="45"/>
    <x v="2"/>
    <n v="45"/>
    <n v="10"/>
    <n v="12.11"/>
    <n v="7.6"/>
    <m/>
    <n v="2.4"/>
    <n v="15"/>
    <n v="1.4000000000000001"/>
    <n v="5.1494724950696016"/>
    <n v="8.3109042062133671"/>
    <n v="2.0499999999999998"/>
    <n v="239.24831986427307"/>
    <n v="5032.3463201522827"/>
    <n v="80.036451816558838"/>
    <n v="7.7928924560546875"/>
    <n v="26.46623825691545"/>
    <n v="4.9395456314086914"/>
    <n v="9.32"/>
    <n v="0.3"/>
    <n v="21.9"/>
    <n v="6.8"/>
    <n v="7.5285387207031249"/>
    <n v="3.24"/>
    <n v="21.7"/>
    <n v="5.5"/>
    <n v="4.2221670532226554"/>
    <n v="2.9"/>
    <n v="0.81469999999999998"/>
    <n v="133.9"/>
    <n v="30.5"/>
    <n v="103.4"/>
    <n v="2381.024140969163"/>
    <n v="2673.2407400881057"/>
    <m/>
    <m/>
    <m/>
    <m/>
    <m/>
    <n v="540"/>
    <n v="12434.75"/>
    <n v="13960.832954545454"/>
    <n v="16.588000000000001"/>
    <n v="0.15"/>
    <n v="9.6"/>
    <n v="61.7"/>
    <n v="35"/>
    <n v="4.5"/>
    <n v="75.771352380952379"/>
    <n v="79.187633008532899"/>
    <n v="4751.257980511974"/>
    <n v="5336.5265772023131"/>
    <n v="5.33"/>
    <n v="3.17"/>
    <n v="0.18"/>
    <n v="2.57"/>
    <n v="0.23699999999999999"/>
    <n v="75.478465268722459"/>
    <n v="4.2858434537444934"/>
    <n v="61.192320422907486"/>
    <n v="5.6430272140969153"/>
    <n v="84.741731460792934"/>
    <n v="4.8118333321585904"/>
    <n v="68.702287020264308"/>
    <n v="6.3355805540088097"/>
    <n v="3.39"/>
    <n v="0.19800000000000001"/>
    <n v="0.68"/>
    <n v="0.33800000000000002"/>
    <n v="0.56999999999999995"/>
    <n v="6.0999999999999999E-2"/>
    <n v="0.89"/>
    <n v="0.114"/>
    <n v="70.878074999999995"/>
    <n v="7.5851974999999996"/>
    <n v="110.669275"/>
    <n v="14.175614999999999"/>
    <n v="79.576747840909078"/>
    <n v="8.5161081022727281"/>
    <n v="124.25141329545455"/>
    <n v="15.915349568181817"/>
    <n v="2.2999999999999998"/>
    <n v="0.39100000000000001"/>
    <n v="0.37"/>
    <n v="0.13200000000000001"/>
    <n v="109.2789335517754"/>
    <n v="18.577418703801818"/>
    <n v="17.579654527894306"/>
    <n v="6.2716605342758056"/>
    <n v="122.69043903312965"/>
    <n v="20.857374635632041"/>
    <n v="19.737157583590424"/>
    <n v="7.0413643271187452"/>
    <n v="1.0923470897324372"/>
    <n v="1.0630670048742121"/>
    <n v="29.369479493384734"/>
    <n v="0.25007739417566149"/>
    <n v="0.57357200499004934"/>
    <n v="0.156474762824861"/>
    <n v="5.7694794933847433"/>
    <n v="9.1552212626262591E-2"/>
  </r>
  <r>
    <n v="2019"/>
    <n v="2"/>
    <x v="1"/>
    <s v="4"/>
    <n v="401"/>
    <n v="71"/>
    <x v="7"/>
    <s v="Urea"/>
    <x v="0"/>
    <n v="112"/>
    <x v="3"/>
    <n v="0"/>
    <x v="1"/>
    <n v="0"/>
    <n v="10"/>
    <n v="8.59"/>
    <n v="7.6"/>
    <m/>
    <n v="2.6"/>
    <n v="18.100000000000001"/>
    <n v="4.76"/>
    <n v="6.4945239052597321"/>
    <n v="9.3775443182407514"/>
    <n v="2.4900000000000002"/>
    <n v="266.50929093360901"/>
    <n v="4859.8518133163452"/>
    <n v="79.189798831939697"/>
    <n v="6.335827112197876"/>
    <n v="25.66018347233139"/>
    <n v="4.7888412475585938"/>
    <n v="5.09"/>
    <n v="0.31"/>
    <n v="26"/>
    <n v="4.7"/>
    <n v="5.3902807617187491"/>
    <n v="3.06"/>
    <n v="20.6"/>
    <n v="5.6"/>
    <n v="3.3574114227294913"/>
    <n v="3.5"/>
    <n v="0.69720000000000004"/>
    <n v="152.1"/>
    <n v="30.5"/>
    <n v="121.6"/>
    <n v="2800.1212334801758"/>
    <n v="3143.7724757709248"/>
    <m/>
    <m/>
    <m/>
    <m/>
    <m/>
    <n v="460"/>
    <n v="10592.56"/>
    <n v="11892.555999999999"/>
    <n v="13.332000000000001"/>
    <n v="0.15"/>
    <n v="9.6999999999999993"/>
    <n v="62.5"/>
    <n v="35"/>
    <n v="4.5"/>
    <n v="60.762742857142854"/>
    <n v="63.432088786127167"/>
    <n v="3805.9253271676298"/>
    <n v="4274.7461288323693"/>
    <n v="4.2699999999999996"/>
    <n v="2.86"/>
    <n v="0.17299999999999999"/>
    <n v="2.74"/>
    <n v="0.215"/>
    <n v="80.083467277533032"/>
    <n v="4.8442097339207031"/>
    <n v="76.723321797356817"/>
    <n v="6.0202606519823778"/>
    <n v="89.91189280704846"/>
    <n v="5.4387263830836989"/>
    <n v="86.139365836123332"/>
    <n v="6.7591108229074877"/>
    <n v="3.07"/>
    <n v="0.16900000000000001"/>
    <n v="0.73"/>
    <n v="0.26200000000000001"/>
    <n v="0.51"/>
    <n v="4.5999999999999999E-2"/>
    <n v="0.92"/>
    <n v="8.5999999999999993E-2"/>
    <n v="54.022055999999999"/>
    <n v="4.8725775999999996"/>
    <n v="97.451551999999992"/>
    <n v="9.1096015999999995"/>
    <n v="60.652035600000005"/>
    <n v="5.47057576"/>
    <n v="109.4115152"/>
    <n v="10.227598159999999"/>
    <n v="2.36"/>
    <n v="0.33"/>
    <n v="0.32"/>
    <n v="0.129"/>
    <n v="89.819837721156063"/>
    <n v="12.559553579653178"/>
    <n v="12.178961046936417"/>
    <n v="4.9096436720462426"/>
    <n v="100.84318144147977"/>
    <n v="14.100953337156069"/>
    <n v="13.673651720878613"/>
    <n v="5.5121908499791905"/>
    <n v="0.89783488130819711"/>
    <m/>
    <m/>
    <m/>
    <m/>
    <m/>
    <m/>
    <m/>
  </r>
  <r>
    <n v="2019"/>
    <n v="2"/>
    <x v="1"/>
    <s v="4"/>
    <n v="402"/>
    <n v="72"/>
    <x v="6"/>
    <s v="MAP"/>
    <x v="0"/>
    <n v="112"/>
    <x v="0"/>
    <n v="45"/>
    <x v="1"/>
    <n v="0"/>
    <n v="10"/>
    <n v="8.59"/>
    <n v="7.6"/>
    <m/>
    <n v="2.6"/>
    <n v="18.100000000000001"/>
    <n v="4.76"/>
    <n v="6.4945239052597321"/>
    <n v="9.3775443182407514"/>
    <n v="2.4900000000000002"/>
    <n v="266.50929093360901"/>
    <n v="4859.8518133163452"/>
    <n v="79.189798831939697"/>
    <n v="6.335827112197876"/>
    <n v="25.66018347233139"/>
    <n v="4.7888412475585938"/>
    <n v="5.09"/>
    <n v="0.31"/>
    <n v="26"/>
    <n v="4.7"/>
    <n v="5.3902807617187491"/>
    <n v="3.06"/>
    <n v="20.6"/>
    <n v="5.6"/>
    <n v="3.3574114227294913"/>
    <n v="3.5"/>
    <n v="0.81330000000000002"/>
    <n v="150.1"/>
    <n v="30.5"/>
    <n v="119.6"/>
    <n v="2754.0666079295156"/>
    <n v="3092.0656916299558"/>
    <m/>
    <m/>
    <m/>
    <m/>
    <m/>
    <n v="534.32553744389327"/>
    <n v="12304.08"/>
    <n v="13814.126181818181"/>
    <n v="16.72"/>
    <n v="0.15"/>
    <n v="9.8000000000000007"/>
    <n v="62.7"/>
    <n v="35"/>
    <n v="4.5"/>
    <n v="76.379809523809527"/>
    <n v="79.646922763556304"/>
    <n v="4778.8153658133779"/>
    <n v="5367.4785313294806"/>
    <n v="5.37"/>
    <n v="2.61"/>
    <n v="0.17299999999999999"/>
    <n v="2.5299999999999998"/>
    <n v="0.218"/>
    <n v="71.881138466960351"/>
    <n v="4.7645352317180611"/>
    <n v="69.677885180616741"/>
    <n v="6.0038652052863446"/>
    <n v="80.702914551541852"/>
    <n v="5.3492736465198236"/>
    <n v="78.229261998237888"/>
    <n v="6.740703207753306"/>
    <n v="3.4"/>
    <n v="0.19700000000000001"/>
    <n v="0.68"/>
    <n v="0.30199999999999999"/>
    <n v="0.71"/>
    <n v="0.09"/>
    <n v="0.91"/>
    <n v="0.106"/>
    <n v="87.35896799999999"/>
    <n v="11.073672"/>
    <n v="111.967128"/>
    <n v="13.042324799999999"/>
    <n v="98.080295890909085"/>
    <n v="12.432713563636366"/>
    <n v="125.70854825454546"/>
    <n v="14.642973752727272"/>
    <n v="2.31"/>
    <n v="0.32900000000000001"/>
    <n v="0.3"/>
    <n v="0.13300000000000001"/>
    <n v="110.39063495028903"/>
    <n v="15.722302553526013"/>
    <n v="14.336446097440135"/>
    <n v="6.3558244365317931"/>
    <n v="123.93857651236996"/>
    <n v="17.651857866913296"/>
    <n v="16.095919027580514"/>
    <n v="7.1358574355606947"/>
    <n v="1.10345960472365"/>
    <n v="0.89968694530648807"/>
    <n v="30.057300696210678"/>
    <n v="0.26587936512332583"/>
    <n v="0.60981505762230692"/>
    <m/>
    <m/>
    <m/>
  </r>
  <r>
    <n v="2019"/>
    <n v="2"/>
    <x v="1"/>
    <s v="4"/>
    <n v="403"/>
    <n v="73"/>
    <x v="8"/>
    <s v="MES10"/>
    <x v="0"/>
    <n v="112"/>
    <x v="0"/>
    <n v="45"/>
    <x v="0"/>
    <n v="11"/>
    <n v="10"/>
    <n v="8.59"/>
    <n v="7.6"/>
    <m/>
    <n v="2.6"/>
    <n v="18.100000000000001"/>
    <n v="4.76"/>
    <n v="6.4945239052597321"/>
    <n v="9.3775443182407514"/>
    <n v="2.4900000000000002"/>
    <n v="266.50929093360901"/>
    <n v="4859.8518133163452"/>
    <n v="79.189798831939697"/>
    <n v="6.335827112197876"/>
    <n v="25.66018347233139"/>
    <n v="4.7888412475585938"/>
    <n v="5.09"/>
    <n v="0.31"/>
    <n v="26"/>
    <n v="4.7"/>
    <n v="5.3902807617187491"/>
    <n v="3.06"/>
    <n v="20.6"/>
    <n v="5.6"/>
    <n v="3.3574114227294913"/>
    <n v="3.5"/>
    <n v="0.82299999999999995"/>
    <n v="177.5"/>
    <n v="30.5"/>
    <n v="147"/>
    <n v="3385.0149779735684"/>
    <n v="3800.4486343612339"/>
    <m/>
    <m/>
    <m/>
    <m/>
    <m/>
    <n v="750.01111852346003"/>
    <n v="17270.740000000002"/>
    <n v="19390.330818181821"/>
    <n v="17.600000000000001"/>
    <n v="0.15"/>
    <n v="9.6999999999999993"/>
    <n v="62.4"/>
    <n v="35"/>
    <n v="4.5"/>
    <n v="80.436190476190475"/>
    <n v="83.969803468208099"/>
    <n v="5038.1882080924861"/>
    <n v="5658.8013919075147"/>
    <n v="5.66"/>
    <n v="2.74"/>
    <n v="0.187"/>
    <n v="2.92"/>
    <n v="0.23899999999999999"/>
    <n v="92.749410396475781"/>
    <n v="6.3299780088105724"/>
    <n v="98.842437356828199"/>
    <n v="8.0901857973568276"/>
    <n v="104.13229258149781"/>
    <n v="7.1068389462555066"/>
    <n v="110.97310012334802"/>
    <n v="9.083072236123348"/>
    <n v="3.1"/>
    <n v="0.187"/>
    <n v="0.69"/>
    <n v="0.30599999999999999"/>
    <n v="0.66"/>
    <n v="7.3999999999999996E-2"/>
    <n v="1.17"/>
    <n v="0.112"/>
    <n v="113.986884"/>
    <n v="12.780347600000001"/>
    <n v="202.06765799999999"/>
    <n v="19.343228800000002"/>
    <n v="127.9761834"/>
    <n v="14.348844805454545"/>
    <n v="226.86687057272727"/>
    <n v="21.717170516363641"/>
    <n v="2.27"/>
    <n v="0.36799999999999999"/>
    <n v="0.32"/>
    <n v="0.13200000000000001"/>
    <n v="114.36687232369944"/>
    <n v="18.540532605780349"/>
    <n v="16.122202265895957"/>
    <n v="6.650408434682082"/>
    <n v="128.40280665433528"/>
    <n v="20.815961607398844"/>
    <n v="18.100836180346825"/>
    <n v="7.4665949243930649"/>
    <n v="1.143205886845559"/>
    <n v="1.0609562491028972"/>
    <n v="36.531142042389213"/>
    <n v="0.37877347584118637"/>
    <n v="0.86874650422290456"/>
    <n v="0.67878135676300588"/>
    <n v="52.900126537046823"/>
    <n v="0.90197004694214911"/>
  </r>
  <r>
    <n v="2019"/>
    <n v="2"/>
    <x v="1"/>
    <s v="4"/>
    <n v="404"/>
    <n v="74"/>
    <x v="1"/>
    <s v="MAP"/>
    <x v="0"/>
    <n v="112"/>
    <x v="1"/>
    <n v="90"/>
    <x v="1"/>
    <n v="0"/>
    <n v="10"/>
    <n v="8.59"/>
    <n v="7.6"/>
    <m/>
    <n v="2.6"/>
    <n v="18.100000000000001"/>
    <n v="4.76"/>
    <n v="6.4945239052597321"/>
    <n v="9.3775443182407514"/>
    <n v="2.4900000000000002"/>
    <n v="266.50929093360901"/>
    <n v="4859.8518133163452"/>
    <n v="79.189798831939697"/>
    <n v="6.335827112197876"/>
    <n v="25.66018347233139"/>
    <n v="4.7888412475585938"/>
    <n v="5.09"/>
    <n v="0.31"/>
    <n v="26"/>
    <n v="4.7"/>
    <n v="5.3902807617187491"/>
    <n v="3.06"/>
    <n v="20.6"/>
    <n v="5.6"/>
    <n v="3.3574114227294913"/>
    <n v="3.5"/>
    <n v="0.84750000000000003"/>
    <n v="198"/>
    <n v="30.5"/>
    <n v="167.5"/>
    <n v="3857.0748898678412"/>
    <n v="4330.4431718061669"/>
    <m/>
    <m/>
    <m/>
    <m/>
    <m/>
    <n v="580"/>
    <n v="13355.84"/>
    <n v="14994.965818181818"/>
    <n v="19.228000000000002"/>
    <n v="0.15"/>
    <n v="10"/>
    <n v="62.6"/>
    <n v="35"/>
    <n v="4.5"/>
    <n v="87.940495238095252"/>
    <n v="91.498781172584657"/>
    <n v="5489.9268703550797"/>
    <n v="6166.1860439306374"/>
    <n v="6.16"/>
    <n v="2.88"/>
    <n v="0.222"/>
    <n v="2.99"/>
    <n v="0.23699999999999999"/>
    <n v="111.08375682819383"/>
    <n v="8.5627062555066082"/>
    <n v="115.32653920704847"/>
    <n v="9.1412674889867827"/>
    <n v="124.71676334801762"/>
    <n v="9.6135838414096924"/>
    <n v="129.48025083700441"/>
    <n v="10.263150317180616"/>
    <n v="3.23"/>
    <n v="0.19700000000000001"/>
    <n v="0.67"/>
    <n v="0.33"/>
    <n v="0.68"/>
    <n v="6.4000000000000001E-2"/>
    <n v="1.1599999999999999"/>
    <n v="0.12"/>
    <n v="90.81971200000001"/>
    <n v="8.5477376000000014"/>
    <n v="154.92774399999999"/>
    <n v="16.027007999999999"/>
    <n v="101.96576756363638"/>
    <n v="9.5967781236363656"/>
    <n v="173.94160349090907"/>
    <n v="17.993958981818182"/>
    <n v="2.1800000000000002"/>
    <n v="0.32500000000000001"/>
    <n v="0.31"/>
    <n v="0.125"/>
    <n v="119.68040577374073"/>
    <n v="17.842262328654012"/>
    <n v="17.018773298100747"/>
    <n v="6.8624085879438494"/>
    <n v="134.36845557324526"/>
    <n v="20.03199452353428"/>
    <n v="19.107440930140385"/>
    <n v="7.7046132782824133"/>
    <n v="1.1963197177706983"/>
    <n v="0.51049935075265751"/>
    <n v="23.903178265895971"/>
    <n v="0.12787525163522939"/>
    <n v="0.29329186154869125"/>
    <m/>
    <m/>
    <m/>
  </r>
  <r>
    <n v="2019"/>
    <n v="2"/>
    <x v="1"/>
    <s v="4"/>
    <n v="405"/>
    <n v="75"/>
    <x v="5"/>
    <s v="MAP_AS"/>
    <x v="0"/>
    <n v="112"/>
    <x v="0"/>
    <n v="45"/>
    <x v="0"/>
    <n v="11"/>
    <n v="10"/>
    <n v="8.59"/>
    <n v="7.6"/>
    <m/>
    <n v="2.6"/>
    <n v="18.100000000000001"/>
    <n v="4.76"/>
    <n v="6.4945239052597321"/>
    <n v="9.3775443182407514"/>
    <n v="2.4900000000000002"/>
    <n v="266.50929093360901"/>
    <n v="4859.8518133163452"/>
    <n v="79.189798831939697"/>
    <n v="6.335827112197876"/>
    <n v="25.66018347233139"/>
    <n v="4.7888412475585938"/>
    <n v="5.09"/>
    <n v="0.31"/>
    <n v="26"/>
    <n v="4.7"/>
    <n v="5.3902807617187491"/>
    <n v="3.06"/>
    <n v="20.6"/>
    <n v="5.6"/>
    <n v="3.3574114227294913"/>
    <n v="3.5"/>
    <n v="0.81340000000000001"/>
    <n v="195.8"/>
    <n v="30.5"/>
    <n v="165.3"/>
    <n v="3806.4148017621146"/>
    <n v="4273.565709251101"/>
    <m/>
    <m/>
    <m/>
    <m/>
    <m/>
    <n v="600"/>
    <n v="13816.39"/>
    <n v="15512.037863636362"/>
    <n v="16.984000000000002"/>
    <n v="0.15"/>
    <n v="9.6999999999999993"/>
    <n v="62.2"/>
    <n v="35"/>
    <n v="4.5"/>
    <n v="77.596723809523823"/>
    <n v="81.005597225433547"/>
    <n v="4860.3358335260127"/>
    <n v="5459.0408384739894"/>
    <n v="5.46"/>
    <n v="2.75"/>
    <n v="0.20899999999999999"/>
    <n v="2.68"/>
    <n v="0.22900000000000001"/>
    <n v="104.67640704845816"/>
    <n v="7.9554069356828192"/>
    <n v="102.01191668722467"/>
    <n v="8.716689896035243"/>
    <n v="117.5230570044053"/>
    <n v="8.9317523323348009"/>
    <n v="114.53156100792953"/>
    <n v="9.7864654741850234"/>
    <n v="3.16"/>
    <n v="0.19400000000000001"/>
    <n v="0.67"/>
    <n v="0.30399999999999999"/>
    <n v="0.69"/>
    <n v="7.5999999999999998E-2"/>
    <n v="0.99"/>
    <n v="0.124"/>
    <n v="95.333090999999996"/>
    <n v="10.500456399999999"/>
    <n v="136.78226099999998"/>
    <n v="17.132323599999999"/>
    <n v="107.0330612590909"/>
    <n v="11.789148776363636"/>
    <n v="153.56917484999997"/>
    <n v="19.234926950909092"/>
    <n v="2.23"/>
    <n v="0.31"/>
    <n v="0.28999999999999998"/>
    <n v="0.125"/>
    <n v="108.38548908763009"/>
    <n v="15.067041083930638"/>
    <n v="14.094973917225436"/>
    <n v="6.0754197919075157"/>
    <n v="121.68734456656652"/>
    <n v="16.916177944231215"/>
    <n v="15.824811625248557"/>
    <n v="6.8210394936416199"/>
    <n v="1.0834162608111952"/>
    <n v="0.86219051703523009"/>
    <n v="32.09201863275532"/>
    <n v="0.23522948267988555"/>
    <n v="0.53951716210982925"/>
    <n v="0.62009449942196548"/>
    <n v="34.740076224908165"/>
    <n v="0.67631154099173552"/>
  </r>
  <r>
    <n v="2019"/>
    <n v="2"/>
    <x v="1"/>
    <s v="4"/>
    <n v="406"/>
    <n v="76"/>
    <x v="3"/>
    <s v="MESZ"/>
    <x v="0"/>
    <n v="112"/>
    <x v="0"/>
    <n v="45"/>
    <x v="0"/>
    <n v="11"/>
    <n v="10"/>
    <n v="8.59"/>
    <n v="7.6"/>
    <m/>
    <n v="2.6"/>
    <n v="18.100000000000001"/>
    <n v="4.76"/>
    <n v="6.4945239052597321"/>
    <n v="9.3775443182407514"/>
    <n v="2.4900000000000002"/>
    <n v="266.50929093360901"/>
    <n v="4859.8518133163452"/>
    <n v="79.189798831939697"/>
    <n v="6.335827112197876"/>
    <n v="25.66018347233139"/>
    <n v="4.7888412475585938"/>
    <n v="5.09"/>
    <n v="0.31"/>
    <n v="26"/>
    <n v="4.7"/>
    <n v="5.3902807617187491"/>
    <n v="3.06"/>
    <n v="20.6"/>
    <n v="5.6"/>
    <n v="3.3574114227294913"/>
    <n v="3.5"/>
    <n v="0.84740000000000004"/>
    <n v="187.9"/>
    <n v="30.5"/>
    <n v="157.4"/>
    <n v="3624.4990308370047"/>
    <n v="4069.3239118942738"/>
    <m/>
    <m/>
    <m/>
    <m/>
    <m/>
    <n v="540"/>
    <n v="12434.75"/>
    <n v="13960.832954545454"/>
    <n v="18.348000000000003"/>
    <n v="0.15"/>
    <n v="9.8000000000000007"/>
    <n v="62.1"/>
    <n v="35"/>
    <n v="4.5"/>
    <n v="83.884114285714304"/>
    <n v="87.472220908340233"/>
    <n v="5248.3332545004141"/>
    <n v="5894.8324872138737"/>
    <n v="5.89"/>
    <n v="2.92"/>
    <n v="0.20499999999999999"/>
    <n v="2.81"/>
    <n v="0.22700000000000001"/>
    <n v="105.83537170044053"/>
    <n v="7.4302230132158584"/>
    <n v="101.84842276651983"/>
    <n v="8.2276128000000011"/>
    <n v="118.82425822731278"/>
    <n v="8.3421140193832599"/>
    <n v="114.34800192422908"/>
    <n v="9.2373652800000006"/>
    <n v="3.22"/>
    <n v="0.19600000000000001"/>
    <n v="0.63"/>
    <n v="0.30599999999999999"/>
    <n v="0.53"/>
    <n v="5.2999999999999999E-2"/>
    <n v="1"/>
    <n v="9.7000000000000003E-2"/>
    <n v="65.904174999999995"/>
    <n v="6.5904175"/>
    <n v="124.3475"/>
    <n v="12.061707500000001"/>
    <n v="73.992414659090898"/>
    <n v="7.3992414659090908"/>
    <n v="139.60832954545455"/>
    <n v="13.542007965909093"/>
    <n v="2.17"/>
    <n v="0.32"/>
    <n v="0.32"/>
    <n v="0.128"/>
    <n v="113.88883162265898"/>
    <n v="16.794666414401327"/>
    <n v="16.794666414401327"/>
    <n v="6.7178665657605308"/>
    <n v="127.86609732180349"/>
    <n v="18.855830019805126"/>
    <n v="18.855830019805126"/>
    <n v="7.5423320079220506"/>
    <n v="1.1384274144393676"/>
    <n v="0.96105147909302369"/>
    <n v="41.776277493641636"/>
    <n v="0.18077936634920483"/>
    <n v="0.4146315741954239"/>
    <n v="0.68566654617473188"/>
    <n v="74.357498837624917"/>
    <n v="0.15877345144628113"/>
  </r>
  <r>
    <n v="2019"/>
    <n v="2"/>
    <x v="1"/>
    <s v="4"/>
    <n v="407"/>
    <n v="77"/>
    <x v="0"/>
    <s v="MAP_ES"/>
    <x v="0"/>
    <n v="112"/>
    <x v="0"/>
    <n v="45"/>
    <x v="0"/>
    <n v="11"/>
    <n v="10"/>
    <n v="8.59"/>
    <n v="7.6"/>
    <m/>
    <n v="2.6"/>
    <n v="18.100000000000001"/>
    <n v="4.76"/>
    <n v="6.4945239052597321"/>
    <n v="9.3775443182407514"/>
    <n v="2.4900000000000002"/>
    <n v="266.50929093360901"/>
    <n v="4859.8518133163452"/>
    <n v="79.189798831939697"/>
    <n v="6.335827112197876"/>
    <n v="25.66018347233139"/>
    <n v="4.7888412475585938"/>
    <n v="5.09"/>
    <n v="0.31"/>
    <n v="26"/>
    <n v="4.7"/>
    <n v="5.3902807617187491"/>
    <n v="3.06"/>
    <n v="20.6"/>
    <n v="5.6"/>
    <n v="3.3574114227294913"/>
    <n v="3.5"/>
    <n v="0.83550000000000002"/>
    <n v="155.4"/>
    <n v="30.5"/>
    <n v="124.9"/>
    <n v="2876.1113656387665"/>
    <n v="3229.0886696035245"/>
    <m/>
    <m/>
    <m/>
    <m/>
    <m/>
    <n v="580"/>
    <n v="13355.84"/>
    <n v="14994.965818181818"/>
    <n v="17.864000000000001"/>
    <n v="0.15"/>
    <n v="9.9"/>
    <n v="61.3"/>
    <n v="35"/>
    <n v="4.5"/>
    <n v="81.653104761904771"/>
    <n v="85.051384266446462"/>
    <n v="5103.0830559867882"/>
    <n v="5731.6901051560699"/>
    <n v="5.73"/>
    <n v="2.84"/>
    <n v="0.20899999999999999"/>
    <n v="2.67"/>
    <n v="0.23799999999999999"/>
    <n v="81.681562784140965"/>
    <n v="6.0110727541850215"/>
    <n v="76.792173462555056"/>
    <n v="6.845145050220264"/>
    <n v="91.70611821674008"/>
    <n v="6.7487953194713652"/>
    <n v="86.216667478414081"/>
    <n v="7.6852310336563869"/>
    <n v="3.25"/>
    <n v="0.19400000000000001"/>
    <n v="0.68"/>
    <n v="0.29099999999999998"/>
    <n v="0.54"/>
    <n v="5.6000000000000001E-2"/>
    <n v="1.0900000000000001"/>
    <n v="9.8000000000000004E-2"/>
    <n v="72.121536000000006"/>
    <n v="7.4792704000000008"/>
    <n v="145.578656"/>
    <n v="13.0887232"/>
    <n v="80.972815418181824"/>
    <n v="8.3971808581818195"/>
    <n v="163.44512741818184"/>
    <n v="14.695066501818182"/>
    <n v="2.25"/>
    <n v="0.29199999999999998"/>
    <n v="0.28999999999999998"/>
    <n v="0.11899999999999999"/>
    <n v="114.81936875970273"/>
    <n v="14.90100252348142"/>
    <n v="14.798940862361684"/>
    <n v="6.0726688366242776"/>
    <n v="128.91083674384805"/>
    <n v="16.729761924090504"/>
    <n v="16.615174513651525"/>
    <n v="6.817950921119075"/>
    <n v="1.1477290199776031"/>
    <n v="0.85268919083030081"/>
    <n v="38.150891225690437"/>
    <n v="0.15570983960605161"/>
    <n v="0.35713265964690738"/>
    <n v="0.61981372010173408"/>
    <n v="59.526373196006382"/>
    <n v="0.26359695471074379"/>
  </r>
  <r>
    <n v="2019"/>
    <n v="2"/>
    <x v="1"/>
    <s v="4"/>
    <n v="408"/>
    <n v="78"/>
    <x v="9"/>
    <s v="MAP_AS"/>
    <x v="0"/>
    <n v="112"/>
    <x v="0"/>
    <n v="45"/>
    <x v="2"/>
    <n v="45"/>
    <n v="10"/>
    <n v="8.59"/>
    <n v="7.6"/>
    <m/>
    <n v="2.6"/>
    <n v="18.100000000000001"/>
    <n v="4.76"/>
    <n v="6.4945239052597321"/>
    <n v="9.3775443182407514"/>
    <n v="2.4900000000000002"/>
    <n v="266.50929093360901"/>
    <n v="4859.8518133163452"/>
    <n v="79.189798831939697"/>
    <n v="6.335827112197876"/>
    <n v="25.66018347233139"/>
    <n v="4.7888412475585938"/>
    <n v="5.09"/>
    <n v="0.31"/>
    <n v="26"/>
    <n v="4.7"/>
    <n v="5.3902807617187491"/>
    <n v="3.06"/>
    <n v="20.6"/>
    <n v="5.6"/>
    <n v="3.3574114227294913"/>
    <n v="3.5"/>
    <n v="0.84509999999999996"/>
    <n v="185.4"/>
    <n v="30.5"/>
    <n v="154.9"/>
    <n v="3566.9307488986788"/>
    <n v="4004.690431718062"/>
    <m/>
    <m/>
    <m/>
    <m/>
    <m/>
    <n v="560"/>
    <n v="12895.3"/>
    <n v="14477.904999999999"/>
    <n v="17.952000000000002"/>
    <n v="0.15"/>
    <n v="9.6999999999999993"/>
    <n v="61.2"/>
    <n v="35"/>
    <n v="4.5"/>
    <n v="82.05874285714286"/>
    <n v="85.663635606936424"/>
    <n v="5139.8181364161856"/>
    <n v="5772.9502795838152"/>
    <n v="5.77"/>
    <n v="2.5499999999999998"/>
    <n v="0.20599999999999999"/>
    <n v="2.4900000000000002"/>
    <n v="0.23799999999999999"/>
    <n v="90.956734096916307"/>
    <n v="7.3478773427312776"/>
    <n v="88.81657564757711"/>
    <n v="8.4892951823788554"/>
    <n v="102.11960600881059"/>
    <n v="8.2496622893392075"/>
    <n v="99.716791749779759"/>
    <n v="9.5311632274889888"/>
    <n v="3.34"/>
    <n v="0.21299999999999999"/>
    <n v="0.74"/>
    <n v="0.38300000000000001"/>
    <n v="0.57999999999999996"/>
    <n v="6.0999999999999999E-2"/>
    <n v="1.02"/>
    <n v="0.106"/>
    <n v="74.792739999999995"/>
    <n v="7.8661329999999996"/>
    <n v="131.53206"/>
    <n v="13.669017999999999"/>
    <n v="83.971849000000006"/>
    <n v="8.8315220499999985"/>
    <n v="147.67463100000001"/>
    <n v="15.346579299999998"/>
    <n v="2.17"/>
    <n v="0.29599999999999999"/>
    <n v="0.3"/>
    <n v="0.123"/>
    <n v="111.53405356023123"/>
    <n v="15.21386168379191"/>
    <n v="15.419454409248557"/>
    <n v="6.3219763077919078"/>
    <n v="125.22232376989597"/>
    <n v="17.081017435893642"/>
    <n v="17.311841995838151"/>
    <n v="7.0978552182936419"/>
    <n v="1.1148891634713523"/>
    <n v="0.87059212211486448"/>
    <n v="39.067783990751451"/>
    <n v="0.17316754413096974"/>
    <n v="0.39717326635543521"/>
    <n v="0.15773011596208092"/>
    <n v="15.467783990751458"/>
    <n v="7.8912873333333286E-2"/>
  </r>
  <r>
    <n v="2019"/>
    <n v="2"/>
    <x v="1"/>
    <s v="4"/>
    <n v="409"/>
    <n v="79"/>
    <x v="4"/>
    <s v="Check"/>
    <x v="1"/>
    <n v="0"/>
    <x v="3"/>
    <n v="0"/>
    <x v="1"/>
    <n v="0"/>
    <n v="10"/>
    <n v="8.59"/>
    <n v="7.6"/>
    <m/>
    <n v="2.6"/>
    <n v="18.100000000000001"/>
    <n v="4.76"/>
    <n v="6.4945239052597321"/>
    <n v="9.3775443182407514"/>
    <n v="2.4900000000000002"/>
    <n v="266.50929093360901"/>
    <n v="4859.8518133163452"/>
    <n v="79.189798831939697"/>
    <n v="6.335827112197876"/>
    <n v="25.66018347233139"/>
    <n v="4.7888412475585938"/>
    <n v="5.09"/>
    <n v="0.31"/>
    <n v="26"/>
    <n v="4.7"/>
    <n v="5.3902807617187491"/>
    <n v="3.06"/>
    <n v="20.6"/>
    <n v="5.6"/>
    <n v="3.3574114227294913"/>
    <n v="3.5"/>
    <n v="0.74890000000000001"/>
    <n v="134.30000000000001"/>
    <n v="30.5"/>
    <n v="103.80000000000001"/>
    <n v="2390.2350660792949"/>
    <n v="2683.5820969162996"/>
    <m/>
    <m/>
    <m/>
    <m/>
    <m/>
    <n v="460"/>
    <n v="10592.56"/>
    <n v="11892.555999999999"/>
    <n v="15.884"/>
    <n v="0.15"/>
    <n v="9.6"/>
    <n v="62.4"/>
    <n v="35"/>
    <n v="4.5"/>
    <n v="72.526247619047609"/>
    <n v="75.796217164877504"/>
    <n v="4547.7730298926499"/>
    <n v="5107.9759803930629"/>
    <n v="5.1100000000000003"/>
    <n v="2.85"/>
    <n v="0.17899999999999999"/>
    <n v="2.54"/>
    <n v="0.223"/>
    <n v="68.121699383259909"/>
    <n v="4.2785207682819379"/>
    <n v="60.71197067841409"/>
    <n v="5.3302241973568281"/>
    <n v="76.482089762114526"/>
    <n v="4.8036119534801758"/>
    <n v="68.162985261673995"/>
    <n v="5.9843880761233477"/>
    <n v="3.25"/>
    <n v="0.20399999999999999"/>
    <n v="0.72"/>
    <n v="0.26300000000000001"/>
    <n v="0.63"/>
    <n v="8.4000000000000005E-2"/>
    <n v="1.03"/>
    <n v="9.5000000000000001E-2"/>
    <n v="66.733127999999994"/>
    <n v="8.8977503999999996"/>
    <n v="109.10336799999999"/>
    <n v="10.062932"/>
    <n v="74.923102799999995"/>
    <n v="9.9897470399999992"/>
    <n v="122.49332679999998"/>
    <n v="11.297928199999999"/>
    <n v="2.2599999999999998"/>
    <n v="0.30299999999999999"/>
    <n v="0.28000000000000003"/>
    <n v="0.115"/>
    <n v="102.77967047557388"/>
    <n v="13.779752280574728"/>
    <n v="12.733764483699421"/>
    <n v="5.2299389843765471"/>
    <n v="115.39353912484886"/>
    <n v="15.470903696827081"/>
    <n v="14.29654467033526"/>
    <n v="5.8717951324591233"/>
    <m/>
    <m/>
    <m/>
    <m/>
    <m/>
    <m/>
    <m/>
    <m/>
  </r>
  <r>
    <n v="2019"/>
    <n v="2"/>
    <x v="1"/>
    <s v="4"/>
    <n v="410"/>
    <n v="80"/>
    <x v="2"/>
    <s v="MAP"/>
    <x v="0"/>
    <n v="112"/>
    <x v="2"/>
    <n v="135"/>
    <x v="1"/>
    <n v="0"/>
    <n v="10"/>
    <n v="8.59"/>
    <n v="7.6"/>
    <m/>
    <n v="2.6"/>
    <n v="18.100000000000001"/>
    <n v="4.76"/>
    <n v="6.4945239052597321"/>
    <n v="9.3775443182407514"/>
    <n v="2.4900000000000002"/>
    <n v="266.50929093360901"/>
    <n v="4859.8518133163452"/>
    <n v="79.189798831939697"/>
    <n v="6.335827112197876"/>
    <n v="25.66018347233139"/>
    <n v="4.7888412475585938"/>
    <n v="5.09"/>
    <n v="0.31"/>
    <n v="26"/>
    <n v="4.7"/>
    <n v="5.3902807617187491"/>
    <n v="3.06"/>
    <n v="20.6"/>
    <n v="5.6"/>
    <n v="3.3574114227294913"/>
    <n v="3.5"/>
    <n v="0.86860000000000004"/>
    <n v="221.3"/>
    <n v="30.5"/>
    <n v="190.8"/>
    <n v="4393.6112775330394"/>
    <n v="4932.8272070484581"/>
    <m/>
    <m/>
    <m/>
    <m/>
    <m/>
    <n v="600"/>
    <n v="13816.39"/>
    <n v="15512.037863636362"/>
    <n v="17.687999999999999"/>
    <n v="0.15"/>
    <n v="9.5"/>
    <n v="59.9"/>
    <n v="35"/>
    <n v="4.5"/>
    <n v="80.841828571428564"/>
    <n v="84.580179025598682"/>
    <n v="5074.8107415359209"/>
    <n v="5699.935155606936"/>
    <n v="5.7"/>
    <n v="3.75"/>
    <n v="0.38700000000000001"/>
    <n v="3.51"/>
    <n v="0.29499999999999998"/>
    <n v="164.76042290748896"/>
    <n v="17.003275644052863"/>
    <n v="154.21575584140967"/>
    <n v="12.961153268722466"/>
    <n v="184.98102026431712"/>
    <n v="19.090041291277533"/>
    <n v="173.14223496740084"/>
    <n v="14.55184026079295"/>
    <n v="3.28"/>
    <n v="0.22600000000000001"/>
    <n v="0.77"/>
    <n v="0.36699999999999999"/>
    <n v="0.81"/>
    <n v="0.17499999999999999"/>
    <n v="0.9"/>
    <n v="0.10299999999999999"/>
    <n v="111.91275900000001"/>
    <n v="24.178682499999997"/>
    <n v="124.34751000000001"/>
    <n v="14.230881699999998"/>
    <n v="125.64750669545455"/>
    <n v="27.146066261363636"/>
    <n v="139.60834077272727"/>
    <n v="15.977398999545452"/>
    <n v="1.93"/>
    <n v="0.36"/>
    <n v="0.34"/>
    <n v="0.11899999999999999"/>
    <n v="97.943847311643268"/>
    <n v="18.269318669529316"/>
    <n v="17.254356521222132"/>
    <n v="6.0390247824277452"/>
    <n v="109.96422857261767"/>
    <n v="20.511462324426098"/>
    <n v="19.371936639735758"/>
    <n v="6.7801778239075139"/>
    <n v="0.979042099796677"/>
    <n v="0.34847880265759595"/>
    <n v="12.48174189338471"/>
    <n v="0.21879650804288692"/>
    <n v="0.50182685330937371"/>
    <m/>
    <m/>
    <m/>
  </r>
  <r>
    <n v="2019"/>
    <n v="3"/>
    <x v="2"/>
    <s v="1"/>
    <n v="101"/>
    <n v="81"/>
    <x v="0"/>
    <s v="MAP_ES"/>
    <x v="0"/>
    <n v="112"/>
    <x v="0"/>
    <n v="45"/>
    <x v="0"/>
    <n v="11"/>
    <n v="7.5"/>
    <n v="2.34"/>
    <n v="6.2"/>
    <n v="6.8"/>
    <n v="3.4"/>
    <n v="9.1"/>
    <n v="6.82"/>
    <n v="5.541779156375056"/>
    <n v="7.0609353249312781"/>
    <n v="5.89"/>
    <n v="128.84666085243225"/>
    <n v="2408.7875127792358"/>
    <n v="315.7085919380188"/>
    <n v="28.411630392074585"/>
    <n v="15.095422118616458"/>
    <n v="2.6376466751098633"/>
    <n v="1.93"/>
    <n v="0.61"/>
    <n v="0.9"/>
    <n v="4.8"/>
    <n v="4.2963457489013663"/>
    <n v="3.68"/>
    <n v="1"/>
    <n v="5"/>
    <n v="5.1032972717285148"/>
    <n v="5.9"/>
    <n v="0.52610000000000001"/>
    <n v="63.5"/>
    <n v="30.5"/>
    <n v="33"/>
    <n v="1013.2017621145375"/>
    <n v="1137.5492511013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1"/>
    <n v="102"/>
    <n v="82"/>
    <x v="1"/>
    <s v="MAP"/>
    <x v="0"/>
    <n v="112"/>
    <x v="1"/>
    <n v="90"/>
    <x v="1"/>
    <n v="0"/>
    <n v="7.5"/>
    <n v="2.34"/>
    <n v="6.2"/>
    <n v="6.8"/>
    <n v="3.4"/>
    <n v="9.1"/>
    <n v="6.82"/>
    <n v="5.541779156375056"/>
    <n v="7.0609353249312781"/>
    <n v="5.89"/>
    <n v="128.84666085243225"/>
    <n v="2408.7875127792358"/>
    <n v="315.7085919380188"/>
    <n v="28.411630392074585"/>
    <n v="15.095422118616458"/>
    <n v="2.6376466751098633"/>
    <n v="1.93"/>
    <n v="0.61"/>
    <n v="0.9"/>
    <n v="4.8"/>
    <n v="4.2963457489013663"/>
    <n v="3.68"/>
    <n v="1"/>
    <n v="5"/>
    <n v="5.1032972717285148"/>
    <n v="5.9"/>
    <n v="0.58540000000000003"/>
    <n v="78.7"/>
    <n v="30.5"/>
    <n v="48.2"/>
    <n v="1479.8886343612337"/>
    <n v="1661.5113303964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1"/>
    <n v="103"/>
    <n v="83"/>
    <x v="2"/>
    <s v="MAP"/>
    <x v="0"/>
    <n v="112"/>
    <x v="2"/>
    <n v="135"/>
    <x v="1"/>
    <n v="0"/>
    <n v="7.5"/>
    <n v="2.34"/>
    <n v="6.2"/>
    <n v="6.8"/>
    <n v="3.4"/>
    <n v="9.1"/>
    <n v="6.82"/>
    <n v="5.541779156375056"/>
    <n v="7.0609353249312781"/>
    <n v="5.89"/>
    <n v="128.84666085243225"/>
    <n v="2408.7875127792358"/>
    <n v="315.7085919380188"/>
    <n v="28.411630392074585"/>
    <n v="15.095422118616458"/>
    <n v="2.6376466751098633"/>
    <n v="1.93"/>
    <n v="0.61"/>
    <n v="0.9"/>
    <n v="4.8"/>
    <n v="4.2963457489013663"/>
    <n v="3.68"/>
    <n v="1"/>
    <n v="5"/>
    <n v="5.1032972717285148"/>
    <n v="5.9"/>
    <n v="0.56289999999999996"/>
    <n v="57.1"/>
    <n v="30.5"/>
    <n v="26.6"/>
    <n v="816.70202643171808"/>
    <n v="916.93363876651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1"/>
    <n v="104"/>
    <n v="84"/>
    <x v="3"/>
    <s v="MESZ"/>
    <x v="0"/>
    <n v="112"/>
    <x v="0"/>
    <n v="45"/>
    <x v="0"/>
    <n v="11"/>
    <n v="7.5"/>
    <n v="2.34"/>
    <n v="6.2"/>
    <n v="6.8"/>
    <n v="3.4"/>
    <n v="9.1"/>
    <n v="6.82"/>
    <n v="5.541779156375056"/>
    <n v="7.0609353249312781"/>
    <n v="5.89"/>
    <n v="128.84666085243225"/>
    <n v="2408.7875127792358"/>
    <n v="315.7085919380188"/>
    <n v="28.411630392074585"/>
    <n v="15.095422118616458"/>
    <n v="2.6376466751098633"/>
    <n v="1.93"/>
    <n v="0.61"/>
    <n v="0.9"/>
    <n v="4.8"/>
    <n v="4.2963457489013663"/>
    <n v="3.68"/>
    <n v="1"/>
    <n v="5"/>
    <n v="5.1032972717285148"/>
    <n v="5.9"/>
    <n v="0.4703"/>
    <n v="66.5"/>
    <n v="30.5"/>
    <n v="36"/>
    <n v="1105.311013215859"/>
    <n v="1240.9628193832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1"/>
    <n v="105"/>
    <n v="85"/>
    <x v="4"/>
    <s v="Check"/>
    <x v="1"/>
    <n v="0"/>
    <x v="3"/>
    <n v="0"/>
    <x v="1"/>
    <n v="0"/>
    <n v="7.5"/>
    <n v="2.34"/>
    <n v="6.2"/>
    <n v="6.8"/>
    <n v="3.4"/>
    <n v="9.1"/>
    <n v="6.82"/>
    <n v="5.541779156375056"/>
    <n v="7.0609353249312781"/>
    <n v="5.89"/>
    <n v="128.84666085243225"/>
    <n v="2408.7875127792358"/>
    <n v="315.7085919380188"/>
    <n v="28.411630392074585"/>
    <n v="15.095422118616458"/>
    <n v="2.6376466751098633"/>
    <n v="1.93"/>
    <n v="0.61"/>
    <n v="0.9"/>
    <n v="4.8"/>
    <n v="4.2963457489013663"/>
    <n v="3.68"/>
    <n v="1"/>
    <n v="5"/>
    <n v="5.1032972717285148"/>
    <n v="5.9"/>
    <n v="0.3226"/>
    <n v="52.3"/>
    <n v="30.5"/>
    <n v="21.799999999999997"/>
    <n v="669.32722466960354"/>
    <n v="751.4719295154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1"/>
    <n v="106"/>
    <n v="86"/>
    <x v="5"/>
    <s v="MAP_AS"/>
    <x v="0"/>
    <n v="112"/>
    <x v="0"/>
    <n v="45"/>
    <x v="0"/>
    <n v="11"/>
    <n v="7.5"/>
    <n v="2.34"/>
    <n v="6.2"/>
    <n v="6.8"/>
    <n v="3.4"/>
    <n v="9.1"/>
    <n v="6.82"/>
    <n v="5.541779156375056"/>
    <n v="7.0609353249312781"/>
    <n v="5.89"/>
    <n v="128.84666085243225"/>
    <n v="2408.7875127792358"/>
    <n v="315.7085919380188"/>
    <n v="28.411630392074585"/>
    <n v="15.095422118616458"/>
    <n v="2.6376466751098633"/>
    <n v="1.93"/>
    <n v="0.61"/>
    <n v="0.9"/>
    <n v="4.8"/>
    <n v="4.2963457489013663"/>
    <n v="3.68"/>
    <n v="1"/>
    <n v="5"/>
    <n v="5.1032972717285148"/>
    <n v="5.9"/>
    <n v="0.49309999999999998"/>
    <n v="65.599999999999994"/>
    <n v="30.5"/>
    <n v="35.099999999999994"/>
    <n v="1077.6782378854623"/>
    <n v="1209.9387488986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1"/>
    <n v="107"/>
    <n v="87"/>
    <x v="6"/>
    <s v="MAP"/>
    <x v="0"/>
    <n v="112"/>
    <x v="0"/>
    <n v="45"/>
    <x v="1"/>
    <n v="0"/>
    <n v="7.5"/>
    <n v="2.34"/>
    <n v="6.2"/>
    <n v="6.8"/>
    <n v="3.4"/>
    <n v="9.1"/>
    <n v="6.82"/>
    <n v="5.541779156375056"/>
    <n v="7.0609353249312781"/>
    <n v="5.89"/>
    <n v="128.84666085243225"/>
    <n v="2408.7875127792358"/>
    <n v="315.7085919380188"/>
    <n v="28.411630392074585"/>
    <n v="15.095422118616458"/>
    <n v="2.6376466751098633"/>
    <n v="1.93"/>
    <n v="0.61"/>
    <n v="0.9"/>
    <n v="4.8"/>
    <n v="4.2963457489013663"/>
    <n v="3.68"/>
    <n v="1"/>
    <n v="5"/>
    <n v="5.1032972717285148"/>
    <n v="5.9"/>
    <n v="0.50680000000000003"/>
    <n v="59.9"/>
    <n v="30.5"/>
    <n v="29.4"/>
    <n v="902.67066079295148"/>
    <n v="1013.4529691629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1"/>
    <n v="108"/>
    <n v="88"/>
    <x v="7"/>
    <s v="Urea"/>
    <x v="0"/>
    <n v="112"/>
    <x v="3"/>
    <n v="0"/>
    <x v="1"/>
    <n v="0"/>
    <n v="7.5"/>
    <n v="2.34"/>
    <n v="6.2"/>
    <n v="6.8"/>
    <n v="3.4"/>
    <n v="9.1"/>
    <n v="6.82"/>
    <n v="5.541779156375056"/>
    <n v="7.0609353249312781"/>
    <n v="5.89"/>
    <n v="128.84666085243225"/>
    <n v="2408.7875127792358"/>
    <n v="315.7085919380188"/>
    <n v="28.411630392074585"/>
    <n v="15.095422118616458"/>
    <n v="2.6376466751098633"/>
    <n v="1.93"/>
    <n v="0.61"/>
    <n v="0.9"/>
    <n v="4.8"/>
    <n v="4.2963457489013663"/>
    <n v="3.68"/>
    <n v="1"/>
    <n v="5"/>
    <n v="5.1032972717285148"/>
    <n v="5.9"/>
    <n v="0.3417"/>
    <n v="44.5"/>
    <n v="30.5"/>
    <n v="14"/>
    <n v="429.84317180616745"/>
    <n v="482.59665198237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1"/>
    <n v="109"/>
    <n v="89"/>
    <x v="8"/>
    <s v="MES10"/>
    <x v="0"/>
    <n v="112"/>
    <x v="0"/>
    <n v="45"/>
    <x v="0"/>
    <n v="11"/>
    <n v="7.5"/>
    <n v="2.34"/>
    <n v="6.2"/>
    <n v="6.8"/>
    <n v="3.4"/>
    <n v="9.1"/>
    <n v="6.82"/>
    <n v="5.541779156375056"/>
    <n v="7.0609353249312781"/>
    <n v="5.89"/>
    <n v="128.84666085243225"/>
    <n v="2408.7875127792358"/>
    <n v="315.7085919380188"/>
    <n v="28.411630392074585"/>
    <n v="15.095422118616458"/>
    <n v="2.6376466751098633"/>
    <n v="1.93"/>
    <n v="0.61"/>
    <n v="0.9"/>
    <n v="4.8"/>
    <n v="4.2963457489013663"/>
    <n v="3.68"/>
    <n v="1"/>
    <n v="5"/>
    <n v="5.1032972717285148"/>
    <n v="5.9"/>
    <n v="0.52349999999999997"/>
    <n v="58.7"/>
    <n v="30.5"/>
    <n v="28.200000000000003"/>
    <n v="865.82696035242304"/>
    <n v="972.08754185022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1"/>
    <n v="110"/>
    <n v="90"/>
    <x v="9"/>
    <s v="MAP_AS"/>
    <x v="0"/>
    <n v="112"/>
    <x v="0"/>
    <n v="45"/>
    <x v="2"/>
    <n v="45"/>
    <n v="7.5"/>
    <n v="2.34"/>
    <n v="6.2"/>
    <n v="6.8"/>
    <n v="3.4"/>
    <n v="9.1"/>
    <n v="6.82"/>
    <n v="5.541779156375056"/>
    <n v="7.0609353249312781"/>
    <n v="5.89"/>
    <n v="128.84666085243225"/>
    <n v="2408.7875127792358"/>
    <n v="315.7085919380188"/>
    <n v="28.411630392074585"/>
    <n v="15.095422118616458"/>
    <n v="2.6376466751098633"/>
    <n v="1.93"/>
    <n v="0.61"/>
    <n v="0.9"/>
    <n v="4.8"/>
    <n v="4.2963457489013663"/>
    <n v="3.68"/>
    <n v="1"/>
    <n v="5"/>
    <n v="5.1032972717285148"/>
    <n v="5.9"/>
    <n v="0.52769999999999995"/>
    <n v="74.599999999999994"/>
    <n v="30.5"/>
    <n v="44.099999999999994"/>
    <n v="1354.0059911894273"/>
    <n v="1520.1794537444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2"/>
    <n v="201"/>
    <n v="91"/>
    <x v="6"/>
    <s v="MAP"/>
    <x v="0"/>
    <n v="112"/>
    <x v="0"/>
    <n v="45"/>
    <x v="1"/>
    <n v="0"/>
    <n v="7.5"/>
    <n v="3.12"/>
    <n v="6.1"/>
    <n v="6.8"/>
    <n v="3.5"/>
    <n v="7.1499999999999995"/>
    <n v="6.1"/>
    <n v="5.541779156375056"/>
    <n v="9.6608705979980272"/>
    <n v="4.76"/>
    <n v="136.30084633827209"/>
    <n v="2508.8422918319702"/>
    <n v="324.61629152297974"/>
    <n v="19.788411855697632"/>
    <n v="15.650582572257624"/>
    <n v="2.9297580718994141"/>
    <n v="6.63"/>
    <n v="0.42"/>
    <n v="1.2"/>
    <n v="4.8"/>
    <n v="4.6516390228271476"/>
    <n v="6.12"/>
    <n v="1.4"/>
    <n v="5.3"/>
    <n v="4.073235549926757"/>
    <n v="6.32"/>
    <n v="0.49590000000000001"/>
    <n v="65.8"/>
    <n v="30.5"/>
    <n v="35.299999999999997"/>
    <n v="1083.8188546255508"/>
    <n v="1216.8329867841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2"/>
    <n v="202"/>
    <n v="92"/>
    <x v="2"/>
    <s v="MAP"/>
    <x v="0"/>
    <n v="112"/>
    <x v="2"/>
    <n v="135"/>
    <x v="1"/>
    <n v="0"/>
    <n v="7.5"/>
    <n v="3.12"/>
    <n v="6.1"/>
    <n v="6.8"/>
    <n v="3.5"/>
    <n v="7.1499999999999995"/>
    <n v="6.1"/>
    <n v="5.541779156375056"/>
    <n v="9.6608705979980272"/>
    <n v="4.76"/>
    <n v="136.30084633827209"/>
    <n v="2508.8422918319702"/>
    <n v="324.61629152297974"/>
    <n v="19.788411855697632"/>
    <n v="15.650582572257624"/>
    <n v="2.9297580718994141"/>
    <n v="6.63"/>
    <n v="0.42"/>
    <n v="1.2"/>
    <n v="4.8"/>
    <n v="4.6516390228271476"/>
    <n v="6.12"/>
    <n v="1.4"/>
    <n v="5.3"/>
    <n v="4.073235549926757"/>
    <n v="6.32"/>
    <n v="0.61780000000000002"/>
    <n v="72.7"/>
    <n v="30.5"/>
    <n v="42.2"/>
    <n v="1295.6701321585906"/>
    <n v="1454.6841938325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2"/>
    <n v="203"/>
    <n v="93"/>
    <x v="0"/>
    <s v="MAP_ES"/>
    <x v="0"/>
    <n v="112"/>
    <x v="0"/>
    <n v="45"/>
    <x v="0"/>
    <n v="11"/>
    <n v="7.5"/>
    <n v="3.12"/>
    <n v="6.1"/>
    <n v="6.8"/>
    <n v="3.5"/>
    <n v="7.1499999999999995"/>
    <n v="6.1"/>
    <n v="5.541779156375056"/>
    <n v="9.6608705979980272"/>
    <n v="4.76"/>
    <n v="136.30084633827209"/>
    <n v="2508.8422918319702"/>
    <n v="324.61629152297974"/>
    <n v="19.788411855697632"/>
    <n v="15.650582572257624"/>
    <n v="2.9297580718994141"/>
    <n v="6.63"/>
    <n v="0.42"/>
    <n v="1.2"/>
    <n v="4.8"/>
    <n v="4.6516390228271476"/>
    <n v="6.12"/>
    <n v="1.4"/>
    <n v="5.3"/>
    <n v="4.073235549926757"/>
    <n v="6.32"/>
    <n v="0.52949999999999997"/>
    <n v="66.400000000000006"/>
    <n v="30.5"/>
    <n v="35.900000000000006"/>
    <n v="1102.2407048458151"/>
    <n v="1237.5157004405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2"/>
    <n v="204"/>
    <n v="94"/>
    <x v="5"/>
    <s v="MAP_AS"/>
    <x v="0"/>
    <n v="112"/>
    <x v="0"/>
    <n v="45"/>
    <x v="0"/>
    <n v="11"/>
    <n v="7.5"/>
    <n v="3.12"/>
    <n v="6.1"/>
    <n v="6.8"/>
    <n v="3.5"/>
    <n v="7.1499999999999995"/>
    <n v="6.1"/>
    <n v="5.541779156375056"/>
    <n v="9.6608705979980272"/>
    <n v="4.76"/>
    <n v="136.30084633827209"/>
    <n v="2508.8422918319702"/>
    <n v="324.61629152297974"/>
    <n v="19.788411855697632"/>
    <n v="15.650582572257624"/>
    <n v="2.9297580718994141"/>
    <n v="6.63"/>
    <n v="0.42"/>
    <n v="1.2"/>
    <n v="4.8"/>
    <n v="4.6516390228271476"/>
    <n v="6.12"/>
    <n v="1.4"/>
    <n v="5.3"/>
    <n v="4.073235549926757"/>
    <n v="6.32"/>
    <n v="0.41510000000000002"/>
    <n v="53"/>
    <n v="30.5"/>
    <n v="22.5"/>
    <n v="690.81938325991189"/>
    <n v="775.6017621145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2"/>
    <n v="205"/>
    <n v="95"/>
    <x v="1"/>
    <s v="MAP"/>
    <x v="0"/>
    <n v="112"/>
    <x v="1"/>
    <n v="90"/>
    <x v="1"/>
    <n v="0"/>
    <n v="7.5"/>
    <n v="3.12"/>
    <n v="6.1"/>
    <n v="6.8"/>
    <n v="3.5"/>
    <n v="7.1499999999999995"/>
    <n v="6.1"/>
    <n v="5.541779156375056"/>
    <n v="9.6608705979980272"/>
    <n v="4.76"/>
    <n v="136.30084633827209"/>
    <n v="2508.8422918319702"/>
    <n v="324.61629152297974"/>
    <n v="19.788411855697632"/>
    <n v="15.650582572257624"/>
    <n v="2.9297580718994141"/>
    <n v="6.63"/>
    <n v="0.42"/>
    <n v="1.2"/>
    <n v="4.8"/>
    <n v="4.6516390228271476"/>
    <n v="6.12"/>
    <n v="1.4"/>
    <n v="5.3"/>
    <n v="4.073235549926757"/>
    <n v="6.32"/>
    <n v="0.49930000000000002"/>
    <n v="59.1"/>
    <n v="30.5"/>
    <n v="28.6"/>
    <n v="878.10819383259923"/>
    <n v="985.87601762114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2"/>
    <n v="206"/>
    <n v="96"/>
    <x v="3"/>
    <s v="MESZ"/>
    <x v="0"/>
    <n v="112"/>
    <x v="0"/>
    <n v="45"/>
    <x v="0"/>
    <n v="11"/>
    <n v="7.5"/>
    <n v="3.12"/>
    <n v="6.1"/>
    <n v="6.8"/>
    <n v="3.5"/>
    <n v="7.1499999999999995"/>
    <n v="6.1"/>
    <n v="5.541779156375056"/>
    <n v="9.6608705979980272"/>
    <n v="4.76"/>
    <n v="136.30084633827209"/>
    <n v="2508.8422918319702"/>
    <n v="324.61629152297974"/>
    <n v="19.788411855697632"/>
    <n v="15.650582572257624"/>
    <n v="2.9297580718994141"/>
    <n v="6.63"/>
    <n v="0.42"/>
    <n v="1.2"/>
    <n v="4.8"/>
    <n v="4.6516390228271476"/>
    <n v="6.12"/>
    <n v="1.4"/>
    <n v="5.3"/>
    <n v="4.073235549926757"/>
    <n v="6.32"/>
    <n v="0.48499999999999999"/>
    <n v="56.6"/>
    <n v="30.5"/>
    <n v="26.1"/>
    <n v="801.35048458149788"/>
    <n v="899.69804405286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2"/>
    <n v="207"/>
    <n v="97"/>
    <x v="7"/>
    <s v="Urea"/>
    <x v="0"/>
    <n v="112"/>
    <x v="3"/>
    <n v="0"/>
    <x v="1"/>
    <n v="0"/>
    <n v="7.5"/>
    <n v="3.12"/>
    <n v="6.1"/>
    <n v="6.8"/>
    <n v="3.5"/>
    <n v="7.1499999999999995"/>
    <n v="6.1"/>
    <n v="5.541779156375056"/>
    <n v="9.6608705979980272"/>
    <n v="4.76"/>
    <n v="136.30084633827209"/>
    <n v="2508.8422918319702"/>
    <n v="324.61629152297974"/>
    <n v="19.788411855697632"/>
    <n v="15.650582572257624"/>
    <n v="2.9297580718994141"/>
    <n v="6.63"/>
    <n v="0.42"/>
    <n v="1.2"/>
    <n v="4.8"/>
    <n v="4.6516390228271476"/>
    <n v="6.12"/>
    <n v="1.4"/>
    <n v="5.3"/>
    <n v="4.073235549926757"/>
    <n v="6.32"/>
    <n v="0.4577"/>
    <n v="53"/>
    <n v="30.5"/>
    <n v="22.5"/>
    <n v="690.81938325991189"/>
    <n v="775.6017621145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2"/>
    <n v="208"/>
    <n v="98"/>
    <x v="8"/>
    <s v="MES10"/>
    <x v="0"/>
    <n v="112"/>
    <x v="0"/>
    <n v="45"/>
    <x v="0"/>
    <n v="11"/>
    <n v="7.5"/>
    <n v="3.12"/>
    <n v="6.1"/>
    <n v="6.8"/>
    <n v="3.5"/>
    <n v="7.1499999999999995"/>
    <n v="6.1"/>
    <n v="5.541779156375056"/>
    <n v="9.6608705979980272"/>
    <n v="4.76"/>
    <n v="136.30084633827209"/>
    <n v="2508.8422918319702"/>
    <n v="324.61629152297974"/>
    <n v="19.788411855697632"/>
    <n v="15.650582572257624"/>
    <n v="2.9297580718994141"/>
    <n v="6.63"/>
    <n v="0.42"/>
    <n v="1.2"/>
    <n v="4.8"/>
    <n v="4.6516390228271476"/>
    <n v="6.12"/>
    <n v="1.4"/>
    <n v="5.3"/>
    <n v="4.073235549926757"/>
    <n v="6.32"/>
    <n v="0.48959999999999998"/>
    <n v="72.599999999999994"/>
    <n v="30.5"/>
    <n v="42.099999999999994"/>
    <n v="1292.5998237885462"/>
    <n v="1451.2370748898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2"/>
    <n v="209"/>
    <n v="99"/>
    <x v="9"/>
    <s v="MAP_AS"/>
    <x v="0"/>
    <n v="112"/>
    <x v="0"/>
    <n v="45"/>
    <x v="2"/>
    <n v="45"/>
    <n v="7.5"/>
    <n v="3.12"/>
    <n v="6.1"/>
    <n v="6.8"/>
    <n v="3.5"/>
    <n v="7.1499999999999995"/>
    <n v="6.1"/>
    <n v="5.541779156375056"/>
    <n v="9.6608705979980272"/>
    <n v="4.76"/>
    <n v="136.30084633827209"/>
    <n v="2508.8422918319702"/>
    <n v="324.61629152297974"/>
    <n v="19.788411855697632"/>
    <n v="15.650582572257624"/>
    <n v="2.9297580718994141"/>
    <n v="6.63"/>
    <n v="0.42"/>
    <n v="1.2"/>
    <n v="4.8"/>
    <n v="4.6516390228271476"/>
    <n v="6.12"/>
    <n v="1.4"/>
    <n v="5.3"/>
    <n v="4.073235549926757"/>
    <n v="6.32"/>
    <n v="0.5877"/>
    <n v="71.599999999999994"/>
    <n v="30.5"/>
    <n v="41.099999999999994"/>
    <n v="1261.8967400881056"/>
    <n v="1416.76588546255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2"/>
    <n v="210"/>
    <n v="100"/>
    <x v="4"/>
    <s v="Check"/>
    <x v="1"/>
    <n v="0"/>
    <x v="3"/>
    <n v="0"/>
    <x v="1"/>
    <n v="0"/>
    <n v="7.5"/>
    <n v="3.12"/>
    <n v="6.1"/>
    <n v="6.8"/>
    <n v="3.5"/>
    <n v="7.1499999999999995"/>
    <n v="6.1"/>
    <n v="5.541779156375056"/>
    <n v="9.6608705979980272"/>
    <n v="4.76"/>
    <n v="136.30084633827209"/>
    <n v="2508.8422918319702"/>
    <n v="324.61629152297974"/>
    <n v="19.788411855697632"/>
    <n v="15.650582572257624"/>
    <n v="2.9297580718994141"/>
    <n v="6.63"/>
    <n v="0.42"/>
    <n v="1.2"/>
    <n v="4.8"/>
    <n v="4.6516390228271502"/>
    <n v="6.12"/>
    <n v="1.4"/>
    <n v="5.3"/>
    <n v="4.0732355499267596"/>
    <n v="6.32"/>
    <n v="0.31430000000000002"/>
    <n v="52.7"/>
    <n v="30.5"/>
    <n v="22.200000000000003"/>
    <n v="681.60845814977984"/>
    <n v="765.26040528634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3"/>
    <n v="301"/>
    <n v="101"/>
    <x v="7"/>
    <s v="Urea"/>
    <x v="0"/>
    <n v="112"/>
    <x v="3"/>
    <n v="0"/>
    <x v="1"/>
    <n v="0"/>
    <n v="7.5"/>
    <n v="2.73"/>
    <n v="6.1"/>
    <n v="6.9"/>
    <n v="3.6"/>
    <n v="15.1"/>
    <n v="13.3"/>
    <n v="10.865940988377661"/>
    <n v="16.094043773663195"/>
    <n v="9.7199999999999989"/>
    <n v="119.33801293373108"/>
    <n v="2347.1908330917358"/>
    <n v="286.65438890457153"/>
    <n v="14.043658971786499"/>
    <n v="14.461521243516593"/>
    <n v="2.486729621887207"/>
    <n v="3.75"/>
    <n v="0.35"/>
    <n v="1.8"/>
    <n v="4.4000000000000004"/>
    <n v="3.2308664703369132"/>
    <n v="3.98"/>
    <n v="1.4"/>
    <n v="4.5999999999999996"/>
    <n v="3.4460745239257804"/>
    <n v="5.34"/>
    <n v="0.43940000000000001"/>
    <n v="59.7"/>
    <n v="30.5"/>
    <n v="29.200000000000003"/>
    <n v="896.53004405286356"/>
    <n v="1006.5587312775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3"/>
    <n v="302"/>
    <n v="102"/>
    <x v="4"/>
    <s v="Check"/>
    <x v="1"/>
    <n v="0"/>
    <x v="3"/>
    <n v="0"/>
    <x v="1"/>
    <n v="0"/>
    <n v="7.5"/>
    <n v="2.73"/>
    <n v="6.1"/>
    <n v="6.9"/>
    <n v="3.6"/>
    <n v="15.1"/>
    <n v="13.3"/>
    <n v="10.865940988377661"/>
    <n v="16.094043773663195"/>
    <n v="9.7199999999999989"/>
    <n v="119.33801293373108"/>
    <n v="2347.1908330917358"/>
    <n v="286.65438890457153"/>
    <n v="14.043658971786499"/>
    <n v="14.461521243516593"/>
    <n v="2.486729621887207"/>
    <n v="3.75"/>
    <n v="0.35"/>
    <n v="1.8"/>
    <n v="4.4000000000000004"/>
    <n v="3.2308664703369132"/>
    <n v="3.98"/>
    <n v="1.4"/>
    <n v="4.5999999999999996"/>
    <n v="3.4460745239257804"/>
    <n v="5.34"/>
    <n v="0.3619"/>
    <n v="57.3"/>
    <n v="30.5"/>
    <n v="26.799999999999997"/>
    <n v="822.84264317180612"/>
    <n v="923.82787665198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3"/>
    <n v="303"/>
    <n v="103"/>
    <x v="5"/>
    <s v="MAP_AS"/>
    <x v="0"/>
    <n v="112"/>
    <x v="0"/>
    <n v="45"/>
    <x v="0"/>
    <n v="11"/>
    <n v="7.5"/>
    <n v="2.73"/>
    <n v="6.1"/>
    <n v="6.9"/>
    <n v="3.6"/>
    <n v="15.1"/>
    <n v="13.3"/>
    <n v="10.865940988377661"/>
    <n v="16.094043773663195"/>
    <n v="9.7199999999999989"/>
    <n v="119.33801293373108"/>
    <n v="2347.1908330917358"/>
    <n v="286.65438890457153"/>
    <n v="14.043658971786499"/>
    <n v="14.461521243516593"/>
    <n v="2.486729621887207"/>
    <n v="3.75"/>
    <n v="0.35"/>
    <n v="1.8"/>
    <n v="4.4000000000000004"/>
    <n v="3.2308664703369132"/>
    <n v="3.98"/>
    <n v="1.4"/>
    <n v="4.5999999999999996"/>
    <n v="3.4460745239257804"/>
    <n v="5.34"/>
    <n v="0.52490000000000003"/>
    <n v="65.900000000000006"/>
    <n v="30.5"/>
    <n v="35.400000000000006"/>
    <n v="1086.8891629955949"/>
    <n v="1220.28010572687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3"/>
    <n v="304"/>
    <n v="104"/>
    <x v="6"/>
    <s v="MAP"/>
    <x v="0"/>
    <n v="112"/>
    <x v="0"/>
    <n v="45"/>
    <x v="1"/>
    <n v="0"/>
    <n v="7.5"/>
    <n v="2.73"/>
    <n v="6.1"/>
    <n v="6.9"/>
    <n v="3.6"/>
    <n v="15.1"/>
    <n v="13.3"/>
    <n v="10.865940988377661"/>
    <n v="16.094043773663195"/>
    <n v="9.7199999999999989"/>
    <n v="119.33801293373108"/>
    <n v="2347.1908330917358"/>
    <n v="286.65438890457153"/>
    <n v="14.043658971786499"/>
    <n v="14.461521243516593"/>
    <n v="2.486729621887207"/>
    <n v="3.75"/>
    <n v="0.35"/>
    <n v="1.8"/>
    <n v="4.4000000000000004"/>
    <n v="3.2308664703369132"/>
    <n v="3.98"/>
    <n v="1.4"/>
    <n v="4.5999999999999996"/>
    <n v="3.4460745239257804"/>
    <n v="5.34"/>
    <n v="0.47320000000000001"/>
    <n v="62"/>
    <n v="30.5"/>
    <n v="31.5"/>
    <n v="967.14713656387676"/>
    <n v="1085.8424669603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3"/>
    <n v="305"/>
    <n v="105"/>
    <x v="2"/>
    <s v="MAP"/>
    <x v="0"/>
    <n v="112"/>
    <x v="2"/>
    <n v="135"/>
    <x v="1"/>
    <n v="0"/>
    <n v="7.5"/>
    <n v="2.73"/>
    <n v="6.1"/>
    <n v="6.9"/>
    <n v="3.6"/>
    <n v="15.1"/>
    <n v="13.3"/>
    <n v="10.865940988377661"/>
    <n v="16.094043773663195"/>
    <n v="9.7199999999999989"/>
    <n v="119.33801293373108"/>
    <n v="2347.1908330917358"/>
    <n v="286.65438890457153"/>
    <n v="14.043658971786499"/>
    <n v="14.461521243516593"/>
    <n v="2.486729621887207"/>
    <n v="3.75"/>
    <n v="0.35"/>
    <n v="1.8"/>
    <n v="4.4000000000000004"/>
    <n v="3.2308664703369132"/>
    <n v="3.98"/>
    <n v="1.4"/>
    <n v="4.5999999999999996"/>
    <n v="3.4460745239257804"/>
    <n v="5.34"/>
    <n v="0.50080000000000002"/>
    <n v="77.7"/>
    <n v="30.5"/>
    <n v="47.2"/>
    <n v="1449.1855506607933"/>
    <n v="1627.0401409691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3"/>
    <n v="306"/>
    <n v="106"/>
    <x v="0"/>
    <s v="MAP_ES"/>
    <x v="0"/>
    <n v="112"/>
    <x v="0"/>
    <n v="45"/>
    <x v="0"/>
    <n v="11"/>
    <n v="7.5"/>
    <n v="2.73"/>
    <n v="6.1"/>
    <n v="6.9"/>
    <n v="3.6"/>
    <n v="15.1"/>
    <n v="13.3"/>
    <n v="10.865940988377661"/>
    <n v="16.094043773663195"/>
    <n v="9.7199999999999989"/>
    <n v="119.33801293373108"/>
    <n v="2347.1908330917358"/>
    <n v="286.65438890457153"/>
    <n v="14.043658971786499"/>
    <n v="14.461521243516593"/>
    <n v="2.486729621887207"/>
    <n v="3.75"/>
    <n v="0.35"/>
    <n v="1.8"/>
    <n v="4.4000000000000004"/>
    <n v="3.2308664703369132"/>
    <n v="3.98"/>
    <n v="1.4"/>
    <n v="4.5999999999999996"/>
    <n v="3.4460745239257804"/>
    <n v="5.34"/>
    <n v="0.50319999999999998"/>
    <n v="71.8"/>
    <n v="30.5"/>
    <n v="41.3"/>
    <n v="1268.0373568281937"/>
    <n v="1423.6601233480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3"/>
    <n v="307"/>
    <n v="107"/>
    <x v="8"/>
    <s v="MES10"/>
    <x v="0"/>
    <n v="112"/>
    <x v="0"/>
    <n v="45"/>
    <x v="0"/>
    <n v="11"/>
    <n v="7.5"/>
    <n v="2.73"/>
    <n v="6.1"/>
    <n v="6.9"/>
    <n v="3.6"/>
    <n v="15.1"/>
    <n v="13.3"/>
    <n v="10.865940988377661"/>
    <n v="16.094043773663195"/>
    <n v="9.7199999999999989"/>
    <n v="119.33801293373108"/>
    <n v="2347.1908330917358"/>
    <n v="286.65438890457153"/>
    <n v="14.043658971786499"/>
    <n v="14.461521243516593"/>
    <n v="2.486729621887207"/>
    <n v="3.75"/>
    <n v="0.35"/>
    <n v="1.8"/>
    <n v="4.4000000000000004"/>
    <n v="3.2308664703369132"/>
    <n v="3.98"/>
    <n v="1.4"/>
    <n v="4.5999999999999996"/>
    <n v="3.4460745239257804"/>
    <n v="5.34"/>
    <n v="0.55800000000000005"/>
    <n v="77"/>
    <n v="30.5"/>
    <n v="46.5"/>
    <n v="1427.6933920704846"/>
    <n v="1602.91030837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3"/>
    <n v="308"/>
    <n v="108"/>
    <x v="3"/>
    <s v="MESZ"/>
    <x v="0"/>
    <n v="112"/>
    <x v="0"/>
    <n v="45"/>
    <x v="0"/>
    <n v="11"/>
    <n v="7.5"/>
    <n v="2.73"/>
    <n v="6.1"/>
    <n v="6.9"/>
    <n v="3.6"/>
    <n v="15.1"/>
    <n v="13.3"/>
    <n v="10.865940988377661"/>
    <n v="16.094043773663195"/>
    <n v="9.7199999999999989"/>
    <n v="119.33801293373108"/>
    <n v="2347.1908330917358"/>
    <n v="286.65438890457153"/>
    <n v="14.043658971786499"/>
    <n v="14.461521243516593"/>
    <n v="2.486729621887207"/>
    <n v="3.75"/>
    <n v="0.35"/>
    <n v="1.8"/>
    <n v="4.4000000000000004"/>
    <n v="3.2308664703369132"/>
    <n v="3.98"/>
    <n v="1.4"/>
    <n v="4.5999999999999996"/>
    <n v="3.4460745239257804"/>
    <n v="5.34"/>
    <n v="0.4733"/>
    <n v="61.8"/>
    <n v="30.5"/>
    <n v="31.299999999999997"/>
    <n v="961.00651982378849"/>
    <n v="1078.9482290748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3"/>
    <n v="309"/>
    <n v="109"/>
    <x v="1"/>
    <s v="MAP"/>
    <x v="0"/>
    <n v="112"/>
    <x v="1"/>
    <n v="90"/>
    <x v="1"/>
    <n v="0"/>
    <n v="7.5"/>
    <n v="2.73"/>
    <n v="6.1"/>
    <n v="6.9"/>
    <n v="3.6"/>
    <n v="15.1"/>
    <n v="13.3"/>
    <n v="10.865940988377661"/>
    <n v="16.094043773663195"/>
    <n v="9.7199999999999989"/>
    <n v="119.33801293373108"/>
    <n v="2347.1908330917358"/>
    <n v="286.65438890457153"/>
    <n v="14.043658971786499"/>
    <n v="14.461521243516593"/>
    <n v="2.486729621887207"/>
    <n v="3.75"/>
    <n v="0.35"/>
    <n v="1.8"/>
    <n v="4.4000000000000004"/>
    <n v="3.2308664703369132"/>
    <n v="3.98"/>
    <n v="1.4"/>
    <n v="4.5999999999999996"/>
    <n v="3.4460745239257804"/>
    <n v="5.34"/>
    <n v="0.59519999999999995"/>
    <n v="91.6"/>
    <n v="30.5"/>
    <n v="61.099999999999994"/>
    <n v="1875.9584140969164"/>
    <n v="2106.189674008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3"/>
    <n v="310"/>
    <n v="110"/>
    <x v="9"/>
    <s v="MAP_AS"/>
    <x v="0"/>
    <n v="112"/>
    <x v="0"/>
    <n v="45"/>
    <x v="2"/>
    <n v="45"/>
    <n v="7.5"/>
    <n v="2.73"/>
    <n v="6.1"/>
    <n v="6.9"/>
    <n v="3.6"/>
    <n v="15.1"/>
    <n v="13.3"/>
    <n v="10.865940988377661"/>
    <n v="16.094043773663195"/>
    <n v="9.7199999999999989"/>
    <n v="119.33801293373108"/>
    <n v="2347.1908330917358"/>
    <n v="286.65438890457153"/>
    <n v="14.043658971786499"/>
    <n v="14.461521243516593"/>
    <n v="2.486729621887207"/>
    <n v="3.75"/>
    <n v="0.35"/>
    <n v="1.8"/>
    <n v="4.4000000000000004"/>
    <n v="3.2308664703369132"/>
    <n v="3.98"/>
    <n v="1.4"/>
    <n v="4.5999999999999996"/>
    <n v="3.4460745239257804"/>
    <n v="5.34"/>
    <n v="0.58450000000000002"/>
    <n v="98.5"/>
    <n v="30.5"/>
    <n v="68"/>
    <n v="2087.809691629956"/>
    <n v="2344.04088105726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4"/>
    <n v="401"/>
    <n v="111"/>
    <x v="7"/>
    <s v="Urea"/>
    <x v="0"/>
    <n v="112"/>
    <x v="3"/>
    <n v="0"/>
    <x v="1"/>
    <n v="0"/>
    <n v="7.5"/>
    <n v="3.91"/>
    <n v="6.4"/>
    <n v="6.8"/>
    <n v="3.5"/>
    <n v="6.59"/>
    <n v="5.7799999999999994"/>
    <n v="3.9165087023953138"/>
    <n v="8.4053462994657941"/>
    <n v="4.7799999999999994"/>
    <n v="122.51720070838928"/>
    <n v="2435.145697593689"/>
    <n v="299.98738527297974"/>
    <n v="17.618244886398315"/>
    <n v="15.034704754565437"/>
    <n v="2.7020387649536133"/>
    <n v="1.61"/>
    <n v="0.31"/>
    <n v="2.6"/>
    <n v="6"/>
    <n v="4.1848974609374991"/>
    <n v="4.4400000000000004"/>
    <n v="1.4"/>
    <n v="6.7"/>
    <n v="4.3500681304931632"/>
    <n v="7.24"/>
    <n v="0.40500000000000003"/>
    <n v="44.9"/>
    <n v="30.5"/>
    <n v="14.399999999999999"/>
    <n v="442.12440528634357"/>
    <n v="496.385127753303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4"/>
    <n v="402"/>
    <n v="112"/>
    <x v="6"/>
    <s v="MAP"/>
    <x v="0"/>
    <n v="112"/>
    <x v="0"/>
    <n v="45"/>
    <x v="1"/>
    <n v="0"/>
    <n v="7.5"/>
    <n v="3.91"/>
    <n v="6.4"/>
    <n v="6.8"/>
    <n v="3.5"/>
    <n v="6.59"/>
    <n v="5.7799999999999994"/>
    <n v="3.9165087023953138"/>
    <n v="8.4053462994657941"/>
    <n v="4.7799999999999994"/>
    <n v="122.51720070838928"/>
    <n v="2435.145697593689"/>
    <n v="299.98738527297974"/>
    <n v="17.618244886398315"/>
    <n v="15.034704754565437"/>
    <n v="2.7020387649536133"/>
    <n v="1.61"/>
    <n v="0.31"/>
    <n v="2.6"/>
    <n v="6"/>
    <n v="4.1848974609374991"/>
    <n v="4.4400000000000004"/>
    <n v="1.4"/>
    <n v="6.7"/>
    <n v="4.3500681304931632"/>
    <n v="7.24"/>
    <n v="0.51859999999999995"/>
    <n v="75.5"/>
    <n v="30.5"/>
    <n v="45"/>
    <n v="1381.6387665198238"/>
    <n v="1551.2035242290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4"/>
    <n v="403"/>
    <n v="113"/>
    <x v="8"/>
    <s v="MES10"/>
    <x v="0"/>
    <n v="112"/>
    <x v="0"/>
    <n v="45"/>
    <x v="0"/>
    <n v="11"/>
    <n v="7.5"/>
    <n v="3.91"/>
    <n v="6.4"/>
    <n v="6.8"/>
    <n v="3.5"/>
    <n v="6.59"/>
    <n v="5.7799999999999994"/>
    <n v="3.9165087023953138"/>
    <n v="8.4053462994657941"/>
    <n v="4.7799999999999994"/>
    <n v="122.51720070838928"/>
    <n v="2435.145697593689"/>
    <n v="299.98738527297974"/>
    <n v="17.618244886398315"/>
    <n v="15.034704754565437"/>
    <n v="2.7020387649536133"/>
    <n v="1.61"/>
    <n v="0.31"/>
    <n v="2.6"/>
    <n v="6"/>
    <n v="4.1848974609374991"/>
    <n v="4.4400000000000004"/>
    <n v="1.4"/>
    <n v="6.7"/>
    <n v="4.3500681304931632"/>
    <n v="7.24"/>
    <n v="0.47260000000000002"/>
    <n v="68.099999999999994"/>
    <n v="30.5"/>
    <n v="37.599999999999994"/>
    <n v="1154.4359471365638"/>
    <n v="1296.1167224669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4"/>
    <n v="404"/>
    <n v="114"/>
    <x v="1"/>
    <s v="MAP"/>
    <x v="0"/>
    <n v="112"/>
    <x v="1"/>
    <n v="90"/>
    <x v="1"/>
    <n v="0"/>
    <n v="7.5"/>
    <n v="3.91"/>
    <n v="6.4"/>
    <n v="6.8"/>
    <n v="3.5"/>
    <n v="6.59"/>
    <n v="5.7799999999999994"/>
    <n v="3.9165087023953138"/>
    <n v="8.4053462994657941"/>
    <n v="4.7799999999999994"/>
    <n v="122.51720070838928"/>
    <n v="2435.145697593689"/>
    <n v="299.98738527297974"/>
    <n v="17.618244886398315"/>
    <n v="15.034704754565437"/>
    <n v="2.7020387649536133"/>
    <n v="1.61"/>
    <n v="0.31"/>
    <n v="2.6"/>
    <n v="6"/>
    <n v="4.1848974609374991"/>
    <n v="4.4400000000000004"/>
    <n v="1.4"/>
    <n v="6.7"/>
    <n v="4.3500681304931632"/>
    <n v="7.24"/>
    <n v="0.44850000000000001"/>
    <n v="85.8"/>
    <n v="30.5"/>
    <n v="55.3"/>
    <n v="1697.8805286343613"/>
    <n v="1906.2567753303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4"/>
    <n v="405"/>
    <n v="115"/>
    <x v="5"/>
    <s v="MAP_AS"/>
    <x v="0"/>
    <n v="112"/>
    <x v="0"/>
    <n v="45"/>
    <x v="0"/>
    <n v="11"/>
    <n v="7.5"/>
    <n v="3.91"/>
    <n v="6.4"/>
    <n v="6.8"/>
    <n v="3.5"/>
    <n v="6.59"/>
    <n v="5.7799999999999994"/>
    <n v="3.9165087023953138"/>
    <n v="8.4053462994657941"/>
    <n v="4.7799999999999994"/>
    <n v="122.51720070838928"/>
    <n v="2435.145697593689"/>
    <n v="299.98738527297974"/>
    <n v="17.618244886398315"/>
    <n v="15.034704754565437"/>
    <n v="2.7020387649536133"/>
    <n v="1.61"/>
    <n v="0.31"/>
    <n v="2.6"/>
    <n v="6"/>
    <n v="4.1848974609374991"/>
    <n v="4.4400000000000004"/>
    <n v="1.4"/>
    <n v="6.7"/>
    <n v="4.3500681304931632"/>
    <n v="7.24"/>
    <n v="0.4728"/>
    <n v="54.2"/>
    <n v="30.5"/>
    <n v="23.700000000000003"/>
    <n v="727.66308370044067"/>
    <n v="816.96718942731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4"/>
    <n v="406"/>
    <n v="116"/>
    <x v="3"/>
    <s v="MESZ"/>
    <x v="0"/>
    <n v="112"/>
    <x v="0"/>
    <n v="45"/>
    <x v="0"/>
    <n v="11"/>
    <n v="7.5"/>
    <n v="3.91"/>
    <n v="6.4"/>
    <n v="6.8"/>
    <n v="3.5"/>
    <n v="6.59"/>
    <n v="5.7799999999999994"/>
    <n v="3.9165087023953138"/>
    <n v="8.4053462994657941"/>
    <n v="4.7799999999999994"/>
    <n v="122.51720070838928"/>
    <n v="2435.145697593689"/>
    <n v="299.98738527297974"/>
    <n v="17.618244886398315"/>
    <n v="15.034704754565437"/>
    <n v="2.7020387649536133"/>
    <n v="1.61"/>
    <n v="0.31"/>
    <n v="2.6"/>
    <n v="6"/>
    <n v="4.1848974609374991"/>
    <n v="4.4400000000000004"/>
    <n v="1.4"/>
    <n v="6.7"/>
    <n v="4.3500681304931632"/>
    <n v="7.24"/>
    <n v="0.4849"/>
    <n v="86.1"/>
    <n v="30.5"/>
    <n v="55.599999999999994"/>
    <n v="1707.0914537444935"/>
    <n v="1916.5981321585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4"/>
    <n v="407"/>
    <n v="117"/>
    <x v="0"/>
    <s v="MAP_ES"/>
    <x v="0"/>
    <n v="112"/>
    <x v="0"/>
    <n v="45"/>
    <x v="0"/>
    <n v="11"/>
    <n v="7.5"/>
    <n v="3.91"/>
    <n v="6.4"/>
    <n v="6.8"/>
    <n v="3.5"/>
    <n v="6.59"/>
    <n v="5.7799999999999994"/>
    <n v="3.9165087023953138"/>
    <n v="8.4053462994657941"/>
    <n v="4.7799999999999994"/>
    <n v="122.51720070838928"/>
    <n v="2435.145697593689"/>
    <n v="299.98738527297974"/>
    <n v="17.618244886398315"/>
    <n v="15.034704754565437"/>
    <n v="2.7020387649536133"/>
    <n v="1.61"/>
    <n v="0.31"/>
    <n v="2.6"/>
    <n v="6"/>
    <n v="4.1848974609374991"/>
    <n v="4.4400000000000004"/>
    <n v="1.4"/>
    <n v="6.7"/>
    <n v="4.3500681304931632"/>
    <n v="7.24"/>
    <n v="0.47660000000000002"/>
    <n v="68.400000000000006"/>
    <n v="30.5"/>
    <n v="37.900000000000006"/>
    <n v="1163.6468722466961"/>
    <n v="1306.45807929515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4"/>
    <n v="408"/>
    <n v="118"/>
    <x v="9"/>
    <s v="MAP_AS"/>
    <x v="0"/>
    <n v="112"/>
    <x v="0"/>
    <n v="45"/>
    <x v="2"/>
    <n v="45"/>
    <n v="7.5"/>
    <n v="3.91"/>
    <n v="6.4"/>
    <n v="6.8"/>
    <n v="3.5"/>
    <n v="6.59"/>
    <n v="5.7799999999999994"/>
    <n v="3.9165087023953138"/>
    <n v="8.4053462994657941"/>
    <n v="4.7799999999999994"/>
    <n v="122.51720070838928"/>
    <n v="2435.145697593689"/>
    <n v="299.98738527297974"/>
    <n v="17.618244886398315"/>
    <n v="15.034704754565437"/>
    <n v="2.7020387649536133"/>
    <n v="1.61"/>
    <n v="0.31"/>
    <n v="2.6"/>
    <n v="6"/>
    <n v="4.1848974609374991"/>
    <n v="4.4400000000000004"/>
    <n v="1.4"/>
    <n v="6.7"/>
    <n v="4.3500681304931632"/>
    <n v="7.24"/>
    <n v="0.47470000000000001"/>
    <n v="76.900000000000006"/>
    <n v="30.5"/>
    <n v="46.400000000000006"/>
    <n v="1424.6230837004407"/>
    <n v="1599.463189427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4"/>
    <n v="409"/>
    <n v="119"/>
    <x v="4"/>
    <s v="Check"/>
    <x v="1"/>
    <n v="0"/>
    <x v="3"/>
    <n v="0"/>
    <x v="1"/>
    <n v="0"/>
    <n v="7.5"/>
    <n v="3.91"/>
    <n v="6.4"/>
    <n v="6.8"/>
    <n v="3.5"/>
    <n v="6.59"/>
    <n v="5.7799999999999994"/>
    <n v="3.9165087023953138"/>
    <n v="8.4053462994657941"/>
    <n v="4.7799999999999994"/>
    <n v="122.51720070838928"/>
    <n v="2435.145697593689"/>
    <n v="299.98738527297974"/>
    <n v="17.618244886398315"/>
    <n v="15.034704754565437"/>
    <n v="2.7020387649536133"/>
    <n v="1.61"/>
    <n v="0.31"/>
    <n v="2.6"/>
    <n v="6"/>
    <n v="4.1848974609374991"/>
    <n v="4.4400000000000004"/>
    <n v="1.4"/>
    <n v="6.7"/>
    <n v="4.3500681304931632"/>
    <n v="7.24"/>
    <n v="0.41599999999999998"/>
    <n v="50.6"/>
    <n v="30.5"/>
    <n v="20.100000000000001"/>
    <n v="617.13198237885467"/>
    <n v="692.87090748898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3"/>
    <x v="2"/>
    <s v="4"/>
    <n v="410"/>
    <n v="120"/>
    <x v="2"/>
    <s v="MAP"/>
    <x v="0"/>
    <n v="112"/>
    <x v="2"/>
    <n v="135"/>
    <x v="1"/>
    <n v="0"/>
    <n v="7.5"/>
    <n v="3.91"/>
    <n v="6.4"/>
    <n v="6.8"/>
    <n v="3.5"/>
    <n v="6.59"/>
    <n v="5.7799999999999994"/>
    <n v="3.9165087023953138"/>
    <n v="8.4053462994657941"/>
    <n v="4.7799999999999994"/>
    <n v="122.51720070838928"/>
    <n v="2435.145697593689"/>
    <n v="299.98738527297974"/>
    <n v="17.618244886398315"/>
    <n v="15.034704754565437"/>
    <n v="2.7020387649536133"/>
    <n v="1.61"/>
    <n v="0.31"/>
    <n v="2.6"/>
    <n v="6"/>
    <n v="4.1848974609374991"/>
    <n v="4.4400000000000004"/>
    <n v="1.4"/>
    <n v="6.7"/>
    <n v="4.3500681304931632"/>
    <n v="7.24"/>
    <n v="0.63060000000000005"/>
    <n v="101"/>
    <n v="30.5"/>
    <n v="70.5"/>
    <n v="2164.5674008810574"/>
    <n v="2430.2188546255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1"/>
    <n v="101"/>
    <n v="121"/>
    <x v="0"/>
    <s v="MAP_ES"/>
    <x v="0"/>
    <n v="112"/>
    <x v="0"/>
    <n v="45"/>
    <x v="0"/>
    <n v="11"/>
    <n v="10"/>
    <n v="0"/>
    <n v="6.5"/>
    <m/>
    <n v="2.5"/>
    <n v="22.7"/>
    <n v="20.099999999999998"/>
    <n v="11.370335267198959"/>
    <n v="17.527341424199989"/>
    <n v="19.5"/>
    <n v="635.72420716285706"/>
    <n v="2403.8769292831421"/>
    <n v="349.8656964302063"/>
    <n v="3.141744066687191"/>
    <n v="16.538490573214613"/>
    <n v="3.0275287628173828"/>
    <n v="0.97"/>
    <n v="5.98"/>
    <n v="14.9"/>
    <n v="4"/>
    <n v="5.5116918945312499"/>
    <n v="8.42"/>
    <n v="7.2"/>
    <n v="2.2000000000000002"/>
    <n v="5.572297897338867"/>
    <n v="7.16"/>
    <n v="0.68979999999999997"/>
    <n v="122.2"/>
    <n v="30.5"/>
    <n v="91.7"/>
    <n v="2111.6045814977974"/>
    <n v="2370.7560528634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1"/>
    <n v="102"/>
    <n v="122"/>
    <x v="1"/>
    <s v="MAP"/>
    <x v="0"/>
    <n v="112"/>
    <x v="1"/>
    <n v="90"/>
    <x v="1"/>
    <n v="0"/>
    <n v="10"/>
    <n v="0"/>
    <n v="6.5"/>
    <m/>
    <n v="2.5"/>
    <n v="22.7"/>
    <n v="20.099999999999998"/>
    <n v="11.370335267198959"/>
    <n v="17.527341424199989"/>
    <n v="19.5"/>
    <n v="635.72420716285706"/>
    <n v="2403.8769292831421"/>
    <n v="349.8656964302063"/>
    <n v="3.141744066687191"/>
    <n v="16.538490573214613"/>
    <n v="3.0275287628173828"/>
    <n v="0.97"/>
    <n v="5.98"/>
    <n v="14.9"/>
    <n v="4"/>
    <n v="5.5116918945312499"/>
    <n v="8.42"/>
    <n v="7.2"/>
    <n v="2.2000000000000002"/>
    <n v="5.572297897338867"/>
    <n v="7.16"/>
    <n v="0.74480000000000002"/>
    <n v="132.1"/>
    <n v="30.5"/>
    <n v="101.6"/>
    <n v="2339.5749779735679"/>
    <n v="2626.7046343612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1"/>
    <n v="103"/>
    <n v="123"/>
    <x v="2"/>
    <s v="MAP"/>
    <x v="0"/>
    <n v="112"/>
    <x v="2"/>
    <n v="135"/>
    <x v="1"/>
    <n v="0"/>
    <n v="10"/>
    <n v="0"/>
    <n v="6.5"/>
    <m/>
    <n v="2.5"/>
    <n v="22.7"/>
    <n v="20.099999999999998"/>
    <n v="11.370335267198959"/>
    <n v="17.527341424199989"/>
    <n v="19.5"/>
    <n v="635.72420716285706"/>
    <n v="2403.8769292831421"/>
    <n v="349.8656964302063"/>
    <n v="3.141744066687191"/>
    <n v="16.538490573214613"/>
    <n v="3.0275287628173828"/>
    <n v="0.97"/>
    <n v="5.98"/>
    <n v="14.9"/>
    <n v="4"/>
    <n v="5.5116918945312499"/>
    <n v="8.42"/>
    <n v="7.2"/>
    <n v="2.2000000000000002"/>
    <n v="5.572297897338867"/>
    <n v="7.16"/>
    <n v="0.75119999999999998"/>
    <n v="135.9"/>
    <n v="30.5"/>
    <n v="105.4"/>
    <n v="2427.0787665198236"/>
    <n v="2724.947524229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1"/>
    <n v="104"/>
    <n v="124"/>
    <x v="3"/>
    <s v="MESZ"/>
    <x v="0"/>
    <n v="112"/>
    <x v="0"/>
    <n v="45"/>
    <x v="0"/>
    <n v="11"/>
    <n v="10"/>
    <n v="0"/>
    <n v="6.5"/>
    <m/>
    <n v="2.5"/>
    <n v="22.7"/>
    <n v="20.099999999999998"/>
    <n v="11.370335267198959"/>
    <n v="17.527341424199989"/>
    <n v="19.5"/>
    <n v="635.72420716285706"/>
    <n v="2403.8769292831421"/>
    <n v="349.8656964302063"/>
    <n v="3.141744066687191"/>
    <n v="16.538490573214613"/>
    <n v="3.0275287628173828"/>
    <n v="0.97"/>
    <n v="5.98"/>
    <n v="14.9"/>
    <n v="4"/>
    <n v="5.5116918945312499"/>
    <n v="8.42"/>
    <n v="7.2"/>
    <n v="2.2000000000000002"/>
    <n v="5.572297897338867"/>
    <n v="7.16"/>
    <n v="0.71589999999999998"/>
    <n v="103.1"/>
    <n v="30.5"/>
    <n v="72.599999999999994"/>
    <n v="1671.7829074889867"/>
    <n v="1876.956264317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1"/>
    <n v="105"/>
    <n v="125"/>
    <x v="4"/>
    <s v="Check"/>
    <x v="1"/>
    <n v="0"/>
    <x v="3"/>
    <n v="0"/>
    <x v="1"/>
    <n v="0"/>
    <n v="10"/>
    <n v="0"/>
    <n v="6.5"/>
    <m/>
    <n v="2.5"/>
    <n v="22.7"/>
    <n v="20.099999999999998"/>
    <n v="11.370335267198959"/>
    <n v="17.527341424199989"/>
    <n v="19.5"/>
    <n v="635.72420716285706"/>
    <n v="2403.8769292831421"/>
    <n v="349.8656964302063"/>
    <n v="3.141744066687191"/>
    <n v="16.538490573214613"/>
    <n v="3.0275287628173828"/>
    <n v="0.97"/>
    <n v="5.98"/>
    <n v="14.9"/>
    <n v="4"/>
    <n v="5.5116918945312499"/>
    <n v="8.42"/>
    <n v="7.2"/>
    <n v="2.2000000000000002"/>
    <n v="5.572297897338867"/>
    <n v="7.16"/>
    <n v="0.59699999999999998"/>
    <n v="83.1"/>
    <n v="30.5"/>
    <n v="52.599999999999994"/>
    <n v="1211.2366519823788"/>
    <n v="1359.888422907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1"/>
    <n v="106"/>
    <n v="126"/>
    <x v="5"/>
    <s v="MAP_AS"/>
    <x v="0"/>
    <n v="112"/>
    <x v="0"/>
    <n v="45"/>
    <x v="0"/>
    <n v="11"/>
    <n v="10"/>
    <n v="0"/>
    <n v="6.5"/>
    <m/>
    <n v="2.5"/>
    <n v="22.7"/>
    <n v="20.099999999999998"/>
    <n v="11.370335267198959"/>
    <n v="17.527341424199989"/>
    <n v="19.5"/>
    <n v="635.72420716285706"/>
    <n v="2403.8769292831421"/>
    <n v="349.8656964302063"/>
    <n v="3.141744066687191"/>
    <n v="16.538490573214613"/>
    <n v="3.0275287628173828"/>
    <n v="0.97"/>
    <n v="5.98"/>
    <n v="14.9"/>
    <n v="4"/>
    <n v="5.5116918945312499"/>
    <n v="8.42"/>
    <n v="7.2"/>
    <n v="2.2000000000000002"/>
    <n v="5.572297897338867"/>
    <n v="7.16"/>
    <n v="0.66579999999999995"/>
    <n v="94.5"/>
    <n v="30.5"/>
    <n v="64"/>
    <n v="1473.7480176211454"/>
    <n v="1654.6170925110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1"/>
    <n v="107"/>
    <n v="127"/>
    <x v="6"/>
    <s v="MAP"/>
    <x v="0"/>
    <n v="112"/>
    <x v="0"/>
    <n v="45"/>
    <x v="1"/>
    <n v="0"/>
    <n v="10"/>
    <n v="0"/>
    <n v="6.5"/>
    <m/>
    <n v="2.5"/>
    <n v="22.7"/>
    <n v="20.099999999999998"/>
    <n v="11.370335267198959"/>
    <n v="17.527341424199989"/>
    <n v="19.5"/>
    <n v="635.72420716285706"/>
    <n v="2403.8769292831421"/>
    <n v="349.8656964302063"/>
    <n v="3.141744066687191"/>
    <n v="16.538490573214613"/>
    <n v="3.0275287628173828"/>
    <n v="0.97"/>
    <n v="5.98"/>
    <n v="14.9"/>
    <n v="4"/>
    <n v="5.5116918945312499"/>
    <n v="8.42"/>
    <n v="7.2"/>
    <n v="2.2000000000000002"/>
    <n v="5.572297897338867"/>
    <n v="7.16"/>
    <n v="0.64859999999999995"/>
    <n v="97.6"/>
    <n v="30.5"/>
    <n v="67.099999999999994"/>
    <n v="1545.1326872246693"/>
    <n v="1734.7626079295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1"/>
    <n v="108"/>
    <n v="128"/>
    <x v="7"/>
    <s v="Urea"/>
    <x v="0"/>
    <n v="112"/>
    <x v="3"/>
    <n v="0"/>
    <x v="1"/>
    <n v="0"/>
    <n v="10"/>
    <n v="0"/>
    <n v="6.5"/>
    <m/>
    <n v="2.5"/>
    <n v="22.7"/>
    <n v="20.099999999999998"/>
    <n v="11.370335267198959"/>
    <n v="17.527341424199989"/>
    <n v="19.5"/>
    <n v="635.72420716285706"/>
    <n v="2403.8769292831421"/>
    <n v="349.8656964302063"/>
    <n v="3.141744066687191"/>
    <n v="16.538490573214613"/>
    <n v="3.0275287628173828"/>
    <n v="0.97"/>
    <n v="5.98"/>
    <n v="14.9"/>
    <n v="4"/>
    <n v="5.5116918945312499"/>
    <n v="8.42"/>
    <n v="7.2"/>
    <n v="2.2000000000000002"/>
    <n v="5.572297897338867"/>
    <n v="7.16"/>
    <n v="0.62009999999999998"/>
    <n v="102.3"/>
    <n v="30.5"/>
    <n v="71.8"/>
    <n v="1653.3610572687223"/>
    <n v="1856.273550660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1"/>
    <n v="109"/>
    <n v="129"/>
    <x v="8"/>
    <s v="MES10"/>
    <x v="0"/>
    <n v="112"/>
    <x v="0"/>
    <n v="45"/>
    <x v="0"/>
    <n v="11"/>
    <n v="10"/>
    <n v="0"/>
    <n v="6.5"/>
    <m/>
    <n v="2.5"/>
    <n v="22.7"/>
    <n v="20.099999999999998"/>
    <n v="11.370335267198959"/>
    <n v="17.527341424199989"/>
    <n v="19.5"/>
    <n v="635.72420716285706"/>
    <n v="2403.8769292831421"/>
    <n v="349.8656964302063"/>
    <n v="3.141744066687191"/>
    <n v="16.538490573214613"/>
    <n v="3.0275287628173828"/>
    <n v="0.97"/>
    <n v="5.98"/>
    <n v="14.9"/>
    <n v="4"/>
    <n v="5.5116918945312499"/>
    <n v="8.42"/>
    <n v="7.2"/>
    <n v="2.2000000000000002"/>
    <n v="5.572297897338867"/>
    <n v="7.16"/>
    <n v="0.72489999999999999"/>
    <n v="110.5"/>
    <n v="30.5"/>
    <n v="80"/>
    <n v="1842.1850220264316"/>
    <n v="2068.2713656387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1"/>
    <n v="110"/>
    <n v="130"/>
    <x v="9"/>
    <s v="MAP_AS"/>
    <x v="0"/>
    <n v="112"/>
    <x v="0"/>
    <n v="45"/>
    <x v="2"/>
    <n v="45"/>
    <n v="10"/>
    <n v="0"/>
    <n v="6.5"/>
    <m/>
    <n v="2.5"/>
    <n v="22.7"/>
    <n v="20.099999999999998"/>
    <n v="11.370335267198959"/>
    <n v="17.527341424199989"/>
    <n v="19.5"/>
    <n v="635.72420716285706"/>
    <n v="2403.8769292831421"/>
    <n v="349.8656964302063"/>
    <n v="3.141744066687191"/>
    <n v="16.538490573214613"/>
    <n v="3.0275287628173828"/>
    <n v="0.97"/>
    <n v="5.98"/>
    <n v="14.9"/>
    <n v="4"/>
    <n v="5.5116918945312499"/>
    <n v="8.42"/>
    <n v="7.2"/>
    <n v="2.2000000000000002"/>
    <n v="5.572297897338867"/>
    <n v="7.16"/>
    <n v="0.70569999999999999"/>
    <n v="122"/>
    <n v="30.5"/>
    <n v="91.5"/>
    <n v="2106.999118942731"/>
    <n v="2365.58537444933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2"/>
    <n v="201"/>
    <n v="131"/>
    <x v="6"/>
    <s v="MAP"/>
    <x v="0"/>
    <n v="112"/>
    <x v="0"/>
    <n v="45"/>
    <x v="1"/>
    <n v="0"/>
    <n v="10"/>
    <n v="0"/>
    <n v="6.7"/>
    <m/>
    <n v="2.5"/>
    <n v="16.599999999999998"/>
    <n v="14.399999999999999"/>
    <n v="14.396700940126756"/>
    <n v="13.560773507598155"/>
    <n v="19.8"/>
    <n v="592.95630097389221"/>
    <n v="2600.181097984314"/>
    <n v="330.17945528030396"/>
    <n v="4.8738985201891722"/>
    <n v="17.256135012666284"/>
    <n v="3.4610376358032227"/>
    <n v="0.67"/>
    <n v="5.42"/>
    <n v="13.9"/>
    <n v="4.3"/>
    <n v="4.8233984374999999"/>
    <n v="6.5"/>
    <n v="8.1"/>
    <n v="2.4"/>
    <n v="4.5452707672119139"/>
    <n v="5.5"/>
    <n v="0.65369999999999995"/>
    <n v="79.900000000000006"/>
    <n v="30.5"/>
    <n v="49.400000000000006"/>
    <n v="1137.5492511013217"/>
    <n v="1277.1575682819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2"/>
    <n v="202"/>
    <n v="132"/>
    <x v="2"/>
    <s v="MAP"/>
    <x v="0"/>
    <n v="112"/>
    <x v="2"/>
    <n v="135"/>
    <x v="1"/>
    <n v="0"/>
    <n v="10"/>
    <n v="0"/>
    <n v="6.7"/>
    <m/>
    <n v="2.5"/>
    <n v="16.599999999999998"/>
    <n v="14.399999999999999"/>
    <n v="14.396700940126756"/>
    <n v="13.560773507598155"/>
    <n v="19.8"/>
    <n v="592.95630097389221"/>
    <n v="2600.181097984314"/>
    <n v="330.17945528030396"/>
    <n v="4.8738985201891722"/>
    <n v="17.256135012666284"/>
    <n v="3.4610376358032227"/>
    <n v="0.67"/>
    <n v="5.42"/>
    <n v="13.9"/>
    <n v="4.3"/>
    <n v="4.8233984374999999"/>
    <n v="6.5"/>
    <n v="8.1"/>
    <n v="2.4"/>
    <n v="4.5452707672119139"/>
    <n v="5.5"/>
    <n v="0.71909999999999996"/>
    <n v="116.8"/>
    <n v="30.5"/>
    <n v="86.3"/>
    <n v="1987.2570925110131"/>
    <n v="2231.147735682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2"/>
    <n v="203"/>
    <n v="133"/>
    <x v="0"/>
    <s v="MAP_ES"/>
    <x v="0"/>
    <n v="112"/>
    <x v="0"/>
    <n v="45"/>
    <x v="0"/>
    <n v="11"/>
    <n v="10"/>
    <n v="0"/>
    <n v="6.7"/>
    <m/>
    <n v="2.5"/>
    <n v="16.599999999999998"/>
    <n v="14.399999999999999"/>
    <n v="14.396700940126756"/>
    <n v="13.560773507598155"/>
    <n v="19.8"/>
    <n v="592.95630097389221"/>
    <n v="2600.181097984314"/>
    <n v="330.17945528030396"/>
    <n v="4.8738985201891722"/>
    <n v="17.256135012666284"/>
    <n v="3.4610376358032227"/>
    <n v="0.67"/>
    <n v="5.42"/>
    <n v="13.9"/>
    <n v="4.3"/>
    <n v="4.8233984374999999"/>
    <n v="6.5"/>
    <n v="8.1"/>
    <n v="2.4"/>
    <n v="4.5452707672119139"/>
    <n v="5.5"/>
    <n v="0.68189999999999995"/>
    <n v="103.9"/>
    <n v="30.5"/>
    <n v="73.400000000000006"/>
    <n v="1690.2047577092512"/>
    <n v="1897.6389779735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2"/>
    <n v="204"/>
    <n v="134"/>
    <x v="5"/>
    <s v="MAP_AS"/>
    <x v="0"/>
    <n v="112"/>
    <x v="0"/>
    <n v="45"/>
    <x v="0"/>
    <n v="11"/>
    <n v="10"/>
    <n v="0"/>
    <n v="6.7"/>
    <m/>
    <n v="2.5"/>
    <n v="16.599999999999998"/>
    <n v="14.399999999999999"/>
    <n v="14.396700940126756"/>
    <n v="13.560773507598155"/>
    <n v="19.8"/>
    <n v="592.95630097389221"/>
    <n v="2600.181097984314"/>
    <n v="330.17945528030396"/>
    <n v="4.8738985201891722"/>
    <n v="17.256135012666284"/>
    <n v="3.4610376358032227"/>
    <n v="0.67"/>
    <n v="5.42"/>
    <n v="13.9"/>
    <n v="4.3"/>
    <n v="4.8233984374999999"/>
    <n v="6.5"/>
    <n v="8.1"/>
    <n v="2.4"/>
    <n v="4.5452707672119139"/>
    <n v="5.5"/>
    <n v="0.66310000000000002"/>
    <n v="86.9"/>
    <n v="30.5"/>
    <n v="56.400000000000006"/>
    <n v="1298.7404405286345"/>
    <n v="1458.131312775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2"/>
    <n v="205"/>
    <n v="135"/>
    <x v="1"/>
    <s v="MAP"/>
    <x v="0"/>
    <n v="112"/>
    <x v="1"/>
    <n v="90"/>
    <x v="1"/>
    <n v="0"/>
    <n v="10"/>
    <n v="0"/>
    <n v="6.7"/>
    <m/>
    <n v="2.5"/>
    <n v="16.599999999999998"/>
    <n v="14.399999999999999"/>
    <n v="14.396700940126756"/>
    <n v="13.560773507598155"/>
    <n v="19.8"/>
    <n v="592.95630097389221"/>
    <n v="2600.181097984314"/>
    <n v="330.17945528030396"/>
    <n v="4.8738985201891722"/>
    <n v="17.256135012666284"/>
    <n v="3.4610376358032227"/>
    <n v="0.67"/>
    <n v="5.42"/>
    <n v="13.9"/>
    <n v="4.3"/>
    <n v="4.8233984374999999"/>
    <n v="6.5"/>
    <n v="8.1"/>
    <n v="2.4"/>
    <n v="4.5452707672119139"/>
    <n v="5.5"/>
    <n v="0.69440000000000002"/>
    <n v="118.6"/>
    <n v="30.5"/>
    <n v="88.1"/>
    <n v="2028.7062555066077"/>
    <n v="2277.6838414096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2"/>
    <n v="206"/>
    <n v="136"/>
    <x v="3"/>
    <s v="MESZ"/>
    <x v="0"/>
    <n v="112"/>
    <x v="0"/>
    <n v="45"/>
    <x v="0"/>
    <n v="11"/>
    <n v="10"/>
    <n v="0"/>
    <n v="6.7"/>
    <m/>
    <n v="2.5"/>
    <n v="16.599999999999998"/>
    <n v="14.399999999999999"/>
    <n v="14.396700940126756"/>
    <n v="13.560773507598155"/>
    <n v="19.8"/>
    <n v="592.95630097389221"/>
    <n v="2600.181097984314"/>
    <n v="330.17945528030396"/>
    <n v="4.8738985201891722"/>
    <n v="17.256135012666284"/>
    <n v="3.4610376358032227"/>
    <n v="0.67"/>
    <n v="5.42"/>
    <n v="13.9"/>
    <n v="4.3"/>
    <n v="4.8233984374999999"/>
    <n v="6.5"/>
    <n v="8.1"/>
    <n v="2.4"/>
    <n v="4.5452707672119139"/>
    <n v="5.5"/>
    <n v="0.6855"/>
    <n v="105.1"/>
    <n v="30.5"/>
    <n v="74.599999999999994"/>
    <n v="1717.8375330396473"/>
    <n v="1928.6630484581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2"/>
    <n v="207"/>
    <n v="137"/>
    <x v="7"/>
    <s v="Urea"/>
    <x v="0"/>
    <n v="112"/>
    <x v="3"/>
    <n v="0"/>
    <x v="1"/>
    <n v="0"/>
    <n v="10"/>
    <n v="0"/>
    <n v="6.7"/>
    <m/>
    <n v="2.5"/>
    <n v="16.599999999999998"/>
    <n v="14.399999999999999"/>
    <n v="14.396700940126756"/>
    <n v="13.560773507598155"/>
    <n v="19.8"/>
    <n v="592.95630097389221"/>
    <n v="2600.181097984314"/>
    <n v="330.17945528030396"/>
    <n v="4.8738985201891722"/>
    <n v="17.256135012666284"/>
    <n v="3.4610376358032227"/>
    <n v="0.67"/>
    <n v="5.42"/>
    <n v="13.9"/>
    <n v="4.3"/>
    <n v="4.8233984374999999"/>
    <n v="6.5"/>
    <n v="8.1"/>
    <n v="2.4"/>
    <n v="4.5452707672119139"/>
    <n v="5.5"/>
    <n v="0.55189999999999995"/>
    <n v="109.3"/>
    <n v="30.5"/>
    <n v="78.8"/>
    <n v="1814.5522466960351"/>
    <n v="2037.247295154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2"/>
    <n v="208"/>
    <n v="138"/>
    <x v="8"/>
    <s v="MES10"/>
    <x v="0"/>
    <n v="112"/>
    <x v="0"/>
    <n v="45"/>
    <x v="0"/>
    <n v="11"/>
    <n v="10"/>
    <n v="0"/>
    <n v="6.7"/>
    <m/>
    <n v="2.5"/>
    <n v="16.599999999999998"/>
    <n v="14.399999999999999"/>
    <n v="14.396700940126756"/>
    <n v="13.560773507598155"/>
    <n v="19.8"/>
    <n v="592.95630097389221"/>
    <n v="2600.181097984314"/>
    <n v="330.17945528030396"/>
    <n v="4.8738985201891722"/>
    <n v="17.256135012666284"/>
    <n v="3.4610376358032227"/>
    <n v="0.67"/>
    <n v="5.42"/>
    <n v="13.9"/>
    <n v="4.3"/>
    <n v="4.8233984374999999"/>
    <n v="6.5"/>
    <n v="8.1"/>
    <n v="2.4"/>
    <n v="4.5452707672119139"/>
    <n v="5.5"/>
    <n v="0.69120000000000004"/>
    <n v="91.5"/>
    <n v="30.5"/>
    <n v="61"/>
    <n v="1404.6660792951543"/>
    <n v="1577.0569162995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2"/>
    <n v="209"/>
    <n v="139"/>
    <x v="9"/>
    <s v="MAP_AS"/>
    <x v="0"/>
    <n v="112"/>
    <x v="0"/>
    <n v="45"/>
    <x v="2"/>
    <n v="45"/>
    <n v="10"/>
    <n v="0"/>
    <n v="6.7"/>
    <m/>
    <n v="2.5"/>
    <n v="16.599999999999998"/>
    <n v="14.399999999999999"/>
    <n v="14.396700940126756"/>
    <n v="13.560773507598155"/>
    <n v="19.8"/>
    <n v="592.95630097389221"/>
    <n v="2600.181097984314"/>
    <n v="330.17945528030396"/>
    <n v="4.8738985201891722"/>
    <n v="17.256135012666284"/>
    <n v="3.4610376358032227"/>
    <n v="0.67"/>
    <n v="5.42"/>
    <n v="13.9"/>
    <n v="4.3"/>
    <n v="4.8233984374999999"/>
    <n v="6.5"/>
    <n v="8.1"/>
    <n v="2.4"/>
    <n v="4.5452707672119139"/>
    <n v="5.5"/>
    <n v="0.74870000000000003"/>
    <n v="114.1"/>
    <n v="30.5"/>
    <n v="83.6"/>
    <n v="1925.0833480176211"/>
    <n v="2161.3435770925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2"/>
    <n v="210"/>
    <n v="140"/>
    <x v="4"/>
    <s v="Check"/>
    <x v="1"/>
    <n v="0"/>
    <x v="3"/>
    <n v="0"/>
    <x v="1"/>
    <n v="0"/>
    <n v="10"/>
    <n v="0"/>
    <n v="6.7"/>
    <m/>
    <n v="2.5"/>
    <n v="16.599999999999998"/>
    <n v="14.399999999999999"/>
    <n v="14.396700940126756"/>
    <n v="13.560773507598155"/>
    <n v="19.8"/>
    <n v="592.95630097389221"/>
    <n v="2600.181097984314"/>
    <n v="330.17945528030396"/>
    <n v="4.8738985201891722"/>
    <n v="17.256135012666284"/>
    <n v="3.4610376358032227"/>
    <n v="0.67"/>
    <n v="5.42"/>
    <n v="13.9"/>
    <n v="4.3"/>
    <n v="4.8233984374999999"/>
    <n v="6.5"/>
    <n v="8.1"/>
    <n v="2.4"/>
    <n v="4.5452707672119139"/>
    <n v="5.5"/>
    <n v="0.61040000000000005"/>
    <n v="93.1"/>
    <n v="30.5"/>
    <n v="62.599999999999994"/>
    <n v="1441.5097797356827"/>
    <n v="1618.4223436123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3"/>
    <n v="301"/>
    <n v="141"/>
    <x v="7"/>
    <s v="Urea"/>
    <x v="0"/>
    <n v="112"/>
    <x v="3"/>
    <n v="0"/>
    <x v="1"/>
    <n v="0"/>
    <n v="10"/>
    <n v="0"/>
    <n v="7.2"/>
    <m/>
    <n v="2.6"/>
    <n v="15.600000000000001"/>
    <n v="12.1"/>
    <n v="6.4384800965018103"/>
    <n v="12.344137129816916"/>
    <n v="15.4"/>
    <n v="648.72408509254456"/>
    <n v="3025.6550359725952"/>
    <n v="304.8937726020813"/>
    <n v="4.1164637313169594"/>
    <n v="19.314727497121908"/>
    <n v="3.9045429229736328"/>
    <n v="0.42"/>
    <n v="4.96"/>
    <n v="5.8"/>
    <n v="3.2"/>
    <n v="2.4309633636474608"/>
    <n v="5"/>
    <n v="13.1"/>
    <n v="4.3"/>
    <n v="4.9264353179931639"/>
    <n v="5.26"/>
    <n v="0.60409999999999997"/>
    <n v="96.9"/>
    <n v="30.5"/>
    <n v="66.400000000000006"/>
    <n v="1529.0135682819384"/>
    <n v="1716.66523348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3"/>
    <n v="302"/>
    <n v="142"/>
    <x v="4"/>
    <s v="Check"/>
    <x v="1"/>
    <n v="0"/>
    <x v="3"/>
    <n v="0"/>
    <x v="1"/>
    <n v="0"/>
    <n v="10"/>
    <n v="0"/>
    <n v="7.2"/>
    <m/>
    <n v="2.6"/>
    <n v="15.600000000000001"/>
    <n v="12.1"/>
    <n v="6.4384800965018103"/>
    <n v="12.344137129816916"/>
    <n v="15.4"/>
    <n v="648.72408509254456"/>
    <n v="3025.6550359725952"/>
    <n v="304.8937726020813"/>
    <n v="4.1164637313169594"/>
    <n v="19.314727497121908"/>
    <n v="3.9045429229736328"/>
    <n v="0.42"/>
    <n v="4.96"/>
    <n v="5.8"/>
    <n v="3.2"/>
    <n v="2.4309633636474608"/>
    <n v="5"/>
    <n v="13.1"/>
    <n v="4.3"/>
    <n v="4.9264353179931639"/>
    <n v="5.26"/>
    <n v="0.58199999999999996"/>
    <n v="92.6"/>
    <n v="30.5"/>
    <n v="62.099999999999994"/>
    <n v="1429.9961233480174"/>
    <n v="1605.495647577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3"/>
    <n v="303"/>
    <n v="143"/>
    <x v="5"/>
    <s v="MAP_AS"/>
    <x v="0"/>
    <n v="112"/>
    <x v="0"/>
    <n v="45"/>
    <x v="0"/>
    <n v="11"/>
    <n v="10"/>
    <n v="0"/>
    <n v="7.2"/>
    <m/>
    <n v="2.6"/>
    <n v="15.600000000000001"/>
    <n v="12.1"/>
    <n v="6.4384800965018103"/>
    <n v="12.344137129816916"/>
    <n v="15.4"/>
    <n v="648.72408509254456"/>
    <n v="3025.6550359725952"/>
    <n v="304.8937726020813"/>
    <n v="4.1164637313169594"/>
    <n v="19.314727497121908"/>
    <n v="3.9045429229736328"/>
    <n v="0.42"/>
    <n v="4.96"/>
    <n v="5.8"/>
    <n v="3.2"/>
    <n v="2.4309633636474608"/>
    <n v="5"/>
    <n v="13.1"/>
    <n v="4.3"/>
    <n v="4.9264353179931639"/>
    <n v="5.26"/>
    <n v="0.6633"/>
    <n v="105.6"/>
    <n v="30.5"/>
    <n v="75.099999999999994"/>
    <n v="1729.3511894273126"/>
    <n v="1941.589744493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3"/>
    <n v="304"/>
    <n v="144"/>
    <x v="6"/>
    <s v="MAP"/>
    <x v="0"/>
    <n v="112"/>
    <x v="0"/>
    <n v="45"/>
    <x v="1"/>
    <n v="0"/>
    <n v="10"/>
    <n v="0"/>
    <n v="7.2"/>
    <m/>
    <n v="2.6"/>
    <n v="15.600000000000001"/>
    <n v="12.1"/>
    <n v="6.4384800965018103"/>
    <n v="12.344137129816916"/>
    <n v="15.4"/>
    <n v="648.72408509254456"/>
    <n v="3025.6550359725952"/>
    <n v="304.8937726020813"/>
    <n v="4.1164637313169594"/>
    <n v="19.314727497121908"/>
    <n v="3.9045429229736328"/>
    <n v="0.42"/>
    <n v="4.96"/>
    <n v="5.8"/>
    <n v="3.2"/>
    <n v="2.4309633636474608"/>
    <n v="5"/>
    <n v="13.1"/>
    <n v="4.3"/>
    <n v="4.9264353179931639"/>
    <n v="5.26"/>
    <n v="0.64839999999999998"/>
    <n v="97.2"/>
    <n v="30.5"/>
    <n v="66.7"/>
    <n v="1535.9217621145374"/>
    <n v="1724.42125110132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3"/>
    <n v="305"/>
    <n v="145"/>
    <x v="2"/>
    <s v="MAP"/>
    <x v="0"/>
    <n v="112"/>
    <x v="2"/>
    <n v="135"/>
    <x v="1"/>
    <n v="0"/>
    <n v="10"/>
    <n v="0"/>
    <n v="7.2"/>
    <m/>
    <n v="2.6"/>
    <n v="15.600000000000001"/>
    <n v="12.1"/>
    <n v="6.4384800965018103"/>
    <n v="12.344137129816916"/>
    <n v="15.4"/>
    <n v="648.72408509254456"/>
    <n v="3025.6550359725952"/>
    <n v="304.8937726020813"/>
    <n v="4.1164637313169594"/>
    <n v="19.314727497121908"/>
    <n v="3.9045429229736328"/>
    <n v="0.42"/>
    <n v="4.96"/>
    <n v="5.8"/>
    <n v="3.2"/>
    <n v="2.4309633636474608"/>
    <n v="5"/>
    <n v="13.1"/>
    <n v="4.3"/>
    <n v="4.9264353179931639"/>
    <n v="5.26"/>
    <n v="0.70340000000000003"/>
    <n v="104.4"/>
    <n v="30.5"/>
    <n v="73.900000000000006"/>
    <n v="1701.7184140969164"/>
    <n v="1910.5656740088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3"/>
    <n v="306"/>
    <n v="146"/>
    <x v="0"/>
    <s v="MAP_ES"/>
    <x v="0"/>
    <n v="112"/>
    <x v="0"/>
    <n v="45"/>
    <x v="0"/>
    <n v="11"/>
    <n v="10"/>
    <n v="0"/>
    <n v="7.2"/>
    <m/>
    <n v="2.6"/>
    <n v="15.600000000000001"/>
    <n v="12.1"/>
    <n v="6.4384800965018103"/>
    <n v="12.344137129816916"/>
    <n v="15.4"/>
    <n v="648.72408509254456"/>
    <n v="3025.6550359725952"/>
    <n v="304.8937726020813"/>
    <n v="4.1164637313169594"/>
    <n v="19.314727497121908"/>
    <n v="3.9045429229736328"/>
    <n v="0.42"/>
    <n v="4.96"/>
    <n v="5.8"/>
    <n v="3.2"/>
    <n v="2.4309633636474608"/>
    <n v="5"/>
    <n v="13.1"/>
    <n v="4.3"/>
    <n v="4.9264353179931639"/>
    <n v="5.26"/>
    <n v="0.62270000000000003"/>
    <n v="97.7"/>
    <n v="30.5"/>
    <n v="67.2"/>
    <n v="1547.4354185022028"/>
    <n v="1737.347947136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3"/>
    <n v="307"/>
    <n v="147"/>
    <x v="8"/>
    <s v="MES10"/>
    <x v="0"/>
    <n v="112"/>
    <x v="0"/>
    <n v="45"/>
    <x v="0"/>
    <n v="11"/>
    <n v="10"/>
    <n v="0"/>
    <n v="7.2"/>
    <m/>
    <n v="2.6"/>
    <n v="15.600000000000001"/>
    <n v="12.1"/>
    <n v="6.4384800965018103"/>
    <n v="12.344137129816916"/>
    <n v="15.4"/>
    <n v="648.72408509254456"/>
    <n v="3025.6550359725952"/>
    <n v="304.8937726020813"/>
    <n v="4.1164637313169594"/>
    <n v="19.314727497121908"/>
    <n v="3.9045429229736328"/>
    <n v="0.42"/>
    <n v="4.96"/>
    <n v="5.8"/>
    <n v="3.2"/>
    <n v="2.4309633636474608"/>
    <n v="5"/>
    <n v="13.1"/>
    <n v="4.3"/>
    <n v="4.9264353179931639"/>
    <n v="5.26"/>
    <n v="0.66100000000000003"/>
    <n v="104.4"/>
    <n v="30.5"/>
    <n v="73.900000000000006"/>
    <n v="1701.7184140969164"/>
    <n v="1910.5656740088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3"/>
    <n v="308"/>
    <n v="148"/>
    <x v="3"/>
    <s v="MESZ"/>
    <x v="0"/>
    <n v="112"/>
    <x v="0"/>
    <n v="45"/>
    <x v="0"/>
    <n v="11"/>
    <n v="10"/>
    <n v="0"/>
    <n v="7.2"/>
    <m/>
    <n v="2.6"/>
    <n v="15.600000000000001"/>
    <n v="12.1"/>
    <n v="6.4384800965018103"/>
    <n v="12.344137129816916"/>
    <n v="15.4"/>
    <n v="648.72408509254456"/>
    <n v="3025.6550359725952"/>
    <n v="304.8937726020813"/>
    <n v="4.1164637313169594"/>
    <n v="19.314727497121908"/>
    <n v="3.9045429229736328"/>
    <n v="0.42"/>
    <n v="4.96"/>
    <n v="5.8"/>
    <n v="3.2"/>
    <n v="2.4309633636474608"/>
    <n v="5"/>
    <n v="13.1"/>
    <n v="4.3"/>
    <n v="4.9264353179931639"/>
    <n v="5.26"/>
    <n v="0.67400000000000004"/>
    <n v="97.7"/>
    <n v="30.5"/>
    <n v="67.2"/>
    <n v="1547.4354185022028"/>
    <n v="1737.347947136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3"/>
    <n v="309"/>
    <n v="149"/>
    <x v="1"/>
    <s v="MAP"/>
    <x v="0"/>
    <n v="112"/>
    <x v="1"/>
    <n v="90"/>
    <x v="1"/>
    <n v="0"/>
    <n v="10"/>
    <n v="0"/>
    <n v="7.2"/>
    <m/>
    <n v="2.6"/>
    <n v="15.600000000000001"/>
    <n v="12.1"/>
    <n v="6.4384800965018103"/>
    <n v="12.344137129816916"/>
    <n v="15.4"/>
    <n v="648.72408509254456"/>
    <n v="3025.6550359725952"/>
    <n v="304.8937726020813"/>
    <n v="4.1164637313169594"/>
    <n v="19.314727497121908"/>
    <n v="3.9045429229736328"/>
    <n v="0.42"/>
    <n v="4.96"/>
    <n v="5.8"/>
    <n v="3.2"/>
    <n v="2.4309633636474608"/>
    <n v="5"/>
    <n v="13.1"/>
    <n v="4.3"/>
    <n v="4.9264353179931639"/>
    <n v="5.26"/>
    <n v="0.73950000000000005"/>
    <n v="108.3"/>
    <n v="30.5"/>
    <n v="77.8"/>
    <n v="1791.5249339207048"/>
    <n v="2011.3939030837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3"/>
    <n v="310"/>
    <n v="150"/>
    <x v="9"/>
    <s v="MAP_AS"/>
    <x v="0"/>
    <n v="112"/>
    <x v="0"/>
    <n v="45"/>
    <x v="2"/>
    <n v="45"/>
    <n v="10"/>
    <n v="0"/>
    <n v="7.2"/>
    <m/>
    <n v="2.6"/>
    <n v="15.600000000000001"/>
    <n v="12.1"/>
    <n v="6.4384800965018103"/>
    <n v="12.344137129816916"/>
    <n v="15.4"/>
    <n v="648.72408509254456"/>
    <n v="3025.6550359725952"/>
    <n v="304.8937726020813"/>
    <n v="4.1164637313169594"/>
    <n v="19.314727497121908"/>
    <n v="3.9045429229736328"/>
    <n v="0.42"/>
    <n v="4.96"/>
    <n v="5.8"/>
    <n v="3.2"/>
    <n v="2.4309633636474608"/>
    <n v="5"/>
    <n v="13.1"/>
    <n v="4.3"/>
    <n v="4.9264353179931639"/>
    <n v="5.26"/>
    <n v="0.69199999999999995"/>
    <n v="110.2"/>
    <n v="30.5"/>
    <n v="79.7"/>
    <n v="1835.2768281938327"/>
    <n v="2060.5153480176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4"/>
    <n v="401"/>
    <n v="151"/>
    <x v="7"/>
    <s v="Urea"/>
    <x v="0"/>
    <n v="112"/>
    <x v="3"/>
    <n v="0"/>
    <x v="1"/>
    <n v="0"/>
    <n v="10"/>
    <n v="0"/>
    <n v="7.2"/>
    <m/>
    <n v="2.5"/>
    <n v="12.7"/>
    <n v="8.92"/>
    <n v="5.4296915388592115"/>
    <n v="11.383049945542242"/>
    <n v="10.3"/>
    <n v="638.30156922340393"/>
    <n v="3286.4314031600952"/>
    <n v="285.7621693611145"/>
    <n v="5.4778800992404708"/>
    <n v="20.440410728773173"/>
    <n v="3.9111328125"/>
    <n v="0.33"/>
    <n v="5.75"/>
    <n v="15.4"/>
    <n v="3.2"/>
    <n v="5.4683798217773436"/>
    <n v="5.26"/>
    <n v="5.0999999999999996"/>
    <n v="2.5"/>
    <n v="4.7920092010498045"/>
    <n v="5.46"/>
    <n v="0.57799999999999996"/>
    <n v="134.5"/>
    <n v="30.5"/>
    <n v="104"/>
    <n v="2394.8405286343609"/>
    <n v="2688.7527753303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4"/>
    <n v="402"/>
    <n v="152"/>
    <x v="6"/>
    <s v="MAP"/>
    <x v="0"/>
    <n v="112"/>
    <x v="0"/>
    <n v="45"/>
    <x v="1"/>
    <n v="0"/>
    <n v="10"/>
    <n v="0"/>
    <n v="7.2"/>
    <m/>
    <n v="2.5"/>
    <n v="12.7"/>
    <n v="8.92"/>
    <n v="5.4296915388592115"/>
    <n v="11.383049945542242"/>
    <n v="10.3"/>
    <n v="638.30156922340393"/>
    <n v="3286.4314031600952"/>
    <n v="285.7621693611145"/>
    <n v="5.4778800992404708"/>
    <n v="20.440410728773173"/>
    <n v="3.9111328125"/>
    <n v="0.33"/>
    <n v="5.75"/>
    <n v="15.4"/>
    <n v="3.2"/>
    <n v="5.4683798217773436"/>
    <n v="5.26"/>
    <n v="5.0999999999999996"/>
    <n v="2.5"/>
    <n v="4.7920092010498045"/>
    <n v="5.46"/>
    <n v="0.71020000000000005"/>
    <n v="97.6"/>
    <n v="30.5"/>
    <n v="67.099999999999994"/>
    <n v="1545.1326872246693"/>
    <n v="1734.7626079295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4"/>
    <n v="403"/>
    <n v="153"/>
    <x v="8"/>
    <s v="MES10"/>
    <x v="0"/>
    <n v="112"/>
    <x v="0"/>
    <n v="45"/>
    <x v="0"/>
    <n v="11"/>
    <n v="10"/>
    <n v="0"/>
    <n v="7.2"/>
    <m/>
    <n v="2.5"/>
    <n v="12.7"/>
    <n v="8.92"/>
    <n v="5.4296915388592115"/>
    <n v="11.383049945542242"/>
    <n v="10.3"/>
    <n v="638.30156922340393"/>
    <n v="3286.4314031600952"/>
    <n v="285.7621693611145"/>
    <n v="5.4778800992404708"/>
    <n v="20.440410728773173"/>
    <n v="3.9111328125"/>
    <n v="0.33"/>
    <n v="5.75"/>
    <n v="15.4"/>
    <n v="3.2"/>
    <n v="5.4683798217773436"/>
    <n v="5.26"/>
    <n v="5.0999999999999996"/>
    <n v="2.5"/>
    <n v="4.7920092010498045"/>
    <n v="5.46"/>
    <n v="0.68340000000000001"/>
    <n v="104"/>
    <n v="30.5"/>
    <n v="73.5"/>
    <n v="1692.5074889867842"/>
    <n v="1900.2243171806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4"/>
    <n v="404"/>
    <n v="154"/>
    <x v="1"/>
    <s v="MAP"/>
    <x v="0"/>
    <n v="112"/>
    <x v="1"/>
    <n v="90"/>
    <x v="1"/>
    <n v="0"/>
    <n v="10"/>
    <n v="0"/>
    <n v="7.2"/>
    <m/>
    <n v="2.5"/>
    <n v="12.7"/>
    <n v="8.92"/>
    <n v="5.4296915388592115"/>
    <n v="11.383049945542242"/>
    <n v="10.3"/>
    <n v="638.30156922340393"/>
    <n v="3286.4314031600952"/>
    <n v="285.7621693611145"/>
    <n v="5.4778800992404708"/>
    <n v="20.440410728773173"/>
    <n v="3.9111328125"/>
    <n v="0.33"/>
    <n v="5.75"/>
    <n v="15.4"/>
    <n v="3.2"/>
    <n v="5.4683798217773436"/>
    <n v="5.26"/>
    <n v="5.0999999999999996"/>
    <n v="2.5"/>
    <n v="4.7920092010498045"/>
    <n v="5.46"/>
    <n v="0.69599999999999995"/>
    <n v="119"/>
    <n v="30.5"/>
    <n v="88.5"/>
    <n v="2037.9171806167401"/>
    <n v="2288.025198237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4"/>
    <n v="405"/>
    <n v="155"/>
    <x v="5"/>
    <s v="MAP_AS"/>
    <x v="0"/>
    <n v="112"/>
    <x v="0"/>
    <n v="45"/>
    <x v="0"/>
    <n v="11"/>
    <n v="10"/>
    <n v="0"/>
    <n v="7.2"/>
    <m/>
    <n v="2.5"/>
    <n v="12.7"/>
    <n v="8.92"/>
    <n v="5.4296915388592115"/>
    <n v="11.383049945542242"/>
    <n v="10.3"/>
    <n v="638.30156922340393"/>
    <n v="3286.4314031600952"/>
    <n v="285.7621693611145"/>
    <n v="5.4778800992404708"/>
    <n v="20.440410728773173"/>
    <n v="3.9111328125"/>
    <n v="0.33"/>
    <n v="5.75"/>
    <n v="15.4"/>
    <n v="3.2"/>
    <n v="5.4683798217773436"/>
    <n v="5.26"/>
    <n v="5.0999999999999996"/>
    <n v="2.5"/>
    <n v="4.7920092010498045"/>
    <n v="5.46"/>
    <n v="0.6159"/>
    <n v="119.8"/>
    <n v="30.5"/>
    <n v="89.3"/>
    <n v="2056.3390308370044"/>
    <n v="2308.70791189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4"/>
    <n v="406"/>
    <n v="156"/>
    <x v="3"/>
    <s v="MESZ"/>
    <x v="0"/>
    <n v="112"/>
    <x v="0"/>
    <n v="45"/>
    <x v="0"/>
    <n v="11"/>
    <n v="10"/>
    <n v="0"/>
    <n v="7.2"/>
    <m/>
    <n v="2.5"/>
    <n v="12.7"/>
    <n v="8.92"/>
    <n v="5.4296915388592115"/>
    <n v="11.383049945542242"/>
    <n v="10.3"/>
    <n v="638.30156922340393"/>
    <n v="3286.4314031600952"/>
    <n v="285.7621693611145"/>
    <n v="5.4778800992404708"/>
    <n v="20.440410728773173"/>
    <n v="3.9111328125"/>
    <n v="0.33"/>
    <n v="5.75"/>
    <n v="15.4"/>
    <n v="3.2"/>
    <n v="5.4683798217773436"/>
    <n v="5.26"/>
    <n v="5.0999999999999996"/>
    <n v="2.5"/>
    <n v="4.7920092010498045"/>
    <n v="5.46"/>
    <n v="0.61350000000000005"/>
    <n v="130.9"/>
    <n v="30.5"/>
    <n v="100.4"/>
    <n v="2311.9422026431716"/>
    <n v="2595.6805638766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4"/>
    <n v="407"/>
    <n v="157"/>
    <x v="0"/>
    <s v="MAP_ES"/>
    <x v="0"/>
    <n v="112"/>
    <x v="0"/>
    <n v="45"/>
    <x v="0"/>
    <n v="11"/>
    <n v="10"/>
    <n v="0"/>
    <n v="7.2"/>
    <m/>
    <n v="2.5"/>
    <n v="12.7"/>
    <n v="8.92"/>
    <n v="5.4296915388592115"/>
    <n v="11.383049945542242"/>
    <n v="10.3"/>
    <n v="638.30156922340393"/>
    <n v="3286.4314031600952"/>
    <n v="285.7621693611145"/>
    <n v="5.4778800992404708"/>
    <n v="20.440410728773173"/>
    <n v="3.9111328125"/>
    <n v="0.33"/>
    <n v="5.75"/>
    <n v="15.4"/>
    <n v="3.2"/>
    <n v="5.4683798217773436"/>
    <n v="5.26"/>
    <n v="5.0999999999999996"/>
    <n v="2.5"/>
    <n v="4.7920092010498045"/>
    <n v="5.46"/>
    <n v="0.68059999999999998"/>
    <n v="89.5"/>
    <n v="30.5"/>
    <n v="59"/>
    <n v="1358.6114537444932"/>
    <n v="1525.3501321585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4"/>
    <n v="408"/>
    <n v="158"/>
    <x v="9"/>
    <s v="MAP_AS"/>
    <x v="0"/>
    <n v="112"/>
    <x v="0"/>
    <n v="45"/>
    <x v="2"/>
    <n v="45"/>
    <n v="10"/>
    <n v="0"/>
    <n v="7.2"/>
    <m/>
    <n v="2.5"/>
    <n v="12.7"/>
    <n v="8.92"/>
    <n v="5.4296915388592115"/>
    <n v="11.383049945542242"/>
    <n v="10.3"/>
    <n v="638.30156922340393"/>
    <n v="3286.4314031600952"/>
    <n v="285.7621693611145"/>
    <n v="5.4778800992404708"/>
    <n v="20.440410728773173"/>
    <n v="3.9111328125"/>
    <n v="0.33"/>
    <n v="5.75"/>
    <n v="15.4"/>
    <n v="3.2"/>
    <n v="5.4683798217773436"/>
    <n v="5.26"/>
    <n v="5.0999999999999996"/>
    <n v="2.5"/>
    <n v="4.7920092010498045"/>
    <n v="5.46"/>
    <n v="0.70250000000000001"/>
    <n v="102.5"/>
    <n v="30.5"/>
    <n v="72"/>
    <n v="1657.9665198237883"/>
    <n v="1861.4442290748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4"/>
    <n v="409"/>
    <n v="159"/>
    <x v="4"/>
    <s v="Check"/>
    <x v="1"/>
    <n v="0"/>
    <x v="3"/>
    <n v="0"/>
    <x v="1"/>
    <n v="0"/>
    <n v="10"/>
    <n v="0"/>
    <n v="7.2"/>
    <m/>
    <n v="2.5"/>
    <n v="12.7"/>
    <n v="8.92"/>
    <n v="5.4296915388592115"/>
    <n v="11.383049945542242"/>
    <n v="10.3"/>
    <n v="638.30156922340393"/>
    <n v="3286.4314031600952"/>
    <n v="285.7621693611145"/>
    <n v="5.4778800992404708"/>
    <n v="20.440410728773173"/>
    <n v="3.9111328125"/>
    <n v="0.33"/>
    <n v="5.75"/>
    <n v="15.4"/>
    <n v="3.2"/>
    <n v="5.4683798217773436"/>
    <n v="5.26"/>
    <n v="5.0999999999999996"/>
    <n v="2.5"/>
    <n v="4.7920092010498045"/>
    <n v="5.46"/>
    <n v="0.57389999999999997"/>
    <n v="86"/>
    <n v="30.5"/>
    <n v="55.5"/>
    <n v="1278.015859030837"/>
    <n v="1434.8632599118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4"/>
    <x v="3"/>
    <s v="4"/>
    <n v="410"/>
    <n v="160"/>
    <x v="2"/>
    <s v="MAP"/>
    <x v="0"/>
    <n v="112"/>
    <x v="2"/>
    <n v="135"/>
    <x v="1"/>
    <n v="0"/>
    <n v="10"/>
    <n v="0"/>
    <n v="7.2"/>
    <m/>
    <n v="2.5"/>
    <n v="12.7"/>
    <n v="8.92"/>
    <n v="5.4296915388592115"/>
    <n v="11.383049945542242"/>
    <n v="10.3"/>
    <n v="638.30156922340393"/>
    <n v="3286.4314031600952"/>
    <n v="285.7621693611145"/>
    <n v="5.4778800992404708"/>
    <n v="20.440410728773173"/>
    <n v="3.9111328125"/>
    <n v="0.33"/>
    <n v="5.75"/>
    <n v="15.4"/>
    <n v="3.2"/>
    <n v="5.4683798217773436"/>
    <n v="5.26"/>
    <n v="5.0999999999999996"/>
    <n v="2.5"/>
    <n v="4.7920092010498045"/>
    <n v="5.46"/>
    <n v="0.73240000000000005"/>
    <n v="140.19999999999999"/>
    <n v="30.5"/>
    <n v="109.69999999999999"/>
    <n v="2526.0962114537442"/>
    <n v="2836.1171101321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1"/>
    <n v="101"/>
    <n v="161"/>
    <x v="0"/>
    <s v="MAP_ES"/>
    <x v="0"/>
    <n v="112"/>
    <x v="0"/>
    <n v="45"/>
    <x v="0"/>
    <n v="11"/>
    <n v="10"/>
    <n v="0"/>
    <n v="6.4"/>
    <n v="7"/>
    <n v="2.5"/>
    <n v="22.1"/>
    <n v="15.9"/>
    <n v="10.249459092040516"/>
    <n v="18.14954815621596"/>
    <n v="20.5"/>
    <n v="585.25900483131409"/>
    <n v="2396.8078374862671"/>
    <n v="361.7828106880188"/>
    <n v="5.4960728392881508"/>
    <n v="16.48239755756963"/>
    <n v="3.1793451309204102"/>
    <n v="0.6"/>
    <n v="0.42"/>
    <n v="6.7"/>
    <n v="3.1"/>
    <n v="4.7332247161865233"/>
    <n v="6.7"/>
    <n v="5.2"/>
    <n v="3.4"/>
    <n v="7.1616609954833983"/>
    <n v="5.9"/>
    <n v="0.70050000000000001"/>
    <n v="131.30000000000001"/>
    <n v="30.5"/>
    <n v="100.80000000000001"/>
    <n v="2321.153127753304"/>
    <n v="2606.0219207048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1"/>
    <n v="102"/>
    <n v="162"/>
    <x v="1"/>
    <s v="MAP"/>
    <x v="0"/>
    <n v="112"/>
    <x v="1"/>
    <n v="90"/>
    <x v="1"/>
    <n v="0"/>
    <n v="10"/>
    <n v="0"/>
    <n v="6.4"/>
    <n v="7"/>
    <n v="2.5"/>
    <n v="22.1"/>
    <n v="15.9"/>
    <n v="10.249459092040516"/>
    <n v="18.14954815621596"/>
    <n v="20.5"/>
    <n v="585.25900483131409"/>
    <n v="2396.8078374862671"/>
    <n v="361.7828106880188"/>
    <n v="5.4960728392881508"/>
    <n v="16.48239755756963"/>
    <n v="3.1793451309204102"/>
    <n v="0.6"/>
    <n v="0.42"/>
    <n v="6.7"/>
    <n v="3.1"/>
    <n v="4.7332247161865233"/>
    <n v="6.7"/>
    <n v="5.2"/>
    <n v="3.4"/>
    <n v="7.1616609954833983"/>
    <n v="5.9"/>
    <n v="0.76929999999999998"/>
    <n v="141"/>
    <n v="30.5"/>
    <n v="110.5"/>
    <n v="2544.5180616740085"/>
    <n v="2856.7998237885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1"/>
    <n v="103"/>
    <n v="163"/>
    <x v="2"/>
    <s v="MAP"/>
    <x v="0"/>
    <n v="112"/>
    <x v="2"/>
    <n v="135"/>
    <x v="1"/>
    <n v="0"/>
    <n v="10"/>
    <n v="0"/>
    <n v="6.4"/>
    <n v="7"/>
    <n v="2.5"/>
    <n v="22.1"/>
    <n v="15.9"/>
    <n v="10.249459092040516"/>
    <n v="18.14954815621596"/>
    <n v="20.5"/>
    <n v="585.25900483131409"/>
    <n v="2396.8078374862671"/>
    <n v="361.7828106880188"/>
    <n v="5.4960728392881508"/>
    <n v="16.48239755756963"/>
    <n v="3.1793451309204102"/>
    <n v="0.6"/>
    <n v="0.42"/>
    <n v="6.7"/>
    <n v="3.1"/>
    <n v="4.7332247161865233"/>
    <n v="6.7"/>
    <n v="5.2"/>
    <n v="3.4"/>
    <n v="7.1616609954833983"/>
    <n v="5.9"/>
    <n v="0.71970000000000001"/>
    <n v="103.6"/>
    <n v="30.5"/>
    <n v="73.099999999999994"/>
    <n v="1683.2965638766518"/>
    <n v="1889.8829603524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1"/>
    <n v="104"/>
    <n v="164"/>
    <x v="3"/>
    <s v="MESZ"/>
    <x v="0"/>
    <n v="112"/>
    <x v="0"/>
    <n v="45"/>
    <x v="0"/>
    <n v="11"/>
    <n v="10"/>
    <n v="0"/>
    <n v="6.4"/>
    <n v="7"/>
    <n v="2.5"/>
    <n v="22.1"/>
    <n v="15.9"/>
    <n v="10.249459092040516"/>
    <n v="18.14954815621596"/>
    <n v="20.5"/>
    <n v="585.25900483131409"/>
    <n v="2396.8078374862671"/>
    <n v="361.7828106880188"/>
    <n v="5.4960728392881508"/>
    <n v="16.48239755756963"/>
    <n v="3.1793451309204102"/>
    <n v="0.6"/>
    <n v="0.42"/>
    <n v="6.7"/>
    <n v="3.1"/>
    <n v="4.7332247161865233"/>
    <n v="6.7"/>
    <n v="5.2"/>
    <n v="3.4"/>
    <n v="7.1616609954833983"/>
    <n v="5.9"/>
    <n v="0.72450000000000003"/>
    <n v="141.80000000000001"/>
    <n v="30.5"/>
    <n v="111.30000000000001"/>
    <n v="2562.9399118942729"/>
    <n v="2877.4825374449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1"/>
    <n v="105"/>
    <n v="165"/>
    <x v="4"/>
    <s v="Check"/>
    <x v="1"/>
    <n v="0"/>
    <x v="3"/>
    <n v="0"/>
    <x v="1"/>
    <n v="0"/>
    <n v="10"/>
    <n v="0"/>
    <n v="6.4"/>
    <n v="7"/>
    <n v="2.5"/>
    <n v="22.1"/>
    <n v="15.9"/>
    <n v="10.249459092040516"/>
    <n v="18.14954815621596"/>
    <n v="20.5"/>
    <n v="585.25900483131409"/>
    <n v="2396.8078374862671"/>
    <n v="361.7828106880188"/>
    <n v="5.4960728392881508"/>
    <n v="16.48239755756963"/>
    <n v="3.1793451309204102"/>
    <n v="0.6"/>
    <n v="0.42"/>
    <n v="6.7"/>
    <n v="3.1"/>
    <n v="4.7332247161865233"/>
    <n v="6.7"/>
    <n v="5.2"/>
    <n v="3.4"/>
    <n v="7.1616609954833983"/>
    <n v="5.9"/>
    <n v="0.6502"/>
    <n v="118.2"/>
    <n v="30.5"/>
    <n v="87.7"/>
    <n v="2019.4953303964758"/>
    <n v="2267.342484581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1"/>
    <n v="106"/>
    <n v="166"/>
    <x v="5"/>
    <s v="MAP_AS"/>
    <x v="0"/>
    <n v="112"/>
    <x v="0"/>
    <n v="45"/>
    <x v="0"/>
    <n v="11"/>
    <n v="10"/>
    <n v="0"/>
    <n v="6.4"/>
    <n v="7"/>
    <n v="2.5"/>
    <n v="22.1"/>
    <n v="15.9"/>
    <n v="10.249459092040516"/>
    <n v="18.14954815621596"/>
    <n v="20.5"/>
    <n v="585.25900483131409"/>
    <n v="2396.8078374862671"/>
    <n v="361.7828106880188"/>
    <n v="5.4960728392881508"/>
    <n v="16.48239755756963"/>
    <n v="3.1793451309204102"/>
    <n v="0.6"/>
    <n v="0.42"/>
    <n v="6.7"/>
    <n v="3.1"/>
    <n v="4.7332247161865233"/>
    <n v="6.7"/>
    <n v="5.2"/>
    <n v="3.4"/>
    <n v="7.1616609954833983"/>
    <n v="5.9"/>
    <n v="0.76739999999999997"/>
    <n v="141.9"/>
    <n v="30.5"/>
    <n v="111.4"/>
    <n v="2565.2426431718059"/>
    <n v="2880.0678766519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1"/>
    <n v="107"/>
    <n v="167"/>
    <x v="6"/>
    <s v="MAP"/>
    <x v="0"/>
    <n v="112"/>
    <x v="0"/>
    <n v="45"/>
    <x v="1"/>
    <n v="0"/>
    <n v="10"/>
    <n v="0"/>
    <n v="6.4"/>
    <n v="7"/>
    <n v="2.5"/>
    <n v="22.1"/>
    <n v="15.9"/>
    <n v="10.249459092040516"/>
    <n v="18.14954815621596"/>
    <n v="20.5"/>
    <n v="585.25900483131409"/>
    <n v="2396.8078374862671"/>
    <n v="361.7828106880188"/>
    <n v="5.4960728392881508"/>
    <n v="16.48239755756963"/>
    <n v="3.1793451309204102"/>
    <n v="0.6"/>
    <n v="0.42"/>
    <n v="6.7"/>
    <n v="3.1"/>
    <n v="4.7332247161865233"/>
    <n v="6.7"/>
    <n v="5.2"/>
    <n v="3.4"/>
    <n v="7.1616609954833983"/>
    <n v="5.9"/>
    <n v="0.71889999999999998"/>
    <n v="115.2"/>
    <n v="30.5"/>
    <n v="84.7"/>
    <n v="1950.4133920704846"/>
    <n v="2189.782308370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1"/>
    <n v="108"/>
    <n v="168"/>
    <x v="7"/>
    <s v="Urea"/>
    <x v="0"/>
    <n v="112"/>
    <x v="3"/>
    <n v="0"/>
    <x v="1"/>
    <n v="0"/>
    <n v="10"/>
    <n v="0"/>
    <n v="6.4"/>
    <n v="7"/>
    <n v="2.5"/>
    <n v="22.1"/>
    <n v="15.9"/>
    <n v="10.249459092040516"/>
    <n v="18.14954815621596"/>
    <n v="20.5"/>
    <n v="585.25900483131409"/>
    <n v="2396.8078374862671"/>
    <n v="361.7828106880188"/>
    <n v="5.4960728392881508"/>
    <n v="16.48239755756963"/>
    <n v="3.1793451309204102"/>
    <n v="0.6"/>
    <n v="0.42"/>
    <n v="6.7"/>
    <n v="3.1"/>
    <n v="4.7332247161865233"/>
    <n v="6.7"/>
    <n v="5.2"/>
    <n v="3.4"/>
    <n v="7.1616609954833983"/>
    <n v="5.9"/>
    <n v="0.69279999999999997"/>
    <n v="104.7"/>
    <n v="30.5"/>
    <n v="74.2"/>
    <n v="1708.6266079295153"/>
    <n v="1918.3216916299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1"/>
    <n v="109"/>
    <n v="169"/>
    <x v="8"/>
    <s v="MES10"/>
    <x v="0"/>
    <n v="112"/>
    <x v="0"/>
    <n v="45"/>
    <x v="0"/>
    <n v="11"/>
    <n v="10"/>
    <n v="0"/>
    <n v="6.4"/>
    <n v="7"/>
    <n v="2.5"/>
    <n v="22.1"/>
    <n v="15.9"/>
    <n v="10.249459092040516"/>
    <n v="18.14954815621596"/>
    <n v="20.5"/>
    <n v="585.25900483131409"/>
    <n v="2396.8078374862671"/>
    <n v="361.7828106880188"/>
    <n v="5.4960728392881508"/>
    <n v="16.48239755756963"/>
    <n v="3.1793451309204102"/>
    <n v="0.6"/>
    <n v="0.42"/>
    <n v="6.7"/>
    <n v="3.1"/>
    <n v="4.7332247161865233"/>
    <n v="6.7"/>
    <n v="5.2"/>
    <n v="3.4"/>
    <n v="7.1616609954833983"/>
    <n v="5.9"/>
    <n v="0.72499999999999998"/>
    <n v="123.9"/>
    <n v="30.5"/>
    <n v="93.4"/>
    <n v="2150.7510132158591"/>
    <n v="2414.7068193832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1"/>
    <n v="110"/>
    <n v="170"/>
    <x v="9"/>
    <s v="MAP_AS"/>
    <x v="0"/>
    <n v="112"/>
    <x v="0"/>
    <n v="45"/>
    <x v="2"/>
    <n v="45"/>
    <n v="10"/>
    <n v="0"/>
    <n v="6.4"/>
    <n v="7"/>
    <n v="2.5"/>
    <n v="22.1"/>
    <n v="15.9"/>
    <n v="10.249459092040516"/>
    <n v="18.14954815621596"/>
    <n v="20.5"/>
    <n v="585.25900483131409"/>
    <n v="2396.8078374862671"/>
    <n v="361.7828106880188"/>
    <n v="5.4960728392881508"/>
    <n v="16.48239755756963"/>
    <n v="3.1793451309204102"/>
    <n v="0.6"/>
    <n v="0.42"/>
    <n v="6.7"/>
    <n v="3.1"/>
    <n v="4.7332247161865233"/>
    <n v="6.7"/>
    <n v="5.2"/>
    <n v="3.4"/>
    <n v="7.1616609954833983"/>
    <n v="5.9"/>
    <n v="0.71379999999999999"/>
    <n v="113.7"/>
    <n v="30.5"/>
    <n v="83.2"/>
    <n v="1915.872422907489"/>
    <n v="2151.0022202643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2"/>
    <n v="201"/>
    <n v="171"/>
    <x v="6"/>
    <s v="MAP"/>
    <x v="0"/>
    <n v="112"/>
    <x v="0"/>
    <n v="45"/>
    <x v="1"/>
    <n v="0"/>
    <n v="10"/>
    <n v="0"/>
    <n v="6.6"/>
    <m/>
    <n v="2.7"/>
    <n v="20.299999999999997"/>
    <n v="17"/>
    <n v="10.865940988377661"/>
    <n v="17.982885638711682"/>
    <n v="24.6"/>
    <n v="618.57306122779846"/>
    <n v="2628.7751531600952"/>
    <n v="332.9498028755188"/>
    <n v="2.9359285270466517"/>
    <n v="17.478996557708253"/>
    <n v="3.0568408966064453"/>
    <n v="0.4"/>
    <n v="7.9"/>
    <n v="11"/>
    <n v="4"/>
    <n v="4.6787374877929686"/>
    <n v="7.6"/>
    <n v="6.6"/>
    <n v="4.4000000000000004"/>
    <n v="5.0800588989257811"/>
    <n v="5.64"/>
    <n v="0.70850000000000002"/>
    <n v="99.4"/>
    <n v="30.5"/>
    <n v="68.900000000000006"/>
    <n v="1586.5818502202644"/>
    <n v="1781.2987136563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2"/>
    <n v="202"/>
    <n v="172"/>
    <x v="2"/>
    <s v="MAP"/>
    <x v="0"/>
    <n v="112"/>
    <x v="2"/>
    <n v="135"/>
    <x v="1"/>
    <n v="0"/>
    <n v="10"/>
    <n v="0"/>
    <n v="6.6"/>
    <m/>
    <n v="2.7"/>
    <n v="20.299999999999997"/>
    <n v="17"/>
    <n v="10.865940988377661"/>
    <n v="17.982885638711682"/>
    <n v="24.6"/>
    <n v="618.57306122779846"/>
    <n v="2628.7751531600952"/>
    <n v="332.9498028755188"/>
    <n v="2.9359285270466517"/>
    <n v="17.478996557708253"/>
    <n v="3.0568408966064453"/>
    <n v="0.4"/>
    <n v="7.9"/>
    <n v="11"/>
    <n v="4"/>
    <n v="4.6787374877929686"/>
    <n v="7.6"/>
    <n v="6.6"/>
    <n v="4.4000000000000004"/>
    <n v="5.0800588989257811"/>
    <n v="5.64"/>
    <n v="0.75509999999999999"/>
    <n v="130.30000000000001"/>
    <n v="30.5"/>
    <n v="99.800000000000011"/>
    <n v="2298.1258149779737"/>
    <n v="2580.1685286343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2"/>
    <n v="203"/>
    <n v="173"/>
    <x v="0"/>
    <s v="MAP_ES"/>
    <x v="0"/>
    <n v="112"/>
    <x v="0"/>
    <n v="45"/>
    <x v="0"/>
    <n v="11"/>
    <n v="10"/>
    <n v="0"/>
    <n v="6.6"/>
    <m/>
    <n v="2.7"/>
    <n v="20.299999999999997"/>
    <n v="17"/>
    <n v="10.865940988377661"/>
    <n v="17.982885638711682"/>
    <n v="24.6"/>
    <n v="618.57306122779846"/>
    <n v="2628.7751531600952"/>
    <n v="332.9498028755188"/>
    <n v="2.9359285270466517"/>
    <n v="17.478996557708253"/>
    <n v="3.0568408966064453"/>
    <n v="0.4"/>
    <n v="7.9"/>
    <n v="11"/>
    <n v="4"/>
    <n v="4.6787374877929686"/>
    <n v="7.6"/>
    <n v="6.6"/>
    <n v="4.4000000000000004"/>
    <n v="5.0800588989257811"/>
    <n v="5.64"/>
    <n v="0.56130000000000002"/>
    <n v="86.3"/>
    <n v="30.5"/>
    <n v="55.8"/>
    <n v="1284.9240528634359"/>
    <n v="1442.6192775330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2"/>
    <n v="204"/>
    <n v="174"/>
    <x v="5"/>
    <s v="MAP_AS"/>
    <x v="0"/>
    <n v="112"/>
    <x v="0"/>
    <n v="45"/>
    <x v="0"/>
    <n v="11"/>
    <n v="10"/>
    <n v="0"/>
    <n v="6.6"/>
    <m/>
    <n v="2.7"/>
    <n v="20.299999999999997"/>
    <n v="17"/>
    <n v="10.865940988377661"/>
    <n v="17.982885638711682"/>
    <n v="24.6"/>
    <n v="618.57306122779846"/>
    <n v="2628.7751531600952"/>
    <n v="332.9498028755188"/>
    <n v="2.9359285270466517"/>
    <n v="17.478996557708253"/>
    <n v="3.0568408966064453"/>
    <n v="0.4"/>
    <n v="7.9"/>
    <n v="11"/>
    <n v="4"/>
    <n v="4.6787374877929686"/>
    <n v="7.6"/>
    <n v="6.6"/>
    <n v="4.4000000000000004"/>
    <n v="5.0800588989257811"/>
    <n v="5.64"/>
    <n v="0.7147"/>
    <n v="122.6"/>
    <n v="30.5"/>
    <n v="92.1"/>
    <n v="2120.8155066079294"/>
    <n v="2381.0974096916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2"/>
    <n v="205"/>
    <n v="175"/>
    <x v="1"/>
    <s v="MAP"/>
    <x v="0"/>
    <n v="112"/>
    <x v="1"/>
    <n v="90"/>
    <x v="1"/>
    <n v="0"/>
    <n v="10"/>
    <n v="0"/>
    <n v="6.6"/>
    <m/>
    <n v="2.7"/>
    <n v="20.299999999999997"/>
    <n v="17"/>
    <n v="10.865940988377661"/>
    <n v="17.982885638711682"/>
    <n v="24.6"/>
    <n v="618.57306122779846"/>
    <n v="2628.7751531600952"/>
    <n v="332.9498028755188"/>
    <n v="2.9359285270466517"/>
    <n v="17.478996557708253"/>
    <n v="3.0568408966064453"/>
    <n v="0.4"/>
    <n v="7.9"/>
    <n v="11"/>
    <n v="4"/>
    <n v="4.6787374877929686"/>
    <n v="7.6"/>
    <n v="6.6"/>
    <n v="4.4000000000000004"/>
    <n v="5.0800588989257811"/>
    <n v="5.64"/>
    <n v="0.75490000000000002"/>
    <n v="138.4"/>
    <n v="30.5"/>
    <n v="107.9"/>
    <n v="2484.6470484581496"/>
    <n v="2789.581004405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2"/>
    <n v="206"/>
    <n v="176"/>
    <x v="3"/>
    <s v="MESZ"/>
    <x v="0"/>
    <n v="112"/>
    <x v="0"/>
    <n v="45"/>
    <x v="0"/>
    <n v="11"/>
    <n v="10"/>
    <n v="0"/>
    <n v="6.6"/>
    <m/>
    <n v="2.7"/>
    <n v="20.299999999999997"/>
    <n v="17"/>
    <n v="10.865940988377661"/>
    <n v="17.982885638711682"/>
    <n v="24.6"/>
    <n v="618.57306122779846"/>
    <n v="2628.7751531600952"/>
    <n v="332.9498028755188"/>
    <n v="2.9359285270466517"/>
    <n v="17.478996557708253"/>
    <n v="3.0568408966064453"/>
    <n v="0.4"/>
    <n v="7.9"/>
    <n v="11"/>
    <n v="4"/>
    <n v="4.6787374877929686"/>
    <n v="7.6"/>
    <n v="6.6"/>
    <n v="4.4000000000000004"/>
    <n v="5.0800588989257811"/>
    <n v="5.64"/>
    <n v="0.74590000000000001"/>
    <n v="129.1"/>
    <n v="30.5"/>
    <n v="98.6"/>
    <n v="2270.4930396475766"/>
    <n v="2549.144458149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2"/>
    <n v="207"/>
    <n v="177"/>
    <x v="7"/>
    <s v="Urea"/>
    <x v="0"/>
    <n v="112"/>
    <x v="3"/>
    <n v="0"/>
    <x v="1"/>
    <n v="0"/>
    <n v="10"/>
    <n v="0"/>
    <n v="6.6"/>
    <m/>
    <n v="2.7"/>
    <n v="20.299999999999997"/>
    <n v="17"/>
    <n v="10.865940988377661"/>
    <n v="17.982885638711682"/>
    <n v="24.6"/>
    <n v="618.57306122779846"/>
    <n v="2628.7751531600952"/>
    <n v="332.9498028755188"/>
    <n v="2.9359285270466517"/>
    <n v="17.478996557708253"/>
    <n v="3.0568408966064453"/>
    <n v="0.4"/>
    <n v="7.9"/>
    <n v="11"/>
    <n v="4"/>
    <n v="4.6787374877929686"/>
    <n v="7.6"/>
    <n v="6.6"/>
    <n v="4.4000000000000004"/>
    <n v="5.0800588989257811"/>
    <n v="5.64"/>
    <n v="0.7006"/>
    <n v="107.9"/>
    <n v="30.5"/>
    <n v="77.400000000000006"/>
    <n v="1782.3140088105729"/>
    <n v="2001.0525462555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2"/>
    <n v="208"/>
    <n v="178"/>
    <x v="8"/>
    <s v="MES10"/>
    <x v="0"/>
    <n v="112"/>
    <x v="0"/>
    <n v="45"/>
    <x v="0"/>
    <n v="11"/>
    <n v="10"/>
    <n v="0"/>
    <n v="6.6"/>
    <m/>
    <n v="2.7"/>
    <n v="20.299999999999997"/>
    <n v="17"/>
    <n v="10.865940988377661"/>
    <n v="17.982885638711682"/>
    <n v="24.6"/>
    <n v="618.57306122779846"/>
    <n v="2628.7751531600952"/>
    <n v="332.9498028755188"/>
    <n v="2.9359285270466517"/>
    <n v="17.478996557708253"/>
    <n v="3.0568408966064453"/>
    <n v="0.4"/>
    <n v="7.9"/>
    <n v="11"/>
    <n v="4"/>
    <n v="4.6787374877929686"/>
    <n v="7.6"/>
    <n v="6.6"/>
    <n v="4.4000000000000004"/>
    <n v="5.0800588989257811"/>
    <n v="5.64"/>
    <n v="0.71899999999999997"/>
    <n v="144.80000000000001"/>
    <n v="30.5"/>
    <n v="114.30000000000001"/>
    <n v="2632.0218502202647"/>
    <n v="2955.0427136563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2"/>
    <n v="209"/>
    <n v="179"/>
    <x v="9"/>
    <s v="MAP_AS"/>
    <x v="0"/>
    <n v="112"/>
    <x v="0"/>
    <n v="45"/>
    <x v="2"/>
    <n v="45"/>
    <n v="10"/>
    <n v="0"/>
    <n v="6.6"/>
    <m/>
    <n v="2.7"/>
    <n v="20.299999999999997"/>
    <n v="17"/>
    <n v="10.865940988377661"/>
    <n v="17.982885638711682"/>
    <n v="24.6"/>
    <n v="618.57306122779846"/>
    <n v="2628.7751531600952"/>
    <n v="332.9498028755188"/>
    <n v="2.9359285270466517"/>
    <n v="17.478996557708253"/>
    <n v="3.0568408966064453"/>
    <n v="0.4"/>
    <n v="7.9"/>
    <n v="11"/>
    <n v="4"/>
    <n v="4.6787374877929686"/>
    <n v="7.6"/>
    <n v="6.6"/>
    <n v="4.4000000000000004"/>
    <n v="5.0800588989257811"/>
    <n v="5.64"/>
    <n v="0.73240000000000005"/>
    <n v="133.69999999999999"/>
    <n v="30.5"/>
    <n v="103.19999999999999"/>
    <n v="2376.4186784140966"/>
    <n v="2668.0700616740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2"/>
    <n v="210"/>
    <n v="180"/>
    <x v="4"/>
    <s v="Check"/>
    <x v="1"/>
    <n v="0"/>
    <x v="3"/>
    <n v="0"/>
    <x v="1"/>
    <n v="0"/>
    <n v="10"/>
    <n v="0"/>
    <n v="6.6"/>
    <m/>
    <n v="2.7"/>
    <n v="20.299999999999997"/>
    <n v="17"/>
    <n v="10.865940988377661"/>
    <n v="17.982885638711682"/>
    <n v="24.6"/>
    <n v="618.57306122779846"/>
    <n v="2628.7751531600952"/>
    <n v="332.9498028755188"/>
    <n v="2.9359285270466517"/>
    <n v="17.478996557708253"/>
    <n v="3.0568408966064453"/>
    <n v="0.4"/>
    <n v="7.9"/>
    <n v="11"/>
    <n v="4"/>
    <n v="4.6787374877929686"/>
    <n v="7.6"/>
    <n v="6.6"/>
    <n v="4.4000000000000004"/>
    <n v="5.0800588989257811"/>
    <n v="5.64"/>
    <n v="0.60740000000000005"/>
    <n v="98.1"/>
    <n v="30.5"/>
    <n v="67.599999999999994"/>
    <n v="1556.6463436123347"/>
    <n v="1747.6893039647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3"/>
    <n v="301"/>
    <n v="181"/>
    <x v="7"/>
    <s v="Urea"/>
    <x v="0"/>
    <n v="112"/>
    <x v="3"/>
    <n v="0"/>
    <x v="1"/>
    <n v="0"/>
    <n v="10"/>
    <n v="2.73"/>
    <n v="6.8"/>
    <m/>
    <n v="2.6"/>
    <n v="17.3"/>
    <n v="11.6"/>
    <n v="8.0637505504815525"/>
    <n v="13.705214356101861"/>
    <n v="19.2"/>
    <n v="593.34845185279846"/>
    <n v="2704.6302556991577"/>
    <n v="313.88043642044067"/>
    <n v="3.3696371667525349"/>
    <n v="17.638695174537382"/>
    <n v="3.0905361175537109"/>
    <n v="0.36"/>
    <n v="4.33"/>
    <n v="13.6"/>
    <n v="4.0999999999999996"/>
    <n v="6.2362097167968749"/>
    <n v="6.82"/>
    <n v="6.5"/>
    <n v="2.2000000000000002"/>
    <n v="5.4812887573242186"/>
    <n v="5.74"/>
    <n v="0.58660000000000001"/>
    <n v="110.4"/>
    <n v="30.5"/>
    <n v="79.900000000000006"/>
    <n v="1839.8822907488989"/>
    <n v="2065.6860264317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3"/>
    <n v="302"/>
    <n v="182"/>
    <x v="4"/>
    <s v="Check"/>
    <x v="1"/>
    <n v="0"/>
    <x v="3"/>
    <n v="0"/>
    <x v="1"/>
    <n v="0"/>
    <n v="10"/>
    <n v="2.73"/>
    <n v="6.8"/>
    <m/>
    <n v="2.6"/>
    <n v="17.3"/>
    <n v="11.6"/>
    <n v="8.0637505504815525"/>
    <n v="13.705214356101861"/>
    <n v="19.2"/>
    <n v="593.34845185279846"/>
    <n v="2704.6302556991577"/>
    <n v="313.88043642044067"/>
    <n v="3.3696371667525349"/>
    <n v="17.638695174537382"/>
    <n v="3.0905361175537109"/>
    <n v="0.36"/>
    <n v="4.33"/>
    <n v="13.6"/>
    <n v="4.0999999999999996"/>
    <n v="6.2362097167968749"/>
    <n v="6.82"/>
    <n v="6.5"/>
    <n v="2.2000000000000002"/>
    <n v="5.4812887573242186"/>
    <n v="5.74"/>
    <n v="0.62770000000000004"/>
    <n v="101.5"/>
    <n v="30.5"/>
    <n v="71"/>
    <n v="1634.9392070484582"/>
    <n v="1835.590837004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3"/>
    <n v="303"/>
    <n v="183"/>
    <x v="5"/>
    <s v="MAP_AS"/>
    <x v="0"/>
    <n v="112"/>
    <x v="0"/>
    <n v="45"/>
    <x v="0"/>
    <n v="11"/>
    <n v="10"/>
    <n v="2.73"/>
    <n v="6.8"/>
    <m/>
    <n v="2.6"/>
    <n v="17.3"/>
    <n v="11.6"/>
    <n v="8.0637505504815525"/>
    <n v="13.705214356101861"/>
    <n v="19.2"/>
    <n v="593.34845185279846"/>
    <n v="2704.6302556991577"/>
    <n v="313.88043642044067"/>
    <n v="3.3696371667525349"/>
    <n v="17.638695174537382"/>
    <n v="3.0905361175537109"/>
    <n v="0.36"/>
    <n v="4.33"/>
    <n v="13.6"/>
    <n v="4.0999999999999996"/>
    <n v="6.2362097167968749"/>
    <n v="6.82"/>
    <n v="6.5"/>
    <n v="2.2000000000000002"/>
    <n v="5.4812887573242186"/>
    <n v="5.74"/>
    <n v="0.58879999999999999"/>
    <n v="103.3"/>
    <n v="30.5"/>
    <n v="72.8"/>
    <n v="1676.3883700440529"/>
    <n v="1882.12694273127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3"/>
    <n v="304"/>
    <n v="184"/>
    <x v="6"/>
    <s v="MAP"/>
    <x v="0"/>
    <n v="112"/>
    <x v="0"/>
    <n v="45"/>
    <x v="1"/>
    <n v="0"/>
    <n v="10"/>
    <n v="2.73"/>
    <n v="6.8"/>
    <m/>
    <n v="2.6"/>
    <n v="17.3"/>
    <n v="11.6"/>
    <n v="8.0637505504815525"/>
    <n v="13.705214356101861"/>
    <n v="19.2"/>
    <n v="593.34845185279846"/>
    <n v="2704.6302556991577"/>
    <n v="313.88043642044067"/>
    <n v="3.3696371667525349"/>
    <n v="17.638695174537382"/>
    <n v="3.0905361175537109"/>
    <n v="0.36"/>
    <n v="4.33"/>
    <n v="13.6"/>
    <n v="4.0999999999999996"/>
    <n v="6.2362097167968749"/>
    <n v="6.82"/>
    <n v="6.5"/>
    <n v="2.2000000000000002"/>
    <n v="5.4812887573242186"/>
    <n v="5.74"/>
    <n v="0.69530000000000003"/>
    <n v="123.9"/>
    <n v="30.5"/>
    <n v="93.4"/>
    <n v="2150.7510132158591"/>
    <n v="2414.7068193832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3"/>
    <n v="305"/>
    <n v="185"/>
    <x v="2"/>
    <s v="MAP"/>
    <x v="0"/>
    <n v="112"/>
    <x v="2"/>
    <n v="135"/>
    <x v="1"/>
    <n v="0"/>
    <n v="10"/>
    <n v="2.73"/>
    <n v="6.8"/>
    <m/>
    <n v="2.6"/>
    <n v="17.3"/>
    <n v="11.6"/>
    <n v="8.0637505504815525"/>
    <n v="13.705214356101861"/>
    <n v="19.2"/>
    <n v="593.34845185279846"/>
    <n v="2704.6302556991577"/>
    <n v="313.88043642044067"/>
    <n v="3.3696371667525349"/>
    <n v="17.638695174537382"/>
    <n v="3.0905361175537109"/>
    <n v="0.36"/>
    <n v="4.33"/>
    <n v="13.6"/>
    <n v="4.0999999999999996"/>
    <n v="6.2362097167968749"/>
    <n v="6.82"/>
    <n v="6.5"/>
    <n v="2.2000000000000002"/>
    <n v="5.4812887573242186"/>
    <n v="5.74"/>
    <n v="0.75019999999999998"/>
    <n v="132.9"/>
    <n v="30.5"/>
    <n v="102.4"/>
    <n v="2357.9968281938327"/>
    <n v="2647.387348017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3"/>
    <n v="306"/>
    <n v="186"/>
    <x v="0"/>
    <s v="MAP_ES"/>
    <x v="0"/>
    <n v="112"/>
    <x v="0"/>
    <n v="45"/>
    <x v="0"/>
    <n v="11"/>
    <n v="10"/>
    <n v="2.73"/>
    <n v="6.8"/>
    <m/>
    <n v="2.6"/>
    <n v="17.3"/>
    <n v="11.6"/>
    <n v="8.0637505504815525"/>
    <n v="13.705214356101861"/>
    <n v="19.2"/>
    <n v="593.34845185279846"/>
    <n v="2704.6302556991577"/>
    <n v="313.88043642044067"/>
    <n v="3.3696371667525349"/>
    <n v="17.638695174537382"/>
    <n v="3.0905361175537109"/>
    <n v="0.36"/>
    <n v="4.33"/>
    <n v="13.6"/>
    <n v="4.0999999999999996"/>
    <n v="6.2362097167968749"/>
    <n v="6.82"/>
    <n v="6.5"/>
    <n v="2.2000000000000002"/>
    <n v="5.4812887573242186"/>
    <n v="5.74"/>
    <n v="0.74750000000000005"/>
    <n v="134.5"/>
    <n v="30.5"/>
    <n v="104"/>
    <n v="2394.8405286343609"/>
    <n v="2688.7527753303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3"/>
    <n v="307"/>
    <n v="187"/>
    <x v="8"/>
    <s v="MES10"/>
    <x v="0"/>
    <n v="112"/>
    <x v="0"/>
    <n v="45"/>
    <x v="0"/>
    <n v="11"/>
    <n v="10"/>
    <n v="2.73"/>
    <n v="6.8"/>
    <m/>
    <n v="2.6"/>
    <n v="17.3"/>
    <n v="11.6"/>
    <n v="8.0637505504815525"/>
    <n v="13.705214356101861"/>
    <n v="19.2"/>
    <n v="593.34845185279846"/>
    <n v="2704.6302556991577"/>
    <n v="313.88043642044067"/>
    <n v="3.3696371667525349"/>
    <n v="17.638695174537382"/>
    <n v="3.0905361175537109"/>
    <n v="0.36"/>
    <n v="4.33"/>
    <n v="13.6"/>
    <n v="4.0999999999999996"/>
    <n v="6.2362097167968749"/>
    <n v="6.82"/>
    <n v="6.5"/>
    <n v="2.2000000000000002"/>
    <n v="5.4812887573242186"/>
    <n v="5.74"/>
    <n v="0.73909999999999998"/>
    <n v="119.7"/>
    <n v="30.5"/>
    <n v="89.2"/>
    <n v="2054.0362995594714"/>
    <n v="2306.1225726872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3"/>
    <n v="308"/>
    <n v="188"/>
    <x v="3"/>
    <s v="MESZ"/>
    <x v="0"/>
    <n v="112"/>
    <x v="0"/>
    <n v="45"/>
    <x v="0"/>
    <n v="11"/>
    <n v="10"/>
    <n v="2.73"/>
    <n v="6.8"/>
    <m/>
    <n v="2.6"/>
    <n v="17.3"/>
    <n v="11.6"/>
    <n v="8.0637505504815525"/>
    <n v="13.705214356101861"/>
    <n v="19.2"/>
    <n v="593.34845185279846"/>
    <n v="2704.6302556991577"/>
    <n v="313.88043642044067"/>
    <n v="3.3696371667525349"/>
    <n v="17.638695174537382"/>
    <n v="3.0905361175537109"/>
    <n v="0.36"/>
    <n v="4.33"/>
    <n v="13.6"/>
    <n v="4.0999999999999996"/>
    <n v="6.2362097167968749"/>
    <n v="6.82"/>
    <n v="6.5"/>
    <n v="2.2000000000000002"/>
    <n v="5.4812887573242186"/>
    <n v="5.74"/>
    <n v="0.74209999999999998"/>
    <n v="107.7"/>
    <n v="30.5"/>
    <n v="77.2"/>
    <n v="1777.7085462555067"/>
    <n v="1995.8818678414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3"/>
    <n v="309"/>
    <n v="189"/>
    <x v="1"/>
    <s v="MAP"/>
    <x v="0"/>
    <n v="112"/>
    <x v="1"/>
    <n v="90"/>
    <x v="1"/>
    <n v="0"/>
    <n v="10"/>
    <n v="2.73"/>
    <n v="6.8"/>
    <m/>
    <n v="2.6"/>
    <n v="17.3"/>
    <n v="11.6"/>
    <n v="8.0637505504815525"/>
    <n v="13.705214356101861"/>
    <n v="19.2"/>
    <n v="593.34845185279846"/>
    <n v="2704.6302556991577"/>
    <n v="313.88043642044067"/>
    <n v="3.3696371667525349"/>
    <n v="17.638695174537382"/>
    <n v="3.0905361175537109"/>
    <n v="0.36"/>
    <n v="4.33"/>
    <n v="13.6"/>
    <n v="4.0999999999999996"/>
    <n v="6.2362097167968749"/>
    <n v="6.82"/>
    <n v="6.5"/>
    <n v="2.2000000000000002"/>
    <n v="5.4812887573242186"/>
    <n v="5.74"/>
    <n v="0.73850000000000005"/>
    <n v="122.6"/>
    <n v="30.5"/>
    <n v="92.1"/>
    <n v="2120.8155066079294"/>
    <n v="2381.0974096916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3"/>
    <n v="310"/>
    <n v="190"/>
    <x v="9"/>
    <s v="MAP_AS"/>
    <x v="0"/>
    <n v="112"/>
    <x v="0"/>
    <n v="45"/>
    <x v="2"/>
    <n v="45"/>
    <n v="10"/>
    <n v="2.73"/>
    <n v="6.8"/>
    <m/>
    <n v="2.6"/>
    <n v="17.3"/>
    <n v="11.6"/>
    <n v="8.0637505504815525"/>
    <n v="13.705214356101861"/>
    <n v="19.2"/>
    <n v="593.34845185279846"/>
    <n v="2704.6302556991577"/>
    <n v="313.88043642044067"/>
    <n v="3.3696371667525349"/>
    <n v="17.638695174537382"/>
    <n v="3.0905361175537109"/>
    <n v="0.36"/>
    <n v="4.33"/>
    <n v="13.6"/>
    <n v="4.0999999999999996"/>
    <n v="6.2362097167968749"/>
    <n v="6.82"/>
    <n v="6.5"/>
    <n v="2.2000000000000002"/>
    <n v="5.4812887573242186"/>
    <n v="5.74"/>
    <n v="0.71009999999999995"/>
    <n v="129.9"/>
    <n v="30.5"/>
    <n v="99.4"/>
    <n v="2288.9148898678413"/>
    <n v="2569.8271718061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4"/>
    <n v="401"/>
    <n v="191"/>
    <x v="7"/>
    <s v="Urea"/>
    <x v="0"/>
    <n v="112"/>
    <x v="3"/>
    <n v="0"/>
    <x v="1"/>
    <n v="0"/>
    <n v="10"/>
    <n v="3.52"/>
    <n v="6.8"/>
    <m/>
    <n v="2.6"/>
    <n v="24.3"/>
    <n v="17.600000000000001"/>
    <n v="11.762641928504413"/>
    <n v="20.782815932783564"/>
    <n v="27.200000000000003"/>
    <n v="619.37056183815002"/>
    <n v="2890.2656316757202"/>
    <n v="297.40887880325317"/>
    <n v="3.8737508128671094"/>
    <n v="18.500048188391439"/>
    <n v="3.6567783355712891"/>
    <n v="1.23"/>
    <n v="0.41"/>
    <n v="10.3"/>
    <n v="3.5"/>
    <n v="6.2455690765380858"/>
    <n v="6.32"/>
    <n v="6.5"/>
    <n v="3.7"/>
    <n v="6.1783693695068358"/>
    <n v="6.24"/>
    <n v="0.54849999999999999"/>
    <n v="87.6"/>
    <n v="30.5"/>
    <n v="57.099999999999994"/>
    <n v="1314.8595594713654"/>
    <n v="1476.2286872246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4"/>
    <n v="402"/>
    <n v="192"/>
    <x v="6"/>
    <s v="MAP"/>
    <x v="0"/>
    <n v="112"/>
    <x v="0"/>
    <n v="45"/>
    <x v="1"/>
    <n v="0"/>
    <n v="10"/>
    <n v="3.52"/>
    <n v="6.8"/>
    <m/>
    <n v="2.6"/>
    <n v="24.3"/>
    <n v="17.600000000000001"/>
    <n v="11.762641928504413"/>
    <n v="20.782815932783564"/>
    <n v="27.200000000000003"/>
    <n v="619.37056183815002"/>
    <n v="2890.2656316757202"/>
    <n v="297.40887880325317"/>
    <n v="3.8737508128671094"/>
    <n v="18.500048188391439"/>
    <n v="3.6567783355712891"/>
    <n v="1.23"/>
    <n v="0.41"/>
    <n v="10.3"/>
    <n v="3.5"/>
    <n v="6.2455690765380858"/>
    <n v="6.32"/>
    <n v="6.5"/>
    <n v="3.7"/>
    <n v="6.1783693695068358"/>
    <n v="6.24"/>
    <n v="0.73939999999999995"/>
    <n v="129.1"/>
    <n v="30.5"/>
    <n v="98.6"/>
    <n v="2270.4930396475766"/>
    <n v="2549.144458149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4"/>
    <n v="403"/>
    <n v="193"/>
    <x v="8"/>
    <s v="MES10"/>
    <x v="0"/>
    <n v="112"/>
    <x v="0"/>
    <n v="45"/>
    <x v="0"/>
    <n v="11"/>
    <n v="10"/>
    <n v="3.52"/>
    <n v="6.8"/>
    <m/>
    <n v="2.6"/>
    <n v="24.3"/>
    <n v="17.600000000000001"/>
    <n v="11.762641928504413"/>
    <n v="20.782815932783564"/>
    <n v="27.200000000000003"/>
    <n v="619.37056183815002"/>
    <n v="2890.2656316757202"/>
    <n v="297.40887880325317"/>
    <n v="3.8737508128671094"/>
    <n v="18.500048188391439"/>
    <n v="3.6567783355712891"/>
    <n v="1.23"/>
    <n v="0.41"/>
    <n v="10.3"/>
    <n v="3.5"/>
    <n v="6.2455690765380858"/>
    <n v="6.32"/>
    <n v="6.5"/>
    <n v="3.7"/>
    <n v="6.1783693695068358"/>
    <n v="6.24"/>
    <n v="0.62090000000000001"/>
    <n v="109.2"/>
    <n v="30.5"/>
    <n v="78.7"/>
    <n v="1812.2495154185024"/>
    <n v="2034.6619559471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4"/>
    <n v="404"/>
    <n v="194"/>
    <x v="1"/>
    <s v="MAP"/>
    <x v="0"/>
    <n v="112"/>
    <x v="1"/>
    <n v="90"/>
    <x v="1"/>
    <n v="0"/>
    <n v="10"/>
    <n v="3.52"/>
    <n v="6.8"/>
    <m/>
    <n v="2.6"/>
    <n v="24.3"/>
    <n v="17.600000000000001"/>
    <n v="11.762641928504413"/>
    <n v="20.782815932783564"/>
    <n v="27.200000000000003"/>
    <n v="619.37056183815002"/>
    <n v="2890.2656316757202"/>
    <n v="297.40887880325317"/>
    <n v="3.8737508128671094"/>
    <n v="18.500048188391439"/>
    <n v="3.6567783355712891"/>
    <n v="1.23"/>
    <n v="0.41"/>
    <n v="10.3"/>
    <n v="3.5"/>
    <n v="6.2455690765380858"/>
    <n v="6.32"/>
    <n v="6.5"/>
    <n v="3.7"/>
    <n v="6.1783693695068358"/>
    <n v="6.24"/>
    <n v="0.70479999999999998"/>
    <n v="113"/>
    <n v="30.5"/>
    <n v="82.5"/>
    <n v="1899.7533039647576"/>
    <n v="2132.9048458149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4"/>
    <n v="405"/>
    <n v="195"/>
    <x v="5"/>
    <s v="MAP_AS"/>
    <x v="0"/>
    <n v="112"/>
    <x v="0"/>
    <n v="45"/>
    <x v="0"/>
    <n v="11"/>
    <n v="10"/>
    <n v="3.52"/>
    <n v="6.8"/>
    <m/>
    <n v="2.6"/>
    <n v="24.3"/>
    <n v="17.600000000000001"/>
    <n v="11.762641928504413"/>
    <n v="20.782815932783564"/>
    <n v="27.200000000000003"/>
    <n v="619.37056183815002"/>
    <n v="2890.2656316757202"/>
    <n v="297.40887880325317"/>
    <n v="3.8737508128671094"/>
    <n v="18.500048188391439"/>
    <n v="3.6567783355712891"/>
    <n v="1.23"/>
    <n v="0.41"/>
    <n v="10.3"/>
    <n v="3.5"/>
    <n v="6.2455690765380858"/>
    <n v="6.32"/>
    <n v="6.5"/>
    <n v="3.7"/>
    <n v="6.1783693695068358"/>
    <n v="6.24"/>
    <n v="0.6986"/>
    <n v="132.4"/>
    <n v="30.5"/>
    <n v="101.9"/>
    <n v="2346.4831718061678"/>
    <n v="2634.4606519823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4"/>
    <n v="406"/>
    <n v="196"/>
    <x v="3"/>
    <s v="MESZ"/>
    <x v="0"/>
    <n v="112"/>
    <x v="0"/>
    <n v="45"/>
    <x v="0"/>
    <n v="11"/>
    <n v="10"/>
    <n v="3.52"/>
    <n v="6.8"/>
    <m/>
    <n v="2.6"/>
    <n v="24.3"/>
    <n v="17.600000000000001"/>
    <n v="11.762641928504413"/>
    <n v="20.782815932783564"/>
    <n v="27.200000000000003"/>
    <n v="619.37056183815002"/>
    <n v="2890.2656316757202"/>
    <n v="297.40887880325317"/>
    <n v="3.8737508128671094"/>
    <n v="18.500048188391439"/>
    <n v="3.6567783355712891"/>
    <n v="1.23"/>
    <n v="0.41"/>
    <n v="10.3"/>
    <n v="3.5"/>
    <n v="6.2455690765380858"/>
    <n v="6.32"/>
    <n v="6.5"/>
    <n v="3.7"/>
    <n v="6.1783693695068358"/>
    <n v="6.24"/>
    <n v="0.75749999999999995"/>
    <n v="116.2"/>
    <n v="30.5"/>
    <n v="85.7"/>
    <n v="1973.4407048458149"/>
    <n v="2215.6357004405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4"/>
    <n v="407"/>
    <n v="197"/>
    <x v="0"/>
    <s v="MAP_ES"/>
    <x v="0"/>
    <n v="112"/>
    <x v="0"/>
    <n v="45"/>
    <x v="0"/>
    <n v="11"/>
    <n v="10"/>
    <n v="3.52"/>
    <n v="6.8"/>
    <m/>
    <n v="2.6"/>
    <n v="24.3"/>
    <n v="17.600000000000001"/>
    <n v="11.762641928504413"/>
    <n v="20.782815932783564"/>
    <n v="27.200000000000003"/>
    <n v="619.37056183815002"/>
    <n v="2890.2656316757202"/>
    <n v="297.40887880325317"/>
    <n v="3.8737508128671094"/>
    <n v="18.500048188391439"/>
    <n v="3.6567783355712891"/>
    <n v="1.23"/>
    <n v="0.41"/>
    <n v="10.3"/>
    <n v="3.5"/>
    <n v="6.2455690765380858"/>
    <n v="6.32"/>
    <n v="6.5"/>
    <n v="3.7"/>
    <n v="6.1783693695068358"/>
    <n v="6.24"/>
    <n v="0.72150000000000003"/>
    <n v="125.8"/>
    <n v="30.5"/>
    <n v="95.3"/>
    <n v="2194.5029074889867"/>
    <n v="2463.8282643171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4"/>
    <n v="408"/>
    <n v="198"/>
    <x v="9"/>
    <s v="MAP_AS"/>
    <x v="0"/>
    <n v="112"/>
    <x v="0"/>
    <n v="45"/>
    <x v="2"/>
    <n v="45"/>
    <n v="10"/>
    <n v="3.52"/>
    <n v="6.8"/>
    <m/>
    <n v="2.6"/>
    <n v="24.3"/>
    <n v="17.600000000000001"/>
    <n v="11.762641928504413"/>
    <n v="20.782815932783564"/>
    <n v="27.200000000000003"/>
    <n v="619.37056183815002"/>
    <n v="2890.2656316757202"/>
    <n v="297.40887880325317"/>
    <n v="3.8737508128671094"/>
    <n v="18.500048188391439"/>
    <n v="3.6567783355712891"/>
    <n v="1.23"/>
    <n v="0.41"/>
    <n v="10.3"/>
    <n v="3.5"/>
    <n v="6.2455690765380858"/>
    <n v="6.32"/>
    <n v="6.5"/>
    <n v="3.7"/>
    <n v="6.1783693695068358"/>
    <n v="6.24"/>
    <n v="0.72770000000000001"/>
    <n v="115.7"/>
    <n v="30.5"/>
    <n v="85.2"/>
    <n v="1961.9270484581498"/>
    <n v="2202.7090044052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4"/>
    <n v="409"/>
    <n v="199"/>
    <x v="4"/>
    <s v="Check"/>
    <x v="1"/>
    <n v="0"/>
    <x v="3"/>
    <n v="0"/>
    <x v="1"/>
    <n v="0"/>
    <n v="10"/>
    <n v="3.52"/>
    <n v="6.8"/>
    <m/>
    <n v="2.6"/>
    <n v="24.3"/>
    <n v="17.600000000000001"/>
    <n v="11.762641928504413"/>
    <n v="20.782815932783564"/>
    <n v="27.200000000000003"/>
    <n v="619.37056183815002"/>
    <n v="2890.2656316757202"/>
    <n v="297.40887880325317"/>
    <n v="3.8737508128671094"/>
    <n v="18.500048188391439"/>
    <n v="3.6567783355712891"/>
    <n v="1.23"/>
    <n v="0.41"/>
    <n v="10.3"/>
    <n v="3.5"/>
    <n v="6.2455690765380858"/>
    <n v="6.32"/>
    <n v="6.5"/>
    <n v="3.7"/>
    <n v="6.1783693695068358"/>
    <n v="6.24"/>
    <n v="0.56759999999999999"/>
    <n v="88.3"/>
    <n v="30.5"/>
    <n v="57.8"/>
    <n v="1330.9786784140967"/>
    <n v="1494.32606167400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5"/>
    <x v="4"/>
    <s v="4"/>
    <n v="410"/>
    <n v="200"/>
    <x v="2"/>
    <s v="MAP"/>
    <x v="0"/>
    <n v="112"/>
    <x v="2"/>
    <n v="135"/>
    <x v="1"/>
    <n v="0"/>
    <n v="10"/>
    <n v="3.52"/>
    <n v="6.8"/>
    <m/>
    <n v="2.6"/>
    <n v="24.3"/>
    <n v="17.600000000000001"/>
    <n v="11.762641928504413"/>
    <n v="20.782815932783564"/>
    <n v="27.200000000000003"/>
    <n v="619.37056183815002"/>
    <n v="2890.2656316757202"/>
    <n v="297.40887880325317"/>
    <n v="3.8737508128671094"/>
    <n v="18.500048188391439"/>
    <n v="3.6567783355712891"/>
    <n v="1.23"/>
    <n v="0.41"/>
    <n v="10.3"/>
    <n v="3.5"/>
    <n v="6.2455690765380858"/>
    <n v="6.32"/>
    <n v="6.5"/>
    <n v="3.7"/>
    <n v="6.1783693695068358"/>
    <n v="6.24"/>
    <n v="0.7641"/>
    <n v="140.6"/>
    <n v="30.5"/>
    <n v="110.1"/>
    <n v="2535.3071365638766"/>
    <n v="2846.4584669603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9"/>
    <n v="6"/>
    <x v="5"/>
    <s v="1"/>
    <n v="101"/>
    <n v="201"/>
    <x v="0"/>
    <s v="MAP_ES"/>
    <x v="0"/>
    <n v="112"/>
    <x v="0"/>
    <n v="45"/>
    <x v="0"/>
    <n v="11"/>
    <n v="10"/>
    <n v="10.55"/>
    <n v="7.5"/>
    <m/>
    <n v="2.1"/>
    <n v="16.399999999999999"/>
    <n v="1.9900000000000002"/>
    <n v="4.9813410687958344"/>
    <n v="6.6776115346714366"/>
    <n v="0.77899999999999991"/>
    <n v="610.31092286109924"/>
    <n v="5227.0347356796265"/>
    <n v="211.40021562576294"/>
    <n v="3.206805691999548"/>
    <n v="29.449933282936026"/>
    <n v="2.5195207595825195"/>
    <n v="2.94"/>
    <n v="6.99"/>
    <n v="12.4"/>
    <n v="2.9"/>
    <n v="5.6475580596923827"/>
    <n v="7.04"/>
    <n v="3.3"/>
    <n v="3.6"/>
    <n v="4.9079798126220702"/>
    <n v="4.5999999999999996"/>
    <n v="0.501"/>
    <n v="71.099999999999994"/>
    <n v="30.5"/>
    <n v="40.599999999999994"/>
    <n v="934.90889867841383"/>
    <n v="1049.6477180616737"/>
    <n v="0.78"/>
    <n v="392.6"/>
    <n v="34"/>
    <n v="199.6"/>
    <n v="30.5"/>
    <n v="367.81372002230893"/>
    <n v="8469.76"/>
    <n v="9509.2305454545458"/>
    <n v="11.616000000000001"/>
    <n v="0.15"/>
    <n v="10.8"/>
    <n v="62.6"/>
    <n v="35"/>
    <n v="4.5"/>
    <n v="52.852800000000002"/>
    <n v="54.502540578034683"/>
    <n v="3270.1524346820811"/>
    <n v="3672.9757573179195"/>
    <n v="3.67"/>
    <n v="3.24"/>
    <n v="0.20699999999999999"/>
    <n v="3.61"/>
    <n v="0.251"/>
    <n v="30.291048317180614"/>
    <n v="1.9352614202643164"/>
    <n v="33.750211242290739"/>
    <n v="2.3466213356828187"/>
    <n v="34.00858606519823"/>
    <n v="2.1727707763876642"/>
    <n v="37.892282622026421"/>
    <n v="2.6346157723348007"/>
    <n v="3.08"/>
    <n v="0.219"/>
    <n v="1.48"/>
    <n v="0.27200000000000002"/>
    <n v="0.7"/>
    <n v="0.1"/>
    <n v="1.49"/>
    <n v="0.129"/>
    <n v="59.288319999999999"/>
    <n v="8.4697600000000008"/>
    <n v="126.19942400000001"/>
    <n v="10.925990400000002"/>
    <n v="66.564613818181812"/>
    <n v="9.509230545454546"/>
    <n v="141.68753512727275"/>
    <n v="12.266907403636367"/>
    <n v="2.2000000000000002"/>
    <n v="0.38500000000000001"/>
    <n v="0.33"/>
    <n v="0.13700000000000001"/>
    <n v="71.943353563005786"/>
    <n v="12.590086873526012"/>
    <n v="10.791503034450868"/>
    <n v="4.4801088355144518"/>
    <n v="80.772765136647408"/>
    <n v="14.135233898913295"/>
    <n v="12.11591477049711"/>
    <n v="5.0299403744184978"/>
    <n v="0.71914238486695392"/>
    <n v="0.72045024968977034"/>
    <n v="22.64390571817599"/>
    <n v="0.1296547654303965"/>
    <n v="0.2973733152073314"/>
    <n v="0.45726730676531796"/>
    <n v="40.261432483447237"/>
    <n v="0.14117340033057876"/>
  </r>
  <r>
    <n v="2019"/>
    <n v="6"/>
    <x v="5"/>
    <s v="1"/>
    <n v="102"/>
    <n v="202"/>
    <x v="1"/>
    <s v="MAP"/>
    <x v="0"/>
    <n v="112"/>
    <x v="1"/>
    <n v="90"/>
    <x v="1"/>
    <n v="0"/>
    <n v="10"/>
    <n v="10.55"/>
    <n v="7.5"/>
    <m/>
    <n v="2.1"/>
    <n v="16.399999999999999"/>
    <n v="1.9900000000000002"/>
    <n v="4.9813410687958344"/>
    <n v="6.6776115346714366"/>
    <n v="0.77899999999999991"/>
    <n v="610.31092286109924"/>
    <n v="5227.0347356796265"/>
    <n v="211.40021562576294"/>
    <n v="3.206805691999548"/>
    <n v="29.449933282936026"/>
    <n v="2.5195207595825195"/>
    <n v="2.94"/>
    <n v="6.99"/>
    <n v="12.4"/>
    <n v="2.9"/>
    <n v="5.6475580596923827"/>
    <n v="7.04"/>
    <n v="3.3"/>
    <n v="3.6"/>
    <n v="4.9079798126220702"/>
    <n v="4.5999999999999996"/>
    <n v="0.53769999999999996"/>
    <n v="76.400000000000006"/>
    <n v="30.5"/>
    <n v="45.900000000000006"/>
    <n v="1056.9536563876652"/>
    <n v="1186.6706960352421"/>
    <n v="0.66"/>
    <n v="451.3"/>
    <n v="34"/>
    <n v="240.5"/>
    <n v="30.5"/>
    <n v="332.13515456506116"/>
    <n v="7648.18"/>
    <n v="8586.8202727272728"/>
    <n v="12.452000000000002"/>
    <n v="0.15"/>
    <n v="10.6"/>
    <n v="62.5"/>
    <n v="35"/>
    <n v="4.5"/>
    <n v="56.706361904761913"/>
    <n v="58.607500049545841"/>
    <n v="3516.4500029727506"/>
    <n v="3949.6127078843933"/>
    <n v="3.95"/>
    <n v="3.34"/>
    <n v="0.23599999999999999"/>
    <n v="3.68"/>
    <n v="0.26300000000000001"/>
    <n v="35.302252123348019"/>
    <n v="2.4944106290748898"/>
    <n v="38.895894555066079"/>
    <n v="2.7797881162995592"/>
    <n v="39.634801247577094"/>
    <n v="2.8005428426431718"/>
    <n v="43.66948161409691"/>
    <n v="3.1209439305726869"/>
    <n v="3.04"/>
    <n v="0.22500000000000001"/>
    <n v="1.46"/>
    <n v="0.29199999999999998"/>
    <n v="0.62"/>
    <n v="0.107"/>
    <n v="1.29"/>
    <n v="0.105"/>
    <n v="47.418716000000003"/>
    <n v="8.1835526000000005"/>
    <n v="98.661522000000005"/>
    <n v="8.0305889999999991"/>
    <n v="53.238285690909095"/>
    <n v="9.1878976918181827"/>
    <n v="110.76998151818182"/>
    <n v="9.0161612863636353"/>
    <n v="2.0699999999999998"/>
    <n v="0.38400000000000001"/>
    <n v="0.33"/>
    <n v="0.125"/>
    <n v="72.790515061535942"/>
    <n v="13.503168011415362"/>
    <n v="11.604285009810077"/>
    <n v="4.3955625037159383"/>
    <n v="81.723896455451722"/>
    <n v="15.16037499463452"/>
    <n v="13.028447261014042"/>
    <n v="4.9350179018992577"/>
    <n v="0.72761057143664021"/>
    <n v="0.38635002534746482"/>
    <n v="14.395696754271038"/>
    <n v="7.2647474293918934E-2"/>
    <n v="0.16662264746311684"/>
    <m/>
    <m/>
    <m/>
  </r>
  <r>
    <n v="2019"/>
    <n v="6"/>
    <x v="5"/>
    <s v="1"/>
    <n v="103"/>
    <n v="203"/>
    <x v="2"/>
    <s v="MAP"/>
    <x v="0"/>
    <n v="112"/>
    <x v="2"/>
    <n v="135"/>
    <x v="1"/>
    <n v="0"/>
    <n v="10"/>
    <n v="10.55"/>
    <n v="7.5"/>
    <m/>
    <n v="2.1"/>
    <n v="16.399999999999999"/>
    <n v="1.9900000000000002"/>
    <n v="4.9813410687958344"/>
    <n v="6.6776115346714366"/>
    <n v="0.77899999999999991"/>
    <n v="610.31092286109924"/>
    <n v="5227.0347356796265"/>
    <n v="211.40021562576294"/>
    <n v="3.206805691999548"/>
    <n v="29.449933282936026"/>
    <n v="2.5195207595825195"/>
    <n v="2.94"/>
    <n v="6.99"/>
    <n v="12.4"/>
    <n v="2.9"/>
    <n v="5.6475580596923827"/>
    <n v="7.04"/>
    <n v="3.3"/>
    <n v="3.6"/>
    <n v="4.9079798126220702"/>
    <n v="4.5999999999999996"/>
    <n v="0.52449999999999997"/>
    <n v="85.4"/>
    <n v="30.5"/>
    <n v="54.900000000000006"/>
    <n v="1264.1994713656388"/>
    <n v="1419.3512246696034"/>
    <n v="0.54"/>
    <n v="299.89999999999998"/>
    <n v="34"/>
    <n v="201.3"/>
    <n v="30.5"/>
    <n v="346.86724332455822"/>
    <n v="7987.42"/>
    <n v="8967.6942727272726"/>
    <n v="13.948"/>
    <n v="0.15"/>
    <n v="10.8"/>
    <n v="62.6"/>
    <n v="35"/>
    <n v="4.5"/>
    <n v="63.60220952380952"/>
    <n v="65.58748080374346"/>
    <n v="3935.2488482246076"/>
    <n v="4419.99995634682"/>
    <n v="4.42"/>
    <n v="3.54"/>
    <n v="0.25900000000000001"/>
    <n v="3.76"/>
    <n v="0.27"/>
    <n v="44.752661286343617"/>
    <n v="3.2742766308370048"/>
    <n v="47.533900123348012"/>
    <n v="3.4133385726872252"/>
    <n v="50.245033353303974"/>
    <n v="3.6761196718942735"/>
    <n v="53.367606047577084"/>
    <n v="3.8322483066079305"/>
    <n v="3.11"/>
    <n v="0.22600000000000001"/>
    <n v="1.47"/>
    <n v="0.28199999999999997"/>
    <n v="0.65"/>
    <n v="9.8000000000000004E-2"/>
    <n v="1.26"/>
    <n v="9.8000000000000004E-2"/>
    <n v="51.918230000000008"/>
    <n v="7.8276715999999995"/>
    <n v="100.641492"/>
    <n v="7.8276715999999995"/>
    <n v="58.29001277272728"/>
    <n v="8.7883403872727275"/>
    <n v="112.99294783636364"/>
    <n v="8.7883403872727275"/>
    <n v="2.08"/>
    <n v="0.46600000000000003"/>
    <n v="0.38"/>
    <n v="0.13300000000000001"/>
    <n v="81.853176043071841"/>
    <n v="18.338259632726672"/>
    <n v="14.953945623253508"/>
    <n v="5.2338809681387284"/>
    <n v="91.898793102903383"/>
    <n v="20.588864224015854"/>
    <n v="16.789202586107347"/>
    <n v="5.876220905137572"/>
    <n v="0.81820050516546927"/>
    <n v="0.34979381964009265"/>
    <n v="13.081481158124593"/>
    <n v="8.5682997120656176E-2"/>
    <n v="0.19652063559783528"/>
    <m/>
    <m/>
    <m/>
  </r>
  <r>
    <n v="2019"/>
    <n v="6"/>
    <x v="5"/>
    <s v="1"/>
    <n v="104"/>
    <n v="204"/>
    <x v="3"/>
    <s v="MESZ"/>
    <x v="0"/>
    <n v="112"/>
    <x v="0"/>
    <n v="45"/>
    <x v="0"/>
    <n v="11"/>
    <n v="10"/>
    <n v="10.55"/>
    <n v="7.5"/>
    <m/>
    <n v="2.1"/>
    <n v="16.399999999999999"/>
    <n v="1.9900000000000002"/>
    <n v="4.9813410687958344"/>
    <n v="6.6776115346714366"/>
    <n v="0.77899999999999991"/>
    <n v="610.31092286109924"/>
    <n v="5227.0347356796265"/>
    <n v="211.40021562576294"/>
    <n v="3.206805691999548"/>
    <n v="29.449933282936026"/>
    <n v="2.5195207595825195"/>
    <n v="2.94"/>
    <n v="6.99"/>
    <n v="12.4"/>
    <n v="2.9"/>
    <n v="5.6475580596923827"/>
    <n v="7.04"/>
    <n v="3.3"/>
    <n v="3.6"/>
    <n v="4.9079798126220702"/>
    <n v="4.5999999999999996"/>
    <n v="0.45729999999999998"/>
    <n v="69.599999999999994"/>
    <n v="30.5"/>
    <n v="39.099999999999994"/>
    <n v="900.36792951541838"/>
    <n v="1010.8676299559471"/>
    <n v="0.57999999999999996"/>
    <n v="395.3"/>
    <n v="34"/>
    <n v="215.1"/>
    <n v="30.5"/>
    <n v="296.34099086631602"/>
    <n v="6823.94"/>
    <n v="7661.4235454545451"/>
    <n v="11.616000000000001"/>
    <n v="0.15"/>
    <n v="10.9"/>
    <n v="62.5"/>
    <n v="35"/>
    <n v="4.5"/>
    <n v="52.852800000000002"/>
    <n v="54.441439075144508"/>
    <n v="3266.4863445086703"/>
    <n v="3668.8580714913292"/>
    <n v="3.67"/>
    <n v="3.33"/>
    <n v="0.221"/>
    <n v="3.42"/>
    <n v="0.26500000000000001"/>
    <n v="29.982252052863434"/>
    <n v="1.9898131242290749"/>
    <n v="30.792583189427308"/>
    <n v="2.3859750132158588"/>
    <n v="33.661892077533039"/>
    <n v="2.234017462202643"/>
    <n v="34.571672944493386"/>
    <n v="2.6787992193832597"/>
    <n v="3.12"/>
    <n v="0.22"/>
    <n v="1.55"/>
    <n v="0.315"/>
    <n v="0.77"/>
    <n v="0.127"/>
    <n v="1.47"/>
    <n v="0.122"/>
    <n v="52.544337999999996"/>
    <n v="8.6664037999999994"/>
    <n v="100.31191799999999"/>
    <n v="8.3252067999999984"/>
    <n v="58.992961299999997"/>
    <n v="9.7300079027272712"/>
    <n v="112.62292611818181"/>
    <n v="9.3469367254545439"/>
    <n v="2.1800000000000002"/>
    <n v="0.54700000000000004"/>
    <n v="0.36"/>
    <n v="0.17899999999999999"/>
    <n v="71.209402310289008"/>
    <n v="17.867680304462425"/>
    <n v="11.759350840231212"/>
    <n v="5.8470105566705195"/>
    <n v="79.948738048369933"/>
    <n v="20.060531978191904"/>
    <n v="13.202543897895952"/>
    <n v="6.5645982158982648"/>
    <n v="0.71180584259981328"/>
    <n v="1.0224532098976504"/>
    <n v="22.552401588696203"/>
    <n v="0.26623421957598176"/>
    <n v="0.6106289439816095"/>
    <n v="0.59678165599075139"/>
    <n v="39.887097408302658"/>
    <n v="-0.12427847950413241"/>
  </r>
  <r>
    <n v="2019"/>
    <n v="6"/>
    <x v="5"/>
    <s v="1"/>
    <n v="105"/>
    <n v="205"/>
    <x v="4"/>
    <s v="Check"/>
    <x v="1"/>
    <n v="0"/>
    <x v="3"/>
    <n v="0"/>
    <x v="1"/>
    <n v="0"/>
    <n v="10"/>
    <n v="10.55"/>
    <n v="7.5"/>
    <m/>
    <n v="2.1"/>
    <n v="16.399999999999999"/>
    <n v="1.9900000000000002"/>
    <n v="4.9813410687958344"/>
    <n v="6.6776115346714366"/>
    <n v="0.77899999999999991"/>
    <n v="610.31092286109924"/>
    <n v="5227.0347356796265"/>
    <n v="211.40021562576294"/>
    <n v="3.206805691999548"/>
    <n v="29.449933282936026"/>
    <n v="2.5195207595825195"/>
    <n v="2.94"/>
    <n v="6.99"/>
    <n v="12.4"/>
    <n v="2.9"/>
    <n v="5.6475580596923827"/>
    <n v="7.04"/>
    <n v="3.3"/>
    <n v="3.6"/>
    <n v="4.9079798126220702"/>
    <n v="4.5999999999999996"/>
    <n v="0.42420000000000002"/>
    <n v="56"/>
    <n v="30.5"/>
    <n v="25.5"/>
    <n v="587.19647577092519"/>
    <n v="659.26149779735681"/>
    <n v="0.44"/>
    <n v="351.9"/>
    <n v="34"/>
    <n v="196.8"/>
    <n v="30.5"/>
    <n v="230.17301038062288"/>
    <n v="5300.27"/>
    <n v="5950.7576818181824"/>
    <n v="10.208"/>
    <n v="0.15"/>
    <n v="10.5"/>
    <n v="62.2"/>
    <n v="35"/>
    <n v="4.5"/>
    <n v="46.362590476190469"/>
    <n v="47.970541590971642"/>
    <n v="2878.2324954582987"/>
    <n v="3232.7784073988432"/>
    <n v="3.23"/>
    <n v="3.16"/>
    <n v="0.19700000000000001"/>
    <n v="3.49"/>
    <n v="0.25700000000000001"/>
    <n v="18.555408634361239"/>
    <n v="1.1567770572687226"/>
    <n v="20.49315700440529"/>
    <n v="1.5090949427312779"/>
    <n v="20.832663330396485"/>
    <n v="1.2987451506607932"/>
    <n v="23.008226273127757"/>
    <n v="1.6943020493392076"/>
    <n v="2.99"/>
    <n v="0.21199999999999999"/>
    <n v="1.53"/>
    <n v="0.26300000000000001"/>
    <n v="0.73"/>
    <n v="0.115"/>
    <n v="1.53"/>
    <n v="0.13300000000000001"/>
    <n v="38.691971000000002"/>
    <n v="6.0953105000000001"/>
    <n v="81.094131000000019"/>
    <n v="7.0493591000000011"/>
    <n v="43.440531077272738"/>
    <n v="6.843371334090909"/>
    <n v="91.046592531818206"/>
    <n v="7.914507716818183"/>
    <n v="2.2000000000000002"/>
    <n v="0.40699999999999997"/>
    <n v="0.35"/>
    <n v="0.14499999999999999"/>
    <n v="63.321114900082577"/>
    <n v="11.714406256515275"/>
    <n v="10.073813734104045"/>
    <n v="4.1734371184145331"/>
    <n v="71.092342637819982"/>
    <n v="13.152083387996695"/>
    <n v="11.310145419653178"/>
    <n v="4.6856316738563164"/>
    <m/>
    <m/>
    <m/>
    <m/>
    <m/>
    <m/>
    <m/>
    <m/>
  </r>
  <r>
    <n v="2019"/>
    <n v="6"/>
    <x v="5"/>
    <s v="1"/>
    <n v="106"/>
    <n v="206"/>
    <x v="5"/>
    <s v="MAP_AS"/>
    <x v="0"/>
    <n v="112"/>
    <x v="0"/>
    <n v="45"/>
    <x v="0"/>
    <n v="11"/>
    <n v="10"/>
    <n v="10.55"/>
    <n v="7.5"/>
    <m/>
    <n v="2.1"/>
    <n v="16.399999999999999"/>
    <n v="1.9900000000000002"/>
    <n v="4.9813410687958344"/>
    <n v="6.6776115346714366"/>
    <n v="0.77899999999999991"/>
    <n v="610.31092286109924"/>
    <n v="5227.0347356796265"/>
    <n v="211.40021562576294"/>
    <n v="3.206805691999548"/>
    <n v="29.449933282936026"/>
    <n v="2.5195207595825195"/>
    <n v="2.94"/>
    <n v="6.99"/>
    <n v="12.4"/>
    <n v="2.9"/>
    <n v="5.6475580596923827"/>
    <n v="7.04"/>
    <n v="3.3"/>
    <n v="3.6"/>
    <n v="4.9079798126220702"/>
    <n v="4.5999999999999996"/>
    <n v="0.45379999999999998"/>
    <n v="64.900000000000006"/>
    <n v="30.5"/>
    <n v="34.400000000000006"/>
    <n v="792.13955947136571"/>
    <n v="889.35668722466971"/>
    <n v="0.66"/>
    <n v="411.5"/>
    <n v="34"/>
    <n v="233.3"/>
    <n v="30.5"/>
    <n v="354.56423841059603"/>
    <n v="8164.66"/>
    <n v="9166.6864545454555"/>
    <n v="11.176000000000002"/>
    <n v="0.15"/>
    <n v="10.8"/>
    <n v="61.7"/>
    <n v="35"/>
    <n v="4.5"/>
    <n v="50.824609523809528"/>
    <n v="52.411042422240584"/>
    <n v="3144.662545334435"/>
    <n v="3532.0277952369952"/>
    <n v="3.53"/>
    <n v="3.23"/>
    <n v="0.19500000000000001"/>
    <n v="3.28"/>
    <n v="0.255"/>
    <n v="25.586107770925114"/>
    <n v="1.5446721409691633"/>
    <n v="25.982177550660793"/>
    <n v="2.0199558766519825"/>
    <n v="28.72622099735683"/>
    <n v="1.7342455400881061"/>
    <n v="29.170899340969164"/>
    <n v="2.2678595524229079"/>
    <n v="3.05"/>
    <n v="0.20799999999999999"/>
    <n v="1.58"/>
    <n v="0.27600000000000002"/>
    <n v="0.72"/>
    <n v="0.10100000000000001"/>
    <n v="1.57"/>
    <n v="0.13"/>
    <n v="58.785551999999996"/>
    <n v="8.2463066000000005"/>
    <n v="128.18516200000002"/>
    <n v="10.614058"/>
    <n v="66.000142472727262"/>
    <n v="9.2583533190909097"/>
    <n v="143.91697733636366"/>
    <n v="11.916692390909091"/>
    <n v="2.15"/>
    <n v="0.41"/>
    <n v="0.36"/>
    <n v="0.13600000000000001"/>
    <n v="67.610244724690347"/>
    <n v="12.893116435871182"/>
    <n v="11.320785163203965"/>
    <n v="4.2767410616548318"/>
    <n v="75.907865668175063"/>
    <n v="14.475453453000826"/>
    <n v="12.710154251415361"/>
    <n v="4.8016138283124707"/>
    <n v="0.67582883233502689"/>
    <n v="0.73779069587160173"/>
    <n v="19.511728783044337"/>
    <n v="0.1316401504909275"/>
    <n v="0.30192695066726494"/>
    <n v="0.43651034802840644"/>
    <n v="27.447981385181389"/>
    <n v="0.10933567190082644"/>
  </r>
  <r>
    <n v="2019"/>
    <n v="6"/>
    <x v="5"/>
    <s v="1"/>
    <n v="107"/>
    <n v="207"/>
    <x v="6"/>
    <s v="MAP"/>
    <x v="0"/>
    <n v="112"/>
    <x v="0"/>
    <n v="45"/>
    <x v="1"/>
    <n v="0"/>
    <n v="10"/>
    <n v="10.55"/>
    <n v="7.5"/>
    <m/>
    <n v="2.1"/>
    <n v="16.399999999999999"/>
    <n v="1.9900000000000002"/>
    <n v="4.9813410687958344"/>
    <n v="6.6776115346714366"/>
    <n v="0.77899999999999991"/>
    <n v="610.31092286109924"/>
    <n v="5227.0347356796265"/>
    <n v="211.40021562576294"/>
    <n v="3.206805691999548"/>
    <n v="29.449933282936026"/>
    <n v="2.5195207595825195"/>
    <n v="2.94"/>
    <n v="6.99"/>
    <n v="12.4"/>
    <n v="2.9"/>
    <n v="5.6475580596923827"/>
    <n v="7.04"/>
    <n v="3.3"/>
    <n v="3.6"/>
    <n v="4.9079798126220702"/>
    <n v="4.5999999999999996"/>
    <n v="0.42559999999999998"/>
    <n v="64.5"/>
    <n v="30.5"/>
    <n v="34"/>
    <n v="782.92863436123343"/>
    <n v="879.01533039647575"/>
    <n v="0.54"/>
    <n v="377.2"/>
    <n v="34"/>
    <n v="211.2"/>
    <n v="30.5"/>
    <n v="284.31818181818181"/>
    <n v="6547.08"/>
    <n v="7350.5852727272722"/>
    <n v="11.308"/>
    <n v="0.15"/>
    <n v="10.9"/>
    <n v="62.5"/>
    <n v="35"/>
    <n v="4.5"/>
    <n v="51.433066666666654"/>
    <n v="52.979031676300558"/>
    <n v="3178.7419005780334"/>
    <n v="3570.3051074219638"/>
    <n v="3.57"/>
    <n v="2.97"/>
    <n v="0.187"/>
    <n v="3.28"/>
    <n v="0.23"/>
    <n v="23.252980440528635"/>
    <n v="1.4640765462555065"/>
    <n v="25.680059207048455"/>
    <n v="1.8007358590308369"/>
    <n v="26.106755312775331"/>
    <n v="1.6437586678414096"/>
    <n v="28.8317028370044"/>
    <n v="2.0217352599118943"/>
    <n v="3.18"/>
    <n v="0.21299999999999999"/>
    <n v="1.56"/>
    <n v="0.27700000000000002"/>
    <n v="0.79"/>
    <n v="0.11799999999999999"/>
    <n v="1.49"/>
    <n v="0.114"/>
    <n v="51.721932000000002"/>
    <n v="7.7255543999999992"/>
    <n v="97.551491999999996"/>
    <n v="7.4636711999999994"/>
    <n v="58.06962365454546"/>
    <n v="8.6736906218181797"/>
    <n v="109.52372056363636"/>
    <n v="8.3796672109090906"/>
    <n v="2.25"/>
    <n v="0.41299999999999998"/>
    <n v="0.38"/>
    <n v="0.13400000000000001"/>
    <n v="71.521692763005746"/>
    <n v="13.128204049387278"/>
    <n v="12.079219222196526"/>
    <n v="4.2595141467745652"/>
    <n v="80.299355056647371"/>
    <n v="14.739392728175716"/>
    <n v="13.561668854011554"/>
    <n v="4.7822727011514434"/>
    <n v="0.71492748330483291"/>
    <n v="0.75124325831680505"/>
    <n v="20.362335720488087"/>
    <n v="0.12451296333319775"/>
    <n v="0.28558019113118749"/>
    <m/>
    <m/>
    <m/>
  </r>
  <r>
    <n v="2019"/>
    <n v="6"/>
    <x v="5"/>
    <s v="1"/>
    <n v="108"/>
    <n v="208"/>
    <x v="7"/>
    <s v="Urea"/>
    <x v="0"/>
    <n v="112"/>
    <x v="3"/>
    <n v="0"/>
    <x v="1"/>
    <n v="0"/>
    <n v="10"/>
    <n v="10.55"/>
    <n v="7.5"/>
    <m/>
    <n v="2.1"/>
    <n v="16.399999999999999"/>
    <n v="1.9900000000000002"/>
    <n v="4.9813410687958344"/>
    <n v="6.6776115346714366"/>
    <n v="0.77899999999999991"/>
    <n v="610.31092286109924"/>
    <n v="5227.0347356796265"/>
    <n v="211.40021562576294"/>
    <n v="3.206805691999548"/>
    <n v="29.449933282936026"/>
    <n v="2.5195207595825195"/>
    <n v="2.94"/>
    <n v="6.99"/>
    <n v="12.4"/>
    <n v="2.9"/>
    <n v="5.6475580596923827"/>
    <n v="7.04"/>
    <n v="3.3"/>
    <n v="3.6"/>
    <n v="4.9079798126220702"/>
    <n v="4.5999999999999996"/>
    <n v="0.34399999999999997"/>
    <n v="47.5"/>
    <n v="30.5"/>
    <n v="17"/>
    <n v="391.46431718061672"/>
    <n v="439.50766519823787"/>
    <n v="0.64"/>
    <n v="407.5"/>
    <n v="34"/>
    <n v="223.7"/>
    <n v="30.5"/>
    <n v="331.05220883534139"/>
    <n v="7623.24"/>
    <n v="8558.8194545454535"/>
    <n v="9.3280000000000012"/>
    <n v="0.15"/>
    <n v="10.8"/>
    <n v="62.1"/>
    <n v="35"/>
    <n v="4.5"/>
    <n v="42.306209523809528"/>
    <n v="43.626750167905314"/>
    <n v="2617.6050100743187"/>
    <n v="2940.0463544971094"/>
    <n v="2.94"/>
    <n v="3.33"/>
    <n v="0.17"/>
    <n v="3.24"/>
    <n v="0.23499999999999999"/>
    <n v="13.035761762114538"/>
    <n v="0.66548933920704845"/>
    <n v="12.683443876651983"/>
    <n v="0.91994114537444915"/>
    <n v="14.635605251101321"/>
    <n v="0.74716303083700442"/>
    <n v="14.240048352422908"/>
    <n v="1.0328430132158588"/>
    <n v="3.29"/>
    <n v="0.22"/>
    <n v="1.82"/>
    <n v="0.27700000000000002"/>
    <n v="0.76"/>
    <n v="0.08"/>
    <n v="1.57"/>
    <n v="0.115"/>
    <n v="57.936623999999995"/>
    <n v="6.098592"/>
    <n v="119.68486800000001"/>
    <n v="8.7667260000000002"/>
    <n v="65.047027854545448"/>
    <n v="6.8470555636363635"/>
    <n v="134.37346543636363"/>
    <n v="9.8426423727272727"/>
    <n v="2.2200000000000002"/>
    <n v="0.39800000000000002"/>
    <n v="0.38"/>
    <n v="0.13600000000000001"/>
    <n v="58.110831223649875"/>
    <n v="10.418067940095789"/>
    <n v="9.9468990382824103"/>
    <n v="3.5599428137010736"/>
    <n v="65.24261505564327"/>
    <n v="11.696649005471182"/>
    <n v="11.167654829344343"/>
    <n v="3.9968448862916599"/>
    <n v="0.58087314092438369"/>
    <m/>
    <m/>
    <m/>
    <m/>
    <m/>
    <m/>
    <m/>
  </r>
  <r>
    <n v="2019"/>
    <n v="6"/>
    <x v="5"/>
    <s v="1"/>
    <n v="109"/>
    <n v="209"/>
    <x v="8"/>
    <s v="MES10"/>
    <x v="0"/>
    <n v="112"/>
    <x v="0"/>
    <n v="45"/>
    <x v="0"/>
    <n v="11"/>
    <n v="10"/>
    <n v="10.55"/>
    <n v="7.5"/>
    <m/>
    <n v="2.1"/>
    <n v="16.399999999999999"/>
    <n v="1.9900000000000002"/>
    <n v="4.9813410687958344"/>
    <n v="6.6776115346714366"/>
    <n v="0.77899999999999991"/>
    <n v="610.31092286109924"/>
    <n v="5227.0347356796265"/>
    <n v="211.40021562576294"/>
    <n v="3.206805691999548"/>
    <n v="29.449933282936026"/>
    <n v="2.5195207595825195"/>
    <n v="2.94"/>
    <n v="6.99"/>
    <n v="12.4"/>
    <n v="2.9"/>
    <n v="5.6475580596923827"/>
    <n v="7.04"/>
    <n v="3.3"/>
    <n v="3.6"/>
    <n v="4.9079798126220702"/>
    <n v="4.5999999999999996"/>
    <n v="0.42"/>
    <n v="60.8"/>
    <n v="30.5"/>
    <n v="30.299999999999997"/>
    <n v="697.72757709251096"/>
    <n v="783.35777973568281"/>
    <n v="0.68"/>
    <n v="338.4"/>
    <n v="34"/>
    <n v="183.1"/>
    <n v="30.5"/>
    <n v="340.89356110381084"/>
    <n v="7849.86"/>
    <n v="8813.2519090909082"/>
    <n v="10.868000000000002"/>
    <n v="0.15"/>
    <n v="10.6"/>
    <n v="62.3"/>
    <n v="35"/>
    <n v="4.5"/>
    <n v="49.404876190476195"/>
    <n v="51.061224640792737"/>
    <n v="3063.6734784475643"/>
    <n v="3441.0623478381508"/>
    <n v="3.44"/>
    <n v="3.08"/>
    <n v="0.182"/>
    <n v="3.28"/>
    <n v="0.23400000000000001"/>
    <n v="21.49000937444934"/>
    <n v="1.2698641903083698"/>
    <n v="22.885464528634355"/>
    <n v="1.6326825303964756"/>
    <n v="24.127419615859033"/>
    <n v="1.4257111591189426"/>
    <n v="25.694135175330388"/>
    <n v="1.8330572045814975"/>
    <n v="3.11"/>
    <n v="0.218"/>
    <n v="1.61"/>
    <n v="0.28499999999999998"/>
    <n v="0.72"/>
    <n v="0.111"/>
    <n v="1.5"/>
    <n v="0.123"/>
    <n v="56.518991999999997"/>
    <n v="8.713344600000001"/>
    <n v="117.74789999999999"/>
    <n v="9.6553278000000002"/>
    <n v="63.455413745454543"/>
    <n v="9.7827096190909106"/>
    <n v="132.19877863636361"/>
    <n v="10.840299848181818"/>
    <n v="2.13"/>
    <n v="0.379"/>
    <n v="0.35"/>
    <n v="0.13600000000000001"/>
    <n v="65.25624509093312"/>
    <n v="11.611322483316268"/>
    <n v="10.722857174566474"/>
    <n v="4.1665959306886879"/>
    <n v="73.26496607936582"/>
    <n v="13.036348424450537"/>
    <n v="12.038844191445087"/>
    <n v="4.6779508858186629"/>
    <n v="0.65229836250345941"/>
    <n v="0.66444181572123018"/>
    <n v="17.49027439640335"/>
    <n v="0.11131240096758772"/>
    <n v="0.25530367194400855"/>
    <n v="0.42526826234715115"/>
    <n v="19.178395258013719"/>
    <n v="1.1481804380165238E-2"/>
  </r>
  <r>
    <n v="2019"/>
    <n v="6"/>
    <x v="5"/>
    <s v="1"/>
    <n v="110"/>
    <n v="210"/>
    <x v="9"/>
    <s v="MAP_AS"/>
    <x v="0"/>
    <n v="112"/>
    <x v="0"/>
    <n v="45"/>
    <x v="2"/>
    <n v="45"/>
    <n v="10"/>
    <n v="10.55"/>
    <n v="7.5"/>
    <m/>
    <n v="2.1"/>
    <n v="16.399999999999999"/>
    <n v="1.9900000000000002"/>
    <n v="4.9813410687958344"/>
    <n v="6.6776115346714366"/>
    <n v="0.77899999999999991"/>
    <n v="610.31092286109924"/>
    <n v="5227.0347356796265"/>
    <n v="211.40021562576294"/>
    <n v="3.206805691999548"/>
    <n v="29.449933282936026"/>
    <n v="2.5195207595825195"/>
    <n v="2.94"/>
    <n v="6.99"/>
    <n v="12.4"/>
    <n v="2.9"/>
    <n v="5.6475580596923827"/>
    <n v="7.04"/>
    <n v="3.3"/>
    <n v="3.6"/>
    <n v="4.9079798126220702"/>
    <n v="4.5999999999999996"/>
    <n v="0.37330000000000002"/>
    <n v="59.9"/>
    <n v="30.5"/>
    <n v="29.4"/>
    <n v="677.00299559471364"/>
    <n v="760.08972687224673"/>
    <n v="0.32"/>
    <n v="261.60000000000002"/>
    <n v="34"/>
    <n v="169.8"/>
    <n v="30.5"/>
    <n v="195.85237258347976"/>
    <n v="4509.95"/>
    <n v="5063.4438636363639"/>
    <n v="9.548"/>
    <n v="0.15"/>
    <n v="10.8"/>
    <n v="61.8"/>
    <n v="35"/>
    <n v="4.5"/>
    <n v="43.320304761904758"/>
    <n v="44.672499245802364"/>
    <n v="2680.349954748142"/>
    <n v="3010.520335537572"/>
    <n v="3.01"/>
    <n v="3.29"/>
    <n v="0.19600000000000001"/>
    <n v="3.49"/>
    <n v="0.28199999999999997"/>
    <n v="22.273398555066077"/>
    <n v="1.3269258713656387"/>
    <n v="23.627404546255505"/>
    <n v="1.9091484475770921"/>
    <n v="25.006952014096914"/>
    <n v="1.4897758646696033"/>
    <n v="26.527131467841407"/>
    <n v="2.1434530297797352"/>
    <n v="3.19"/>
    <n v="0.215"/>
    <n v="1.68"/>
    <n v="0.313"/>
    <n v="0.85"/>
    <n v="0.115"/>
    <n v="1.41"/>
    <n v="0.14199999999999999"/>
    <n v="38.334575000000001"/>
    <n v="5.1864425000000001"/>
    <n v="63.590294999999998"/>
    <n v="6.4041289999999993"/>
    <n v="43.039272840909092"/>
    <n v="5.8229604431818185"/>
    <n v="71.394558477272724"/>
    <n v="7.1900902863636356"/>
    <n v="2.15"/>
    <n v="0.35899999999999999"/>
    <n v="0.35"/>
    <n v="0.13900000000000001"/>
    <n v="57.627524027085045"/>
    <n v="9.6224563375458292"/>
    <n v="9.3812248416184953"/>
    <n v="3.7256864370999176"/>
    <n v="64.699992884954568"/>
    <n v="10.80339416079009"/>
    <n v="10.532556981271673"/>
    <n v="4.1829297725621801"/>
    <n v="0.57604202487616374"/>
    <n v="0.5506317105397599"/>
    <n v="7.9226741230571553"/>
    <n v="-2.6303231022846457E-2"/>
    <n v="-6.0328511520290042E-2"/>
    <n v="9.2953994945826221E-2"/>
    <n v="-4.8795480991650644"/>
    <n v="-7.8309104747474781E-2"/>
  </r>
  <r>
    <n v="2019"/>
    <n v="6"/>
    <x v="5"/>
    <s v="2"/>
    <n v="201"/>
    <n v="211"/>
    <x v="6"/>
    <s v="MAP"/>
    <x v="0"/>
    <n v="112"/>
    <x v="0"/>
    <n v="45"/>
    <x v="1"/>
    <n v="0"/>
    <n v="10"/>
    <n v="9.77"/>
    <n v="7.6"/>
    <m/>
    <n v="2.1"/>
    <n v="20.9"/>
    <n v="2.3200000000000003"/>
    <n v="6.1022172439542777"/>
    <n v="8.1831296094600887"/>
    <n v="2.46"/>
    <n v="621.17441773414612"/>
    <n v="5109.1172552108765"/>
    <n v="214.52418565750122"/>
    <n v="5.619007068521837"/>
    <n v="28.92432927452375"/>
    <n v="2.8497505187988281"/>
    <n v="0.73"/>
    <n v="0.64"/>
    <n v="5.5"/>
    <n v="5.4"/>
    <n v="6.1749933624267577"/>
    <n v="5.52"/>
    <n v="4.7"/>
    <n v="4.3"/>
    <n v="5.8624399566650389"/>
    <n v="6.12"/>
    <n v="0.4234"/>
    <n v="68.5"/>
    <n v="30.5"/>
    <n v="38"/>
    <n v="875.0378854625551"/>
    <n v="982.42889867841416"/>
    <n v="0.8"/>
    <n v="413.2"/>
    <n v="34"/>
    <n v="223.6"/>
    <n v="30.5"/>
    <n v="407.3839662447258"/>
    <n v="9380.9599999999991"/>
    <n v="10532.259636363635"/>
    <n v="10.956000000000001"/>
    <n v="0.15"/>
    <n v="11"/>
    <n v="61.9"/>
    <n v="35"/>
    <n v="4.5"/>
    <n v="49.810514285714284"/>
    <n v="51.250124525185797"/>
    <n v="3075.0074715111477"/>
    <n v="3453.792482774566"/>
    <n v="3.45"/>
    <n v="3.34"/>
    <n v="0.184"/>
    <n v="3.22"/>
    <n v="0.24299999999999999"/>
    <n v="29.226265374449341"/>
    <n v="1.6100697092511014"/>
    <n v="28.176219911894275"/>
    <n v="2.1263420616740087"/>
    <n v="32.813125215859031"/>
    <n v="1.8076691735682822"/>
    <n v="31.634210537444936"/>
    <n v="2.387302223788546"/>
    <n v="3.37"/>
    <n v="0.23400000000000001"/>
    <n v="1.66"/>
    <n v="0.28299999999999997"/>
    <n v="0.9"/>
    <n v="0.123"/>
    <n v="1.51"/>
    <n v="0.125"/>
    <n v="84.428640000000001"/>
    <n v="11.538580799999998"/>
    <n v="141.65249599999999"/>
    <n v="11.726199999999999"/>
    <n v="94.790336727272731"/>
    <n v="12.954679352727272"/>
    <n v="159.0371205090909"/>
    <n v="13.165324545454544"/>
    <n v="2.1800000000000002"/>
    <n v="0.39300000000000002"/>
    <n v="0.36"/>
    <n v="0.13700000000000001"/>
    <n v="67.035162878943026"/>
    <n v="12.084779363038813"/>
    <n v="11.070026897440131"/>
    <n v="4.2127602359702729"/>
    <n v="75.262205595904206"/>
    <n v="13.567911375775394"/>
    <n v="12.428621107580511"/>
    <n v="4.7297808103848062"/>
    <n v="0.67008034120189908"/>
    <n v="0.69153472863279275"/>
    <n v="17.773166283879245"/>
    <n v="0.19361312730005922"/>
    <n v="0.44406680573408081"/>
    <m/>
    <m/>
    <m/>
  </r>
  <r>
    <n v="2019"/>
    <n v="6"/>
    <x v="5"/>
    <s v="2"/>
    <n v="202"/>
    <n v="212"/>
    <x v="2"/>
    <s v="MAP"/>
    <x v="0"/>
    <n v="112"/>
    <x v="2"/>
    <n v="135"/>
    <x v="1"/>
    <n v="0"/>
    <n v="10"/>
    <n v="9.77"/>
    <n v="7.6"/>
    <m/>
    <n v="2.1"/>
    <n v="20.9"/>
    <n v="2.3200000000000003"/>
    <n v="6.1022172439542777"/>
    <n v="8.1831296094600887"/>
    <n v="2.46"/>
    <n v="621.17441773414612"/>
    <n v="5109.1172552108765"/>
    <n v="214.52418565750122"/>
    <n v="5.619007068521837"/>
    <n v="28.92432927452375"/>
    <n v="2.8497505187988281"/>
    <n v="0.73"/>
    <n v="0.64"/>
    <n v="5.5"/>
    <n v="5.4"/>
    <n v="6.1749933624267577"/>
    <n v="5.52"/>
    <n v="4.7"/>
    <n v="4.3"/>
    <n v="5.8624399566650389"/>
    <n v="6.12"/>
    <n v="0.51"/>
    <n v="74.2"/>
    <n v="30.5"/>
    <n v="43.7"/>
    <n v="1006.2935682819384"/>
    <n v="1129.7932334801762"/>
    <n v="0.62"/>
    <n v="433.4"/>
    <n v="34"/>
    <n v="235.1"/>
    <n v="30.5"/>
    <n v="317.60640961442158"/>
    <n v="7313.62"/>
    <n v="8211.2006363636356"/>
    <n v="12.496"/>
    <n v="0.15"/>
    <n v="10.7"/>
    <m/>
    <n v="35"/>
    <n v="4.5"/>
    <n v="56.909180952380943"/>
    <n v="58.75132785026149"/>
    <n v="3525.0796710156892"/>
    <n v="3959.3053941271673"/>
    <n v="3.96"/>
    <n v="3.66"/>
    <n v="0.26300000000000001"/>
    <n v="3.5"/>
    <n v="0.27800000000000002"/>
    <n v="36.830344599118945"/>
    <n v="2.646552084581498"/>
    <n v="35.220274889867845"/>
    <n v="2.7974961198237893"/>
    <n v="41.35043234537445"/>
    <n v="2.9713562040528636"/>
    <n v="39.542763171806172"/>
    <n v="3.1408251890748908"/>
    <n v="3.31"/>
    <n v="0.25"/>
    <n v="1.88"/>
    <n v="0.28399999999999997"/>
    <n v="0.94"/>
    <n v="0.158"/>
    <n v="1.28"/>
    <n v="0.13700000000000001"/>
    <n v="68.748027999999991"/>
    <n v="11.5555196"/>
    <n v="93.614336000000009"/>
    <n v="10.0196594"/>
    <n v="77.185285981818168"/>
    <n v="12.973697005454547"/>
    <n v="105.10336814545457"/>
    <n v="11.249344871818183"/>
    <n v="2.06"/>
    <n v="0.38500000000000001"/>
    <n v="0.35"/>
    <n v="0.124"/>
    <n v="72.616641222923192"/>
    <n v="13.571556733410404"/>
    <n v="12.337778848554912"/>
    <n v="4.3710987920594544"/>
    <n v="81.52868355482741"/>
    <n v="15.237156877965317"/>
    <n v="13.851960798150287"/>
    <n v="4.9075518256303878"/>
    <n v="0.72587253670829754"/>
    <n v="0.25887116680199318"/>
    <n v="9.6689288453864251"/>
    <n v="7.7043362099406418E-2"/>
    <n v="0.1767049589435927"/>
    <m/>
    <m/>
    <m/>
  </r>
  <r>
    <n v="2019"/>
    <n v="6"/>
    <x v="5"/>
    <s v="2"/>
    <n v="203"/>
    <n v="213"/>
    <x v="0"/>
    <s v="MAP_ES"/>
    <x v="0"/>
    <n v="112"/>
    <x v="0"/>
    <n v="45"/>
    <x v="0"/>
    <n v="11"/>
    <n v="10"/>
    <n v="9.77"/>
    <n v="7.6"/>
    <m/>
    <n v="2.1"/>
    <n v="20.9"/>
    <n v="2.3200000000000003"/>
    <n v="6.1022172439542777"/>
    <n v="8.1831296094600887"/>
    <n v="2.46"/>
    <n v="621.17441773414612"/>
    <n v="5109.1172552108765"/>
    <n v="214.52418565750122"/>
    <n v="5.619007068521837"/>
    <n v="28.92432927452375"/>
    <n v="2.8497505187988281"/>
    <n v="0.73"/>
    <n v="0.64"/>
    <n v="5.5"/>
    <n v="5.4"/>
    <n v="6.1749933624267577"/>
    <n v="5.52"/>
    <n v="4.7"/>
    <n v="4.3"/>
    <n v="5.8624399566650389"/>
    <n v="6.12"/>
    <n v="0.41789999999999999"/>
    <n v="68.3"/>
    <n v="30.5"/>
    <n v="37.799999999999997"/>
    <n v="870.4324229074889"/>
    <n v="977.25822026431706"/>
    <n v="0.52"/>
    <n v="420.6"/>
    <n v="34"/>
    <n v="226.5"/>
    <n v="30.5"/>
    <n v="263.63166063114329"/>
    <n v="6070.73"/>
    <n v="6815.7741363636351"/>
    <n v="11.704000000000002"/>
    <n v="0.15"/>
    <n v="10.4"/>
    <n v="62.1"/>
    <n v="35"/>
    <n v="4.5"/>
    <n v="53.258438095238105"/>
    <n v="55.167122003853571"/>
    <n v="3310.0273202312142"/>
    <n v="3717.7625037687862"/>
    <n v="3.72"/>
    <n v="2.99"/>
    <n v="0.16400000000000001"/>
    <n v="3.29"/>
    <n v="0.24399999999999999"/>
    <n v="26.025929444933922"/>
    <n v="1.4275091735682817"/>
    <n v="28.637226713656382"/>
    <n v="2.1238551118942728"/>
    <n v="29.220020785903085"/>
    <n v="1.6027034812334799"/>
    <n v="32.151795446696028"/>
    <n v="2.3845100574449338"/>
    <n v="3.27"/>
    <n v="0.224"/>
    <n v="1.8"/>
    <n v="0.28599999999999998"/>
    <n v="1.04"/>
    <n v="0.14799999999999999"/>
    <n v="1.24"/>
    <n v="0.13200000000000001"/>
    <n v="63.135591999999995"/>
    <n v="8.9846803999999985"/>
    <n v="75.277051999999998"/>
    <n v="8.0133635999999999"/>
    <n v="70.884051018181822"/>
    <n v="10.087345721818181"/>
    <n v="84.51559929090908"/>
    <n v="8.9968218600000007"/>
    <n v="2.17"/>
    <n v="0.35399999999999998"/>
    <n v="0.32"/>
    <n v="0.13200000000000001"/>
    <n v="71.82759284901735"/>
    <n v="11.717496713618496"/>
    <n v="10.592087424739885"/>
    <n v="4.3692360627052027"/>
    <n v="80.642797425942192"/>
    <n v="13.155553128471675"/>
    <n v="11.892025426867054"/>
    <n v="4.9054604885826594"/>
    <n v="0.71798524620426074"/>
    <n v="0.67051748870905581"/>
    <n v="23.639166750417473"/>
    <n v="0.1207310855619968"/>
    <n v="0.27690615954586423"/>
    <n v="0.44595095350751451"/>
    <n v="44.332954888071484"/>
    <n v="-0.1561071036363636"/>
  </r>
  <r>
    <n v="2019"/>
    <n v="6"/>
    <x v="5"/>
    <s v="2"/>
    <n v="204"/>
    <n v="214"/>
    <x v="5"/>
    <s v="MAP_AS"/>
    <x v="0"/>
    <n v="112"/>
    <x v="0"/>
    <n v="45"/>
    <x v="0"/>
    <n v="11"/>
    <n v="10"/>
    <n v="9.77"/>
    <n v="7.6"/>
    <m/>
    <n v="2.1"/>
    <n v="20.9"/>
    <n v="2.3200000000000003"/>
    <n v="6.1022172439542777"/>
    <n v="8.1831296094600887"/>
    <n v="2.46"/>
    <n v="621.17441773414612"/>
    <n v="5109.1172552108765"/>
    <n v="214.52418565750122"/>
    <n v="5.619007068521837"/>
    <n v="28.92432927452375"/>
    <n v="2.8497505187988281"/>
    <n v="0.73"/>
    <n v="0.64"/>
    <n v="5.5"/>
    <n v="5.4"/>
    <n v="6.1749933624267577"/>
    <n v="5.52"/>
    <n v="4.7"/>
    <n v="4.3"/>
    <n v="5.8624399566650389"/>
    <n v="6.12"/>
    <n v="0.46500000000000002"/>
    <n v="61.4"/>
    <n v="30.5"/>
    <n v="30.9"/>
    <n v="711.5439647577092"/>
    <n v="798.86981497797353"/>
    <n v="0.72"/>
    <n v="471.3"/>
    <n v="34"/>
    <n v="239.3"/>
    <n v="30.5"/>
    <n v="343.78230048021953"/>
    <n v="7916.38"/>
    <n v="8887.9357272727266"/>
    <n v="11.924000000000001"/>
    <n v="0.15"/>
    <n v="10.7"/>
    <n v="62.2"/>
    <n v="35"/>
    <n v="4.5"/>
    <n v="54.272533333333328"/>
    <n v="56.029332100192676"/>
    <n v="3361.7599260115603"/>
    <n v="3775.8676259884387"/>
    <n v="3.77"/>
    <n v="3.51"/>
    <n v="0.215"/>
    <n v="3.6"/>
    <n v="0.27800000000000002"/>
    <n v="24.975193162995591"/>
    <n v="1.5298195242290749"/>
    <n v="25.615582731277534"/>
    <n v="1.9780922220264319"/>
    <n v="28.040330505726867"/>
    <n v="1.7175701022026431"/>
    <n v="28.759313339207051"/>
    <n v="2.2208580856387665"/>
    <n v="3.04"/>
    <n v="0.223"/>
    <n v="1.85"/>
    <n v="0.27900000000000003"/>
    <n v="0.87"/>
    <n v="0.109"/>
    <n v="1.44"/>
    <n v="0.14799999999999999"/>
    <n v="68.872506000000001"/>
    <n v="8.628854200000001"/>
    <n v="113.99587199999999"/>
    <n v="11.716242400000001"/>
    <n v="77.32504082727273"/>
    <n v="9.687849942727274"/>
    <n v="127.98627447272727"/>
    <n v="13.154144876363638"/>
    <n v="2.1800000000000002"/>
    <n v="0.374"/>
    <n v="0.33"/>
    <n v="0.13"/>
    <n v="73.286366387052013"/>
    <n v="12.572982123283236"/>
    <n v="11.093807755838149"/>
    <n v="4.3702879038150284"/>
    <n v="82.280602261826573"/>
    <n v="14.11602992932254"/>
    <n v="12.45532052587283"/>
    <n v="4.9066414192832362"/>
    <n v="0.73256707800897802"/>
    <n v="0.71947145409391122"/>
    <n v="24.930391688631971"/>
    <n v="0.13319733048999585"/>
    <n v="0.30549846442659601"/>
    <n v="0.44605831084393055"/>
    <n v="49.615238726221712"/>
    <n v="0.22183135239669435"/>
  </r>
  <r>
    <n v="2019"/>
    <n v="6"/>
    <x v="5"/>
    <s v="2"/>
    <n v="205"/>
    <n v="215"/>
    <x v="1"/>
    <s v="MAP"/>
    <x v="0"/>
    <n v="112"/>
    <x v="1"/>
    <n v="90"/>
    <x v="1"/>
    <n v="0"/>
    <n v="10"/>
    <n v="9.77"/>
    <n v="7.6"/>
    <m/>
    <n v="2.1"/>
    <n v="20.9"/>
    <n v="2.3200000000000003"/>
    <n v="6.1022172439542777"/>
    <n v="8.1831296094600887"/>
    <n v="2.46"/>
    <n v="621.17441773414612"/>
    <n v="5109.1172552108765"/>
    <n v="214.52418565750122"/>
    <n v="5.619007068521837"/>
    <n v="28.92432927452375"/>
    <n v="2.8497505187988281"/>
    <n v="0.73"/>
    <n v="0.64"/>
    <n v="5.5"/>
    <n v="5.4"/>
    <n v="6.1749933624267577"/>
    <n v="5.52"/>
    <n v="4.7"/>
    <n v="4.3"/>
    <n v="5.8624399566650389"/>
    <n v="6.12"/>
    <n v="0.52659999999999996"/>
    <n v="80.8"/>
    <n v="30.5"/>
    <n v="50.3"/>
    <n v="1158.2738325991188"/>
    <n v="1300.4256211453744"/>
    <n v="0.7"/>
    <n v="428.1"/>
    <n v="34"/>
    <n v="222.3"/>
    <n v="30.5"/>
    <n v="340.67495559502663"/>
    <n v="7844.83"/>
    <n v="8807.6045909090899"/>
    <n v="13.772"/>
    <n v="0.15"/>
    <n v="10.6"/>
    <n v="62.6"/>
    <n v="35"/>
    <n v="4.5"/>
    <n v="62.790933333333328"/>
    <n v="64.896062890173397"/>
    <n v="3893.7637734104037"/>
    <n v="4373.4046745895939"/>
    <n v="4.37"/>
    <n v="3.36"/>
    <n v="0.221"/>
    <n v="3.46"/>
    <n v="0.26300000000000001"/>
    <n v="38.918000775330391"/>
    <n v="2.5597851700440528"/>
    <n v="40.076274607929513"/>
    <n v="3.0462601797356825"/>
    <n v="43.694300870484575"/>
    <n v="2.8739406227312774"/>
    <n v="44.994726491629947"/>
    <n v="3.420119383612334"/>
    <n v="3.12"/>
    <n v="0.22500000000000001"/>
    <n v="1.68"/>
    <n v="0.26600000000000001"/>
    <n v="0.84"/>
    <n v="0.13700000000000001"/>
    <n v="1.35"/>
    <n v="0.13"/>
    <n v="65.896571999999992"/>
    <n v="10.747417100000002"/>
    <n v="105.90520500000001"/>
    <n v="10.198278999999999"/>
    <n v="73.983878563636353"/>
    <n v="12.066418289545457"/>
    <n v="118.90266197727274"/>
    <n v="11.449885968181817"/>
    <n v="2.04"/>
    <n v="0.41299999999999998"/>
    <n v="0.37"/>
    <n v="0.127"/>
    <n v="79.432780977572236"/>
    <n v="16.081244384184966"/>
    <n v="14.406925961618494"/>
    <n v="4.9450799922312134"/>
    <n v="89.18134955209247"/>
    <n v="18.05485164951676"/>
    <n v="16.175048693271673"/>
    <n v="5.5519761730959534"/>
    <n v="0.79400634971510908"/>
    <n v="0.46011344672570742"/>
    <n v="19.104496384328822"/>
    <n v="0.13679188821180241"/>
    <n v="0.31374286287110642"/>
    <m/>
    <m/>
    <m/>
  </r>
  <r>
    <n v="2019"/>
    <n v="6"/>
    <x v="5"/>
    <s v="2"/>
    <n v="206"/>
    <n v="216"/>
    <x v="3"/>
    <s v="MESZ"/>
    <x v="0"/>
    <n v="112"/>
    <x v="0"/>
    <n v="45"/>
    <x v="0"/>
    <n v="11"/>
    <n v="10"/>
    <n v="9.77"/>
    <n v="7.6"/>
    <m/>
    <n v="2.1"/>
    <n v="20.9"/>
    <n v="2.3200000000000003"/>
    <n v="6.1022172439542777"/>
    <n v="8.1831296094600887"/>
    <n v="2.46"/>
    <n v="621.17441773414612"/>
    <n v="5109.1172552108765"/>
    <n v="214.52418565750122"/>
    <n v="5.619007068521837"/>
    <n v="28.92432927452375"/>
    <n v="2.8497505187988281"/>
    <n v="0.73"/>
    <n v="0.64"/>
    <n v="5.5"/>
    <n v="5.4"/>
    <n v="6.1749933624267577"/>
    <n v="5.52"/>
    <n v="4.7"/>
    <n v="4.3"/>
    <n v="5.8624399566650389"/>
    <n v="6.12"/>
    <n v="0.41799999999999998"/>
    <n v="67.599999999999994"/>
    <n v="30.5"/>
    <n v="37.099999999999994"/>
    <n v="854.31330396475755"/>
    <n v="959.16084581497785"/>
    <n v="0.48"/>
    <n v="381.6"/>
    <n v="34"/>
    <n v="211.3"/>
    <n v="30.5"/>
    <n v="249.66628308400462"/>
    <n v="5749.14"/>
    <n v="6454.7162727272726"/>
    <n v="10.736000000000001"/>
    <n v="0.15"/>
    <n v="10.8"/>
    <n v="62.7"/>
    <n v="35"/>
    <n v="4.5"/>
    <n v="48.79641904761904"/>
    <n v="50.319544266446457"/>
    <n v="3019.1726559867875"/>
    <n v="3391.0798331560691"/>
    <n v="3.39"/>
    <n v="3.14"/>
    <n v="0.155"/>
    <n v="2.96"/>
    <n v="0.224"/>
    <n v="26.825437744493392"/>
    <n v="1.3241856211453742"/>
    <n v="25.287673797356824"/>
    <n v="1.9136618008810571"/>
    <n v="30.117650558590306"/>
    <n v="1.4866993110132156"/>
    <n v="28.391161036123343"/>
    <n v="2.1485202946255506"/>
    <n v="3.21"/>
    <n v="0.22800000000000001"/>
    <n v="2.06"/>
    <n v="0.28100000000000003"/>
    <n v="0.88"/>
    <n v="0.13200000000000001"/>
    <n v="1.53"/>
    <n v="0.14099999999999999"/>
    <n v="50.592432000000009"/>
    <n v="7.5888648000000005"/>
    <n v="87.961842000000004"/>
    <n v="8.1062873999999994"/>
    <n v="56.801503200000013"/>
    <n v="8.5202254800000006"/>
    <n v="98.757158972727268"/>
    <n v="9.1011499445454547"/>
    <n v="2.2000000000000002"/>
    <n v="0.39500000000000002"/>
    <n v="0.36"/>
    <n v="0.13800000000000001"/>
    <n v="66.421798431709334"/>
    <n v="11.925731991147812"/>
    <n v="10.869021561552435"/>
    <n v="4.1664582652617668"/>
    <n v="74.57356460287366"/>
    <n v="13.389344553697772"/>
    <n v="12.202946935015687"/>
    <n v="4.6777963250893473"/>
    <n v="0.66394917898147332"/>
    <n v="0.6824334634912218"/>
    <n v="16.379551847912644"/>
    <n v="9.1101556304394968E-2"/>
    <n v="0.2089485236339334"/>
    <n v="0.42525421137175884"/>
    <n v="14.634530286915378"/>
    <n v="-0.14662273231404963"/>
  </r>
  <r>
    <n v="2019"/>
    <n v="6"/>
    <x v="5"/>
    <s v="2"/>
    <n v="207"/>
    <n v="217"/>
    <x v="7"/>
    <s v="Urea"/>
    <x v="0"/>
    <n v="112"/>
    <x v="3"/>
    <n v="0"/>
    <x v="1"/>
    <n v="0"/>
    <n v="10"/>
    <n v="9.77"/>
    <n v="7.6"/>
    <m/>
    <n v="2.1"/>
    <n v="20.9"/>
    <n v="2.3200000000000003"/>
    <n v="6.1022172439542777"/>
    <n v="8.1831296094600887"/>
    <n v="2.46"/>
    <n v="621.17441773414612"/>
    <n v="5109.1172552108765"/>
    <n v="214.52418565750122"/>
    <n v="5.619007068521837"/>
    <n v="28.92432927452375"/>
    <n v="2.8497505187988281"/>
    <n v="0.73"/>
    <n v="0.64"/>
    <n v="5.5"/>
    <n v="5.4"/>
    <n v="6.1749933624267577"/>
    <n v="5.52"/>
    <n v="4.7"/>
    <n v="4.3"/>
    <n v="5.8624399566650389"/>
    <n v="6.12"/>
    <n v="0.3367"/>
    <n v="51.2"/>
    <n v="30.5"/>
    <n v="20.700000000000003"/>
    <n v="476.66537444933925"/>
    <n v="535.16521585903092"/>
    <n v="0.54"/>
    <n v="359.5"/>
    <n v="34"/>
    <n v="197.7"/>
    <n v="30.5"/>
    <n v="277.38248847926269"/>
    <n v="6387.37"/>
    <n v="7171.2745000000004"/>
    <n v="8.9320000000000004"/>
    <n v="0.15"/>
    <n v="10.8"/>
    <n v="62.3"/>
    <n v="35"/>
    <n v="4.5"/>
    <n v="40.480838095238099"/>
    <n v="41.744401827690616"/>
    <n v="2504.6641096614371"/>
    <n v="2813.1931886242778"/>
    <n v="2.81"/>
    <n v="3.23"/>
    <n v="0.16"/>
    <n v="3.23"/>
    <n v="0.248"/>
    <n v="15.396291594713659"/>
    <n v="0.7626645991189428"/>
    <n v="15.396291594713659"/>
    <n v="1.1821301286343613"/>
    <n v="17.2858364722467"/>
    <n v="0.8562643453744494"/>
    <n v="17.2858364722467"/>
    <n v="1.3272097353303964"/>
    <n v="3.21"/>
    <n v="0.221"/>
    <n v="1.83"/>
    <n v="0.27800000000000002"/>
    <n v="0.9"/>
    <n v="0.13800000000000001"/>
    <n v="1.41"/>
    <n v="0.13100000000000001"/>
    <n v="57.486330000000002"/>
    <n v="8.8145706000000015"/>
    <n v="90.061916999999994"/>
    <n v="8.3674546999999997"/>
    <n v="64.541470500000003"/>
    <n v="9.8963588100000006"/>
    <n v="101.11497044999999"/>
    <n v="9.3943695950000006"/>
    <n v="2.2200000000000002"/>
    <n v="0.33700000000000002"/>
    <n v="0.32"/>
    <n v="0.13300000000000001"/>
    <n v="55.603543234483908"/>
    <n v="8.4407180495590435"/>
    <n v="8.0149251509166"/>
    <n v="3.3312032658497115"/>
    <n v="62.427614449625111"/>
    <n v="9.4766243556412899"/>
    <n v="8.9985750558018189"/>
    <n v="3.7400327575676307"/>
    <n v="0.55581040788820413"/>
    <m/>
    <m/>
    <m/>
    <m/>
    <m/>
    <m/>
    <m/>
  </r>
  <r>
    <n v="2019"/>
    <n v="6"/>
    <x v="5"/>
    <s v="2"/>
    <n v="208"/>
    <n v="218"/>
    <x v="8"/>
    <s v="MES10"/>
    <x v="0"/>
    <n v="112"/>
    <x v="0"/>
    <n v="45"/>
    <x v="0"/>
    <n v="11"/>
    <n v="10"/>
    <n v="9.77"/>
    <n v="7.6"/>
    <m/>
    <n v="2.1"/>
    <n v="20.9"/>
    <n v="2.3200000000000003"/>
    <n v="6.1022172439542777"/>
    <n v="8.1831296094600887"/>
    <n v="2.46"/>
    <n v="621.17441773414612"/>
    <n v="5109.1172552108765"/>
    <n v="214.52418565750122"/>
    <n v="5.619007068521837"/>
    <n v="28.92432927452375"/>
    <n v="2.8497505187988281"/>
    <n v="0.73"/>
    <n v="0.64"/>
    <n v="5.5"/>
    <n v="5.4"/>
    <n v="6.1749933624267577"/>
    <n v="5.52"/>
    <n v="4.7"/>
    <n v="4.3"/>
    <n v="5.8624399566650389"/>
    <n v="6.12"/>
    <n v="0.41980000000000001"/>
    <n v="60.6"/>
    <n v="30.5"/>
    <n v="30.1"/>
    <n v="693.12211453744499"/>
    <n v="778.18710132158594"/>
    <n v="0.56000000000000005"/>
    <n v="388.9"/>
    <n v="34"/>
    <n v="207"/>
    <n v="30.5"/>
    <n v="278.50098619329395"/>
    <n v="6413.13"/>
    <n v="7200.1959545454547"/>
    <n v="11.176000000000002"/>
    <n v="0.15"/>
    <n v="10.7"/>
    <n v="62.1"/>
    <n v="35"/>
    <n v="4.5"/>
    <n v="50.824609523809528"/>
    <n v="52.469799196256545"/>
    <n v="3148.1879517753928"/>
    <n v="3535.9874676531795"/>
    <n v="3.53"/>
    <n v="3.3"/>
    <n v="0.17"/>
    <n v="3.17"/>
    <n v="0.253"/>
    <n v="22.873029779735685"/>
    <n v="1.1783075947136565"/>
    <n v="21.971971030837004"/>
    <n v="1.753598949779736"/>
    <n v="25.68017434361234"/>
    <n v="1.3229180722466964"/>
    <n v="24.668531111894275"/>
    <n v="1.9688133663436125"/>
    <n v="3.17"/>
    <n v="0.23"/>
    <n v="1.97"/>
    <n v="0.28199999999999997"/>
    <n v="0.84"/>
    <n v="0.17799999999999999"/>
    <n v="1.6"/>
    <n v="0.27300000000000002"/>
    <n v="53.870291999999999"/>
    <n v="11.4153714"/>
    <n v="102.61008000000001"/>
    <n v="17.507844900000002"/>
    <n v="60.48164601818182"/>
    <n v="12.816348799090909"/>
    <n v="115.20313527272728"/>
    <n v="19.656534955909095"/>
    <n v="2.21"/>
    <n v="0.37"/>
    <n v="0.35"/>
    <n v="0.13600000000000001"/>
    <n v="69.574953734236175"/>
    <n v="11.648295421568953"/>
    <n v="11.018657831213874"/>
    <n v="4.2815356144145342"/>
    <n v="78.113698056165163"/>
    <n v="13.077858950579689"/>
    <n v="12.370947655953758"/>
    <n v="4.8069968034563182"/>
    <n v="0.69546797136205329"/>
    <n v="0.66655754080426544"/>
    <n v="19.599721503403988"/>
    <n v="0.17964906110379111"/>
    <n v="0.41203913097199796"/>
    <n v="0.43699970940511984"/>
    <n v="27.807951604834503"/>
    <n v="0.81295772326446314"/>
  </r>
  <r>
    <n v="2019"/>
    <n v="6"/>
    <x v="5"/>
    <s v="2"/>
    <n v="209"/>
    <n v="219"/>
    <x v="9"/>
    <s v="MAP_AS"/>
    <x v="0"/>
    <n v="112"/>
    <x v="0"/>
    <n v="45"/>
    <x v="2"/>
    <n v="45"/>
    <n v="10"/>
    <n v="9.77"/>
    <n v="7.6"/>
    <m/>
    <n v="2.1"/>
    <n v="20.9"/>
    <n v="2.3200000000000003"/>
    <n v="6.1022172439542777"/>
    <n v="8.1831296094600887"/>
    <n v="2.46"/>
    <n v="621.17441773414612"/>
    <n v="5109.1172552108765"/>
    <n v="214.52418565750122"/>
    <n v="5.619007068521837"/>
    <n v="28.92432927452375"/>
    <n v="2.8497505187988281"/>
    <n v="0.73"/>
    <n v="0.64"/>
    <n v="5.5"/>
    <n v="5.4"/>
    <n v="6.1749933624267577"/>
    <n v="5.52"/>
    <n v="4.7"/>
    <n v="4.3"/>
    <n v="5.8624399566650389"/>
    <n v="6.12"/>
    <n v="0.43709999999999999"/>
    <n v="63.6"/>
    <n v="30.5"/>
    <n v="33.1"/>
    <n v="762.20405286343612"/>
    <n v="855.74727753303966"/>
    <n v="0.82"/>
    <n v="505.1"/>
    <n v="34"/>
    <n v="250.8"/>
    <n v="30.5"/>
    <n v="383.45574188070469"/>
    <n v="8829.9599999999991"/>
    <n v="9913.6369090909084"/>
    <n v="12.100000000000001"/>
    <n v="0.15"/>
    <n v="10.7"/>
    <n v="61.2"/>
    <n v="35"/>
    <n v="4.5"/>
    <n v="55.083809523809528"/>
    <n v="56.866869254060006"/>
    <n v="3412.0121552436003"/>
    <n v="3832.3100161849707"/>
    <n v="3.83"/>
    <n v="2.82"/>
    <n v="0.16500000000000001"/>
    <n v="3.04"/>
    <n v="0.23499999999999999"/>
    <n v="21.494154290748899"/>
    <n v="1.2576366872246696"/>
    <n v="23.171003207048457"/>
    <n v="1.7911795242290747"/>
    <n v="24.132073226431721"/>
    <n v="1.4119830079295155"/>
    <n v="26.014717237004405"/>
    <n v="2.0110061022026429"/>
    <n v="3.15"/>
    <n v="0.223"/>
    <n v="1.75"/>
    <n v="0.32500000000000001"/>
    <n v="0.98"/>
    <n v="0.154"/>
    <n v="1.35"/>
    <n v="0.17"/>
    <n v="86.533607999999987"/>
    <n v="13.598138399999998"/>
    <n v="119.20446"/>
    <n v="15.010932"/>
    <n v="97.153641709090891"/>
    <n v="15.267000839999998"/>
    <n v="133.83409827272726"/>
    <n v="16.853182745454546"/>
    <n v="2.16"/>
    <n v="0.38200000000000001"/>
    <n v="0.33"/>
    <n v="0.14099999999999999"/>
    <n v="73.699462553261768"/>
    <n v="13.033886433030553"/>
    <n v="11.259640112303881"/>
    <n v="4.8109371388934754"/>
    <n v="82.744396593889348"/>
    <n v="14.633499767993394"/>
    <n v="12.64150503517754"/>
    <n v="5.4013703332122205"/>
    <n v="0.73669636789379433"/>
    <n v="0.74584606360822592"/>
    <n v="26.184667026332683"/>
    <n v="0.26867779128874208"/>
    <n v="0.61623346625858277"/>
    <n v="0.12003045184916046"/>
    <n v="13.382444804110461"/>
    <n v="0.13642628323232325"/>
  </r>
  <r>
    <n v="2019"/>
    <n v="6"/>
    <x v="5"/>
    <s v="2"/>
    <n v="210"/>
    <n v="220"/>
    <x v="4"/>
    <s v="Check"/>
    <x v="1"/>
    <n v="0"/>
    <x v="3"/>
    <n v="0"/>
    <x v="1"/>
    <n v="0"/>
    <n v="10"/>
    <n v="9.77"/>
    <n v="7.6"/>
    <m/>
    <n v="2.1"/>
    <n v="20.9"/>
    <n v="2.3200000000000003"/>
    <n v="6.1022172439542777"/>
    <n v="8.1831296094600887"/>
    <n v="2.46"/>
    <n v="621.17441773414612"/>
    <n v="5109.1172552108765"/>
    <n v="214.52418565750122"/>
    <n v="5.619007068521837"/>
    <n v="28.92432927452375"/>
    <n v="2.8497505187988281"/>
    <n v="0.73"/>
    <n v="0.64"/>
    <n v="5.5"/>
    <n v="5.4"/>
    <n v="6.1749933624267577"/>
    <n v="5.52"/>
    <n v="4.7"/>
    <n v="4.3"/>
    <n v="5.8624399566650389"/>
    <n v="6.12"/>
    <n v="0.33040000000000003"/>
    <n v="52.3"/>
    <n v="30.5"/>
    <n v="21.799999999999997"/>
    <n v="501.99541850220254"/>
    <n v="563.60394713656376"/>
    <n v="0.48"/>
    <n v="360.6"/>
    <n v="34"/>
    <n v="209.3"/>
    <n v="30.5"/>
    <n v="262.78015921616657"/>
    <n v="6051.12"/>
    <n v="6793.7574545454536"/>
    <n v="8.58"/>
    <n v="0.15"/>
    <n v="10.8"/>
    <n v="61.9"/>
    <n v="35"/>
    <n v="4.5"/>
    <n v="38.858285714285707"/>
    <n v="40.071203303055313"/>
    <n v="2404.2721981833188"/>
    <n v="2700.4348189595366"/>
    <n v="2.7"/>
    <n v="3.18"/>
    <n v="0.17699999999999999"/>
    <n v="3.24"/>
    <n v="0.251"/>
    <n v="15.963454308370041"/>
    <n v="0.88853189074889838"/>
    <n v="16.264651559471364"/>
    <n v="1.2600085004405284"/>
    <n v="17.922605518942728"/>
    <n v="0.99757898643171772"/>
    <n v="18.260767887224667"/>
    <n v="1.4146459073127751"/>
    <n v="3.31"/>
    <n v="0.23499999999999999"/>
    <n v="1.92"/>
    <n v="0.26100000000000001"/>
    <n v="0.94"/>
    <n v="0.13200000000000001"/>
    <n v="1.45"/>
    <n v="0.13700000000000001"/>
    <n v="56.880527999999991"/>
    <n v="7.9874783999999996"/>
    <n v="87.741239999999991"/>
    <n v="8.2900344000000015"/>
    <n v="63.861320072727267"/>
    <n v="8.9677598399999994"/>
    <n v="98.509483090909086"/>
    <n v="9.3074477127272743"/>
    <n v="2.14"/>
    <n v="0.39"/>
    <n v="0.35"/>
    <n v="0.13900000000000001"/>
    <n v="51.451425041123031"/>
    <n v="9.3766615729149443"/>
    <n v="8.4149526936416148"/>
    <n v="3.3419383554748134"/>
    <n v="57.765918114351763"/>
    <n v="10.527433675045415"/>
    <n v="9.4476968878612677"/>
    <n v="3.752085335464904"/>
    <m/>
    <m/>
    <m/>
    <m/>
    <m/>
    <m/>
    <m/>
    <m/>
  </r>
  <r>
    <n v="2019"/>
    <n v="6"/>
    <x v="5"/>
    <s v="3"/>
    <n v="301"/>
    <n v="221"/>
    <x v="7"/>
    <s v="Urea"/>
    <x v="0"/>
    <n v="112"/>
    <x v="3"/>
    <n v="0"/>
    <x v="1"/>
    <n v="0"/>
    <n v="10"/>
    <n v="10.16"/>
    <n v="7.6"/>
    <m/>
    <n v="2.1"/>
    <n v="17"/>
    <n v="1.9100000000000001"/>
    <n v="4.9813410687958344"/>
    <n v="6.372063585913593"/>
    <n v="2.1"/>
    <n v="555.29066681861877"/>
    <n v="5115.1768255233765"/>
    <n v="204.54558610916138"/>
    <n v="7.1587759606978469"/>
    <n v="28.710692740371481"/>
    <n v="2.504302978515625"/>
    <n v="5.34"/>
    <n v="0.41"/>
    <n v="18.100000000000001"/>
    <n v="4.3"/>
    <n v="6.1713293457031249"/>
    <n v="5.34"/>
    <n v="3.4"/>
    <n v="2.8"/>
    <n v="5.2264612579345702"/>
    <n v="6.02"/>
    <n v="0.32569999999999999"/>
    <n v="52.4"/>
    <n v="30.5"/>
    <n v="21.9"/>
    <n v="504.29814977973564"/>
    <n v="566.18928634361225"/>
    <n v="0.42"/>
    <n v="352"/>
    <n v="34"/>
    <n v="191.2"/>
    <n v="30.5"/>
    <n v="212.24528301886789"/>
    <n v="4887.4399999999996"/>
    <n v="5487.2621818181806"/>
    <n v="7.524"/>
    <n v="0.15"/>
    <n v="11.1"/>
    <n v="61.7"/>
    <n v="35"/>
    <n v="4.5"/>
    <n v="33.990628571428566"/>
    <n v="34.93372115606936"/>
    <n v="2096.0232693641615"/>
    <n v="2354.2152266358376"/>
    <n v="2.35"/>
    <n v="3.13"/>
    <n v="0.155"/>
    <n v="3.2"/>
    <n v="0.22"/>
    <n v="15.784532088105726"/>
    <n v="0.78166213215859026"/>
    <n v="16.13754079295154"/>
    <n v="1.1094559295154185"/>
    <n v="17.721724662555065"/>
    <n v="0.87759339383259904"/>
    <n v="18.118057162995594"/>
    <n v="1.2456164299559471"/>
    <n v="3.19"/>
    <n v="0.20799999999999999"/>
    <n v="1.74"/>
    <n v="0.27200000000000002"/>
    <n v="0.83"/>
    <n v="0.10100000000000001"/>
    <n v="1.52"/>
    <n v="0.11799999999999999"/>
    <n v="40.565751999999996"/>
    <n v="4.9363143999999997"/>
    <n v="74.289087999999992"/>
    <n v="5.7671791999999984"/>
    <n v="45.544276109090909"/>
    <n v="5.5421348036363627"/>
    <n v="83.406385163636358"/>
    <n v="6.4749693745454531"/>
    <n v="2.2599999999999998"/>
    <n v="0.35"/>
    <n v="0.33"/>
    <n v="0.14099999999999999"/>
    <n v="47.370125887630046"/>
    <n v="7.3360814427745646"/>
    <n v="6.9168767889017326"/>
    <n v="2.9553928098034672"/>
    <n v="53.183732246566464"/>
    <n v="8.2364187107514422"/>
    <n v="7.765766212994218"/>
    <n v="3.3181001091884381"/>
    <n v="0.47350955460318184"/>
    <m/>
    <m/>
    <m/>
    <m/>
    <m/>
    <m/>
    <m/>
  </r>
  <r>
    <n v="2019"/>
    <n v="6"/>
    <x v="5"/>
    <s v="3"/>
    <n v="302"/>
    <n v="222"/>
    <x v="4"/>
    <s v="Check"/>
    <x v="1"/>
    <n v="0"/>
    <x v="3"/>
    <n v="0"/>
    <x v="1"/>
    <n v="0"/>
    <n v="10"/>
    <n v="10.16"/>
    <n v="7.6"/>
    <m/>
    <n v="2.1"/>
    <n v="17"/>
    <n v="1.9100000000000001"/>
    <n v="4.9813410687958344"/>
    <n v="6.372063585913593"/>
    <n v="2.1"/>
    <n v="555.29066681861877"/>
    <n v="5115.1768255233765"/>
    <n v="204.54558610916138"/>
    <n v="7.1587759606978469"/>
    <n v="28.710692740371481"/>
    <n v="2.504302978515625"/>
    <n v="5.34"/>
    <n v="0.41"/>
    <n v="18.100000000000001"/>
    <n v="4.3"/>
    <n v="6.1713293457031249"/>
    <n v="5.34"/>
    <n v="3.4"/>
    <n v="2.8"/>
    <n v="5.2264612579345702"/>
    <n v="6.02"/>
    <n v="0.3362"/>
    <n v="54.1"/>
    <n v="30.5"/>
    <n v="23.6"/>
    <n v="543.44458149779734"/>
    <n v="610.14005286343615"/>
    <n v="0.52"/>
    <n v="418.2"/>
    <n v="34"/>
    <n v="227"/>
    <n v="30.5"/>
    <n v="265.95523165018221"/>
    <n v="6124.23"/>
    <n v="6875.8400454545445"/>
    <n v="7.5680000000000005"/>
    <n v="0.15"/>
    <n v="10.6"/>
    <n v="62"/>
    <n v="35"/>
    <n v="4.5"/>
    <n v="34.193447619047625"/>
    <n v="35.339817539223787"/>
    <n v="2120.3890523534274"/>
    <n v="2381.582431075145"/>
    <n v="2.38"/>
    <n v="3.09"/>
    <n v="0.20100000000000001"/>
    <n v="3.34"/>
    <n v="0.23799999999999999"/>
    <n v="16.792437568281937"/>
    <n v="1.0923236088105728"/>
    <n v="18.151049022026431"/>
    <n v="1.2933981039647575"/>
    <n v="18.853327633480173"/>
    <n v="1.2263815062555068"/>
    <n v="20.378677765638763"/>
    <n v="1.4521333258149778"/>
    <n v="3.24"/>
    <n v="0.214"/>
    <n v="1.74"/>
    <n v="0.26300000000000001"/>
    <n v="0.82"/>
    <n v="0.115"/>
    <n v="1.66"/>
    <n v="0.13"/>
    <n v="50.218685999999991"/>
    <n v="7.0428644999999994"/>
    <n v="101.662218"/>
    <n v="7.961498999999999"/>
    <n v="56.381888372727261"/>
    <n v="7.9072160522727266"/>
    <n v="114.13894475454545"/>
    <n v="8.938592059090908"/>
    <n v="2.2599999999999998"/>
    <n v="0.30499999999999999"/>
    <n v="0.28000000000000003"/>
    <n v="0.13200000000000001"/>
    <n v="47.920792583187456"/>
    <n v="6.4671866096779533"/>
    <n v="5.9370893465895973"/>
    <n v="2.798913549106524"/>
    <n v="53.801980763851368"/>
    <n v="7.2608867845020653"/>
    <n v="6.6657321300346837"/>
    <n v="3.1424165755877791"/>
    <m/>
    <m/>
    <m/>
    <m/>
    <m/>
    <m/>
    <m/>
    <m/>
  </r>
  <r>
    <n v="2019"/>
    <n v="6"/>
    <x v="5"/>
    <s v="3"/>
    <n v="303"/>
    <n v="223"/>
    <x v="5"/>
    <s v="MAP_AS"/>
    <x v="0"/>
    <n v="112"/>
    <x v="0"/>
    <n v="45"/>
    <x v="0"/>
    <n v="11"/>
    <n v="10"/>
    <n v="10.16"/>
    <n v="7.6"/>
    <m/>
    <n v="2.1"/>
    <n v="17"/>
    <n v="1.9100000000000001"/>
    <n v="4.9813410687958344"/>
    <n v="6.372063585913593"/>
    <n v="2.1"/>
    <n v="555.29066681861877"/>
    <n v="5115.1768255233765"/>
    <n v="204.54558610916138"/>
    <n v="7.1587759606978469"/>
    <n v="28.710692740371481"/>
    <n v="2.504302978515625"/>
    <n v="5.34"/>
    <n v="0.41"/>
    <n v="18.100000000000001"/>
    <n v="4.3"/>
    <n v="6.1713293457031249"/>
    <n v="5.34"/>
    <n v="3.4"/>
    <n v="2.8"/>
    <n v="5.2264612579345702"/>
    <n v="6.02"/>
    <n v="0.3962"/>
    <n v="61.9"/>
    <n v="30.5"/>
    <n v="31.4"/>
    <n v="723.05762114537436"/>
    <n v="811.79651101321576"/>
    <n v="0.6"/>
    <n v="382.9"/>
    <n v="34"/>
    <n v="204.1"/>
    <n v="30.5"/>
    <n v="298.5382631126397"/>
    <n v="6874.53"/>
    <n v="7718.2223181818172"/>
    <n v="10.428000000000001"/>
    <n v="0.15"/>
    <n v="10.6"/>
    <n v="61.8"/>
    <n v="35"/>
    <n v="4.5"/>
    <n v="47.376685714285713"/>
    <n v="48.965037027250204"/>
    <n v="2937.9022216350122"/>
    <n v="3299.7983589364158"/>
    <n v="3.3"/>
    <n v="2.91"/>
    <n v="0.17799999999999999"/>
    <n v="3.38"/>
    <n v="0.23499999999999999"/>
    <n v="21.040976775330396"/>
    <n v="1.2870425656387663"/>
    <n v="24.439347594713652"/>
    <n v="1.6991854096916295"/>
    <n v="23.623278470484578"/>
    <n v="1.444997789603524"/>
    <n v="27.438722072246691"/>
    <n v="1.9077218008810568"/>
    <n v="3.25"/>
    <n v="0.21199999999999999"/>
    <n v="1.55"/>
    <n v="0.28899999999999998"/>
    <n v="0.82"/>
    <n v="0.121"/>
    <n v="1.64"/>
    <n v="0.125"/>
    <n v="56.371145999999989"/>
    <n v="8.3181812999999991"/>
    <n v="112.74229199999998"/>
    <n v="8.5931625"/>
    <n v="63.289423009090896"/>
    <n v="9.3390490049999997"/>
    <n v="126.57884601818179"/>
    <n v="9.6477778977272717"/>
    <n v="2.14"/>
    <n v="0.312"/>
    <n v="0.28999999999999998"/>
    <n v="0.13"/>
    <n v="62.871107542989272"/>
    <n v="9.1662549315012374"/>
    <n v="8.5199164427415344"/>
    <n v="3.8192728881255156"/>
    <n v="70.587107105083405"/>
    <n v="10.291204400367299"/>
    <n v="9.5655425516234498"/>
    <n v="4.2880018334863736"/>
    <n v="0.62845663954343789"/>
    <n v="0.52452621816347089"/>
    <n v="14.351074643031462"/>
    <n v="4.0450075674828882E-2"/>
    <n v="9.2775402923919462E-2"/>
    <n v="0.38981834849876124"/>
    <n v="6.3362144487650767"/>
    <n v="-9.692928202479352E-2"/>
  </r>
  <r>
    <n v="2019"/>
    <n v="6"/>
    <x v="5"/>
    <s v="3"/>
    <n v="304"/>
    <n v="224"/>
    <x v="6"/>
    <s v="MAP"/>
    <x v="0"/>
    <n v="112"/>
    <x v="0"/>
    <n v="45"/>
    <x v="1"/>
    <n v="0"/>
    <n v="10"/>
    <n v="10.16"/>
    <n v="7.6"/>
    <m/>
    <n v="2.1"/>
    <n v="17"/>
    <n v="1.9100000000000001"/>
    <n v="4.9813410687958344"/>
    <n v="6.372063585913593"/>
    <n v="2.1"/>
    <n v="555.29066681861877"/>
    <n v="5115.1768255233765"/>
    <n v="204.54558610916138"/>
    <n v="7.1587759606978469"/>
    <n v="28.710692740371481"/>
    <n v="2.504302978515625"/>
    <n v="5.34"/>
    <n v="0.41"/>
    <n v="18.100000000000001"/>
    <n v="4.3"/>
    <n v="6.1713293457031249"/>
    <n v="5.34"/>
    <n v="3.4"/>
    <n v="2.8"/>
    <n v="5.2264612579345702"/>
    <n v="6.02"/>
    <n v="0.39960000000000001"/>
    <n v="61"/>
    <n v="30.5"/>
    <n v="30.5"/>
    <n v="702.33303964757715"/>
    <n v="788.52845814977968"/>
    <n v="0.74"/>
    <n v="477.6"/>
    <n v="34"/>
    <n v="242.1"/>
    <n v="30.5"/>
    <n v="352.98467087466184"/>
    <n v="8128.29"/>
    <n v="9125.8528636363626"/>
    <n v="9.4600000000000009"/>
    <n v="0.15"/>
    <n v="10.8"/>
    <n v="61.6"/>
    <n v="35"/>
    <n v="4.5"/>
    <n v="42.914666666666669"/>
    <n v="44.254199614643554"/>
    <n v="2655.2519768786133"/>
    <n v="2982.3307431213875"/>
    <n v="2.98"/>
    <n v="2.97"/>
    <n v="0.17499999999999999"/>
    <n v="3.27"/>
    <n v="0.22900000000000001"/>
    <n v="20.859291277533043"/>
    <n v="1.2290828193832599"/>
    <n v="22.966290396475774"/>
    <n v="1.6083426607929516"/>
    <n v="23.41929520704846"/>
    <n v="1.3799248017621144"/>
    <n v="25.784880581497802"/>
    <n v="1.8057301691629959"/>
    <n v="3.21"/>
    <n v="0.219"/>
    <n v="1.64"/>
    <n v="0.28299999999999997"/>
    <n v="0.89"/>
    <n v="0.12"/>
    <n v="1.49"/>
    <n v="0.124"/>
    <n v="72.341780999999997"/>
    <n v="9.7539479999999994"/>
    <n v="121.111521"/>
    <n v="10.0790796"/>
    <n v="81.220090486363645"/>
    <n v="10.951023436363636"/>
    <n v="135.97520766818181"/>
    <n v="11.31605755090909"/>
    <n v="2.15"/>
    <n v="0.35099999999999998"/>
    <n v="0.33"/>
    <n v="0.13800000000000001"/>
    <n v="57.087917502890178"/>
    <n v="9.3199344388439318"/>
    <n v="8.762331523699423"/>
    <n v="3.6642477280924868"/>
    <n v="64.094161923699431"/>
    <n v="10.463744574520234"/>
    <n v="9.8377085743352612"/>
    <n v="4.1139508583583826"/>
    <n v="0.57064814339190106"/>
    <n v="0.53332031470541452"/>
    <n v="7.2962387360308334"/>
    <n v="8.0105955797419331E-2"/>
    <n v="0.18372925641609938"/>
    <m/>
    <m/>
    <m/>
  </r>
  <r>
    <n v="2019"/>
    <n v="6"/>
    <x v="5"/>
    <s v="3"/>
    <n v="305"/>
    <n v="225"/>
    <x v="2"/>
    <s v="MAP"/>
    <x v="0"/>
    <n v="112"/>
    <x v="2"/>
    <n v="135"/>
    <x v="1"/>
    <n v="0"/>
    <n v="10"/>
    <n v="10.16"/>
    <n v="7.6"/>
    <m/>
    <n v="2.1"/>
    <n v="17"/>
    <n v="1.9100000000000001"/>
    <n v="4.9813410687958344"/>
    <n v="6.372063585913593"/>
    <n v="2.1"/>
    <n v="555.29066681861877"/>
    <n v="5115.1768255233765"/>
    <n v="204.54558610916138"/>
    <n v="7.1587759606978469"/>
    <n v="28.710692740371481"/>
    <n v="2.504302978515625"/>
    <n v="5.34"/>
    <n v="0.41"/>
    <n v="18.100000000000001"/>
    <n v="4.3"/>
    <n v="6.1713293457031249"/>
    <n v="5.34"/>
    <n v="3.4"/>
    <n v="2.8"/>
    <n v="5.2264612579345702"/>
    <n v="6.02"/>
    <n v="0.50980000000000003"/>
    <n v="67"/>
    <n v="30.5"/>
    <n v="36.5"/>
    <n v="840.49691629955942"/>
    <n v="943.64881057268724"/>
    <n v="0.94"/>
    <n v="520.29999999999995"/>
    <n v="34"/>
    <n v="262"/>
    <n v="30.5"/>
    <n v="447.48097881965867"/>
    <n v="10304.280000000001"/>
    <n v="11568.896181818183"/>
    <n v="11.572000000000001"/>
    <n v="0.15"/>
    <n v="10.7"/>
    <n v="62.6"/>
    <n v="35"/>
    <n v="4.5"/>
    <n v="52.64998095238095"/>
    <n v="54.354257792458021"/>
    <n v="3261.2554675474812"/>
    <n v="3662.9828455953752"/>
    <n v="3.66"/>
    <n v="3.18"/>
    <n v="0.188"/>
    <n v="3.41"/>
    <n v="0.23699999999999999"/>
    <n v="26.727801938325992"/>
    <n v="1.5801342026431717"/>
    <n v="28.660944845814974"/>
    <n v="1.9919776916299556"/>
    <n v="30.008032176211458"/>
    <n v="1.774059763876652"/>
    <n v="32.17842444052863"/>
    <n v="2.2364476810572684"/>
    <n v="3.09"/>
    <n v="0.216"/>
    <n v="1.49"/>
    <n v="0.27700000000000002"/>
    <n v="0.99"/>
    <n v="0.20499999999999999"/>
    <n v="1.26"/>
    <n v="0.128"/>
    <n v="102.012372"/>
    <n v="21.123773999999997"/>
    <n v="129.83392800000001"/>
    <n v="13.189478400000002"/>
    <n v="114.5320722"/>
    <n v="23.716237172727269"/>
    <n v="145.76809189090912"/>
    <n v="14.808187112727275"/>
    <n v="2.19"/>
    <n v="0.35"/>
    <n v="0.31"/>
    <n v="0.127"/>
    <n v="71.421494739289841"/>
    <n v="11.414394136416183"/>
    <n v="10.109891949397191"/>
    <n v="4.1417944437853018"/>
    <n v="80.186860002748148"/>
    <n v="12.815251598612713"/>
    <n v="11.35065141591412"/>
    <n v="4.6501055800680433"/>
    <n v="0.71392590856352056"/>
    <n v="0.2177242881177831"/>
    <n v="7.4739470044101868"/>
    <n v="0.13867769460251839"/>
    <n v="0.31806810688651005"/>
    <m/>
    <m/>
    <m/>
  </r>
  <r>
    <n v="2019"/>
    <n v="6"/>
    <x v="5"/>
    <s v="3"/>
    <n v="306"/>
    <n v="226"/>
    <x v="0"/>
    <s v="MAP_ES"/>
    <x v="0"/>
    <n v="112"/>
    <x v="0"/>
    <n v="45"/>
    <x v="0"/>
    <n v="11"/>
    <n v="10"/>
    <n v="10.16"/>
    <n v="7.6"/>
    <m/>
    <n v="2.1"/>
    <n v="17"/>
    <n v="1.9100000000000001"/>
    <n v="4.9813410687958344"/>
    <n v="6.372063585913593"/>
    <n v="2.1"/>
    <n v="555.29066681861877"/>
    <n v="5115.1768255233765"/>
    <n v="204.54558610916138"/>
    <n v="7.1587759606978469"/>
    <n v="28.710692740371481"/>
    <n v="2.504302978515625"/>
    <n v="5.34"/>
    <n v="0.41"/>
    <n v="18.100000000000001"/>
    <n v="4.3"/>
    <n v="6.1713293457031249"/>
    <n v="5.34"/>
    <n v="3.4"/>
    <n v="2.8"/>
    <n v="5.2264612579345702"/>
    <n v="6.02"/>
    <n v="0.41620000000000001"/>
    <n v="66.099999999999994"/>
    <n v="30.5"/>
    <n v="35.599999999999994"/>
    <n v="819.77233480176199"/>
    <n v="920.38075770925093"/>
    <n v="0.84"/>
    <n v="456"/>
    <n v="34"/>
    <n v="235.1"/>
    <n v="30.5"/>
    <n v="407.26066350710897"/>
    <n v="9378.1200000000008"/>
    <n v="10529.071090909092"/>
    <n v="9.3719999999999999"/>
    <n v="0.15"/>
    <n v="10.7"/>
    <n v="61.8"/>
    <n v="35"/>
    <n v="4.5"/>
    <n v="42.509028571428566"/>
    <n v="43.885043369116431"/>
    <n v="2633.1026021469861"/>
    <n v="2957.4529681387285"/>
    <n v="2.96"/>
    <n v="3.22"/>
    <n v="0.186"/>
    <n v="3.4"/>
    <n v="0.252"/>
    <n v="26.396669180616737"/>
    <n v="1.5247765427312772"/>
    <n v="27.872259383259909"/>
    <n v="2.0658262837004404"/>
    <n v="29.63626039823788"/>
    <n v="1.7119082093392064"/>
    <n v="31.292945762114535"/>
    <n v="2.3193595094273127"/>
    <n v="3.02"/>
    <n v="0.20399999999999999"/>
    <n v="1.56"/>
    <n v="0.28399999999999997"/>
    <n v="0.93"/>
    <n v="0.13300000000000001"/>
    <n v="1.63"/>
    <n v="0.13900000000000001"/>
    <n v="87.216516000000013"/>
    <n v="12.472899600000002"/>
    <n v="152.86335600000001"/>
    <n v="13.035586800000003"/>
    <n v="97.920361145454564"/>
    <n v="14.003664550909093"/>
    <n v="171.6238587818182"/>
    <n v="14.63540881636364"/>
    <n v="2.2799999999999998"/>
    <n v="0.35499999999999998"/>
    <n v="0.33"/>
    <n v="0.13700000000000001"/>
    <n v="60.034739328951275"/>
    <n v="9.3475142376217999"/>
    <n v="8.6892385870850539"/>
    <n v="3.6073505649413713"/>
    <n v="67.402639155686202"/>
    <n v="10.494709166784475"/>
    <n v="9.7556451409545843"/>
    <n v="4.0500708615478125"/>
    <n v="0.60010443602796293"/>
    <n v="0.53489853041714952"/>
    <n v="6.7433992919717438"/>
    <n v="0.14863052705985708"/>
    <n v="0.34089570426572724"/>
    <n v="0.36818826014071021"/>
    <n v="-24.786093805570133"/>
    <n v="0.35649171057851264"/>
  </r>
  <r>
    <n v="2019"/>
    <n v="6"/>
    <x v="5"/>
    <s v="3"/>
    <n v="307"/>
    <n v="227"/>
    <x v="8"/>
    <s v="MES10"/>
    <x v="0"/>
    <n v="112"/>
    <x v="0"/>
    <n v="45"/>
    <x v="0"/>
    <n v="11"/>
    <n v="10"/>
    <n v="10.16"/>
    <n v="7.6"/>
    <m/>
    <n v="2.1"/>
    <n v="17"/>
    <n v="1.9100000000000001"/>
    <n v="4.9813410687958344"/>
    <n v="6.372063585913593"/>
    <n v="2.1"/>
    <n v="555.29066681861877"/>
    <n v="5115.1768255233765"/>
    <n v="204.54558610916138"/>
    <n v="7.1587759606978469"/>
    <n v="28.710692740371481"/>
    <n v="2.504302978515625"/>
    <n v="5.34"/>
    <n v="0.41"/>
    <n v="18.100000000000001"/>
    <n v="4.3"/>
    <n v="6.1713293457031249"/>
    <n v="5.34"/>
    <n v="3.4"/>
    <n v="2.8"/>
    <n v="5.2264612579345702"/>
    <n v="6.02"/>
    <n v="0.37980000000000003"/>
    <n v="96.4"/>
    <n v="30.5"/>
    <n v="65.900000000000006"/>
    <n v="1517.4999118942733"/>
    <n v="1703.7385374449341"/>
    <n v="0.52"/>
    <n v="402.5"/>
    <n v="34"/>
    <n v="214.3"/>
    <n v="30.5"/>
    <n v="259.3649932157395"/>
    <n v="5972.48"/>
    <n v="6705.4661818181821"/>
    <n v="9.5920000000000023"/>
    <n v="0.15"/>
    <n v="10.7"/>
    <n v="62.6"/>
    <n v="35"/>
    <n v="4.5"/>
    <n v="43.523123809523817"/>
    <n v="44.931964811450598"/>
    <n v="2695.9178886870359"/>
    <n v="3028.0059558843932"/>
    <n v="3.03"/>
    <n v="2.88"/>
    <n v="0.193"/>
    <n v="3.45"/>
    <n v="0.25"/>
    <n v="43.703997462555073"/>
    <n v="2.9287748299559477"/>
    <n v="52.353746960352431"/>
    <n v="3.7937497797356832"/>
    <n v="49.067669878414101"/>
    <n v="3.288215377268723"/>
    <n v="58.778979541850227"/>
    <n v="4.2593463436123349"/>
    <n v="3.25"/>
    <n v="0.217"/>
    <n v="1.67"/>
    <n v="0.30499999999999999"/>
    <n v="1.03"/>
    <n v="0.14299999999999999"/>
    <n v="1.51"/>
    <n v="0.13600000000000001"/>
    <n v="61.516543999999996"/>
    <n v="8.5406463999999982"/>
    <n v="90.184448000000003"/>
    <n v="8.1225728000000004"/>
    <n v="69.066301672727263"/>
    <n v="9.5888166399999974"/>
    <n v="101.25253934545455"/>
    <n v="9.1194340072727282"/>
    <n v="2.2599999999999998"/>
    <n v="0.35299999999999998"/>
    <n v="0.33"/>
    <n v="0.13300000000000001"/>
    <n v="60.927744284327005"/>
    <n v="9.5165901470652354"/>
    <n v="8.8965290326672175"/>
    <n v="3.5855707919537578"/>
    <n v="68.40524017376714"/>
    <n v="10.684535301477787"/>
    <n v="9.9883757775854676"/>
    <n v="4.0256181164208096"/>
    <n v="0.60903087164017689"/>
    <n v="0.54457366470325108"/>
    <n v="8.3112434640976272"/>
    <n v="5.4741154255061909E-2"/>
    <n v="0.12555310608959153"/>
    <n v="0.36596528331098271"/>
    <n v="-18.372185828691521"/>
    <n v="-0.14496054479338838"/>
  </r>
  <r>
    <n v="2019"/>
    <n v="6"/>
    <x v="5"/>
    <s v="3"/>
    <n v="308"/>
    <n v="228"/>
    <x v="3"/>
    <s v="MESZ"/>
    <x v="0"/>
    <n v="112"/>
    <x v="0"/>
    <n v="45"/>
    <x v="0"/>
    <n v="11"/>
    <n v="10"/>
    <n v="10.16"/>
    <n v="7.6"/>
    <m/>
    <n v="2.1"/>
    <n v="17"/>
    <n v="1.9100000000000001"/>
    <n v="4.9813410687958344"/>
    <n v="6.372063585913593"/>
    <n v="2.1"/>
    <n v="555.29066681861877"/>
    <n v="5115.1768255233765"/>
    <n v="204.54558610916138"/>
    <n v="7.1587759606978469"/>
    <n v="28.710692740371481"/>
    <n v="2.504302978515625"/>
    <n v="5.34"/>
    <n v="0.41"/>
    <n v="18.100000000000001"/>
    <n v="4.3"/>
    <n v="6.1713293457031249"/>
    <n v="5.34"/>
    <n v="3.4"/>
    <n v="2.8"/>
    <n v="5.2264612579345702"/>
    <n v="6.02"/>
    <n v="0.46089999999999998"/>
    <n v="73.7"/>
    <n v="30.5"/>
    <n v="43.2"/>
    <n v="994.77991189427314"/>
    <n v="1116.866537444934"/>
    <n v="0.57999999999999996"/>
    <n v="456.5"/>
    <n v="34"/>
    <n v="260"/>
    <n v="30.5"/>
    <n v="315.05325443786978"/>
    <n v="7254.83"/>
    <n v="8145.1954999999998"/>
    <n v="10.384"/>
    <n v="0.15"/>
    <n v="10.8"/>
    <n v="61.4"/>
    <n v="35"/>
    <n v="4.5"/>
    <n v="47.173866666666662"/>
    <n v="48.646345741811167"/>
    <n v="2918.7807445086701"/>
    <n v="3278.3214634913284"/>
    <n v="3.28"/>
    <n v="2.97"/>
    <n v="0.19600000000000001"/>
    <n v="3.5"/>
    <n v="0.247"/>
    <n v="29.544963383259912"/>
    <n v="1.9497686273127752"/>
    <n v="34.817296916299561"/>
    <n v="2.4571063823788548"/>
    <n v="33.170936162114536"/>
    <n v="2.1890584133920701"/>
    <n v="39.090328810572693"/>
    <n v="2.7586603474889873"/>
    <n v="3.18"/>
    <n v="0.223"/>
    <n v="1.69"/>
    <n v="0.32100000000000001"/>
    <n v="0.87"/>
    <n v="0.115"/>
    <n v="1.44"/>
    <n v="0.11799999999999999"/>
    <n v="63.117020999999994"/>
    <n v="8.3430544999999992"/>
    <n v="104.46955199999999"/>
    <n v="8.560699399999999"/>
    <n v="70.863200849999998"/>
    <n v="9.366974824999998"/>
    <n v="117.29081519999998"/>
    <n v="9.6113306899999991"/>
    <n v="2.25"/>
    <n v="0.34200000000000003"/>
    <n v="0.32"/>
    <n v="0.13600000000000001"/>
    <n v="65.672566751445075"/>
    <n v="9.9822301462196528"/>
    <n v="9.3400983824277439"/>
    <n v="3.9695418125317916"/>
    <n v="73.732381761849695"/>
    <n v="11.207322027801156"/>
    <n v="10.486383183907511"/>
    <n v="4.4567128531606928"/>
    <n v="0.65645989427790097"/>
    <n v="0.57121926747202634"/>
    <n v="13.873810299807296"/>
    <n v="6.1428818951136797E-2"/>
    <n v="0.14089178658517615"/>
    <n v="0.40515571392369937"/>
    <n v="4.3837694083025864"/>
    <n v="-0.10024266454545466"/>
  </r>
  <r>
    <n v="2019"/>
    <n v="6"/>
    <x v="5"/>
    <s v="3"/>
    <n v="309"/>
    <n v="229"/>
    <x v="1"/>
    <s v="MAP"/>
    <x v="0"/>
    <n v="112"/>
    <x v="1"/>
    <n v="90"/>
    <x v="1"/>
    <n v="0"/>
    <n v="10"/>
    <n v="10.16"/>
    <n v="7.6"/>
    <m/>
    <n v="2.1"/>
    <n v="17"/>
    <n v="1.9100000000000001"/>
    <n v="4.9813410687958344"/>
    <n v="6.372063585913593"/>
    <n v="2.1"/>
    <n v="555.29066681861877"/>
    <n v="5115.1768255233765"/>
    <n v="204.54558610916138"/>
    <n v="7.1587759606978469"/>
    <n v="28.710692740371481"/>
    <n v="2.504302978515625"/>
    <n v="5.34"/>
    <n v="0.41"/>
    <n v="18.100000000000001"/>
    <n v="4.3"/>
    <n v="6.1713293457031249"/>
    <n v="5.34"/>
    <n v="3.4"/>
    <n v="2.8"/>
    <n v="5.2264612579345702"/>
    <n v="6.02"/>
    <n v="0.45069999999999999"/>
    <n v="70.7"/>
    <n v="30.5"/>
    <n v="40.200000000000003"/>
    <n v="925.6979735682819"/>
    <n v="1039.3063612334802"/>
    <n v="0.72"/>
    <n v="402.2"/>
    <n v="34"/>
    <n v="225.1"/>
    <n v="30.5"/>
    <n v="380.53231939163493"/>
    <n v="8762.64"/>
    <n v="9838.054909090908"/>
    <n v="13.200000000000001"/>
    <n v="0.15"/>
    <n v="10.6"/>
    <n v="62.1"/>
    <n v="35"/>
    <n v="4.5"/>
    <n v="60.154285714285713"/>
    <n v="62.171018992568122"/>
    <n v="3730.2611395540871"/>
    <n v="4189.76148901734"/>
    <n v="4.1900000000000004"/>
    <n v="3.33"/>
    <n v="0.19"/>
    <n v="3.3"/>
    <n v="0.23899999999999999"/>
    <n v="30.825742519823791"/>
    <n v="1.7588261497797355"/>
    <n v="30.548033127753303"/>
    <n v="2.2124181568281935"/>
    <n v="34.608901829074888"/>
    <n v="1.9746820863436121"/>
    <n v="34.297109920704848"/>
    <n v="2.4839422033480174"/>
    <n v="3.33"/>
    <n v="0.22"/>
    <n v="1.6"/>
    <n v="0.309"/>
    <n v="0.91"/>
    <n v="0.155"/>
    <n v="1.45"/>
    <n v="0.11700000000000001"/>
    <n v="79.740024000000005"/>
    <n v="13.582091999999999"/>
    <n v="127.05827999999998"/>
    <n v="10.252288799999999"/>
    <n v="89.526299672727276"/>
    <n v="15.248985109090908"/>
    <n v="142.65179618181816"/>
    <n v="11.510524243636363"/>
    <n v="2.21"/>
    <n v="0.33100000000000002"/>
    <n v="0.3"/>
    <n v="0.13700000000000001"/>
    <n v="82.438771184145324"/>
    <n v="12.347164371924029"/>
    <n v="11.190783418662262"/>
    <n v="5.1104577611890996"/>
    <n v="92.55625673856315"/>
    <n v="13.862498181205613"/>
    <n v="12.564197747316268"/>
    <n v="5.7376503046077625"/>
    <n v="0.82405408670513536"/>
    <n v="0.35327467332328266"/>
    <n v="17.064016544637109"/>
    <n v="0.12557203655885021"/>
    <n v="0.2880092581625005"/>
    <m/>
    <m/>
    <m/>
  </r>
  <r>
    <n v="2019"/>
    <n v="6"/>
    <x v="5"/>
    <s v="3"/>
    <n v="310"/>
    <n v="230"/>
    <x v="9"/>
    <s v="MAP_AS"/>
    <x v="0"/>
    <n v="112"/>
    <x v="0"/>
    <n v="45"/>
    <x v="2"/>
    <n v="45"/>
    <n v="10"/>
    <n v="10.16"/>
    <n v="7.6"/>
    <m/>
    <n v="2.1"/>
    <n v="17"/>
    <n v="1.9100000000000001"/>
    <n v="4.9813410687958344"/>
    <n v="6.372063585913593"/>
    <n v="2.1"/>
    <n v="555.29066681861877"/>
    <n v="5115.1768255233765"/>
    <n v="204.54558610916138"/>
    <n v="7.1587759606978469"/>
    <n v="28.710692740371481"/>
    <n v="2.504302978515625"/>
    <n v="5.34"/>
    <n v="0.41"/>
    <n v="18.100000000000001"/>
    <n v="4.3"/>
    <n v="6.1713293457031249"/>
    <n v="5.34"/>
    <n v="3.4"/>
    <n v="2.8"/>
    <n v="5.2264612579345702"/>
    <n v="6.02"/>
    <n v="0.42220000000000002"/>
    <n v="63.5"/>
    <n v="30.5"/>
    <n v="33"/>
    <n v="759.90132158590313"/>
    <n v="853.16193832599129"/>
    <n v="0.68"/>
    <n v="507.5"/>
    <n v="34"/>
    <n v="255.3"/>
    <n v="30.5"/>
    <n v="322.83843717001059"/>
    <n v="7434.1"/>
    <n v="8346.4668181818179"/>
    <n v="10.032"/>
    <n v="0.15"/>
    <n v="10.7"/>
    <n v="61.6"/>
    <n v="35"/>
    <n v="4.5"/>
    <n v="45.551314285714284"/>
    <n v="47.02580769611891"/>
    <n v="2821.5484617671345"/>
    <n v="3169.1119313757226"/>
    <n v="3.17"/>
    <n v="3.28"/>
    <n v="0.2"/>
    <n v="3.24"/>
    <n v="0.253"/>
    <n v="24.924763348017621"/>
    <n v="1.5198026431718064"/>
    <n v="24.620802819383265"/>
    <n v="1.922550343612335"/>
    <n v="27.98371157709251"/>
    <n v="1.7063238766519824"/>
    <n v="27.642446801762119"/>
    <n v="2.158499703964758"/>
    <n v="3.36"/>
    <n v="0.22600000000000001"/>
    <n v="1.73"/>
    <n v="0.33300000000000002"/>
    <n v="0.98"/>
    <n v="0.158"/>
    <n v="1.52"/>
    <n v="0.14299999999999999"/>
    <n v="72.854179999999999"/>
    <n v="11.745878000000001"/>
    <n v="112.99832000000001"/>
    <n v="10.630763"/>
    <n v="81.795374818181813"/>
    <n v="13.187417572727274"/>
    <n v="126.86629563636363"/>
    <n v="11.935447550000001"/>
    <n v="2.2200000000000002"/>
    <n v="0.36099999999999999"/>
    <n v="0.34"/>
    <n v="0.13700000000000001"/>
    <n v="62.638375851230393"/>
    <n v="10.185789946979355"/>
    <n v="9.5932647700082576"/>
    <n v="3.8655213926209746"/>
    <n v="70.325812887517756"/>
    <n v="11.435864167745004"/>
    <n v="10.770619991781997"/>
    <n v="4.3399262908062761"/>
    <n v="0.62613026447810227"/>
    <n v="0.58286769458435284"/>
    <n v="11.446931808349392"/>
    <n v="0.15140626089938403"/>
    <n v="0.34726206628299089"/>
    <n v="9.6442806462361697E-2"/>
    <n v="-1.3552904138728283"/>
    <n v="2.7143278888888903E-2"/>
  </r>
  <r>
    <n v="2019"/>
    <n v="6"/>
    <x v="5"/>
    <s v="4"/>
    <n v="401"/>
    <n v="231"/>
    <x v="7"/>
    <s v="Urea"/>
    <x v="0"/>
    <n v="112"/>
    <x v="3"/>
    <n v="0"/>
    <x v="1"/>
    <n v="0"/>
    <n v="10"/>
    <n v="11.33"/>
    <n v="7.6"/>
    <m/>
    <n v="1.8"/>
    <n v="16.100000000000001"/>
    <n v="1.1100000000000001"/>
    <n v="4.9813410687958344"/>
    <n v="5.5109739121414858"/>
    <n v="2"/>
    <n v="593.33231568336487"/>
    <n v="5214.0330266952515"/>
    <n v="192.86059617996216"/>
    <n v="2.5954174995422363"/>
    <n v="29.18625352025332"/>
    <n v="2.5837116241455078"/>
    <n v="3.3"/>
    <n v="0.43"/>
    <n v="17"/>
    <n v="2.6"/>
    <n v="2.8599720169067382"/>
    <n v="4.4800000000000004"/>
    <n v="4.5"/>
    <n v="1.5"/>
    <n v="7.6981172943115226"/>
    <n v="2.52"/>
    <n v="0.33579999999999999"/>
    <n v="58.2"/>
    <n v="30.5"/>
    <n v="27.700000000000003"/>
    <n v="637.85656387665199"/>
    <n v="716.13896035242283"/>
    <n v="0.48"/>
    <n v="372.7"/>
    <n v="34"/>
    <n v="197.3"/>
    <n v="30.5"/>
    <n v="236.38618246235606"/>
    <n v="5443.34"/>
    <n v="6111.3862727272726"/>
    <n v="8.0080000000000009"/>
    <n v="0.15"/>
    <n v="11.1"/>
    <n v="61.5"/>
    <n v="35"/>
    <n v="4.5"/>
    <n v="36.221638095238092"/>
    <n v="37.226631522157994"/>
    <n v="2233.5978913294798"/>
    <n v="2508.7365406705203"/>
    <n v="2.5099999999999998"/>
    <n v="2.85"/>
    <n v="0.157"/>
    <n v="3.13"/>
    <n v="0.221"/>
    <n v="18.178912070484582"/>
    <n v="1.0014348052863435"/>
    <n v="19.964910449339207"/>
    <n v="1.4096630061674009"/>
    <n v="20.40996037004405"/>
    <n v="1.124338167753304"/>
    <n v="22.415149459030836"/>
    <n v="1.5826671023788546"/>
    <n v="3.17"/>
    <n v="0.223"/>
    <n v="1.92"/>
    <n v="0.27600000000000002"/>
    <n v="1.02"/>
    <n v="0.17"/>
    <n v="1.34"/>
    <n v="0.122"/>
    <n v="55.522068000000004"/>
    <n v="9.2536780000000007"/>
    <n v="72.940756000000007"/>
    <n v="6.6408747999999997"/>
    <n v="62.336139981818192"/>
    <n v="10.389356663636363"/>
    <n v="81.892576054545472"/>
    <n v="7.4558912527272723"/>
    <n v="2.23"/>
    <n v="0.36499999999999999"/>
    <n v="0.38"/>
    <n v="0.13600000000000001"/>
    <n v="49.809232976647401"/>
    <n v="8.1526323033526022"/>
    <n v="8.487671987052023"/>
    <n v="3.0376931322080929"/>
    <n v="55.922184296508675"/>
    <n v="9.1531826314913314"/>
    <n v="9.5293408218265903"/>
    <n v="3.4105009257063585"/>
    <n v="0.49789075456219783"/>
    <m/>
    <m/>
    <m/>
    <m/>
    <m/>
    <m/>
    <m/>
  </r>
  <r>
    <n v="2019"/>
    <n v="6"/>
    <x v="5"/>
    <s v="4"/>
    <n v="402"/>
    <n v="232"/>
    <x v="6"/>
    <s v="MAP"/>
    <x v="0"/>
    <n v="112"/>
    <x v="0"/>
    <n v="45"/>
    <x v="1"/>
    <n v="0"/>
    <n v="10"/>
    <n v="11.33"/>
    <n v="7.6"/>
    <m/>
    <n v="1.8"/>
    <n v="16.100000000000001"/>
    <n v="1.1100000000000001"/>
    <n v="4.9813410687958344"/>
    <n v="5.5109739121414858"/>
    <n v="2"/>
    <n v="593.33231568336487"/>
    <n v="5214.0330266952515"/>
    <n v="192.86059617996216"/>
    <n v="2.5954174995422363"/>
    <n v="29.18625352025332"/>
    <n v="2.5837116241455078"/>
    <n v="3.3"/>
    <n v="0.43"/>
    <n v="17"/>
    <n v="2.6"/>
    <n v="2.8599720169067382"/>
    <n v="4.4800000000000004"/>
    <n v="4.5"/>
    <n v="1.5"/>
    <n v="7.6981172943115226"/>
    <n v="2.52"/>
    <n v="0.47710000000000002"/>
    <n v="73.7"/>
    <n v="30.5"/>
    <n v="43.2"/>
    <n v="994.77991189427314"/>
    <n v="1116.866537444934"/>
    <n v="0.62"/>
    <n v="452.4"/>
    <n v="34"/>
    <n v="239.2"/>
    <n v="30.5"/>
    <n v="309.25908221797323"/>
    <n v="7121.41"/>
    <n v="7995.4012272727277"/>
    <n v="9.1959999999999997"/>
    <n v="0.15"/>
    <n v="10.3"/>
    <n v="61.5"/>
    <n v="35"/>
    <n v="4.5"/>
    <n v="41.697752380952373"/>
    <n v="43.240328191577206"/>
    <n v="2594.4196914946324"/>
    <n v="2914.0050262196532"/>
    <n v="2.91"/>
    <n v="2.93"/>
    <n v="0.17499999999999999"/>
    <n v="3.26"/>
    <n v="0.22800000000000001"/>
    <n v="29.147051418502205"/>
    <n v="1.7408648458149778"/>
    <n v="32.429825127753304"/>
    <n v="2.2680981991189428"/>
    <n v="32.724189547136568"/>
    <n v="1.9545164405286342"/>
    <n v="36.409849120704848"/>
    <n v="2.5464557053744494"/>
    <n v="3.24"/>
    <n v="0.23"/>
    <n v="1.9"/>
    <n v="0.29599999999999999"/>
    <n v="0.91"/>
    <n v="0.14199999999999999"/>
    <n v="1.51"/>
    <n v="0.125"/>
    <n v="64.804831000000007"/>
    <n v="10.112402199999998"/>
    <n v="107.53329100000001"/>
    <n v="8.9017625000000002"/>
    <n v="72.758151168181826"/>
    <n v="11.353469742727272"/>
    <n v="120.73055853181819"/>
    <n v="9.9942515340909104"/>
    <n v="2.25"/>
    <n v="0.34899999999999998"/>
    <n v="0.33"/>
    <n v="0.13"/>
    <n v="58.374443058629225"/>
    <n v="9.0545247233162662"/>
    <n v="8.5615849819322865"/>
    <n v="3.3727455989430219"/>
    <n v="65.538579252188271"/>
    <n v="10.165761848450535"/>
    <n v="9.6123249569876137"/>
    <n v="3.7866734679042109"/>
    <n v="0.58350819245169649"/>
    <n v="0.51813261205150529"/>
    <n v="5.7778894715478497"/>
    <n v="8.2427368692840175E-2"/>
    <n v="0.18905359791935819"/>
    <m/>
    <m/>
    <m/>
  </r>
  <r>
    <n v="2019"/>
    <n v="6"/>
    <x v="5"/>
    <s v="4"/>
    <n v="403"/>
    <n v="233"/>
    <x v="8"/>
    <s v="MES10"/>
    <x v="0"/>
    <n v="112"/>
    <x v="0"/>
    <n v="45"/>
    <x v="0"/>
    <n v="11"/>
    <n v="10"/>
    <n v="11.33"/>
    <n v="7.6"/>
    <m/>
    <n v="1.8"/>
    <n v="16.100000000000001"/>
    <n v="1.1100000000000001"/>
    <n v="4.9813410687958344"/>
    <n v="5.5109739121414858"/>
    <n v="2"/>
    <n v="593.33231568336487"/>
    <n v="5214.0330266952515"/>
    <n v="192.86059617996216"/>
    <n v="2.5954174995422363"/>
    <n v="29.18625352025332"/>
    <n v="2.5837116241455078"/>
    <n v="3.3"/>
    <n v="0.43"/>
    <n v="17"/>
    <n v="2.6"/>
    <n v="2.8599720169067382"/>
    <n v="4.4800000000000004"/>
    <n v="4.5"/>
    <n v="1.5"/>
    <n v="7.6981172943115226"/>
    <n v="2.52"/>
    <n v="0.4153"/>
    <n v="85.5"/>
    <n v="30.5"/>
    <n v="55"/>
    <n v="1266.5022026431718"/>
    <n v="1421.9365638766519"/>
    <n v="0.66"/>
    <n v="454.7"/>
    <n v="34"/>
    <n v="246.6"/>
    <n v="30.5"/>
    <n v="339.02067981934874"/>
    <n v="7806.74"/>
    <n v="8764.8399090909079"/>
    <n v="11.044"/>
    <n v="0.15"/>
    <n v="10.6"/>
    <n v="61.3"/>
    <n v="35"/>
    <n v="4.5"/>
    <n v="50.21615238095238"/>
    <n v="51.899699686209743"/>
    <n v="3113.9819811725847"/>
    <n v="3497.5679433988435"/>
    <n v="3.5"/>
    <n v="3.35"/>
    <n v="0.19700000000000001"/>
    <n v="3.26"/>
    <n v="0.26500000000000001"/>
    <n v="42.427823788546256"/>
    <n v="2.4950093392070483"/>
    <n v="41.287971806167398"/>
    <n v="3.3562308370044054"/>
    <n v="47.634874889867838"/>
    <n v="2.8012150308370045"/>
    <n v="46.35513198237885"/>
    <n v="3.7681318942731279"/>
    <n v="3.28"/>
    <n v="0.23"/>
    <n v="1.76"/>
    <n v="0.307"/>
    <n v="0.92"/>
    <n v="0.14799999999999999"/>
    <n v="1.4"/>
    <n v="0.125"/>
    <n v="71.822007999999997"/>
    <n v="11.5539752"/>
    <n v="109.29435999999998"/>
    <n v="9.7584250000000008"/>
    <n v="80.636527163636359"/>
    <n v="12.971963065454545"/>
    <n v="122.7077587272727"/>
    <n v="10.956049886363639"/>
    <n v="2.2000000000000002"/>
    <n v="0.374"/>
    <n v="0.36"/>
    <n v="0.13500000000000001"/>
    <n v="68.507603585796872"/>
    <n v="11.646292609585466"/>
    <n v="11.210335132221305"/>
    <n v="4.2038756745829895"/>
    <n v="76.915354934962849"/>
    <n v="13.075610338943683"/>
    <n v="12.586148989357556"/>
    <n v="4.7198058710090836"/>
    <n v="0.68479878938453365"/>
    <n v="0.66644293266787369"/>
    <n v="18.745954297752078"/>
    <n v="0.18305718676440511"/>
    <n v="0.41985593294588325"/>
    <n v="0.42907326100082577"/>
    <n v="24.315267581713048"/>
    <n v="2.200453512396711E-2"/>
  </r>
  <r>
    <n v="2019"/>
    <n v="6"/>
    <x v="5"/>
    <s v="4"/>
    <n v="404"/>
    <n v="234"/>
    <x v="1"/>
    <s v="MAP"/>
    <x v="0"/>
    <n v="112"/>
    <x v="1"/>
    <n v="90"/>
    <x v="1"/>
    <n v="0"/>
    <n v="10"/>
    <n v="11.33"/>
    <n v="7.6"/>
    <m/>
    <n v="1.8"/>
    <n v="16.100000000000001"/>
    <n v="1.1100000000000001"/>
    <n v="4.9813410687958344"/>
    <n v="5.5109739121414858"/>
    <n v="2"/>
    <n v="593.33231568336487"/>
    <n v="5214.0330266952515"/>
    <n v="192.86059617996216"/>
    <n v="2.5954174995422363"/>
    <n v="29.18625352025332"/>
    <n v="2.5837116241455078"/>
    <n v="3.3"/>
    <n v="0.43"/>
    <n v="17"/>
    <n v="2.6"/>
    <n v="2.8599720169067382"/>
    <n v="4.4800000000000004"/>
    <n v="4.5"/>
    <n v="1.5"/>
    <n v="7.6981172943115226"/>
    <n v="2.52"/>
    <n v="0.45400000000000001"/>
    <n v="78.3"/>
    <n v="30.5"/>
    <n v="47.8"/>
    <n v="1100.7055506607928"/>
    <n v="1235.7921409691628"/>
    <n v="0.57999999999999996"/>
    <n v="354.7"/>
    <n v="34"/>
    <n v="203.1"/>
    <n v="30.5"/>
    <n v="312.15466167758029"/>
    <n v="7188.08"/>
    <n v="8070.2534545454546"/>
    <n v="11.088000000000001"/>
    <n v="0.15"/>
    <n v="10.8"/>
    <n v="62"/>
    <n v="35"/>
    <n v="4.5"/>
    <n v="50.418971428571432"/>
    <n v="51.992742791081753"/>
    <n v="3119.5645674649049"/>
    <n v="3503.8382028208089"/>
    <n v="3.5"/>
    <n v="3.35"/>
    <n v="0.21199999999999999"/>
    <n v="3.62"/>
    <n v="0.26"/>
    <n v="36.873635947136563"/>
    <n v="2.3334957674008807"/>
    <n v="39.845540933920702"/>
    <n v="2.8618344317180613"/>
    <n v="41.39903672246696"/>
    <n v="2.6198793388546249"/>
    <n v="44.735675503083698"/>
    <n v="3.2130595665198234"/>
    <n v="3.15"/>
    <n v="0.23599999999999999"/>
    <n v="1.73"/>
    <n v="0.3"/>
    <n v="0.84"/>
    <n v="0.13900000000000001"/>
    <n v="1.4"/>
    <n v="0.114"/>
    <n v="60.379871999999999"/>
    <n v="9.991431200000001"/>
    <n v="100.63311999999999"/>
    <n v="8.1944111999999993"/>
    <n v="67.790129018181815"/>
    <n v="11.217652301818184"/>
    <n v="112.98354836363636"/>
    <n v="9.2000889381818176"/>
    <n v="2.2000000000000002"/>
    <n v="0.36"/>
    <n v="0.33"/>
    <n v="0.13600000000000001"/>
    <n v="68.630420484227912"/>
    <n v="11.230432442873658"/>
    <n v="10.294563072634187"/>
    <n v="4.2426078117522712"/>
    <n v="77.053244816383156"/>
    <n v="12.608712788135426"/>
    <n v="11.557986722457473"/>
    <n v="4.7632914977400498"/>
    <n v="0.68602646133566547"/>
    <n v="0.32132295586481718"/>
    <n v="9.4426466980089874"/>
    <n v="6.6848500999484584E-2"/>
    <n v="0.15332224999881786"/>
    <m/>
    <m/>
    <m/>
  </r>
  <r>
    <n v="2019"/>
    <n v="6"/>
    <x v="5"/>
    <s v="4"/>
    <n v="405"/>
    <n v="235"/>
    <x v="5"/>
    <s v="MAP_AS"/>
    <x v="0"/>
    <n v="112"/>
    <x v="0"/>
    <n v="45"/>
    <x v="0"/>
    <n v="11"/>
    <n v="10"/>
    <n v="11.33"/>
    <n v="7.6"/>
    <m/>
    <n v="1.8"/>
    <n v="16.100000000000001"/>
    <n v="1.1100000000000001"/>
    <n v="4.9813410687958344"/>
    <n v="5.5109739121414858"/>
    <n v="2"/>
    <n v="593.33231568336487"/>
    <n v="5214.0330266952515"/>
    <n v="192.86059617996216"/>
    <n v="2.5954174995422363"/>
    <n v="29.18625352025332"/>
    <n v="2.5837116241455078"/>
    <n v="3.3"/>
    <n v="0.43"/>
    <n v="17"/>
    <n v="2.6"/>
    <n v="2.8599720169067382"/>
    <n v="4.4800000000000004"/>
    <n v="4.5"/>
    <n v="1.5"/>
    <n v="7.6981172943115226"/>
    <n v="2.52"/>
    <n v="0.4168"/>
    <n v="88.4"/>
    <n v="30.5"/>
    <n v="57.900000000000006"/>
    <n v="1333.28140969163"/>
    <n v="1496.9114008810573"/>
    <n v="0.64"/>
    <n v="480.4"/>
    <n v="34"/>
    <n v="252.9"/>
    <n v="30.5"/>
    <n v="318.85304659498212"/>
    <n v="7342.33"/>
    <n v="8243.4341363636358"/>
    <n v="10.252000000000001"/>
    <n v="0.15"/>
    <n v="10.6"/>
    <n v="61.3"/>
    <n v="35"/>
    <n v="4.5"/>
    <n v="46.565409523809521"/>
    <n v="48.126561981833198"/>
    <n v="2887.5937189099918"/>
    <n v="3243.2927633757226"/>
    <n v="3.24"/>
    <n v="3.09"/>
    <n v="0.19"/>
    <n v="3.14"/>
    <n v="0.22800000000000001"/>
    <n v="41.198395559471365"/>
    <n v="2.5332346784140971"/>
    <n v="41.865036264317183"/>
    <n v="3.0398816140969163"/>
    <n v="46.254562287224672"/>
    <n v="2.8441316616740089"/>
    <n v="47.003017987665203"/>
    <n v="3.4129579940088104"/>
    <n v="3.19"/>
    <n v="0.22900000000000001"/>
    <n v="1.77"/>
    <n v="0.28999999999999998"/>
    <n v="0.87"/>
    <n v="0.14399999999999999"/>
    <n v="1.33"/>
    <n v="0.123"/>
    <n v="63.878270999999998"/>
    <n v="10.572955199999999"/>
    <n v="97.652989000000005"/>
    <n v="9.0310658999999998"/>
    <n v="71.717876986363635"/>
    <n v="11.870545156363637"/>
    <n v="109.63767401363637"/>
    <n v="10.139423987727273"/>
    <n v="2.3199999999999998"/>
    <n v="0.39400000000000002"/>
    <n v="0.36"/>
    <n v="0.13600000000000001"/>
    <n v="66.992174278711801"/>
    <n v="11.377119252505368"/>
    <n v="10.395337388075971"/>
    <n v="3.9271274577175892"/>
    <n v="75.213941122008251"/>
    <n v="12.7734020698583"/>
    <n v="11.671128794794384"/>
    <n v="4.4090931002556575"/>
    <n v="0.66965062917206863"/>
    <n v="0.65103986084904686"/>
    <n v="13.095394741682725"/>
    <n v="0.15186549391604307"/>
    <n v="0.3483153530184474"/>
    <n v="0.40082664547778707"/>
    <n v="1.199342125065703"/>
    <n v="-5.2234182933884293E-2"/>
  </r>
  <r>
    <n v="2019"/>
    <n v="6"/>
    <x v="5"/>
    <s v="4"/>
    <n v="406"/>
    <n v="236"/>
    <x v="3"/>
    <s v="MESZ"/>
    <x v="0"/>
    <n v="112"/>
    <x v="0"/>
    <n v="45"/>
    <x v="0"/>
    <n v="11"/>
    <n v="10"/>
    <n v="11.33"/>
    <n v="7.6"/>
    <m/>
    <n v="1.8"/>
    <n v="16.100000000000001"/>
    <n v="1.1100000000000001"/>
    <n v="4.9813410687958344"/>
    <n v="5.5109739121414858"/>
    <n v="2"/>
    <n v="593.33231568336487"/>
    <n v="5214.0330266952515"/>
    <n v="192.86059617996216"/>
    <n v="2.5954174995422363"/>
    <n v="29.18625352025332"/>
    <n v="2.5837116241455078"/>
    <n v="3.3"/>
    <n v="0.43"/>
    <n v="17"/>
    <n v="2.6"/>
    <n v="2.8599720169067382"/>
    <n v="4.4800000000000004"/>
    <n v="4.5"/>
    <n v="1.5"/>
    <n v="7.6981172943115226"/>
    <n v="2.52"/>
    <n v="0.46500000000000002"/>
    <n v="81.2"/>
    <n v="30.5"/>
    <n v="50.7"/>
    <n v="1167.484757709251"/>
    <n v="1310.7669779735681"/>
    <n v="0.66"/>
    <n v="383.1"/>
    <n v="34"/>
    <n v="206.7"/>
    <n v="30.5"/>
    <n v="333.11945001432247"/>
    <n v="7670.85"/>
    <n v="8612.2725000000009"/>
    <n v="10.56"/>
    <n v="0.15"/>
    <n v="10.6"/>
    <n v="62.1"/>
    <n v="35"/>
    <n v="4.5"/>
    <n v="47.985142857142854"/>
    <n v="49.593893311312961"/>
    <n v="2975.6335986787776"/>
    <n v="3342.177555606936"/>
    <n v="3.34"/>
    <n v="3.28"/>
    <n v="0.17299999999999999"/>
    <n v="3.39"/>
    <n v="0.24299999999999999"/>
    <n v="38.293500052863429"/>
    <n v="2.0197486308370038"/>
    <n v="39.577733286343609"/>
    <n v="2.8369879612334796"/>
    <n v="42.993156877533032"/>
    <n v="2.2676268718942727"/>
    <n v="44.435000553303958"/>
    <n v="3.1851637564757702"/>
    <n v="3.4"/>
    <n v="0.22700000000000001"/>
    <n v="1.76"/>
    <n v="0.30199999999999999"/>
    <n v="0.94"/>
    <n v="0.14699999999999999"/>
    <n v="1.38"/>
    <n v="0.124"/>
    <n v="72.105989999999991"/>
    <n v="11.276149500000001"/>
    <n v="105.85773"/>
    <n v="9.5118539999999996"/>
    <n v="80.955361499999981"/>
    <n v="12.660040575"/>
    <n v="118.8493605"/>
    <n v="10.679217899999999"/>
    <n v="2.2599999999999998"/>
    <n v="0.376"/>
    <n v="0.33"/>
    <n v="0.11700000000000001"/>
    <n v="67.249319330140366"/>
    <n v="11.188382331032203"/>
    <n v="9.8195908756399657"/>
    <n v="3.48149131045417"/>
    <n v="75.502644884293957"/>
    <n v="12.561501980749792"/>
    <n v="11.02472248310487"/>
    <n v="3.9087652440099094"/>
    <n v="0.67222103903458807"/>
    <n v="0.64023965243373049"/>
    <n v="15.292834569043023"/>
    <n v="0.16470094568332874"/>
    <n v="0.37775446257644207"/>
    <n v="0.35534229490999175"/>
    <n v="10.188868691539648"/>
    <n v="-3.162009090909185E-3"/>
  </r>
  <r>
    <n v="2019"/>
    <n v="6"/>
    <x v="5"/>
    <s v="4"/>
    <n v="407"/>
    <n v="237"/>
    <x v="0"/>
    <s v="MAP_ES"/>
    <x v="0"/>
    <n v="112"/>
    <x v="0"/>
    <n v="45"/>
    <x v="0"/>
    <n v="11"/>
    <n v="10"/>
    <n v="11.33"/>
    <n v="7.6"/>
    <m/>
    <n v="1.8"/>
    <n v="16.100000000000001"/>
    <n v="1.1100000000000001"/>
    <n v="4.9813410687958344"/>
    <n v="5.5109739121414858"/>
    <n v="2"/>
    <n v="593.33231568336487"/>
    <n v="5214.0330266952515"/>
    <n v="192.86059617996216"/>
    <n v="2.5954174995422363"/>
    <n v="29.18625352025332"/>
    <n v="2.5837116241455078"/>
    <n v="3.3"/>
    <n v="0.43"/>
    <n v="17"/>
    <n v="2.6"/>
    <n v="2.8599720169067382"/>
    <n v="4.4800000000000004"/>
    <n v="4.5"/>
    <n v="1.5"/>
    <n v="7.6981172943115226"/>
    <n v="2.52"/>
    <n v="0.45469999999999999"/>
    <n v="69.5"/>
    <n v="30.5"/>
    <n v="39"/>
    <n v="898.0651982378854"/>
    <n v="1008.2822907488986"/>
    <n v="0.68"/>
    <n v="456.2"/>
    <n v="34"/>
    <n v="233.8"/>
    <n v="30.5"/>
    <n v="327.4372335386073"/>
    <n v="7540"/>
    <n v="8465.363636363636"/>
    <n v="11.528000000000002"/>
    <n v="0.15"/>
    <n v="10.9"/>
    <n v="61.5"/>
    <n v="35"/>
    <n v="4.5"/>
    <n v="52.447161904761906"/>
    <n v="54.023608389760518"/>
    <n v="3241.4165033856311"/>
    <n v="3640.7000817572243"/>
    <n v="3.64"/>
    <n v="2.9"/>
    <n v="0.157"/>
    <n v="3.2"/>
    <n v="0.23200000000000001"/>
    <n v="26.043890748898676"/>
    <n v="1.4099623612334802"/>
    <n v="28.738086343612334"/>
    <n v="2.0835112599118943"/>
    <n v="29.240186431718062"/>
    <n v="1.5830031964757709"/>
    <n v="32.265033303964756"/>
    <n v="2.339214914537445"/>
    <n v="3.3"/>
    <n v="0.22700000000000001"/>
    <n v="1.58"/>
    <n v="0.29899999999999999"/>
    <n v="1.05"/>
    <n v="0.16500000000000001"/>
    <n v="1.28"/>
    <n v="0.124"/>
    <n v="79.17"/>
    <n v="12.441000000000001"/>
    <n v="96.512"/>
    <n v="9.3496000000000006"/>
    <n v="88.886318181818183"/>
    <n v="13.967850000000002"/>
    <n v="108.35665454545455"/>
    <n v="10.497050909090911"/>
    <n v="2.31"/>
    <n v="0.35799999999999998"/>
    <n v="0.3"/>
    <n v="0.11"/>
    <n v="74.876721228208069"/>
    <n v="11.604271082120558"/>
    <n v="9.7242495101568931"/>
    <n v="3.5655581537241945"/>
    <n v="84.066137015306325"/>
    <n v="13.028431624017173"/>
    <n v="10.917680131857967"/>
    <n v="4.0031493816812542"/>
    <n v="0.74846419034267064"/>
    <n v="0.66403830907325034"/>
    <n v="21.926668483493874"/>
    <n v="0.20413959164482615"/>
    <n v="0.46821007257987646"/>
    <n v="0.36392267106193221"/>
    <n v="37.327280159747673"/>
    <n v="-1.972264462809906E-2"/>
  </r>
  <r>
    <n v="2019"/>
    <n v="6"/>
    <x v="5"/>
    <s v="4"/>
    <n v="408"/>
    <n v="238"/>
    <x v="9"/>
    <s v="MAP_AS"/>
    <x v="0"/>
    <n v="112"/>
    <x v="0"/>
    <n v="45"/>
    <x v="2"/>
    <n v="45"/>
    <n v="10"/>
    <n v="11.33"/>
    <n v="7.6"/>
    <m/>
    <n v="1.8"/>
    <n v="16.100000000000001"/>
    <n v="1.1100000000000001"/>
    <n v="4.9813410687958344"/>
    <n v="5.5109739121414858"/>
    <n v="2"/>
    <n v="593.33231568336487"/>
    <n v="5214.0330266952515"/>
    <n v="192.86059617996216"/>
    <n v="2.5954174995422363"/>
    <n v="29.18625352025332"/>
    <n v="2.5837116241455078"/>
    <n v="3.3"/>
    <n v="0.43"/>
    <n v="17"/>
    <n v="2.6"/>
    <n v="2.8599720169067382"/>
    <n v="4.4800000000000004"/>
    <n v="4.5"/>
    <n v="1.5"/>
    <n v="7.6981172943115226"/>
    <n v="2.52"/>
    <n v="0.45519999999999999"/>
    <n v="70.7"/>
    <n v="30.5"/>
    <n v="40.200000000000003"/>
    <n v="925.6979735682819"/>
    <n v="1039.3063612334802"/>
    <n v="0.7"/>
    <n v="448.3"/>
    <n v="34"/>
    <n v="225.4"/>
    <n v="30.5"/>
    <n v="329.30243784697075"/>
    <n v="7582.95"/>
    <n v="8513.5847727272721"/>
    <n v="10.868000000000002"/>
    <n v="0.15"/>
    <n v="10.7"/>
    <n v="61.5"/>
    <n v="35"/>
    <n v="4.5"/>
    <n v="49.404876190476195"/>
    <n v="51.00410917698872"/>
    <n v="3060.246550619323"/>
    <n v="3437.2132848092483"/>
    <n v="3.44"/>
    <n v="3.08"/>
    <n v="0.17399999999999999"/>
    <n v="3.24"/>
    <n v="0.23400000000000001"/>
    <n v="28.511497585903083"/>
    <n v="1.6107144740088104"/>
    <n v="29.992614343612338"/>
    <n v="2.1661332581497796"/>
    <n v="32.010635925991188"/>
    <n v="1.8083930685462555"/>
    <n v="33.673526103964761"/>
    <n v="2.4319768852863435"/>
    <n v="3.31"/>
    <n v="0.23"/>
    <n v="1.67"/>
    <n v="0.32100000000000001"/>
    <n v="1.02"/>
    <n v="0.16500000000000001"/>
    <n v="1.45"/>
    <n v="0.14699999999999999"/>
    <n v="77.346090000000004"/>
    <n v="12.511867499999999"/>
    <n v="109.95277499999999"/>
    <n v="11.146936499999999"/>
    <n v="86.838564681818184"/>
    <n v="14.047414874999999"/>
    <n v="123.44697920454543"/>
    <n v="12.514969615909088"/>
    <n v="2.33"/>
    <n v="0.37"/>
    <n v="0.31"/>
    <n v="0.126"/>
    <n v="71.303744629430227"/>
    <n v="11.322912237291495"/>
    <n v="9.4867643069199001"/>
    <n v="3.8559106537803469"/>
    <n v="80.054658743042111"/>
    <n v="12.712542375504542"/>
    <n v="10.651049017314616"/>
    <n v="4.3291360521988436"/>
    <n v="0.71274888399309044"/>
    <n v="0.64793793962816215"/>
    <n v="17.40473966242774"/>
    <n v="0.19888793890010095"/>
    <n v="0.45616499747729577"/>
    <n v="9.6203023382196523E-2"/>
    <n v="4.6025174402055198"/>
    <n v="4.0021547020201949E-2"/>
  </r>
  <r>
    <n v="2019"/>
    <n v="6"/>
    <x v="5"/>
    <s v="4"/>
    <n v="409"/>
    <n v="239"/>
    <x v="4"/>
    <s v="Check"/>
    <x v="1"/>
    <n v="0"/>
    <x v="3"/>
    <n v="0"/>
    <x v="1"/>
    <n v="0"/>
    <n v="10"/>
    <n v="11.33"/>
    <n v="7.6"/>
    <m/>
    <n v="1.8"/>
    <n v="16.100000000000001"/>
    <n v="1.1100000000000001"/>
    <n v="4.9813410687958344"/>
    <n v="5.5109739121414858"/>
    <n v="2"/>
    <n v="593.33231568336487"/>
    <n v="5214.0330266952515"/>
    <n v="192.86059617996216"/>
    <n v="2.5954174995422363"/>
    <n v="29.18625352025332"/>
    <n v="2.5837116241455078"/>
    <n v="3.3"/>
    <n v="0.43"/>
    <n v="17"/>
    <n v="2.6"/>
    <n v="2.8599720169067382"/>
    <n v="4.4800000000000004"/>
    <n v="4.5"/>
    <n v="1.5"/>
    <n v="7.6981172943115226"/>
    <n v="2.52"/>
    <n v="0.34860000000000002"/>
    <n v="60.7"/>
    <n v="30.5"/>
    <n v="30.200000000000003"/>
    <n v="695.42484581497797"/>
    <n v="780.77244052863432"/>
    <n v="0.5"/>
    <n v="359.7"/>
    <n v="34"/>
    <n v="189.7"/>
    <n v="30.5"/>
    <n v="244.39668406509057"/>
    <n v="5627.8"/>
    <n v="6318.4845454545457"/>
    <n v="9.5040000000000013"/>
    <n v="0.15"/>
    <n v="10.8"/>
    <n v="61.3"/>
    <n v="35"/>
    <n v="4.5"/>
    <n v="43.117485714285721"/>
    <n v="44.463349430222962"/>
    <n v="2667.8009658133778"/>
    <n v="2996.4255393294802"/>
    <n v="3"/>
    <n v="2.96"/>
    <n v="0.16"/>
    <n v="3.03"/>
    <n v="0.215"/>
    <n v="20.584575436123348"/>
    <n v="1.1126797533039647"/>
    <n v="21.07137282819383"/>
    <n v="1.4951634185022027"/>
    <n v="23.110864239647576"/>
    <n v="1.249235904845815"/>
    <n v="23.657404948017618"/>
    <n v="1.6786607471365638"/>
    <n v="3.25"/>
    <n v="0.23"/>
    <n v="1.94"/>
    <n v="0.28999999999999998"/>
    <n v="0.92"/>
    <n v="0.16300000000000001"/>
    <n v="1.48"/>
    <n v="0.126"/>
    <n v="51.775759999999998"/>
    <n v="9.1733140000000013"/>
    <n v="83.291440000000009"/>
    <n v="7.0910280000000006"/>
    <n v="58.130057818181811"/>
    <n v="10.299129809090909"/>
    <n v="93.513571272727276"/>
    <n v="7.9612905272727277"/>
    <n v="2.34"/>
    <n v="0.38400000000000001"/>
    <n v="0.34"/>
    <n v="0.128"/>
    <n v="62.426542600033031"/>
    <n v="10.24435570872337"/>
    <n v="9.0705232837654854"/>
    <n v="3.4147852362411237"/>
    <n v="70.087981919127998"/>
    <n v="11.501617545703056"/>
    <n v="10.183723868591249"/>
    <n v="3.8338725152343525"/>
    <m/>
    <m/>
    <m/>
    <m/>
    <m/>
    <m/>
    <m/>
    <m/>
  </r>
  <r>
    <n v="2019"/>
    <n v="6"/>
    <x v="5"/>
    <s v="4"/>
    <n v="410"/>
    <n v="240"/>
    <x v="2"/>
    <s v="MAP"/>
    <x v="0"/>
    <n v="112"/>
    <x v="2"/>
    <n v="135"/>
    <x v="1"/>
    <n v="0"/>
    <n v="10"/>
    <n v="11.33"/>
    <n v="7.6"/>
    <m/>
    <n v="1.8"/>
    <n v="16.100000000000001"/>
    <n v="1.1100000000000001"/>
    <n v="4.9813410687958344"/>
    <n v="5.5109739121414858"/>
    <n v="2"/>
    <n v="593.33231568336487"/>
    <n v="5214.0330266952515"/>
    <n v="192.86059617996216"/>
    <n v="2.5954174995422363"/>
    <n v="29.18625352025332"/>
    <n v="2.5837116241455078"/>
    <n v="3.3"/>
    <n v="0.43"/>
    <n v="17"/>
    <n v="2.6"/>
    <n v="2.8599720169067382"/>
    <n v="4.4800000000000004"/>
    <n v="4.5"/>
    <n v="1.5"/>
    <n v="7.6981172943115226"/>
    <n v="2.52"/>
    <n v="0.53100000000000003"/>
    <n v="96.3"/>
    <n v="30.5"/>
    <n v="65.8"/>
    <n v="1515.1971806167398"/>
    <n v="1701.1531982378854"/>
    <n v="0.82"/>
    <n v="491.6"/>
    <n v="34"/>
    <n v="246.5"/>
    <n v="30.5"/>
    <n v="387.06293706293707"/>
    <n v="8913.02"/>
    <n v="10006.890636363636"/>
    <n v="14.652000000000001"/>
    <n v="0.15"/>
    <n v="10.8"/>
    <n v="61.8"/>
    <n v="35"/>
    <n v="4.5"/>
    <n v="66.84731428571429"/>
    <n v="68.933877853014039"/>
    <n v="4136.032671180842"/>
    <n v="4645.5166956763005"/>
    <n v="4.6399999999999997"/>
    <n v="3.37"/>
    <n v="0.246"/>
    <n v="3.79"/>
    <n v="0.26900000000000002"/>
    <n v="51.062144986784133"/>
    <n v="3.72738506431718"/>
    <n v="57.425973145374442"/>
    <n v="4.0758804158590305"/>
    <n v="57.328862780616731"/>
    <n v="4.1848368676651972"/>
    <n v="64.473706213215848"/>
    <n v="4.5761021032599114"/>
    <n v="3.43"/>
    <n v="0.249"/>
    <n v="1.8"/>
    <n v="0.30599999999999999"/>
    <n v="1.03"/>
    <n v="0.16400000000000001"/>
    <n v="1.39"/>
    <n v="0.122"/>
    <n v="91.804106000000004"/>
    <n v="14.617352800000001"/>
    <n v="123.890978"/>
    <n v="10.8738844"/>
    <n v="103.07097355454545"/>
    <n v="16.411300643636363"/>
    <n v="139.09577984545456"/>
    <n v="12.208406576363636"/>
    <n v="2.2599999999999998"/>
    <n v="0.42099999999999999"/>
    <n v="0.35"/>
    <n v="0.129"/>
    <n v="93.474338368687029"/>
    <n v="17.412697545671346"/>
    <n v="14.476114349132946"/>
    <n v="5.3354821458232866"/>
    <n v="104.94618898666225"/>
    <n v="19.549710426276466"/>
    <n v="16.252728382890169"/>
    <n v="5.9902913182652355"/>
    <n v="0.93436509822200309"/>
    <n v="0.3321391509730966"/>
    <n v="14.751975523528152"/>
    <n v="0.13445193385120616"/>
    <n v="0.30837599507157376"/>
    <m/>
    <m/>
    <m/>
  </r>
  <r>
    <n v="2019"/>
    <n v="7"/>
    <x v="6"/>
    <s v="1"/>
    <n v="101"/>
    <n v="241"/>
    <x v="0"/>
    <s v="MAP_ES"/>
    <x v="0"/>
    <n v="112"/>
    <x v="0"/>
    <n v="45"/>
    <x v="0"/>
    <n v="11"/>
    <n v="10"/>
    <n v="4.3"/>
    <n v="6.7"/>
    <m/>
    <n v="2.6"/>
    <n v="22.200000000000003"/>
    <n v="19.7"/>
    <n v="12.098904781051948"/>
    <n v="16.660696333177743"/>
    <n v="15.2"/>
    <n v="529.08472657203674"/>
    <n v="2396.6003179550171"/>
    <n v="291.26734972000122"/>
    <n v="2.2358119487762451"/>
    <n v="15.743142517375365"/>
    <n v="2.3070955276489258"/>
    <n v="4.66"/>
    <n v="0.45"/>
    <n v="8.1999999999999993"/>
    <n v="3.9"/>
    <n v="9.0560045623779288"/>
    <n v="4.42"/>
    <n v="2.4"/>
    <n v="4.2"/>
    <n v="8.9450197601318351"/>
    <n v="2.2999999999999998"/>
    <n v="0.60299999999999998"/>
    <n v="90.9"/>
    <n v="30.5"/>
    <n v="60.400000000000006"/>
    <n v="1390.8496916299559"/>
    <n v="1561.5448810572686"/>
    <n v="0.9"/>
    <n v="328.4"/>
    <n v="34"/>
    <n v="186.6"/>
    <n v="30.5"/>
    <n v="477.20788043478268"/>
    <n v="10988.82"/>
    <n v="12337.44790909091"/>
    <n v="15.268000000000002"/>
    <n v="0.15"/>
    <n v="10.4"/>
    <n v="62"/>
    <n v="35"/>
    <n v="4.5"/>
    <n v="69.686780952380957"/>
    <n v="72.184226281310202"/>
    <n v="4331.0535768786121"/>
    <n v="4864.5606311213869"/>
    <n v="4.8600000000000003"/>
    <n v="3.68"/>
    <n v="0.26"/>
    <n v="3.76"/>
    <n v="0.255"/>
    <n v="51.183268651982381"/>
    <n v="3.6162091982378852"/>
    <n v="52.295948405286339"/>
    <n v="3.5466667136563879"/>
    <n v="57.464851622907489"/>
    <n v="4.0600166907488981"/>
    <n v="58.7140875277533"/>
    <n v="3.9819394466960354"/>
    <n v="3.02"/>
    <n v="0.25600000000000001"/>
    <n v="1.61"/>
    <n v="0.23300000000000001"/>
    <n v="0.36"/>
    <n v="8.6999999999999994E-2"/>
    <n v="0.96"/>
    <n v="4.3999999999999997E-2"/>
    <n v="39.559751999999996"/>
    <n v="9.560273399999998"/>
    <n v="105.49267199999998"/>
    <n v="4.8350807999999992"/>
    <n v="44.41481247272727"/>
    <n v="10.73357968090909"/>
    <n v="118.43949992727271"/>
    <n v="5.4284770799999986"/>
    <n v="1.67"/>
    <n v="0.38800000000000001"/>
    <n v="0.32"/>
    <n v="0.106"/>
    <n v="72.328594733872819"/>
    <n v="16.804487878289017"/>
    <n v="13.85937144601156"/>
    <n v="4.5909167914913285"/>
    <n v="81.205285905757222"/>
    <n v="18.866856845169941"/>
    <n v="15.560294305294796"/>
    <n v="5.1543474886289005"/>
    <n v="0.72299323752596478"/>
    <n v="0.96161349873445157"/>
    <n v="6.994680691586372"/>
    <n v="-4.9990299420466046E-2"/>
    <n v="-0.11465665004694048"/>
    <n v="0.46857704442080911"/>
    <n v="-23.676306261692101"/>
    <n v="1.0225189090908981E-2"/>
  </r>
  <r>
    <n v="2019"/>
    <n v="7"/>
    <x v="6"/>
    <s v="1"/>
    <n v="102"/>
    <n v="242"/>
    <x v="1"/>
    <s v="MAP"/>
    <x v="0"/>
    <n v="112"/>
    <x v="1"/>
    <n v="90"/>
    <x v="1"/>
    <n v="0"/>
    <n v="10"/>
    <n v="4.3"/>
    <n v="6.7"/>
    <m/>
    <n v="2.6"/>
    <n v="22.200000000000003"/>
    <n v="19.7"/>
    <n v="12.098904781051948"/>
    <n v="16.660696333177743"/>
    <n v="15.2"/>
    <n v="529.08472657203674"/>
    <n v="2396.6003179550171"/>
    <n v="291.26734972000122"/>
    <n v="2.2358119487762451"/>
    <n v="15.743142517375365"/>
    <n v="2.3070955276489258"/>
    <n v="4.66"/>
    <n v="0.45"/>
    <n v="8.1999999999999993"/>
    <n v="3.9"/>
    <n v="9.0560045623779288"/>
    <n v="4.42"/>
    <n v="2.4"/>
    <n v="4.2"/>
    <n v="8.9450197601318351"/>
    <n v="2.2999999999999998"/>
    <n v="0.66090000000000004"/>
    <n v="86.4"/>
    <n v="30.5"/>
    <n v="55.900000000000006"/>
    <n v="1287.2267841409694"/>
    <n v="1445.2046167400883"/>
    <n v="0.96"/>
    <n v="414.8"/>
    <n v="34"/>
    <n v="239.8"/>
    <n v="30.5"/>
    <n v="527.64705882352951"/>
    <n v="12150.29"/>
    <n v="13641.461954545455"/>
    <n v="15.928000000000003"/>
    <n v="0.15"/>
    <n v="10.199999999999999"/>
    <n v="61.9"/>
    <n v="35"/>
    <n v="4.5"/>
    <n v="72.729066666666682"/>
    <n v="75.503701579961472"/>
    <n v="4530.2220947976884"/>
    <n v="5088.2630892023126"/>
    <n v="5.09"/>
    <n v="3.86"/>
    <n v="0.316"/>
    <n v="3.77"/>
    <n v="0.26800000000000002"/>
    <n v="49.68695386784141"/>
    <n v="4.0676366378854629"/>
    <n v="48.528449762114541"/>
    <n v="3.4497677814977981"/>
    <n v="55.784898206167398"/>
    <n v="4.5668465888986791"/>
    <n v="54.484214051101326"/>
    <n v="3.8731483728634371"/>
    <n v="2.92"/>
    <n v="0.29299999999999998"/>
    <n v="1.83"/>
    <n v="0.23599999999999999"/>
    <n v="0.44"/>
    <n v="0.11600000000000001"/>
    <n v="1.05"/>
    <n v="5.0999999999999997E-2"/>
    <n v="53.461276000000005"/>
    <n v="14.094336400000001"/>
    <n v="127.57804500000002"/>
    <n v="6.1966478999999994"/>
    <n v="60.022432600000002"/>
    <n v="15.824095867272728"/>
    <n v="143.23535052272729"/>
    <n v="6.9571455968181812"/>
    <n v="1.64"/>
    <n v="0.378"/>
    <n v="0.31"/>
    <n v="0.10299999999999999"/>
    <n v="74.295642354682087"/>
    <n v="17.124239518335262"/>
    <n v="14.043688493872834"/>
    <n v="4.6661287576416184"/>
    <n v="83.413743916393059"/>
    <n v="19.225850731949134"/>
    <n v="15.767232081757227"/>
    <n v="5.2387900142612711"/>
    <n v="0.7426557532013951"/>
    <n v="0.48995542130349473"/>
    <n v="5.9829232133590269"/>
    <n v="3.5554962213576229E-2"/>
    <n v="8.1548078471505109E-2"/>
    <m/>
    <m/>
    <m/>
  </r>
  <r>
    <n v="2019"/>
    <n v="7"/>
    <x v="6"/>
    <s v="1"/>
    <n v="103"/>
    <n v="243"/>
    <x v="2"/>
    <s v="MAP"/>
    <x v="0"/>
    <n v="112"/>
    <x v="2"/>
    <n v="135"/>
    <x v="1"/>
    <n v="0"/>
    <n v="10"/>
    <n v="4.3"/>
    <n v="6.7"/>
    <m/>
    <n v="2.6"/>
    <n v="22.200000000000003"/>
    <n v="19.7"/>
    <n v="12.098904781051948"/>
    <n v="16.660696333177743"/>
    <n v="15.2"/>
    <n v="529.08472657203674"/>
    <n v="2396.6003179550171"/>
    <n v="291.26734972000122"/>
    <n v="2.2358119487762451"/>
    <n v="15.743142517375365"/>
    <n v="2.3070955276489258"/>
    <n v="4.66"/>
    <n v="0.45"/>
    <n v="8.1999999999999993"/>
    <n v="3.9"/>
    <n v="9.0560045623779288"/>
    <n v="4.42"/>
    <n v="2.4"/>
    <n v="4.2"/>
    <n v="8.9450197601318351"/>
    <n v="2.2999999999999998"/>
    <n v="0.64690000000000003"/>
    <n v="102"/>
    <n v="30.5"/>
    <n v="71.5"/>
    <n v="1646.4528634361234"/>
    <n v="1848.5175330396478"/>
    <n v="1.04"/>
    <n v="359.5"/>
    <n v="34"/>
    <n v="202.1"/>
    <n v="30.5"/>
    <n v="548.27649769585253"/>
    <n v="12625.33"/>
    <n v="14174.802318181817"/>
    <n v="16.060000000000002"/>
    <n v="0.15"/>
    <n v="10.4"/>
    <n v="61.6"/>
    <n v="35"/>
    <n v="4.5"/>
    <n v="73.337523809523816"/>
    <n v="75.965805009633911"/>
    <n v="4557.9483005780348"/>
    <n v="5119.4046594219653"/>
    <n v="5.12"/>
    <n v="3.99"/>
    <n v="0.35499999999999998"/>
    <n v="3.46"/>
    <n v="0.27200000000000002"/>
    <n v="65.693469251101334"/>
    <n v="5.8449076651982379"/>
    <n v="56.96726907488987"/>
    <n v="4.4783517885462558"/>
    <n v="73.755849568281945"/>
    <n v="6.562237242290748"/>
    <n v="63.958706643171809"/>
    <n v="5.0279676898678414"/>
    <n v="2.82"/>
    <n v="0.28899999999999998"/>
    <n v="1.71"/>
    <n v="0.222"/>
    <n v="0.37"/>
    <n v="0.10199999999999999"/>
    <n v="1.1299999999999999"/>
    <n v="4.5999999999999999E-2"/>
    <n v="46.713721"/>
    <n v="12.877836599999998"/>
    <n v="142.66622899999999"/>
    <n v="5.8076518000000004"/>
    <n v="52.446768577272728"/>
    <n v="14.458298364545453"/>
    <n v="160.17526619545455"/>
    <n v="6.5204090663636363"/>
    <n v="1.53"/>
    <n v="0.41099999999999998"/>
    <n v="0.35"/>
    <n v="0.109"/>
    <n v="69.736608998843934"/>
    <n v="18.733167515375722"/>
    <n v="15.95281905202312"/>
    <n v="4.9681636476300586"/>
    <n v="78.295192830520236"/>
    <n v="21.032238074080922"/>
    <n v="17.910665026589594"/>
    <n v="5.5778928225664748"/>
    <n v="0.69708386979823767"/>
    <n v="0.35732650482638334"/>
    <n v="4.2192937734960383"/>
    <n v="2.6966936582417608E-2"/>
    <n v="6.1850771978022037E-2"/>
    <m/>
    <m/>
    <m/>
  </r>
  <r>
    <n v="2019"/>
    <n v="7"/>
    <x v="6"/>
    <s v="1"/>
    <n v="104"/>
    <n v="244"/>
    <x v="3"/>
    <s v="MESZ"/>
    <x v="0"/>
    <n v="112"/>
    <x v="0"/>
    <n v="45"/>
    <x v="0"/>
    <n v="11"/>
    <n v="10"/>
    <n v="4.3"/>
    <n v="6.7"/>
    <m/>
    <n v="2.6"/>
    <n v="22.200000000000003"/>
    <n v="19.7"/>
    <n v="12.098904781051948"/>
    <n v="16.660696333177743"/>
    <n v="15.2"/>
    <n v="529.08472657203674"/>
    <n v="2396.6003179550171"/>
    <n v="291.26734972000122"/>
    <n v="2.2358119487762451"/>
    <n v="15.743142517375365"/>
    <n v="2.3070955276489258"/>
    <n v="4.66"/>
    <n v="0.45"/>
    <n v="8.1999999999999993"/>
    <n v="3.9"/>
    <n v="9.0560045623779288"/>
    <n v="4.42"/>
    <n v="2.4"/>
    <n v="4.2"/>
    <n v="8.9450197601318351"/>
    <n v="2.2999999999999998"/>
    <n v="0.63900000000000001"/>
    <n v="85.9"/>
    <n v="30.5"/>
    <n v="55.400000000000006"/>
    <n v="1275.713127753304"/>
    <n v="1432.2779207048457"/>
    <n v="0.96"/>
    <n v="370.3"/>
    <n v="34"/>
    <n v="207.3"/>
    <n v="30.5"/>
    <n v="504.69223907225688"/>
    <n v="11621.71"/>
    <n v="13048.010772727272"/>
    <n v="16.060000000000002"/>
    <n v="0.15"/>
    <n v="10.3"/>
    <n v="61.9"/>
    <n v="35"/>
    <n v="4.5"/>
    <n v="73.337523809523816"/>
    <n v="76.050588274153611"/>
    <n v="4563.0352964492167"/>
    <n v="5125.1182806936422"/>
    <n v="5.12"/>
    <n v="3.45"/>
    <n v="0.27600000000000002"/>
    <n v="3.14"/>
    <n v="0.28199999999999997"/>
    <n v="44.012102907488988"/>
    <n v="3.5209682325991194"/>
    <n v="40.057392211453752"/>
    <n v="3.5975110202643168"/>
    <n v="49.413588264317184"/>
    <n v="3.9530870611453746"/>
    <n v="44.973526710132163"/>
    <n v="4.0390237363876649"/>
    <n v="2.88"/>
    <n v="0.248"/>
    <n v="1.56"/>
    <n v="0.24"/>
    <n v="0.36"/>
    <n v="7.3999999999999996E-2"/>
    <n v="1.05"/>
    <n v="4.9000000000000002E-2"/>
    <n v="41.838155999999998"/>
    <n v="8.6000654000000001"/>
    <n v="122.02795499999999"/>
    <n v="5.6946378999999991"/>
    <n v="46.972838781818183"/>
    <n v="9.6555279718181826"/>
    <n v="137.00411311363635"/>
    <n v="6.3935252786363623"/>
    <n v="1.55"/>
    <n v="0.40799999999999997"/>
    <n v="0.35"/>
    <n v="0.113"/>
    <n v="70.727047094962856"/>
    <n v="18.617184009512801"/>
    <n v="15.970623537572257"/>
    <n v="5.1562298849876145"/>
    <n v="79.407184692981019"/>
    <n v="20.902020228862103"/>
    <n v="17.930654608092489"/>
    <n v="5.7890399163270034"/>
    <n v="0.70698424251136482"/>
    <n v="1.065342519309995"/>
    <n v="12.784850682080933"/>
    <n v="-2.8721151095993651E-2"/>
    <n v="-6.5874199761453325E-2"/>
    <n v="0.52627635602972755"/>
    <n v="1.075279033110829E-2"/>
    <n v="9.7956843512396585E-2"/>
  </r>
  <r>
    <n v="2019"/>
    <n v="7"/>
    <x v="6"/>
    <s v="1"/>
    <n v="105"/>
    <n v="245"/>
    <x v="4"/>
    <s v="Check"/>
    <x v="1"/>
    <n v="0"/>
    <x v="3"/>
    <n v="0"/>
    <x v="1"/>
    <n v="0"/>
    <n v="10"/>
    <n v="4.3"/>
    <n v="6.7"/>
    <m/>
    <n v="2.6"/>
    <n v="22.200000000000003"/>
    <n v="19.7"/>
    <n v="12.098904781051948"/>
    <n v="16.660696333177743"/>
    <n v="15.2"/>
    <n v="529.08472657203674"/>
    <n v="2396.6003179550171"/>
    <n v="291.26734972000122"/>
    <n v="2.2358119487762451"/>
    <n v="15.743142517375365"/>
    <n v="2.3070955276489258"/>
    <n v="4.66"/>
    <n v="0.45"/>
    <n v="8.1999999999999993"/>
    <n v="3.9"/>
    <n v="9.0560045623779288"/>
    <n v="4.42"/>
    <n v="2.4"/>
    <n v="4.2"/>
    <n v="8.9450197601318351"/>
    <n v="2.2999999999999998"/>
    <n v="0.5272"/>
    <n v="78.900000000000006"/>
    <n v="30.5"/>
    <n v="48.400000000000006"/>
    <n v="1114.5219383259912"/>
    <n v="1251.3041762114538"/>
    <n v="0.7"/>
    <n v="295"/>
    <n v="34"/>
    <n v="181.2"/>
    <n v="30.5"/>
    <n v="404.17624521072787"/>
    <n v="9307.09"/>
    <n v="10449.323772727272"/>
    <n v="9.8120000000000012"/>
    <n v="0.15"/>
    <n v="10.4"/>
    <n v="61.7"/>
    <n v="35"/>
    <n v="4.5"/>
    <n v="44.537219047619047"/>
    <n v="46.133350597302503"/>
    <n v="2768.0010358381501"/>
    <n v="3108.9684361618492"/>
    <n v="3.11"/>
    <n v="3.26"/>
    <n v="0.25900000000000001"/>
    <n v="3.27"/>
    <n v="0.23699999999999999"/>
    <n v="36.333415189427306"/>
    <n v="2.8866118202643176"/>
    <n v="36.444867383259911"/>
    <n v="2.6414169938325989"/>
    <n v="40.792516144493383"/>
    <n v="3.2408778163876657"/>
    <n v="40.917646562114534"/>
    <n v="2.9655908976211451"/>
    <n v="2.2799999999999998"/>
    <n v="0.24199999999999999"/>
    <n v="1.68"/>
    <n v="0.2"/>
    <n v="0.27"/>
    <n v="6.5000000000000002E-2"/>
    <n v="0.93"/>
    <n v="3.7999999999999999E-2"/>
    <n v="25.129143000000003"/>
    <n v="6.0496084999999997"/>
    <n v="86.555937000000014"/>
    <n v="3.5366941999999999"/>
    <n v="28.213174186363641"/>
    <n v="6.792060452272727"/>
    <n v="97.178711086363663"/>
    <n v="3.9707430336363636"/>
    <n v="1.47"/>
    <n v="0.40500000000000003"/>
    <n v="0.34"/>
    <n v="0.113"/>
    <n v="40.689615226820806"/>
    <n v="11.210404195144509"/>
    <n v="9.4112035218497105"/>
    <n v="3.1278411704971094"/>
    <n v="45.683340731930627"/>
    <n v="12.586226528184971"/>
    <n v="10.56621486316763"/>
    <n v="3.5117125868763002"/>
    <m/>
    <m/>
    <m/>
    <m/>
    <m/>
    <m/>
    <m/>
    <m/>
  </r>
  <r>
    <n v="2019"/>
    <n v="7"/>
    <x v="6"/>
    <s v="1"/>
    <n v="106"/>
    <n v="246"/>
    <x v="5"/>
    <s v="MAP_AS"/>
    <x v="0"/>
    <n v="112"/>
    <x v="0"/>
    <n v="45"/>
    <x v="0"/>
    <n v="11"/>
    <n v="10"/>
    <n v="4.3"/>
    <n v="6.7"/>
    <m/>
    <n v="2.6"/>
    <n v="22.200000000000003"/>
    <n v="19.7"/>
    <n v="12.098904781051948"/>
    <n v="16.660696333177743"/>
    <n v="15.2"/>
    <n v="529.08472657203674"/>
    <n v="2396.6003179550171"/>
    <n v="291.26734972000122"/>
    <n v="2.2358119487762451"/>
    <n v="15.743142517375365"/>
    <n v="2.3070955276489258"/>
    <n v="4.66"/>
    <n v="0.45"/>
    <n v="8.1999999999999993"/>
    <n v="3.9"/>
    <n v="9.0560045623779288"/>
    <n v="4.42"/>
    <n v="2.4"/>
    <n v="4.2"/>
    <n v="8.9450197601318351"/>
    <n v="2.2999999999999998"/>
    <n v="0.66669999999999996"/>
    <n v="102.7"/>
    <n v="30.5"/>
    <n v="72.2"/>
    <n v="1662.5719823788547"/>
    <n v="1866.6149074889868"/>
    <n v="1.1599999999999999"/>
    <n v="344.8"/>
    <n v="34"/>
    <n v="192.7"/>
    <n v="30.5"/>
    <n v="605.37966537966531"/>
    <n v="13940.27"/>
    <n v="15651.121318181818"/>
    <n v="16.060000000000002"/>
    <n v="0.15"/>
    <n v="10.4"/>
    <n v="62.1"/>
    <n v="35"/>
    <n v="4.5"/>
    <n v="73.337523809523816"/>
    <n v="75.965805009633911"/>
    <n v="4557.9483005780348"/>
    <n v="5119.4046594219653"/>
    <n v="5.12"/>
    <n v="3.31"/>
    <n v="0.27"/>
    <n v="3.58"/>
    <n v="0.27"/>
    <n v="55.031132616740088"/>
    <n v="4.4889443524229078"/>
    <n v="59.520076969163"/>
    <n v="4.4889443524229078"/>
    <n v="61.784953437885456"/>
    <n v="5.039860250220265"/>
    <n v="66.824813688105735"/>
    <n v="5.039860250220265"/>
    <n v="2.74"/>
    <n v="0.26"/>
    <n v="1.66"/>
    <n v="0.23899999999999999"/>
    <n v="0.26"/>
    <n v="5.6000000000000001E-2"/>
    <n v="0.99"/>
    <n v="4.3999999999999997E-2"/>
    <n v="36.244701999999997"/>
    <n v="7.8065512000000012"/>
    <n v="138.00867299999999"/>
    <n v="6.1337187999999996"/>
    <n v="40.69291542727273"/>
    <n v="8.7646279381818193"/>
    <n v="154.94610104999998"/>
    <n v="6.8864933799999992"/>
    <n v="1.59"/>
    <n v="0.377"/>
    <n v="0.32"/>
    <n v="0.11799999999999999"/>
    <n v="72.471377979190763"/>
    <n v="17.183465093179191"/>
    <n v="14.585434561849713"/>
    <n v="5.3783789946820804"/>
    <n v="81.365592549364166"/>
    <n v="19.292344900069363"/>
    <n v="16.375465167167633"/>
    <n v="6.0384527803930634"/>
    <n v="0.72442049214326654"/>
    <n v="0.98329994393829567"/>
    <n v="12.657881320488114"/>
    <n v="-8.4289492483307055E-2"/>
    <n v="-0.19332452404428224"/>
    <n v="0.5489502527630058"/>
    <n v="-0.50866732527587866"/>
    <n v="0.1427721254545454"/>
  </r>
  <r>
    <n v="2019"/>
    <n v="7"/>
    <x v="6"/>
    <s v="1"/>
    <n v="107"/>
    <n v="247"/>
    <x v="6"/>
    <s v="MAP"/>
    <x v="0"/>
    <n v="112"/>
    <x v="0"/>
    <n v="45"/>
    <x v="1"/>
    <n v="0"/>
    <n v="10"/>
    <n v="4.3"/>
    <n v="6.7"/>
    <m/>
    <n v="2.6"/>
    <n v="22.200000000000003"/>
    <n v="19.7"/>
    <n v="12.098904781051948"/>
    <n v="16.660696333177743"/>
    <n v="15.2"/>
    <n v="529.08472657203674"/>
    <n v="2396.6003179550171"/>
    <n v="291.26734972000122"/>
    <n v="2.2358119487762451"/>
    <n v="15.743142517375365"/>
    <n v="2.3070955276489258"/>
    <n v="4.66"/>
    <n v="0.45"/>
    <n v="8.1999999999999993"/>
    <n v="3.9"/>
    <n v="9.0560045623779288"/>
    <n v="4.42"/>
    <n v="2.4"/>
    <n v="4.2"/>
    <n v="8.9450197601318351"/>
    <n v="2.2999999999999998"/>
    <n v="0.61119999999999997"/>
    <n v="89.4"/>
    <n v="30.5"/>
    <n v="58.900000000000006"/>
    <n v="1356.3087224669605"/>
    <n v="1522.7647929515419"/>
    <n v="0.82"/>
    <n v="335.8"/>
    <n v="34"/>
    <n v="197.8"/>
    <n v="30.5"/>
    <n v="454.55931080185553"/>
    <n v="10467.280000000001"/>
    <n v="11751.900727272729"/>
    <n v="15.664000000000001"/>
    <n v="0.15"/>
    <n v="10.199999999999999"/>
    <n v="61.8"/>
    <n v="35"/>
    <n v="4.5"/>
    <n v="71.512152380952372"/>
    <n v="74.240361662537836"/>
    <n v="4454.4216997522699"/>
    <n v="5003.1254636762997"/>
    <n v="5"/>
    <n v="3.82"/>
    <n v="0.30199999999999999"/>
    <n v="3.68"/>
    <n v="0.25800000000000001"/>
    <n v="51.810993198237888"/>
    <n v="4.0960523418502213"/>
    <n v="49.912160986784144"/>
    <n v="3.4992765039647584"/>
    <n v="58.169615090748906"/>
    <n v="4.598749674713658"/>
    <n v="56.037744380616743"/>
    <n v="3.9287331658149789"/>
    <n v="2.69"/>
    <n v="0.25"/>
    <n v="1.59"/>
    <n v="0.217"/>
    <n v="0.41"/>
    <n v="8.5000000000000006E-2"/>
    <n v="1.07"/>
    <n v="4.9000000000000002E-2"/>
    <n v="42.915847999999997"/>
    <n v="8.8971880000000017"/>
    <n v="111.99989600000002"/>
    <n v="5.1289671999999999"/>
    <n v="48.182792981818181"/>
    <n v="9.9891156181818204"/>
    <n v="125.74533778181821"/>
    <n v="5.7584313563636362"/>
    <n v="1.71"/>
    <n v="0.47699999999999998"/>
    <n v="0.39"/>
    <n v="0.13300000000000001"/>
    <n v="76.170611065763822"/>
    <n v="21.247591507818328"/>
    <n v="17.372244629033855"/>
    <n v="5.9243808606705191"/>
    <n v="85.518822423834848"/>
    <n v="23.855250465596029"/>
    <n v="19.504292833506192"/>
    <n v="6.6514639662982651"/>
    <n v="0.76139785241779312"/>
    <n v="1.215863938103773"/>
    <n v="10.073899192806655"/>
    <n v="4.4319246306174405E-2"/>
    <n v="0.10164964749122569"/>
    <m/>
    <m/>
    <m/>
  </r>
  <r>
    <n v="2019"/>
    <n v="7"/>
    <x v="6"/>
    <s v="1"/>
    <n v="108"/>
    <n v="248"/>
    <x v="7"/>
    <s v="Urea"/>
    <x v="0"/>
    <n v="112"/>
    <x v="3"/>
    <n v="0"/>
    <x v="1"/>
    <n v="0"/>
    <n v="10"/>
    <n v="4.3"/>
    <n v="6.7"/>
    <m/>
    <n v="2.6"/>
    <n v="22.200000000000003"/>
    <n v="19.7"/>
    <n v="12.098904781051948"/>
    <n v="16.660696333177743"/>
    <n v="15.2"/>
    <n v="529.08472657203674"/>
    <n v="2396.6003179550171"/>
    <n v="291.26734972000122"/>
    <n v="2.2358119487762451"/>
    <n v="15.743142517375365"/>
    <n v="2.3070955276489258"/>
    <n v="4.66"/>
    <n v="0.45"/>
    <n v="8.1999999999999993"/>
    <n v="3.9"/>
    <n v="9.0560045623779288"/>
    <n v="4.42"/>
    <n v="2.4"/>
    <n v="4.2"/>
    <n v="8.9450197601318351"/>
    <n v="2.2999999999999998"/>
    <n v="0.58340000000000003"/>
    <n v="75.8"/>
    <n v="30.5"/>
    <n v="45.3"/>
    <n v="1043.1372687224668"/>
    <n v="1171.1586607929514"/>
    <n v="0.92"/>
    <n v="252.7"/>
    <n v="34"/>
    <n v="165.6"/>
    <n v="30.5"/>
    <n v="568.32190214906268"/>
    <n v="13086.93"/>
    <n v="14693.053227272727"/>
    <n v="15.224"/>
    <n v="0.15"/>
    <n v="10.4"/>
    <n v="62.2"/>
    <n v="35"/>
    <n v="4.5"/>
    <n v="69.483961904761898"/>
    <n v="71.974138574181097"/>
    <n v="4318.4483144508658"/>
    <n v="4850.4026295491312"/>
    <n v="4.8499999999999996"/>
    <n v="3.54"/>
    <n v="0.20200000000000001"/>
    <n v="3.42"/>
    <n v="0.24199999999999999"/>
    <n v="36.927059312775327"/>
    <n v="2.1071372828193833"/>
    <n v="35.675294590308368"/>
    <n v="2.5243921903083697"/>
    <n v="41.459016592070483"/>
    <n v="2.3657404948017624"/>
    <n v="40.053626199118945"/>
    <n v="2.8342039591189425"/>
    <n v="2.97"/>
    <n v="0.24"/>
    <n v="1.54"/>
    <n v="0.23400000000000001"/>
    <n v="0.42"/>
    <n v="6.7000000000000004E-2"/>
    <n v="1.1299999999999999"/>
    <n v="4.4999999999999998E-2"/>
    <n v="54.965105999999999"/>
    <n v="8.7682431000000012"/>
    <n v="147.88230899999999"/>
    <n v="5.8891185000000004"/>
    <n v="61.710823554545456"/>
    <n v="9.8443456622727279"/>
    <n v="166.0315014681818"/>
    <n v="6.6118739522727275"/>
    <n v="1.59"/>
    <n v="0.38900000000000001"/>
    <n v="0.32"/>
    <n v="0.13"/>
    <n v="68.66332819976877"/>
    <n v="16.798763943213871"/>
    <n v="13.819034606242772"/>
    <n v="5.6139828087861252"/>
    <n v="77.090191206104024"/>
    <n v="18.860430427153755"/>
    <n v="15.515007035190749"/>
    <n v="6.3029716080462403"/>
    <n v="0.68635540531537376"/>
    <m/>
    <m/>
    <m/>
    <m/>
    <m/>
    <m/>
    <m/>
  </r>
  <r>
    <n v="2019"/>
    <n v="7"/>
    <x v="6"/>
    <s v="1"/>
    <n v="109"/>
    <n v="249"/>
    <x v="8"/>
    <s v="MES10"/>
    <x v="0"/>
    <n v="112"/>
    <x v="0"/>
    <n v="45"/>
    <x v="0"/>
    <n v="11"/>
    <n v="10"/>
    <n v="4.3"/>
    <n v="6.7"/>
    <m/>
    <n v="2.6"/>
    <n v="22.200000000000003"/>
    <n v="19.7"/>
    <n v="12.098904781051948"/>
    <n v="16.660696333177743"/>
    <n v="15.2"/>
    <n v="529.08472657203674"/>
    <n v="2396.6003179550171"/>
    <n v="291.26734972000122"/>
    <n v="2.2358119487762451"/>
    <n v="15.743142517375365"/>
    <n v="2.3070955276489258"/>
    <n v="4.66"/>
    <n v="0.45"/>
    <n v="8.1999999999999993"/>
    <n v="3.9"/>
    <n v="9.0560045623779288"/>
    <n v="4.42"/>
    <n v="2.4"/>
    <n v="4.2"/>
    <n v="8.9450197601318351"/>
    <n v="2.2999999999999998"/>
    <n v="0.63249999999999995"/>
    <n v="78.599999999999994"/>
    <n v="30.5"/>
    <n v="48.099999999999994"/>
    <n v="1107.6137444933918"/>
    <n v="1243.548158590308"/>
    <n v="0.86"/>
    <n v="367.7"/>
    <n v="34"/>
    <n v="202.7"/>
    <n v="30.5"/>
    <n v="443.78783338327838"/>
    <n v="10219.24"/>
    <n v="11473.419454545456"/>
    <n v="15.136000000000001"/>
    <n v="0.15"/>
    <n v="9.8000000000000007"/>
    <n v="62.4"/>
    <n v="35"/>
    <n v="4.5"/>
    <n v="69.078323809523809"/>
    <n v="72.03311916322599"/>
    <n v="4321.9871497935592"/>
    <n v="4854.3773850635835"/>
    <n v="4.8499999999999996"/>
    <n v="3.81"/>
    <n v="0.27100000000000002"/>
    <n v="3.29"/>
    <n v="0.27"/>
    <n v="42.200083665198228"/>
    <n v="3.0016332475770917"/>
    <n v="36.44049219383259"/>
    <n v="2.990557110132158"/>
    <n v="47.379184842290734"/>
    <n v="3.3700155097797349"/>
    <n v="40.912734417621131"/>
    <n v="3.3575800281938322"/>
    <n v="2.8"/>
    <n v="0.24199999999999999"/>
    <n v="1.56"/>
    <n v="0.22700000000000001"/>
    <n v="0.39"/>
    <n v="0.09"/>
    <n v="1.01"/>
    <n v="4.8000000000000001E-2"/>
    <n v="39.855035999999998"/>
    <n v="9.1973159999999989"/>
    <n v="103.21432399999999"/>
    <n v="4.9052351999999999"/>
    <n v="44.746335872727265"/>
    <n v="10.326077509090908"/>
    <n v="115.88153649090908"/>
    <n v="5.5072413381818182"/>
    <n v="1.66"/>
    <n v="0.34699999999999998"/>
    <n v="0.28000000000000003"/>
    <n v="0.124"/>
    <n v="71.744986686573085"/>
    <n v="14.997295409783648"/>
    <n v="12.101564019421968"/>
    <n v="5.3592640657440134"/>
    <n v="80.550053234470681"/>
    <n v="16.837872573711643"/>
    <n v="13.586755967260117"/>
    <n v="6.0169919283580517"/>
    <n v="0.71715951888237761"/>
    <n v="0.85819941762036911"/>
    <n v="6.7683863347462951"/>
    <n v="-0.1041344426043878"/>
    <n v="-0.23884046468896283"/>
    <n v="0.54699926621436834"/>
    <n v="-24.602055903310596"/>
    <n v="1.738557619834712E-2"/>
  </r>
  <r>
    <n v="2019"/>
    <n v="7"/>
    <x v="6"/>
    <s v="1"/>
    <n v="110"/>
    <n v="250"/>
    <x v="9"/>
    <s v="MAP_AS"/>
    <x v="0"/>
    <n v="112"/>
    <x v="0"/>
    <n v="45"/>
    <x v="2"/>
    <n v="45"/>
    <n v="10"/>
    <n v="4.3"/>
    <n v="6.7"/>
    <m/>
    <n v="2.6"/>
    <n v="22.200000000000003"/>
    <n v="19.7"/>
    <n v="12.098904781051948"/>
    <n v="16.660696333177743"/>
    <n v="15.2"/>
    <n v="529.08472657203674"/>
    <n v="2396.6003179550171"/>
    <n v="291.26734972000122"/>
    <n v="2.2358119487762451"/>
    <n v="15.743142517375365"/>
    <n v="2.3070955276489258"/>
    <n v="4.66"/>
    <n v="0.45"/>
    <n v="8.1999999999999993"/>
    <n v="3.9"/>
    <n v="9.0560045623779288"/>
    <n v="4.42"/>
    <n v="2.4"/>
    <n v="4.2"/>
    <n v="8.9450197601318351"/>
    <n v="2.2999999999999998"/>
    <n v="0.64910000000000001"/>
    <n v="84.2"/>
    <n v="30.5"/>
    <n v="53.7"/>
    <n v="1236.5666960352423"/>
    <n v="1388.327154185022"/>
    <n v="0.92"/>
    <n v="423.8"/>
    <n v="34"/>
    <n v="235.5"/>
    <n v="30.5"/>
    <n v="483.83786557208822"/>
    <n v="11141.49"/>
    <n v="12508.854681818182"/>
    <n v="16.588000000000001"/>
    <n v="0.15"/>
    <n v="10.199999999999999"/>
    <n v="62.3"/>
    <n v="35"/>
    <n v="4.5"/>
    <n v="75.771352380952379"/>
    <n v="78.662051373520498"/>
    <n v="4719.7230824112303"/>
    <n v="5301.1071530173413"/>
    <n v="5.3"/>
    <n v="3.95"/>
    <n v="0.309"/>
    <n v="3.6"/>
    <n v="0.315"/>
    <n v="48.84438449339207"/>
    <n v="3.8209910907488984"/>
    <n v="44.51640105726873"/>
    <n v="3.8951850925110132"/>
    <n v="54.838922590308364"/>
    <n v="4.2899309064317181"/>
    <n v="49.979777550660806"/>
    <n v="4.3732305356828194"/>
    <n v="2.84"/>
    <n v="0.26200000000000001"/>
    <n v="1.73"/>
    <n v="0.29099999999999998"/>
    <n v="0.4"/>
    <n v="8.5000000000000006E-2"/>
    <n v="1.1599999999999999"/>
    <n v="7.1999999999999995E-2"/>
    <n v="44.565959999999997"/>
    <n v="9.470266500000001"/>
    <n v="129.24128399999998"/>
    <n v="8.0218727999999988"/>
    <n v="50.035418727272727"/>
    <n v="10.632526479545454"/>
    <n v="145.10271430909089"/>
    <n v="9.0063753709090903"/>
    <n v="1.59"/>
    <n v="0.40600000000000003"/>
    <n v="0.33"/>
    <n v="0.13400000000000001"/>
    <n v="75.043597010338573"/>
    <n v="19.162075714589594"/>
    <n v="15.575086171957059"/>
    <n v="6.3244289304310488"/>
    <n v="84.253493007061934"/>
    <n v="21.513785006834684"/>
    <n v="17.486574020333606"/>
    <n v="7.1006088446203135"/>
    <n v="0.75013227282693751"/>
    <n v="1.0965231909701674"/>
    <n v="16.695714511496469"/>
    <n v="6.5846996973364623E-3"/>
    <n v="1.510252224159739E-2"/>
    <n v="0.15779130765822919"/>
    <n v="3.9134922892742501"/>
    <n v="8.2008341575757565E-2"/>
  </r>
  <r>
    <n v="2019"/>
    <n v="7"/>
    <x v="6"/>
    <s v="2"/>
    <n v="201"/>
    <n v="251"/>
    <x v="6"/>
    <s v="MAP"/>
    <x v="0"/>
    <n v="112"/>
    <x v="0"/>
    <n v="45"/>
    <x v="1"/>
    <n v="0"/>
    <n v="10"/>
    <n v="2.73"/>
    <n v="6.4"/>
    <n v="6.9"/>
    <n v="2.6"/>
    <n v="18.2"/>
    <n v="16.7"/>
    <n v="8.4000134030290852"/>
    <n v="14.432974015870546"/>
    <n v="15.700000000000001"/>
    <n v="501.0043203830719"/>
    <n v="2272.9319524765015"/>
    <n v="306.16482973098755"/>
    <n v="2.1260285377502441"/>
    <n v="15.17511947938611"/>
    <n v="2.5249490737915039"/>
    <n v="1.97"/>
    <n v="0.41"/>
    <n v="5.6"/>
    <n v="3.4"/>
    <n v="6.849938430786132"/>
    <n v="2.82"/>
    <n v="2.2999999999999998"/>
    <n v="3.7"/>
    <n v="5.7895040893554679"/>
    <n v="2.84"/>
    <n v="0.56940000000000002"/>
    <n v="86.7"/>
    <n v="30.5"/>
    <n v="56.2"/>
    <n v="1294.1349779735683"/>
    <n v="1452.9606343612334"/>
    <n v="0.68"/>
    <n v="363.6"/>
    <n v="34"/>
    <n v="211.9"/>
    <n v="30.5"/>
    <n v="374.247572815534"/>
    <n v="8617.92"/>
    <n v="9675.5738181818178"/>
    <n v="14.564000000000002"/>
    <n v="0.15"/>
    <n v="10.1"/>
    <n v="62"/>
    <n v="35"/>
    <n v="4.5"/>
    <n v="66.441676190476201"/>
    <n v="69.05325652628683"/>
    <n v="4143.1953915772101"/>
    <n v="4653.5617329942206"/>
    <n v="4.6500000000000004"/>
    <n v="3.31"/>
    <n v="0.251"/>
    <n v="3.08"/>
    <n v="0.23300000000000001"/>
    <n v="42.835867770925105"/>
    <n v="3.2482787947136567"/>
    <n v="39.859357321585904"/>
    <n v="3.0153344986784143"/>
    <n v="48.092996997356821"/>
    <n v="3.6469311922466963"/>
    <n v="44.751187538325993"/>
    <n v="3.385398278061674"/>
    <n v="2.87"/>
    <n v="0.27200000000000002"/>
    <n v="1.67"/>
    <n v="0.23200000000000001"/>
    <n v="0.36"/>
    <n v="6.3E-2"/>
    <n v="0.81"/>
    <n v="2.7E-2"/>
    <n v="31.024511999999998"/>
    <n v="5.4292896000000006"/>
    <n v="69.805152000000007"/>
    <n v="2.3268384000000002"/>
    <n v="34.832065745454543"/>
    <n v="6.0956115054545466"/>
    <n v="78.372147927272735"/>
    <n v="2.6124049309090913"/>
    <n v="1.52"/>
    <n v="0.41199999999999998"/>
    <n v="0.34"/>
    <n v="0.122"/>
    <n v="62.976569951973595"/>
    <n v="17.069965013298102"/>
    <n v="14.086864331362515"/>
    <n v="5.0546983777241961"/>
    <n v="70.705512627897619"/>
    <n v="19.164915264930141"/>
    <n v="15.815706772029733"/>
    <n v="5.6750477240812556"/>
    <n v="0.6295108368327591"/>
    <n v="0.97680505937462481"/>
    <n v="2.3058162887604543"/>
    <n v="-0.14643273843589588"/>
    <n v="-0.33585490466948598"/>
    <m/>
    <m/>
    <m/>
  </r>
  <r>
    <n v="2019"/>
    <n v="7"/>
    <x v="6"/>
    <s v="2"/>
    <n v="202"/>
    <n v="252"/>
    <x v="2"/>
    <s v="MAP"/>
    <x v="0"/>
    <n v="112"/>
    <x v="2"/>
    <n v="135"/>
    <x v="1"/>
    <n v="0"/>
    <n v="10"/>
    <n v="2.73"/>
    <n v="6.4"/>
    <n v="6.9"/>
    <n v="2.6"/>
    <n v="18.2"/>
    <n v="16.7"/>
    <n v="8.4000134030290852"/>
    <n v="14.432974015870546"/>
    <n v="15.700000000000001"/>
    <n v="501.0043203830719"/>
    <n v="2272.9319524765015"/>
    <n v="306.16482973098755"/>
    <n v="2.1260285377502441"/>
    <n v="15.17511947938611"/>
    <n v="2.5249490737915039"/>
    <n v="1.97"/>
    <n v="0.41"/>
    <n v="5.6"/>
    <n v="3.4"/>
    <n v="6.849938430786132"/>
    <n v="2.82"/>
    <n v="2.2999999999999998"/>
    <n v="3.7"/>
    <n v="5.7895040893554679"/>
    <n v="2.84"/>
    <n v="0.66549999999999998"/>
    <n v="87.9"/>
    <n v="30.5"/>
    <n v="57.400000000000006"/>
    <n v="1321.7677533039648"/>
    <n v="1483.9847048458148"/>
    <n v="1.1000000000000001"/>
    <n v="345.3"/>
    <n v="34"/>
    <n v="184"/>
    <n v="30.5"/>
    <n v="542.40282685512364"/>
    <n v="12490.08"/>
    <n v="14022.953454545455"/>
    <n v="15.884"/>
    <n v="0.15"/>
    <n v="10.3"/>
    <n v="61.8"/>
    <n v="35"/>
    <n v="4.5"/>
    <n v="72.526247619047609"/>
    <n v="75.209299554087522"/>
    <n v="4512.5579732452516"/>
    <n v="5068.4230690404611"/>
    <n v="5.07"/>
    <n v="3.87"/>
    <n v="0.36799999999999999"/>
    <n v="3.72"/>
    <n v="0.28199999999999997"/>
    <n v="51.152412052863433"/>
    <n v="4.8641053321585908"/>
    <n v="49.169760422907494"/>
    <n v="3.7273850643171804"/>
    <n v="57.430208077533038"/>
    <n v="5.4610637138325995"/>
    <n v="55.204231020264316"/>
    <n v="4.1848368676651981"/>
    <n v="2.68"/>
    <n v="0.27500000000000002"/>
    <n v="1.84"/>
    <n v="0.21299999999999999"/>
    <n v="0.47"/>
    <n v="8.4000000000000005E-2"/>
    <n v="1.02"/>
    <n v="3.7999999999999999E-2"/>
    <n v="58.703375999999992"/>
    <n v="10.4916672"/>
    <n v="127.39881600000001"/>
    <n v="4.7462304"/>
    <n v="65.907881236363622"/>
    <n v="11.779280901818183"/>
    <n v="143.03412523636365"/>
    <n v="5.3287223127272734"/>
    <n v="1.5"/>
    <n v="0.34599999999999997"/>
    <n v="0.3"/>
    <n v="0.11700000000000001"/>
    <n v="67.688369598678776"/>
    <n v="15.613450587428568"/>
    <n v="13.537673919735756"/>
    <n v="5.2796928286969447"/>
    <n v="75.995578594880257"/>
    <n v="17.529646795885711"/>
    <n v="15.199115718976053"/>
    <n v="5.9276551304006615"/>
    <n v="0.67660976490787772"/>
    <n v="0.29781934753458567"/>
    <n v="3.8416523632626736"/>
    <n v="-1.8822757794785986E-2"/>
    <n v="-4.3171462832077949E-2"/>
    <m/>
    <m/>
    <m/>
  </r>
  <r>
    <n v="2019"/>
    <n v="7"/>
    <x v="6"/>
    <s v="2"/>
    <n v="203"/>
    <n v="253"/>
    <x v="0"/>
    <s v="MAP_ES"/>
    <x v="0"/>
    <n v="112"/>
    <x v="0"/>
    <n v="45"/>
    <x v="0"/>
    <n v="11"/>
    <n v="10"/>
    <n v="2.73"/>
    <n v="6.4"/>
    <n v="6.9"/>
    <n v="2.6"/>
    <n v="18.2"/>
    <n v="16.7"/>
    <n v="8.4000134030290852"/>
    <n v="14.432974015870546"/>
    <n v="15.700000000000001"/>
    <n v="501.0043203830719"/>
    <n v="2272.9319524765015"/>
    <n v="306.16482973098755"/>
    <n v="2.1260285377502441"/>
    <n v="15.17511947938611"/>
    <n v="2.5249490737915039"/>
    <n v="1.97"/>
    <n v="0.41"/>
    <n v="5.6"/>
    <n v="3.4"/>
    <n v="6.849938430786132"/>
    <n v="2.82"/>
    <n v="2.2999999999999998"/>
    <n v="3.7"/>
    <n v="5.7895040893554679"/>
    <n v="2.84"/>
    <n v="0.61990000000000001"/>
    <n v="81.8"/>
    <n v="30.5"/>
    <n v="51.3"/>
    <n v="1181.3011453744493"/>
    <n v="1326.2790132158589"/>
    <n v="0.7"/>
    <n v="397.5"/>
    <n v="34"/>
    <n v="218.4"/>
    <n v="30.5"/>
    <n v="361.8431911966988"/>
    <n v="8332.2800000000007"/>
    <n v="9354.8780000000006"/>
    <n v="16.104000000000003"/>
    <n v="0.15"/>
    <n v="10.199999999999999"/>
    <n v="61.7"/>
    <n v="35"/>
    <n v="4.5"/>
    <n v="73.540342857142861"/>
    <n v="76.345928191577229"/>
    <n v="4580.7556914946335"/>
    <n v="5145.0215062196539"/>
    <n v="5.14"/>
    <n v="3.58"/>
    <n v="0.29899999999999999"/>
    <n v="3.76"/>
    <n v="0.25600000000000001"/>
    <n v="42.290581004405283"/>
    <n v="3.5320904246696037"/>
    <n v="44.416923066079292"/>
    <n v="3.0241309321585907"/>
    <n v="47.480788673127748"/>
    <n v="3.9655742495154187"/>
    <n v="49.868090896916293"/>
    <n v="3.3952742738325998"/>
    <n v="2.92"/>
    <n v="0.223"/>
    <n v="1.58"/>
    <n v="0.20799999999999999"/>
    <n v="0.28000000000000003"/>
    <n v="5.5E-2"/>
    <n v="0.88"/>
    <n v="3.1E-2"/>
    <n v="23.330384000000006"/>
    <n v="4.5827540000000004"/>
    <n v="73.324064000000007"/>
    <n v="2.5830068000000002"/>
    <n v="26.193658400000007"/>
    <n v="5.1451829000000009"/>
    <n v="82.322926400000014"/>
    <n v="2.9000121800000001"/>
    <n v="1.59"/>
    <n v="0.34899999999999998"/>
    <n v="0.28999999999999998"/>
    <n v="0.123"/>
    <n v="72.834015494764671"/>
    <n v="15.986837363316269"/>
    <n v="13.284191505334435"/>
    <n v="5.6343295005383993"/>
    <n v="81.772735578213059"/>
    <n v="17.94885831245054"/>
    <n v="14.914524099170935"/>
    <n v="6.3258153937862938"/>
    <n v="0.72804539972508597"/>
    <n v="0.91482458269370737"/>
    <n v="13.227144582658973"/>
    <n v="-0.19457686194554355"/>
    <n v="-0.44627720629711826"/>
    <n v="0.57507412670784486"/>
    <n v="1.820136929059448"/>
    <n v="-0.21963525636363634"/>
  </r>
  <r>
    <n v="2019"/>
    <n v="7"/>
    <x v="6"/>
    <s v="2"/>
    <n v="204"/>
    <n v="254"/>
    <x v="5"/>
    <s v="MAP_AS"/>
    <x v="0"/>
    <n v="112"/>
    <x v="0"/>
    <n v="45"/>
    <x v="0"/>
    <n v="11"/>
    <n v="10"/>
    <n v="2.73"/>
    <n v="6.4"/>
    <n v="6.9"/>
    <n v="2.6"/>
    <n v="18.2"/>
    <n v="16.7"/>
    <n v="8.4000134030290852"/>
    <n v="14.432974015870546"/>
    <n v="15.700000000000001"/>
    <n v="501.0043203830719"/>
    <n v="2272.9319524765015"/>
    <n v="306.16482973098755"/>
    <n v="2.1260285377502441"/>
    <n v="15.17511947938611"/>
    <n v="2.5249490737915039"/>
    <n v="1.97"/>
    <n v="0.41"/>
    <n v="5.6"/>
    <n v="3.4"/>
    <n v="6.849938430786132"/>
    <n v="2.82"/>
    <n v="2.2999999999999998"/>
    <n v="3.7"/>
    <n v="5.7895040893554679"/>
    <n v="2.84"/>
    <n v="0.64990000000000003"/>
    <n v="101.8"/>
    <n v="30.5"/>
    <n v="71.3"/>
    <n v="1641.8474008810572"/>
    <n v="1843.3468546255506"/>
    <n v="1.06"/>
    <n v="386.7"/>
    <n v="34"/>
    <n v="213.9"/>
    <n v="30.5"/>
    <n v="551.18797845194217"/>
    <n v="12692.38"/>
    <n v="14250.081181818181"/>
    <n v="15.444000000000001"/>
    <n v="0.15"/>
    <n v="10.199999999999999"/>
    <n v="62.2"/>
    <n v="35"/>
    <n v="4.5"/>
    <n v="70.498057142857135"/>
    <n v="73.187578398018161"/>
    <n v="4391.2547038810899"/>
    <n v="4932.1774424046234"/>
    <n v="4.93"/>
    <n v="3.75"/>
    <n v="0.28599999999999998"/>
    <n v="2.9"/>
    <n v="0.29199999999999998"/>
    <n v="61.569277533039639"/>
    <n v="4.6956835665198229"/>
    <n v="47.613574625550655"/>
    <n v="4.794194410572687"/>
    <n v="69.125507048458147"/>
    <n v="5.2719720042290739"/>
    <n v="53.457058784140962"/>
    <n v="5.3825728155066068"/>
    <n v="3.01"/>
    <n v="0.248"/>
    <n v="1.72"/>
    <n v="0.24"/>
    <n v="0.28999999999999998"/>
    <n v="6.3E-2"/>
    <n v="1.23"/>
    <n v="6.0999999999999999E-2"/>
    <n v="36.807901999999999"/>
    <n v="7.9961994000000001"/>
    <n v="156.116274"/>
    <n v="7.7423517999999989"/>
    <n v="41.32523542727273"/>
    <n v="8.9775511445454548"/>
    <n v="175.27599853636366"/>
    <n v="8.6925495209090897"/>
    <n v="1.71"/>
    <n v="0.434"/>
    <n v="0.35"/>
    <n v="0.13100000000000001"/>
    <n v="75.090455436366639"/>
    <n v="19.058045414843932"/>
    <n v="15.369391463583813"/>
    <n v="5.7525436620842276"/>
    <n v="84.306102239920733"/>
    <n v="21.396987352120231"/>
    <n v="17.255634961387283"/>
    <n v="6.4585376569763824"/>
    <n v="0.75060066745376619"/>
    <n v="1.090570201433243"/>
    <n v="8.4972764978805166"/>
    <n v="-3.2788033407429237E-2"/>
    <n v="-7.520191148492944E-2"/>
    <n v="0.58713978699785296"/>
    <n v="-17.529323417761507"/>
    <n v="0.30695904735537183"/>
  </r>
  <r>
    <n v="2019"/>
    <n v="7"/>
    <x v="6"/>
    <s v="2"/>
    <n v="205"/>
    <n v="255"/>
    <x v="1"/>
    <s v="MAP"/>
    <x v="0"/>
    <n v="112"/>
    <x v="1"/>
    <n v="90"/>
    <x v="1"/>
    <n v="0"/>
    <n v="10"/>
    <n v="2.73"/>
    <n v="6.4"/>
    <n v="6.9"/>
    <n v="2.6"/>
    <n v="18.2"/>
    <n v="16.7"/>
    <n v="8.4000134030290852"/>
    <n v="14.432974015870546"/>
    <n v="15.700000000000001"/>
    <n v="501.0043203830719"/>
    <n v="2272.9319524765015"/>
    <n v="306.16482973098755"/>
    <n v="2.1260285377502441"/>
    <n v="15.17511947938611"/>
    <n v="2.5249490737915039"/>
    <n v="1.97"/>
    <n v="0.41"/>
    <n v="5.6"/>
    <n v="3.4"/>
    <n v="6.849938430786132"/>
    <n v="2.82"/>
    <n v="2.2999999999999998"/>
    <n v="3.7"/>
    <n v="5.7895040893554679"/>
    <n v="2.84"/>
    <n v="0.6552"/>
    <n v="88.6"/>
    <n v="30.5"/>
    <n v="58.099999999999994"/>
    <n v="1337.8868722466957"/>
    <n v="1502.0820792951538"/>
    <n v="0.92"/>
    <n v="473.5"/>
    <n v="34"/>
    <n v="250.9"/>
    <n v="30.5"/>
    <n v="461.36063708759963"/>
    <n v="10623.9"/>
    <n v="11927.742272727273"/>
    <n v="15.884"/>
    <n v="0.15"/>
    <n v="10.4"/>
    <n v="62.1"/>
    <n v="35"/>
    <n v="4.5"/>
    <n v="72.526247619047609"/>
    <n v="75.125454181117505"/>
    <n v="4507.5272508670505"/>
    <n v="5062.7726531329463"/>
    <n v="5.0599999999999996"/>
    <n v="3.48"/>
    <n v="0.29599999999999999"/>
    <n v="3.68"/>
    <n v="0.26"/>
    <n v="46.558463154185006"/>
    <n v="3.9601451418502194"/>
    <n v="49.234236898678404"/>
    <n v="3.4785058678414087"/>
    <n v="52.272456359471349"/>
    <n v="4.446162954713655"/>
    <n v="55.276620518061662"/>
    <n v="3.9054134061674"/>
    <n v="2.91"/>
    <n v="0.25700000000000001"/>
    <n v="1.81"/>
    <n v="0.22700000000000001"/>
    <n v="0.39"/>
    <n v="0.104"/>
    <n v="1.22"/>
    <n v="5.2999999999999999E-2"/>
    <n v="41.433210000000003"/>
    <n v="11.048855999999999"/>
    <n v="129.61157999999998"/>
    <n v="5.6306669999999999"/>
    <n v="46.518194863636367"/>
    <n v="12.404851963636363"/>
    <n v="145.51845572727271"/>
    <n v="6.3217034045454543"/>
    <n v="1.62"/>
    <n v="0.39600000000000002"/>
    <n v="0.32"/>
    <n v="0.123"/>
    <n v="73.021941464046236"/>
    <n v="17.849807913433519"/>
    <n v="14.424087202774562"/>
    <n v="5.5442585185664717"/>
    <n v="81.983725189179182"/>
    <n v="20.040466157354906"/>
    <n v="16.194316086751439"/>
    <n v="6.2246902458450846"/>
    <n v="0.72992389889192311"/>
    <n v="0.51071524356154197"/>
    <n v="5.6996961459216235"/>
    <n v="6.6146457887918406E-3"/>
    <n v="1.5171205937595965E-2"/>
    <m/>
    <m/>
    <m/>
  </r>
  <r>
    <n v="2019"/>
    <n v="7"/>
    <x v="6"/>
    <s v="2"/>
    <n v="206"/>
    <n v="256"/>
    <x v="3"/>
    <s v="MESZ"/>
    <x v="0"/>
    <n v="112"/>
    <x v="0"/>
    <n v="45"/>
    <x v="0"/>
    <n v="11"/>
    <n v="10"/>
    <n v="2.73"/>
    <n v="6.4"/>
    <n v="6.9"/>
    <n v="2.6"/>
    <n v="18.2"/>
    <n v="16.7"/>
    <n v="8.4000134030290852"/>
    <n v="14.432974015870546"/>
    <n v="15.700000000000001"/>
    <n v="501.0043203830719"/>
    <n v="2272.9319524765015"/>
    <n v="306.16482973098755"/>
    <n v="2.1260285377502441"/>
    <n v="15.17511947938611"/>
    <n v="2.5249490737915039"/>
    <n v="1.97"/>
    <n v="0.41"/>
    <n v="5.6"/>
    <n v="3.4"/>
    <n v="6.849938430786132"/>
    <n v="2.82"/>
    <n v="2.2999999999999998"/>
    <n v="3.7"/>
    <n v="5.7895040893554679"/>
    <n v="2.84"/>
    <n v="0.7177"/>
    <n v="88.8"/>
    <n v="30.5"/>
    <n v="58.3"/>
    <n v="1342.4923348017619"/>
    <n v="1507.252757709251"/>
    <n v="0.57999999999999996"/>
    <n v="335.4"/>
    <n v="34"/>
    <n v="199.5"/>
    <n v="30.5"/>
    <n v="325.21566025215657"/>
    <n v="7488.84"/>
    <n v="8407.9249090909088"/>
    <n v="15.752000000000002"/>
    <n v="0.15"/>
    <n v="10.3"/>
    <n v="61.9"/>
    <n v="35"/>
    <n v="4.5"/>
    <n v="71.917790476190476"/>
    <n v="74.578333014037995"/>
    <n v="4474.6999808422797"/>
    <n v="5025.9016603005784"/>
    <n v="5.0199999999999996"/>
    <n v="2.97"/>
    <n v="0.22800000000000001"/>
    <n v="3.5"/>
    <n v="0.23"/>
    <n v="39.872022343612329"/>
    <n v="3.0608825233480168"/>
    <n v="46.987231718061672"/>
    <n v="3.0877323700440522"/>
    <n v="44.765406903964745"/>
    <n v="3.4365362875770917"/>
    <n v="52.753846519823782"/>
    <n v="3.4666813427312766"/>
    <n v="2.61"/>
    <n v="0.23300000000000001"/>
    <n v="1.73"/>
    <n v="0.20300000000000001"/>
    <n v="0.3"/>
    <n v="7.0000000000000007E-2"/>
    <n v="0.99"/>
    <n v="4.4999999999999998E-2"/>
    <n v="22.466519999999999"/>
    <n v="5.2421880000000005"/>
    <n v="74.139516"/>
    <n v="3.3699780000000001"/>
    <n v="25.223774727272726"/>
    <n v="5.8855474363636366"/>
    <n v="83.238456599999992"/>
    <n v="3.783566209090909"/>
    <n v="1.61"/>
    <n v="0.36099999999999999"/>
    <n v="0.28999999999999998"/>
    <n v="0.127"/>
    <n v="72.042669691560704"/>
    <n v="16.153666930840629"/>
    <n v="12.97662994444261"/>
    <n v="5.6828689756696953"/>
    <n v="80.884270062797697"/>
    <n v="18.136162417807434"/>
    <n v="14.569216346715113"/>
    <n v="6.3803119863200672"/>
    <n v="0.72013514422563718"/>
    <n v="0.92437117318080697"/>
    <n v="10.580036895568405"/>
    <n v="-0.1739620032406429"/>
    <n v="-0.39899542027670387"/>
    <n v="0.58002836239273337"/>
    <n v="-9.0089399726746873"/>
    <n v="-0.13931216280991734"/>
  </r>
  <r>
    <n v="2019"/>
    <n v="7"/>
    <x v="6"/>
    <s v="2"/>
    <n v="207"/>
    <n v="257"/>
    <x v="7"/>
    <s v="Urea"/>
    <x v="0"/>
    <n v="112"/>
    <x v="3"/>
    <n v="0"/>
    <x v="1"/>
    <n v="0"/>
    <n v="10"/>
    <n v="2.73"/>
    <n v="6.4"/>
    <n v="6.9"/>
    <n v="2.6"/>
    <n v="18.2"/>
    <n v="16.7"/>
    <n v="8.4000134030290852"/>
    <n v="14.432974015870546"/>
    <n v="15.700000000000001"/>
    <n v="501.0043203830719"/>
    <n v="2272.9319524765015"/>
    <n v="306.16482973098755"/>
    <n v="2.1260285377502441"/>
    <n v="15.17511947938611"/>
    <n v="2.5249490737915039"/>
    <n v="1.97"/>
    <n v="0.41"/>
    <n v="5.6"/>
    <n v="3.4"/>
    <n v="6.849938430786132"/>
    <n v="2.82"/>
    <n v="2.2999999999999998"/>
    <n v="3.7"/>
    <n v="5.7895040893554679"/>
    <n v="2.84"/>
    <n v="0.57989999999999997"/>
    <n v="75.099999999999994"/>
    <n v="30.5"/>
    <n v="44.599999999999994"/>
    <n v="1027.0181497797355"/>
    <n v="1153.0612863436122"/>
    <n v="0.92"/>
    <n v="400.7"/>
    <n v="34"/>
    <n v="224.3"/>
    <n v="30.5"/>
    <n v="486.21761658031096"/>
    <n v="11196.29"/>
    <n v="12570.380136363636"/>
    <n v="14.3"/>
    <n v="0.15"/>
    <n v="10.3"/>
    <n v="62.7"/>
    <n v="35"/>
    <n v="4.5"/>
    <n v="65.224761904761905"/>
    <n v="67.637701073492991"/>
    <n v="4058.2620644095796"/>
    <n v="4558.1661641618502"/>
    <n v="4.5599999999999996"/>
    <n v="3.57"/>
    <n v="0.221"/>
    <n v="3.94"/>
    <n v="0.24299999999999999"/>
    <n v="36.664547947136555"/>
    <n v="2.2697101110132154"/>
    <n v="40.464515101321574"/>
    <n v="2.4956541039647573"/>
    <n v="41.164287922466947"/>
    <n v="2.5482654428193827"/>
    <n v="45.430614681938309"/>
    <n v="2.8019389258149778"/>
    <n v="2.94"/>
    <n v="0.219"/>
    <n v="1.63"/>
    <n v="0.21199999999999999"/>
    <n v="0.64"/>
    <n v="0.115"/>
    <n v="1.05"/>
    <n v="0.06"/>
    <n v="71.656256000000013"/>
    <n v="12.875733500000001"/>
    <n v="117.56104500000002"/>
    <n v="6.7177740000000004"/>
    <n v="80.450432872727276"/>
    <n v="14.455937156818184"/>
    <n v="131.98899143181819"/>
    <n v="7.5422280818181822"/>
    <n v="1.85"/>
    <n v="0.41799999999999998"/>
    <n v="0.33"/>
    <n v="0.14499999999999999"/>
    <n v="75.077848191577232"/>
    <n v="16.963535429232042"/>
    <n v="13.392264812551613"/>
    <n v="5.8844799933938896"/>
    <n v="84.2919477423617"/>
    <n v="19.045423868274156"/>
    <n v="15.035860948637492"/>
    <n v="6.6066661744013215"/>
    <n v="0.75047464602669267"/>
    <m/>
    <m/>
    <m/>
    <m/>
    <m/>
    <m/>
    <m/>
  </r>
  <r>
    <n v="2019"/>
    <n v="7"/>
    <x v="6"/>
    <s v="2"/>
    <n v="208"/>
    <n v="258"/>
    <x v="8"/>
    <s v="MES10"/>
    <x v="0"/>
    <n v="112"/>
    <x v="0"/>
    <n v="45"/>
    <x v="0"/>
    <n v="11"/>
    <n v="10"/>
    <n v="2.73"/>
    <n v="6.4"/>
    <n v="6.9"/>
    <n v="2.6"/>
    <n v="18.2"/>
    <n v="16.7"/>
    <n v="8.4000134030290852"/>
    <n v="14.432974015870546"/>
    <n v="15.700000000000001"/>
    <n v="501.0043203830719"/>
    <n v="2272.9319524765015"/>
    <n v="306.16482973098755"/>
    <n v="2.1260285377502441"/>
    <n v="15.17511947938611"/>
    <n v="2.5249490737915039"/>
    <n v="1.97"/>
    <n v="0.41"/>
    <n v="5.6"/>
    <n v="3.4"/>
    <n v="6.849938430786132"/>
    <n v="2.82"/>
    <n v="2.2999999999999998"/>
    <n v="3.7"/>
    <n v="5.7895040893554679"/>
    <n v="2.84"/>
    <n v="0.64859999999999995"/>
    <n v="88.4"/>
    <n v="30.5"/>
    <n v="57.900000000000006"/>
    <n v="1333.28140969163"/>
    <n v="1496.9114008810573"/>
    <n v="0.8"/>
    <n v="327.7"/>
    <n v="34"/>
    <n v="193.6"/>
    <n v="30.5"/>
    <n v="444.26285325161734"/>
    <n v="10230.18"/>
    <n v="11485.70209090909"/>
    <n v="16.236000000000001"/>
    <n v="0.15"/>
    <n v="10.4"/>
    <n v="62.5"/>
    <n v="35"/>
    <n v="4.5"/>
    <n v="74.148799999999994"/>
    <n v="76.806155838150275"/>
    <n v="4608.3693502890164"/>
    <n v="5176.0366657109807"/>
    <n v="5.17"/>
    <n v="3.69"/>
    <n v="0.26900000000000002"/>
    <n v="3.37"/>
    <n v="0.27400000000000002"/>
    <n v="49.198084017621149"/>
    <n v="3.5865269920704845"/>
    <n v="44.931583506607929"/>
    <n v="3.6531910625550665"/>
    <n v="55.236030692511015"/>
    <n v="4.0266916683700433"/>
    <n v="50.44591420969163"/>
    <n v="4.1015372384140969"/>
    <n v="3.09"/>
    <n v="0.251"/>
    <n v="1.65"/>
    <n v="0.24"/>
    <n v="0.31"/>
    <n v="5.0999999999999997E-2"/>
    <n v="1.0900000000000001"/>
    <n v="5.3999999999999999E-2"/>
    <n v="31.713557999999999"/>
    <n v="5.2173917999999997"/>
    <n v="111.508962"/>
    <n v="5.5242972000000004"/>
    <n v="35.605676481818179"/>
    <n v="5.8577080663636361"/>
    <n v="125.1941527909091"/>
    <n v="6.2022791290909094"/>
    <n v="1.73"/>
    <n v="0.33400000000000002"/>
    <n v="0.26"/>
    <n v="0.13500000000000001"/>
    <n v="79.724789759999979"/>
    <n v="15.391953629965315"/>
    <n v="11.981760310751442"/>
    <n v="6.2212986228901723"/>
    <n v="89.509195775999984"/>
    <n v="17.2809661209156"/>
    <n v="13.452249076161847"/>
    <n v="6.9848216356994213"/>
    <n v="0.7969252557960339"/>
    <n v="0.88078318659100918"/>
    <n v="13.916370349132901"/>
    <n v="-0.19358501806046147"/>
    <n v="-0.4440023350010584"/>
    <n v="0.63498378506358377"/>
    <n v="4.6396968828164313"/>
    <n v="8.057082991735541E-2"/>
  </r>
  <r>
    <n v="2019"/>
    <n v="7"/>
    <x v="6"/>
    <s v="2"/>
    <n v="209"/>
    <n v="259"/>
    <x v="9"/>
    <s v="MAP_AS"/>
    <x v="0"/>
    <n v="112"/>
    <x v="0"/>
    <n v="45"/>
    <x v="2"/>
    <n v="45"/>
    <n v="10"/>
    <n v="2.73"/>
    <n v="6.4"/>
    <n v="6.9"/>
    <n v="2.6"/>
    <n v="18.2"/>
    <n v="16.7"/>
    <n v="8.4000134030290852"/>
    <n v="14.432974015870546"/>
    <n v="15.700000000000001"/>
    <n v="501.0043203830719"/>
    <n v="2272.9319524765015"/>
    <n v="306.16482973098755"/>
    <n v="2.1260285377502441"/>
    <n v="15.17511947938611"/>
    <n v="2.5249490737915039"/>
    <n v="1.97"/>
    <n v="0.41"/>
    <n v="5.6"/>
    <n v="3.4"/>
    <n v="6.849938430786132"/>
    <n v="2.82"/>
    <n v="2.2999999999999998"/>
    <n v="3.7"/>
    <n v="5.7895040893554679"/>
    <n v="2.84"/>
    <n v="0.65169999999999995"/>
    <n v="85.1"/>
    <n v="30.5"/>
    <n v="54.599999999999994"/>
    <n v="1257.2912775330394"/>
    <n v="1411.595207048458"/>
    <n v="0.88"/>
    <n v="229.7"/>
    <n v="34"/>
    <n v="150.80000000000001"/>
    <n v="30.5"/>
    <n v="540.950434338273"/>
    <n v="12456.63"/>
    <n v="13985.398227272726"/>
    <n v="15.840000000000002"/>
    <n v="0.15"/>
    <n v="10.199999999999999"/>
    <n v="61.8"/>
    <n v="35"/>
    <n v="4.5"/>
    <n v="72.323428571428579"/>
    <n v="75.082588274153608"/>
    <n v="4504.9552964492168"/>
    <n v="5059.8838806936428"/>
    <n v="5.0599999999999996"/>
    <n v="3.1"/>
    <n v="0.246"/>
    <n v="3.35"/>
    <n v="0.313"/>
    <n v="38.976029603524225"/>
    <n v="3.0929365427312767"/>
    <n v="42.119257797356823"/>
    <n v="3.9353216986784134"/>
    <n v="43.759451418502195"/>
    <n v="3.4725242093392059"/>
    <n v="47.28843943612334"/>
    <n v="4.4182929980616734"/>
    <n v="2.68"/>
    <n v="0.23200000000000001"/>
    <n v="1.74"/>
    <n v="0.25"/>
    <n v="0.33"/>
    <n v="0.06"/>
    <n v="0.99"/>
    <n v="8.2000000000000003E-2"/>
    <n v="41.106878999999999"/>
    <n v="7.4739779999999989"/>
    <n v="123.32063699999998"/>
    <n v="10.214436599999999"/>
    <n v="46.15181415"/>
    <n v="8.391238936363635"/>
    <n v="138.45544244999996"/>
    <n v="11.468026546363635"/>
    <n v="1.67"/>
    <n v="0.38"/>
    <n v="0.31"/>
    <n v="0.13600000000000001"/>
    <n v="75.232753450701921"/>
    <n v="17.118830126507024"/>
    <n v="13.965361418992572"/>
    <n v="6.1267392031709349"/>
    <n v="84.465864101469876"/>
    <n v="19.219777460214704"/>
    <n v="15.679292138596205"/>
    <n v="6.8786571962873673"/>
    <n v="0.75202307172494431"/>
    <n v="0.9796012976663967"/>
    <n v="11.335197348747615"/>
    <n v="-9.419963563159249E-2"/>
    <n v="-0.21605421016420295"/>
    <n v="0.15285904880638593"/>
    <n v="-1.4470248734746038"/>
    <n v="0.136711701030303"/>
  </r>
  <r>
    <n v="2019"/>
    <n v="7"/>
    <x v="6"/>
    <s v="2"/>
    <n v="210"/>
    <n v="260"/>
    <x v="4"/>
    <s v="Check"/>
    <x v="1"/>
    <n v="0"/>
    <x v="3"/>
    <n v="0"/>
    <x v="1"/>
    <n v="0"/>
    <n v="10"/>
    <n v="2.73"/>
    <n v="6.4"/>
    <n v="6.9"/>
    <n v="2.6"/>
    <n v="18.2"/>
    <n v="16.7"/>
    <n v="8.4000134030290852"/>
    <n v="14.432974015870546"/>
    <n v="15.700000000000001"/>
    <n v="501.0043203830719"/>
    <n v="2272.9319524765015"/>
    <n v="306.16482973098755"/>
    <n v="2.1260285377502441"/>
    <n v="15.17511947938611"/>
    <n v="2.5249490737915039"/>
    <n v="1.97"/>
    <n v="0.41"/>
    <n v="5.6"/>
    <n v="3.4"/>
    <n v="6.849938430786132"/>
    <n v="2.82"/>
    <n v="2.2999999999999998"/>
    <n v="3.7"/>
    <n v="5.7895040893554679"/>
    <n v="2.84"/>
    <n v="0.54700000000000004"/>
    <n v="74.8"/>
    <n v="30.5"/>
    <n v="44.3"/>
    <n v="1020.1099559471364"/>
    <n v="1145.305268722467"/>
    <n v="0.52"/>
    <n v="406.5"/>
    <n v="34"/>
    <n v="223.4"/>
    <n v="30.5"/>
    <n v="269.28322147651005"/>
    <n v="6200.87"/>
    <n v="6961.8858636363639"/>
    <n v="12.430000000000001"/>
    <n v="0.15"/>
    <n v="10.4"/>
    <n v="62.1"/>
    <n v="35"/>
    <n v="4.5"/>
    <n v="56.604952380952383"/>
    <n v="58.633569171483614"/>
    <n v="3518.0141502890169"/>
    <n v="3951.3695297109821"/>
    <n v="3.95"/>
    <n v="3.16"/>
    <n v="0.22600000000000001"/>
    <n v="3.35"/>
    <n v="0.23400000000000001"/>
    <n v="32.235474607929511"/>
    <n v="2.3054485004405283"/>
    <n v="34.17368352422907"/>
    <n v="2.3870572969162991"/>
    <n v="36.191646491629946"/>
    <n v="2.588389907312775"/>
    <n v="38.367726502202636"/>
    <n v="2.6800143288105724"/>
    <n v="2.5"/>
    <n v="0.20799999999999999"/>
    <n v="1.7"/>
    <n v="0.17899999999999999"/>
    <n v="0.37"/>
    <n v="0.10299999999999999"/>
    <n v="0.86"/>
    <n v="5.2999999999999999E-2"/>
    <n v="22.943218999999999"/>
    <n v="6.3868960999999995"/>
    <n v="53.327481999999996"/>
    <n v="3.2864610999999999"/>
    <n v="25.758977695454544"/>
    <n v="7.1707424395454549"/>
    <n v="59.87221842727272"/>
    <n v="3.6897995077272725"/>
    <n v="1.6"/>
    <n v="0.35"/>
    <n v="0.28999999999999998"/>
    <n v="0.121"/>
    <n v="56.288226404624275"/>
    <n v="12.313049526011557"/>
    <n v="10.202241035838149"/>
    <n v="4.2567971218497105"/>
    <n v="63.196326917919073"/>
    <n v="13.824196513294794"/>
    <n v="11.454334253872831"/>
    <n v="4.7792222231676291"/>
    <m/>
    <m/>
    <m/>
    <m/>
    <m/>
    <m/>
    <m/>
    <m/>
  </r>
  <r>
    <n v="2019"/>
    <n v="7"/>
    <x v="6"/>
    <s v="3"/>
    <n v="301"/>
    <n v="261"/>
    <x v="7"/>
    <s v="Urea"/>
    <x v="0"/>
    <n v="112"/>
    <x v="3"/>
    <n v="0"/>
    <x v="1"/>
    <n v="0"/>
    <n v="10"/>
    <n v="0.78"/>
    <n v="6.2"/>
    <n v="6.9"/>
    <n v="2.5"/>
    <n v="21.9"/>
    <n v="22.400000000000002"/>
    <n v="11.818685737262337"/>
    <n v="20.082833359265599"/>
    <n v="18.899999999999999"/>
    <n v="553.66358399391174"/>
    <n v="2132.4410772323608"/>
    <n v="309.57967042922974"/>
    <n v="2.702186107635498"/>
    <n v="14.637954244394283"/>
    <n v="2.3681545257568359"/>
    <n v="5.19"/>
    <n v="0.48"/>
    <n v="7.3"/>
    <n v="5.3"/>
    <n v="6.1670370483398429"/>
    <n v="4.0599999999999996"/>
    <n v="2.6"/>
    <n v="5.2"/>
    <n v="6.0856809997558585"/>
    <n v="4.2"/>
    <n v="0.54259999999999997"/>
    <n v="73.599999999999994"/>
    <n v="30.5"/>
    <n v="43.099999999999994"/>
    <n v="992.47718061673982"/>
    <n v="1114.2811982378853"/>
    <n v="1.08"/>
    <n v="510.7"/>
    <n v="34"/>
    <n v="258.5"/>
    <n v="30.5"/>
    <n v="516.55129011957217"/>
    <n v="11894.79"/>
    <n v="13354.605136363636"/>
    <n v="13.992000000000003"/>
    <n v="0.15"/>
    <n v="10.3"/>
    <n v="62.3"/>
    <n v="35"/>
    <n v="4.5"/>
    <n v="63.805028571428579"/>
    <n v="66.165445813377389"/>
    <n v="3969.9267488026435"/>
    <n v="4458.9495437687865"/>
    <n v="4.46"/>
    <n v="3.48"/>
    <n v="0.19500000000000001"/>
    <n v="3.2"/>
    <n v="0.23599999999999999"/>
    <n v="34.538205885462546"/>
    <n v="1.9353305022026428"/>
    <n v="31.759269779735675"/>
    <n v="2.3422461462555058"/>
    <n v="38.776985698678402"/>
    <n v="2.1728483365638764"/>
    <n v="35.656998343612322"/>
    <n v="2.6297036278414088"/>
    <n v="3.31"/>
    <n v="0.22700000000000001"/>
    <n v="1.63"/>
    <n v="0.219"/>
    <n v="0.55000000000000004"/>
    <n v="9.5000000000000001E-2"/>
    <n v="1.1200000000000001"/>
    <n v="0.06"/>
    <n v="65.421345000000017"/>
    <n v="11.300050500000001"/>
    <n v="133.22164800000002"/>
    <n v="7.1368739999999997"/>
    <n v="73.450328250000013"/>
    <n v="12.686874879545456"/>
    <n v="149.57157752727275"/>
    <n v="8.0127630818181821"/>
    <n v="1.87"/>
    <n v="0.39200000000000002"/>
    <n v="0.3"/>
    <n v="0.14199999999999999"/>
    <n v="74.237630202609438"/>
    <n v="15.562112855306362"/>
    <n v="11.90978024640793"/>
    <n v="5.6372959832997527"/>
    <n v="83.348612091111505"/>
    <n v="17.472008523912141"/>
    <n v="13.371435094830723"/>
    <n v="6.329145944886541"/>
    <n v="0.74207586645263179"/>
    <m/>
    <m/>
    <m/>
    <m/>
    <m/>
    <m/>
    <m/>
  </r>
  <r>
    <n v="2019"/>
    <n v="7"/>
    <x v="6"/>
    <s v="3"/>
    <n v="302"/>
    <n v="262"/>
    <x v="4"/>
    <s v="Check"/>
    <x v="1"/>
    <n v="0"/>
    <x v="3"/>
    <n v="0"/>
    <x v="1"/>
    <n v="0"/>
    <n v="10"/>
    <n v="0.78"/>
    <n v="6.2"/>
    <n v="6.9"/>
    <n v="2.5"/>
    <n v="21.9"/>
    <n v="22.400000000000002"/>
    <n v="11.818685737262337"/>
    <n v="20.082833359265596"/>
    <n v="18.899999999999999"/>
    <n v="553.66358399391174"/>
    <n v="2132.4410772323608"/>
    <n v="309.57967042922974"/>
    <n v="2.702186107635498"/>
    <n v="14.637954244394283"/>
    <n v="2.3681545257568359"/>
    <n v="5.19"/>
    <n v="0.48"/>
    <n v="7.3"/>
    <n v="5.3"/>
    <n v="6.1670370483398429"/>
    <n v="4.0599999999999996"/>
    <n v="2.6"/>
    <n v="5.2"/>
    <n v="6.0856809997558585"/>
    <n v="4.2"/>
    <n v="0.53"/>
    <n v="75.5"/>
    <n v="30.5"/>
    <n v="45"/>
    <n v="1036.2290748898679"/>
    <n v="1163.4026431718062"/>
    <n v="0.74"/>
    <n v="356.1"/>
    <n v="34"/>
    <n v="200.5"/>
    <n v="30.5"/>
    <n v="390.561937286557"/>
    <n v="8993.59"/>
    <n v="10097.348772727273"/>
    <n v="11.836"/>
    <n v="0.15"/>
    <n v="10.199999999999999"/>
    <n v="61.9"/>
    <n v="35"/>
    <n v="4.5"/>
    <n v="53.866895238095239"/>
    <n v="55.921932859895406"/>
    <n v="3355.3159715937245"/>
    <n v="3768.6298935491327"/>
    <n v="3.77"/>
    <n v="3.28"/>
    <n v="0.21199999999999999"/>
    <n v="3.47"/>
    <n v="0.249"/>
    <n v="33.98831365638766"/>
    <n v="2.19680563876652"/>
    <n v="35.957148898678419"/>
    <n v="2.580210396475771"/>
    <n v="38.159606696035233"/>
    <n v="2.4664136035242294"/>
    <n v="40.370071718061681"/>
    <n v="2.8968725814977971"/>
    <n v="2.4300000000000002"/>
    <n v="0.223"/>
    <n v="1.58"/>
    <n v="0.192"/>
    <n v="0.44"/>
    <n v="0.113"/>
    <n v="0.93"/>
    <n v="5.5E-2"/>
    <n v="39.571796000000006"/>
    <n v="10.162756699999999"/>
    <n v="83.640387000000004"/>
    <n v="4.9464745000000008"/>
    <n v="44.428334600000007"/>
    <n v="11.410004113181817"/>
    <n v="93.905343586363642"/>
    <n v="5.5535418250000008"/>
    <n v="1.62"/>
    <n v="0.39200000000000002"/>
    <n v="0.32"/>
    <n v="0.127"/>
    <n v="54.356118739818342"/>
    <n v="13.1528386086474"/>
    <n v="10.737011109099919"/>
    <n v="4.2612512839240306"/>
    <n v="61.02709694879605"/>
    <n v="14.767050619708671"/>
    <n v="12.054735199762183"/>
    <n v="4.7842230324056167"/>
    <m/>
    <m/>
    <m/>
    <m/>
    <m/>
    <m/>
    <m/>
    <m/>
  </r>
  <r>
    <n v="2019"/>
    <n v="7"/>
    <x v="6"/>
    <s v="3"/>
    <n v="303"/>
    <n v="263"/>
    <x v="5"/>
    <s v="MAP_AS"/>
    <x v="0"/>
    <n v="112"/>
    <x v="0"/>
    <n v="45"/>
    <x v="0"/>
    <n v="11"/>
    <n v="10"/>
    <n v="0.78"/>
    <n v="6.2"/>
    <n v="6.9"/>
    <n v="2.5"/>
    <n v="21.9"/>
    <n v="22.400000000000002"/>
    <n v="11.818685737262337"/>
    <n v="20.082833359265596"/>
    <n v="18.899999999999999"/>
    <n v="553.66358399391174"/>
    <n v="2132.4410772323608"/>
    <n v="309.57967042922974"/>
    <n v="2.702186107635498"/>
    <n v="14.637954244394283"/>
    <n v="2.3681545257568359"/>
    <n v="5.19"/>
    <n v="0.48"/>
    <n v="7.3"/>
    <n v="5.3"/>
    <n v="6.1670370483398429"/>
    <n v="4.0599999999999996"/>
    <n v="2.6"/>
    <n v="5.2"/>
    <n v="6.0856809997558585"/>
    <n v="4.2"/>
    <n v="0.62239999999999995"/>
    <n v="83.5"/>
    <n v="30.5"/>
    <n v="53"/>
    <n v="1220.447577092511"/>
    <n v="1370.229779735683"/>
    <n v="1.1399999999999999"/>
    <n v="374.8"/>
    <n v="34"/>
    <n v="198.3"/>
    <n v="30.5"/>
    <n v="561.30281690140851"/>
    <n v="12925.3"/>
    <n v="14511.586818181819"/>
    <n v="16.412000000000003"/>
    <n v="0.15"/>
    <n v="10.3"/>
    <n v="62.1"/>
    <n v="35"/>
    <n v="4.5"/>
    <n v="74.960076190476201"/>
    <n v="77.733165714285718"/>
    <n v="4663.9899428571434"/>
    <n v="5238.5087040000008"/>
    <n v="5.24"/>
    <n v="3.78"/>
    <n v="0.255"/>
    <n v="3.62"/>
    <n v="0.27900000000000003"/>
    <n v="46.132918414096913"/>
    <n v="3.1121413215859031"/>
    <n v="44.180202290748902"/>
    <n v="3.4050487400881062"/>
    <n v="51.794685674008811"/>
    <n v="3.4940859383259908"/>
    <n v="49.602318026431725"/>
    <n v="3.8229410854625554"/>
    <n v="3.2"/>
    <n v="0.26100000000000001"/>
    <n v="1.65"/>
    <n v="0.27"/>
    <n v="0.56000000000000005"/>
    <n v="7.4999999999999997E-2"/>
    <n v="1.42"/>
    <n v="8.1000000000000003E-2"/>
    <n v="72.381680000000003"/>
    <n v="9.693975"/>
    <n v="183.53925999999998"/>
    <n v="10.469493"/>
    <n v="81.264886181818184"/>
    <n v="10.883690113636364"/>
    <n v="206.06453281818179"/>
    <n v="11.754385322727272"/>
    <n v="1.69"/>
    <n v="0.33400000000000002"/>
    <n v="0.27"/>
    <n v="0.128"/>
    <n v="78.821430034285711"/>
    <n v="15.57772640914286"/>
    <n v="12.592772845714288"/>
    <n v="5.9699071268571444"/>
    <n v="88.494969174857147"/>
    <n v="17.489538286628576"/>
    <n v="14.13824951314286"/>
    <n v="6.7025775469714306"/>
    <n v="0.78789531438561611"/>
    <n v="0.89141377607688965"/>
    <n v="15.304637866666679"/>
    <n v="-7.7261591105223543E-2"/>
    <n v="-0.17720548418629253"/>
    <n v="0.60932523154285734"/>
    <n v="10.318973090909161"/>
    <n v="0.5853077566115702"/>
  </r>
  <r>
    <n v="2019"/>
    <n v="7"/>
    <x v="6"/>
    <s v="3"/>
    <n v="304"/>
    <n v="264"/>
    <x v="6"/>
    <s v="MAP"/>
    <x v="0"/>
    <n v="112"/>
    <x v="0"/>
    <n v="45"/>
    <x v="1"/>
    <n v="0"/>
    <n v="10"/>
    <n v="0.78"/>
    <n v="6.2"/>
    <n v="6.9"/>
    <n v="2.5"/>
    <n v="21.9"/>
    <n v="22.400000000000002"/>
    <n v="11.818685737262337"/>
    <n v="20.082833359265596"/>
    <n v="18.899999999999999"/>
    <n v="553.66358399391174"/>
    <n v="2132.4410772323608"/>
    <n v="309.57967042922974"/>
    <n v="2.702186107635498"/>
    <n v="14.637954244394283"/>
    <n v="2.3681545257568359"/>
    <n v="5.19"/>
    <n v="0.48"/>
    <n v="7.3"/>
    <n v="5.3"/>
    <n v="6.1670370483398429"/>
    <n v="4.0599999999999996"/>
    <n v="2.6"/>
    <n v="5.2"/>
    <n v="6.0856809997558585"/>
    <n v="4.2"/>
    <n v="0.63519999999999999"/>
    <n v="79.2"/>
    <n v="30.5"/>
    <n v="48.7"/>
    <n v="1121.4301321585904"/>
    <n v="1259.0601938325992"/>
    <n v="0.86"/>
    <n v="335.6"/>
    <n v="34"/>
    <n v="188.1"/>
    <n v="30.5"/>
    <n v="449.3899204244031"/>
    <n v="10348.24"/>
    <n v="11618.251272727271"/>
    <n v="16.456000000000003"/>
    <n v="0.15"/>
    <n v="10.199999999999999"/>
    <n v="62.1"/>
    <n v="35"/>
    <n v="4.5"/>
    <n v="75.162895238095246"/>
    <n v="78.030381414808716"/>
    <n v="4681.8228848885228"/>
    <n v="5258.5383402543357"/>
    <n v="5.26"/>
    <n v="3.7"/>
    <n v="0.24399999999999999"/>
    <n v="3.55"/>
    <n v="0.25700000000000001"/>
    <n v="41.492914889867848"/>
    <n v="2.7362895224669606"/>
    <n v="39.810769691629957"/>
    <n v="2.8820754396475774"/>
    <n v="46.585227171806174"/>
    <n v="3.0721068729515424"/>
    <n v="44.696636881057273"/>
    <n v="3.23578469814978"/>
    <n v="3.25"/>
    <n v="0.254"/>
    <n v="1.6"/>
    <n v="0.22600000000000001"/>
    <n v="0.41"/>
    <n v="7.1999999999999995E-2"/>
    <n v="1.08"/>
    <n v="0.05"/>
    <n v="42.427783999999996"/>
    <n v="7.450732799999999"/>
    <n v="111.760992"/>
    <n v="5.1741200000000003"/>
    <n v="47.634830218181811"/>
    <n v="8.3651409163636359"/>
    <n v="125.47711374545455"/>
    <n v="5.8091256363636363"/>
    <n v="1.62"/>
    <n v="0.375"/>
    <n v="0.31"/>
    <n v="0.125"/>
    <n v="75.845530735194089"/>
    <n v="17.556835818331958"/>
    <n v="14.513650943154421"/>
    <n v="5.8522786061106533"/>
    <n v="85.153845870877007"/>
    <n v="19.711538396036335"/>
    <n v="16.294871740723373"/>
    <n v="6.570512798678779"/>
    <n v="0.75814836469417002"/>
    <n v="1.0046655655472139"/>
    <n v="15.749740894540789"/>
    <n v="-8.3851570835556222E-2"/>
    <n v="-0.19232011659531242"/>
    <m/>
    <m/>
    <m/>
  </r>
  <r>
    <n v="2019"/>
    <n v="7"/>
    <x v="6"/>
    <s v="3"/>
    <n v="305"/>
    <n v="265"/>
    <x v="2"/>
    <s v="MAP"/>
    <x v="0"/>
    <n v="112"/>
    <x v="2"/>
    <n v="135"/>
    <x v="1"/>
    <n v="0"/>
    <n v="10"/>
    <n v="0.78"/>
    <n v="6.2"/>
    <n v="6.9"/>
    <n v="2.5"/>
    <n v="21.9"/>
    <n v="22.400000000000002"/>
    <n v="11.818685737262337"/>
    <n v="20.082833359265596"/>
    <n v="18.899999999999999"/>
    <n v="553.66358399391174"/>
    <n v="2132.4410772323608"/>
    <n v="309.57967042922974"/>
    <n v="2.702186107635498"/>
    <n v="14.637954244394283"/>
    <n v="2.3681545257568359"/>
    <n v="5.19"/>
    <n v="0.48"/>
    <n v="7.3"/>
    <n v="5.3"/>
    <n v="6.1670370483398429"/>
    <n v="4.0599999999999996"/>
    <n v="2.6"/>
    <n v="5.2"/>
    <n v="6.0856809997558585"/>
    <n v="4.2"/>
    <n v="0.6915"/>
    <n v="93"/>
    <n v="30.5"/>
    <n v="62.5"/>
    <n v="1439.2070484581498"/>
    <n v="1615.8370044052863"/>
    <n v="1.1599999999999999"/>
    <n v="405"/>
    <n v="34"/>
    <n v="222.1"/>
    <n v="30.5"/>
    <n v="599.07277628032341"/>
    <n v="13795.04"/>
    <n v="15488.067636363636"/>
    <n v="16.5"/>
    <n v="0.15"/>
    <n v="9.8000000000000007"/>
    <n v="62"/>
    <n v="35"/>
    <n v="4.5"/>
    <n v="75.36571428571429"/>
    <n v="78.589450041288202"/>
    <n v="4715.3670024772919"/>
    <n v="5296.2144832369941"/>
    <n v="5.29"/>
    <n v="3.38"/>
    <n v="0.32300000000000001"/>
    <n v="3.16"/>
    <n v="0.23100000000000001"/>
    <n v="48.645198237885459"/>
    <n v="4.6486387665198237"/>
    <n v="45.478942731277535"/>
    <n v="3.3245682819383258"/>
    <n v="54.615290748898673"/>
    <n v="5.2191535242290747"/>
    <n v="51.060449339207047"/>
    <n v="3.7325834801762108"/>
    <n v="3.02"/>
    <n v="0.25900000000000001"/>
    <n v="1.41"/>
    <n v="0.23499999999999999"/>
    <n v="0.39"/>
    <n v="9.0999999999999998E-2"/>
    <n v="1.06"/>
    <n v="5.3999999999999999E-2"/>
    <n v="53.800656000000004"/>
    <n v="12.553486400000001"/>
    <n v="146.22742400000001"/>
    <n v="7.4493216000000002"/>
    <n v="60.403463781818189"/>
    <n v="14.09414154909091"/>
    <n v="164.17351694545457"/>
    <n v="8.3635565236363636"/>
    <n v="1.62"/>
    <n v="0.42299999999999999"/>
    <n v="0.35"/>
    <n v="0.122"/>
    <n v="76.388945440132147"/>
    <n v="19.946002420478944"/>
    <n v="16.50378450867052"/>
    <n v="5.7527477430222955"/>
    <n v="85.763952380512009"/>
    <n v="22.393920899355908"/>
    <n v="18.529248971098266"/>
    <n v="6.4587667842113961"/>
    <n v="0.76358031257436842"/>
    <n v="0.38046076961189107"/>
    <n v="5.5289961721258809"/>
    <n v="3.4356018136643088E-2"/>
    <n v="7.8798206735419929E-2"/>
    <m/>
    <m/>
    <m/>
  </r>
  <r>
    <n v="2019"/>
    <n v="7"/>
    <x v="6"/>
    <s v="3"/>
    <n v="306"/>
    <n v="266"/>
    <x v="0"/>
    <s v="MAP_ES"/>
    <x v="0"/>
    <n v="112"/>
    <x v="0"/>
    <n v="45"/>
    <x v="0"/>
    <n v="11"/>
    <n v="10"/>
    <n v="0.78"/>
    <n v="6.2"/>
    <n v="6.9"/>
    <n v="2.5"/>
    <n v="21.9"/>
    <n v="22.400000000000002"/>
    <n v="11.818685737262337"/>
    <n v="20.082833359265596"/>
    <n v="18.899999999999999"/>
    <n v="553.66358399391174"/>
    <n v="2132.4410772323608"/>
    <n v="309.57967042922974"/>
    <n v="2.702186107635498"/>
    <n v="14.637954244394283"/>
    <n v="2.3681545257568359"/>
    <n v="5.19"/>
    <n v="0.48"/>
    <n v="7.3"/>
    <n v="5.3"/>
    <n v="6.1670370483398429"/>
    <n v="4.0599999999999996"/>
    <n v="2.6"/>
    <n v="5.2"/>
    <n v="6.0856809997558585"/>
    <n v="4.2"/>
    <n v="0.69069999999999998"/>
    <n v="90.2"/>
    <n v="30.5"/>
    <n v="59.7"/>
    <n v="1374.7305726872248"/>
    <n v="1543.4475066079297"/>
    <n v="1.1000000000000001"/>
    <n v="377.4"/>
    <n v="34"/>
    <n v="205.2"/>
    <n v="30.5"/>
    <n v="559.60978450786274"/>
    <n v="12886.31"/>
    <n v="14467.811681818181"/>
    <n v="17.028000000000002"/>
    <n v="0.15"/>
    <n v="10.1"/>
    <n v="62.3"/>
    <n v="35"/>
    <n v="4.5"/>
    <n v="77.799542857142868"/>
    <n v="80.857559570602817"/>
    <n v="4851.4535742361686"/>
    <n v="5449.064446335261"/>
    <n v="5.45"/>
    <n v="3.52"/>
    <n v="0.27"/>
    <n v="3.63"/>
    <n v="0.26100000000000001"/>
    <n v="48.390516158590316"/>
    <n v="3.7117725462555073"/>
    <n v="49.902719788546257"/>
    <n v="3.5880467947136565"/>
    <n v="54.329352232599128"/>
    <n v="4.1673082678414106"/>
    <n v="56.027144489867844"/>
    <n v="4.0283979922466964"/>
    <n v="3.06"/>
    <n v="0.23899999999999999"/>
    <n v="1.58"/>
    <n v="0.20100000000000001"/>
    <n v="0.5"/>
    <n v="0.107"/>
    <n v="1.18"/>
    <n v="6.6000000000000003E-2"/>
    <n v="64.431550000000001"/>
    <n v="13.7883517"/>
    <n v="152.058458"/>
    <n v="8.5049645999999992"/>
    <n v="72.33905840909091"/>
    <n v="15.480558499545454"/>
    <n v="170.72017784545454"/>
    <n v="9.54875571"/>
    <n v="1.6"/>
    <n v="0.39400000000000002"/>
    <n v="0.31"/>
    <n v="0.11899999999999999"/>
    <n v="77.623257187778705"/>
    <n v="19.114727082490504"/>
    <n v="15.039506080132123"/>
    <n v="5.7732297533410399"/>
    <n v="87.149747842642455"/>
    <n v="21.460625406250703"/>
    <n v="16.885263644511976"/>
    <n v="6.4817624957965307"/>
    <n v="0.77591843485962531"/>
    <n v="1.0938137312054383"/>
    <n v="19.983654363005794"/>
    <n v="0.1131374201288035"/>
    <n v="0.25948949570826491"/>
    <n v="0.5892511359815028"/>
    <n v="29.460404212296453"/>
    <n v="0.38479597363636364"/>
  </r>
  <r>
    <n v="2019"/>
    <n v="7"/>
    <x v="6"/>
    <s v="3"/>
    <n v="307"/>
    <n v="267"/>
    <x v="8"/>
    <s v="MES10"/>
    <x v="0"/>
    <n v="112"/>
    <x v="0"/>
    <n v="45"/>
    <x v="0"/>
    <n v="11"/>
    <n v="10"/>
    <n v="0.78"/>
    <n v="6.2"/>
    <n v="6.9"/>
    <n v="2.5"/>
    <n v="21.9"/>
    <n v="22.400000000000002"/>
    <n v="11.818685737262337"/>
    <n v="20.082833359265596"/>
    <n v="18.899999999999999"/>
    <n v="553.66358399391174"/>
    <n v="2132.4410772323608"/>
    <n v="309.57967042922974"/>
    <n v="2.702186107635498"/>
    <n v="14.637954244394283"/>
    <n v="2.3681545257568359"/>
    <n v="5.19"/>
    <n v="0.48"/>
    <n v="7.3"/>
    <n v="5.3"/>
    <n v="6.1670370483398429"/>
    <n v="4.0599999999999996"/>
    <n v="2.6"/>
    <n v="5.2"/>
    <n v="6.0856809997558585"/>
    <n v="4.2"/>
    <n v="0.62839999999999996"/>
    <n v="92"/>
    <n v="30.5"/>
    <n v="61.5"/>
    <n v="1416.1797356828192"/>
    <n v="1589.9836123348016"/>
    <n v="0.96"/>
    <n v="368.4"/>
    <n v="34"/>
    <n v="210.4"/>
    <n v="30.5"/>
    <n v="516.45933014354068"/>
    <n v="11892.67"/>
    <n v="13352.224954545454"/>
    <n v="15.576000000000002"/>
    <n v="0.15"/>
    <n v="10"/>
    <n v="62"/>
    <n v="35"/>
    <n v="4.5"/>
    <n v="71.106514285714283"/>
    <n v="73.983656482246076"/>
    <n v="4439.0193889347647"/>
    <n v="4985.8258682080923"/>
    <n v="4.9800000000000004"/>
    <n v="3.39"/>
    <n v="0.27500000000000002"/>
    <n v="3.65"/>
    <n v="0.253"/>
    <n v="48.008493039647568"/>
    <n v="3.8944942731277532"/>
    <n v="51.690560352422899"/>
    <n v="3.582934731277533"/>
    <n v="53.900444458149771"/>
    <n v="4.3724549339207046"/>
    <n v="58.034401850220256"/>
    <n v="4.0226585392070486"/>
    <n v="2.74"/>
    <n v="0.23899999999999999"/>
    <n v="1.49"/>
    <n v="0.23200000000000001"/>
    <n v="0.46"/>
    <n v="7.6999999999999999E-2"/>
    <n v="1.1100000000000001"/>
    <n v="5.8999999999999997E-2"/>
    <n v="54.706282000000002"/>
    <n v="9.1573558999999989"/>
    <n v="132.00863699999999"/>
    <n v="7.0166752999999993"/>
    <n v="61.420234790909092"/>
    <n v="10.281213214999998"/>
    <n v="148.20969699545455"/>
    <n v="7.8778127231818171"/>
    <n v="1.61"/>
    <n v="0.43099999999999999"/>
    <n v="0.35"/>
    <n v="0.13400000000000001"/>
    <n v="71.468212161849706"/>
    <n v="19.132173566308833"/>
    <n v="15.536567861271674"/>
    <n v="5.9482859811725852"/>
    <n v="80.239310927167637"/>
    <n v="21.480213049446732"/>
    <n v="17.443328462427743"/>
    <n v="6.6783028970437659"/>
    <n v="0.71439289372630033"/>
    <n v="1.0948120820309242"/>
    <n v="9.6894637379576025"/>
    <n v="-1.9683052345171523E-3"/>
    <n v="-4.5144615470576891E-3"/>
    <n v="0.60711844518579694"/>
    <n v="-12.652193799264337"/>
    <n v="0.23289206574380159"/>
  </r>
  <r>
    <n v="2019"/>
    <n v="7"/>
    <x v="6"/>
    <s v="3"/>
    <n v="308"/>
    <n v="268"/>
    <x v="3"/>
    <s v="MESZ"/>
    <x v="0"/>
    <n v="112"/>
    <x v="0"/>
    <n v="45"/>
    <x v="0"/>
    <n v="11"/>
    <n v="10"/>
    <n v="0.78"/>
    <n v="6.2"/>
    <n v="6.9"/>
    <n v="2.5"/>
    <n v="21.9"/>
    <n v="22.400000000000002"/>
    <n v="11.818685737262337"/>
    <n v="20.082833359265596"/>
    <n v="18.899999999999999"/>
    <n v="553.66358399391174"/>
    <n v="2132.4410772323608"/>
    <n v="309.57967042922974"/>
    <n v="2.702186107635498"/>
    <n v="14.637954244394283"/>
    <n v="2.3681545257568359"/>
    <n v="5.19"/>
    <n v="0.48"/>
    <n v="7.3"/>
    <n v="5.3"/>
    <n v="6.1670370483398429"/>
    <n v="4.0599999999999996"/>
    <n v="2.6"/>
    <n v="5.2"/>
    <n v="6.0856809997558585"/>
    <n v="4.2"/>
    <n v="0.67279999999999995"/>
    <n v="97.7"/>
    <n v="30.5"/>
    <n v="67.2"/>
    <n v="1547.4354185022028"/>
    <n v="1737.347947136564"/>
    <n v="1.06"/>
    <n v="385.8"/>
    <n v="34"/>
    <n v="225.4"/>
    <n v="30.5"/>
    <n v="587.24843661171121"/>
    <n v="13522.75"/>
    <n v="15182.360227272728"/>
    <n v="16.896000000000001"/>
    <n v="0.15"/>
    <n v="10.3"/>
    <n v="62.2"/>
    <n v="35"/>
    <n v="4.5"/>
    <n v="77.19108571428572"/>
    <n v="80.046709694467381"/>
    <n v="4802.8025816680429"/>
    <n v="5394.420536046242"/>
    <n v="5.39"/>
    <n v="3.52"/>
    <n v="0.28699999999999998"/>
    <n v="3.75"/>
    <n v="0.26500000000000001"/>
    <n v="54.469726731277539"/>
    <n v="4.4411396511013219"/>
    <n v="58.028828193832602"/>
    <n v="4.1007038590308378"/>
    <n v="61.154647739207057"/>
    <n v="4.986188608281938"/>
    <n v="65.150548017621148"/>
    <n v="4.6039720599118956"/>
    <n v="2.81"/>
    <n v="0.245"/>
    <n v="1.57"/>
    <n v="0.23599999999999999"/>
    <n v="0.53"/>
    <n v="8.5999999999999993E-2"/>
    <n v="1.2"/>
    <n v="0.08"/>
    <n v="71.670574999999999"/>
    <n v="11.629564999999999"/>
    <n v="162.273"/>
    <n v="10.818200000000001"/>
    <n v="80.46650920454546"/>
    <n v="13.056829795454545"/>
    <n v="182.18832272727272"/>
    <n v="12.145888181818183"/>
    <n v="1.74"/>
    <n v="0.46600000000000003"/>
    <n v="0.37"/>
    <n v="0.13800000000000001"/>
    <n v="83.568764921023941"/>
    <n v="22.381060030573082"/>
    <n v="17.770369552171758"/>
    <n v="6.6278675627018995"/>
    <n v="93.824931524967781"/>
    <n v="25.127826488870685"/>
    <n v="19.951278542665566"/>
    <n v="7.4412876726698594"/>
    <n v="0.83534945105191871"/>
    <n v="1.2807251013695558"/>
    <n v="18.769345245472039"/>
    <n v="0.14077013965167171"/>
    <n v="0.32286729277906356"/>
    <n v="0.67648069751544171"/>
    <n v="24.492776004203815"/>
    <n v="0.62089892561983484"/>
  </r>
  <r>
    <n v="2019"/>
    <n v="7"/>
    <x v="6"/>
    <s v="3"/>
    <n v="309"/>
    <n v="269"/>
    <x v="1"/>
    <s v="MAP"/>
    <x v="0"/>
    <n v="112"/>
    <x v="1"/>
    <n v="90"/>
    <x v="1"/>
    <n v="0"/>
    <n v="10"/>
    <n v="0.78"/>
    <n v="6.2"/>
    <n v="6.9"/>
    <n v="2.5"/>
    <n v="21.9"/>
    <n v="22.400000000000002"/>
    <n v="11.818685737262337"/>
    <n v="20.082833359265596"/>
    <n v="18.899999999999999"/>
    <n v="553.66358399391174"/>
    <n v="2132.4410772323608"/>
    <n v="309.57967042922974"/>
    <n v="2.702186107635498"/>
    <n v="14.637954244394283"/>
    <n v="2.3681545257568359"/>
    <n v="5.19"/>
    <n v="0.48"/>
    <n v="7.3"/>
    <n v="5.3"/>
    <n v="6.1670370483398429"/>
    <n v="4.0599999999999996"/>
    <n v="2.6"/>
    <n v="5.2"/>
    <n v="6.0856809997558585"/>
    <n v="4.2"/>
    <n v="0.67889999999999995"/>
    <n v="99.5"/>
    <n v="30.5"/>
    <n v="69"/>
    <n v="1588.8845814977974"/>
    <n v="1783.884052863436"/>
    <n v="0.98"/>
    <n v="312.8"/>
    <n v="34"/>
    <n v="179"/>
    <n v="30.5"/>
    <n v="521.98708751793401"/>
    <n v="12019.96"/>
    <n v="13495.136909090908"/>
    <n v="17.16"/>
    <n v="0.15"/>
    <n v="9.9"/>
    <n v="62.1"/>
    <n v="35"/>
    <n v="4.5"/>
    <n v="78.408000000000001"/>
    <n v="81.671223121387285"/>
    <n v="4900.2733872832368"/>
    <n v="5503.8979727167634"/>
    <n v="5.5"/>
    <n v="3.63"/>
    <n v="0.39"/>
    <n v="3.93"/>
    <n v="0.28299999999999997"/>
    <n v="57.676510308370041"/>
    <n v="6.1966498678414101"/>
    <n v="62.443164052863438"/>
    <n v="4.4965433656387663"/>
    <n v="64.754991118942726"/>
    <n v="6.9571478061674021"/>
    <n v="70.106643277533038"/>
    <n v="5.0483918696035248"/>
    <n v="2.9"/>
    <n v="0.251"/>
    <n v="1.48"/>
    <n v="0.23200000000000001"/>
    <n v="0.45"/>
    <n v="9.0999999999999998E-2"/>
    <n v="1"/>
    <n v="5.8999999999999997E-2"/>
    <n v="54.089820000000003"/>
    <n v="10.938163599999999"/>
    <n v="120.19959999999999"/>
    <n v="7.0917763999999988"/>
    <n v="60.72811609090909"/>
    <n v="12.280574587272728"/>
    <n v="134.95136909090908"/>
    <n v="7.9621307763636349"/>
    <n v="1.72"/>
    <n v="0.40600000000000003"/>
    <n v="0.33"/>
    <n v="0.127"/>
    <n v="84.284702261271676"/>
    <n v="19.895109952369943"/>
    <n v="16.17090217803468"/>
    <n v="6.2233472018497116"/>
    <n v="94.62873390242774"/>
    <n v="22.336782537433528"/>
    <n v="18.155512899884393"/>
    <n v="6.9871216311676312"/>
    <n v="0.84250592709567396"/>
    <n v="0.56923502898658329"/>
    <n v="10.601088585741813"/>
    <n v="3.0748412496736204E-2"/>
    <n v="7.0523881873248179E-2"/>
    <m/>
    <m/>
    <m/>
  </r>
  <r>
    <n v="2019"/>
    <n v="7"/>
    <x v="6"/>
    <s v="3"/>
    <n v="310"/>
    <n v="270"/>
    <x v="9"/>
    <s v="MAP_AS"/>
    <x v="0"/>
    <n v="112"/>
    <x v="0"/>
    <n v="45"/>
    <x v="2"/>
    <n v="45"/>
    <n v="10"/>
    <n v="0.78"/>
    <n v="6.2"/>
    <n v="6.9"/>
    <n v="2.5"/>
    <n v="21.9"/>
    <n v="22.400000000000002"/>
    <n v="11.818685737262337"/>
    <n v="20.082833359265596"/>
    <n v="18.899999999999999"/>
    <n v="553.66358399391174"/>
    <n v="2132.4410772323608"/>
    <n v="309.57967042922974"/>
    <n v="2.702186107635498"/>
    <n v="14.637954244394283"/>
    <n v="2.3681545257568359"/>
    <n v="5.19"/>
    <n v="0.48"/>
    <n v="7.3"/>
    <n v="5.3"/>
    <n v="6.1670370483398429"/>
    <n v="4.0599999999999996"/>
    <n v="2.6"/>
    <n v="5.2"/>
    <n v="6.0856809997558585"/>
    <n v="4.2"/>
    <n v="0.6835"/>
    <n v="89"/>
    <n v="30.5"/>
    <n v="58.5"/>
    <n v="1347.0977973568283"/>
    <n v="1512.4234361233482"/>
    <n v="0.86"/>
    <n v="375.7"/>
    <n v="34"/>
    <n v="211.8"/>
    <n v="30.5"/>
    <n v="456.30084869768808"/>
    <n v="10507.38"/>
    <n v="11796.922090909091"/>
    <n v="17.336000000000002"/>
    <n v="0.15"/>
    <n v="10.6"/>
    <n v="62.1"/>
    <n v="35"/>
    <n v="4.5"/>
    <n v="79.219276190476208"/>
    <n v="81.875182559867895"/>
    <n v="4912.5109535920737"/>
    <n v="5517.6429846936426"/>
    <n v="5.52"/>
    <n v="3.2"/>
    <n v="0.27800000000000002"/>
    <n v="3.85"/>
    <n v="0.31"/>
    <n v="43.107129515418507"/>
    <n v="3.7449318766519832"/>
    <n v="51.86326519823789"/>
    <n v="4.1760031718061681"/>
    <n v="48.397549955947142"/>
    <n v="4.2045371524229083"/>
    <n v="58.2283022907489"/>
    <n v="4.6885126519823794"/>
    <n v="3.01"/>
    <n v="0.23899999999999999"/>
    <n v="1.67"/>
    <n v="0.29899999999999999"/>
    <n v="0.5"/>
    <n v="0.108"/>
    <n v="1.08"/>
    <n v="0.08"/>
    <n v="52.536899999999996"/>
    <n v="11.347970399999999"/>
    <n v="113.479704"/>
    <n v="8.4059039999999996"/>
    <n v="58.984610454545447"/>
    <n v="12.740675858181817"/>
    <n v="127.40675858181817"/>
    <n v="9.437537672727272"/>
    <n v="1.65"/>
    <n v="0.42299999999999999"/>
    <n v="0.36"/>
    <n v="0.13600000000000001"/>
    <n v="81.056430734269227"/>
    <n v="20.779921333694475"/>
    <n v="17.685039432931465"/>
    <n v="6.6810148968852205"/>
    <n v="91.004265415293176"/>
    <n v="23.330184406466071"/>
    <n v="19.855476090609418"/>
    <n v="7.5009576342302253"/>
    <n v="0.81023627646153373"/>
    <n v="1.1891021613897079"/>
    <n v="21.507621882080944"/>
    <n v="9.3796894769953093E-2"/>
    <n v="0.21513049259163552"/>
    <n v="0.16668794742733833"/>
    <n v="8.7253996598587236"/>
    <n v="9.1589726060606044E-2"/>
  </r>
  <r>
    <n v="2019"/>
    <n v="7"/>
    <x v="6"/>
    <s v="4"/>
    <n v="401"/>
    <n v="271"/>
    <x v="7"/>
    <s v="Urea"/>
    <x v="0"/>
    <n v="112"/>
    <x v="3"/>
    <n v="0"/>
    <x v="1"/>
    <n v="0"/>
    <n v="10"/>
    <n v="3.12"/>
    <n v="6.3"/>
    <n v="6.9"/>
    <n v="2.4"/>
    <n v="18.100000000000001"/>
    <n v="17.399999999999999"/>
    <n v="10.137371474524672"/>
    <n v="15.149622841138942"/>
    <n v="13.4"/>
    <n v="529.46844696998596"/>
    <n v="2249.7359991073608"/>
    <n v="338.08877229690552"/>
    <n v="1.9020819664001465"/>
    <n v="15.393712807996222"/>
    <n v="2.904759407043457"/>
    <n v="2.88"/>
    <n v="0.57999999999999996"/>
    <n v="8.6"/>
    <n v="5.3"/>
    <n v="7.2295198822021476"/>
    <n v="3.7"/>
    <n v="3.2"/>
    <n v="5"/>
    <n v="5.5396509552001945"/>
    <n v="3.78"/>
    <n v="0.55330000000000001"/>
    <n v="69"/>
    <n v="30.5"/>
    <n v="38.5"/>
    <n v="886.55154185022013"/>
    <n v="995.35559471365627"/>
    <n v="0.82"/>
    <n v="373.4"/>
    <n v="34"/>
    <n v="204.8"/>
    <n v="30.5"/>
    <n v="421.1137301119623"/>
    <n v="9697.1200000000008"/>
    <n v="10887.221090909092"/>
    <n v="13.552000000000001"/>
    <n v="0.15"/>
    <n v="10"/>
    <n v="62.6"/>
    <n v="35"/>
    <n v="4.5"/>
    <n v="61.776838095238098"/>
    <n v="64.276478943022298"/>
    <n v="3856.5887365813378"/>
    <n v="4331.6503491329477"/>
    <n v="4.33"/>
    <n v="3.15"/>
    <n v="0.21199999999999999"/>
    <n v="3.93"/>
    <n v="0.247"/>
    <n v="27.926373568281935"/>
    <n v="1.8794892687224667"/>
    <n v="34.84147559471365"/>
    <n v="2.1897823083700438"/>
    <n v="31.353701233480173"/>
    <n v="2.1101538607929511"/>
    <n v="39.117474872246689"/>
    <n v="2.4585283189427312"/>
    <n v="3.13"/>
    <n v="0.219"/>
    <n v="1.64"/>
    <n v="0.22700000000000001"/>
    <n v="0.67"/>
    <n v="0.13600000000000001"/>
    <n v="1.05"/>
    <n v="7.8E-2"/>
    <n v="64.970704000000012"/>
    <n v="13.188083200000001"/>
    <n v="101.81976000000002"/>
    <n v="7.5637536000000001"/>
    <n v="72.944381309090915"/>
    <n v="14.806620683636366"/>
    <n v="114.31582145454547"/>
    <n v="8.4920324509090914"/>
    <n v="2.06"/>
    <n v="0.46700000000000003"/>
    <n v="0.36"/>
    <n v="0.156"/>
    <n v="79.445727973575558"/>
    <n v="18.010269399834851"/>
    <n v="13.883719451692816"/>
    <n v="6.0162784290668867"/>
    <n v="89.195885497605289"/>
    <n v="20.220620644360036"/>
    <n v="15.587630475309661"/>
    <n v="6.7546398726341863"/>
    <n v="0.79413576727936719"/>
    <m/>
    <m/>
    <m/>
    <m/>
    <m/>
    <m/>
    <m/>
  </r>
  <r>
    <n v="2019"/>
    <n v="7"/>
    <x v="6"/>
    <s v="4"/>
    <n v="402"/>
    <n v="272"/>
    <x v="6"/>
    <s v="MAP"/>
    <x v="0"/>
    <n v="112"/>
    <x v="0"/>
    <n v="45"/>
    <x v="1"/>
    <n v="0"/>
    <n v="10"/>
    <n v="3.12"/>
    <n v="6.3"/>
    <n v="6.9"/>
    <n v="2.4"/>
    <n v="18.100000000000001"/>
    <n v="17.399999999999999"/>
    <n v="10.137371474524672"/>
    <n v="15.149622841138942"/>
    <n v="13.4"/>
    <n v="529.46844696998596"/>
    <n v="2249.7359991073608"/>
    <n v="338.08877229690552"/>
    <n v="1.9020819664001465"/>
    <n v="15.393712807996222"/>
    <n v="2.904759407043457"/>
    <n v="2.88"/>
    <n v="0.57999999999999996"/>
    <n v="8.6"/>
    <n v="5.3"/>
    <n v="7.2295198822021476"/>
    <n v="3.7"/>
    <n v="3.2"/>
    <n v="5"/>
    <n v="5.5396509552001945"/>
    <n v="3.78"/>
    <n v="0.6431"/>
    <n v="107"/>
    <n v="30.5"/>
    <n v="76.5"/>
    <n v="1761.5894273127753"/>
    <n v="1977.7844933920703"/>
    <n v="0.84"/>
    <n v="370.7"/>
    <n v="34"/>
    <n v="202.1"/>
    <n v="30.5"/>
    <n v="428.10810810810807"/>
    <n v="9858.18"/>
    <n v="11068.047545454545"/>
    <n v="17.468000000000004"/>
    <n v="0.15"/>
    <n v="10.199999999999999"/>
    <n v="62.2"/>
    <n v="35"/>
    <n v="4.5"/>
    <n v="79.827733333333342"/>
    <n v="82.873184431599228"/>
    <n v="4972.3910658959539"/>
    <n v="5584.8992381040471"/>
    <n v="5.58"/>
    <n v="3.01"/>
    <n v="0.25900000000000001"/>
    <n v="3.74"/>
    <n v="0.247"/>
    <n v="53.023841762114536"/>
    <n v="4.5625166167400888"/>
    <n v="65.883444581497798"/>
    <n v="4.3511258854625554"/>
    <n v="59.531313251101317"/>
    <n v="5.1224618378854636"/>
    <n v="73.969140052863438"/>
    <n v="4.8851276986784145"/>
    <n v="3.01"/>
    <n v="0.22900000000000001"/>
    <n v="1.52"/>
    <n v="0.223"/>
    <n v="0.52"/>
    <n v="8.8999999999999996E-2"/>
    <n v="1.2"/>
    <n v="6.4000000000000001E-2"/>
    <n v="51.262535999999997"/>
    <n v="8.7737801999999991"/>
    <n v="118.29816000000001"/>
    <n v="6.3092352000000007"/>
    <n v="57.553847236363637"/>
    <n v="9.8505623154545443"/>
    <n v="132.81657054545454"/>
    <n v="7.0835504290909101"/>
    <n v="1.81"/>
    <n v="0.48599999999999999"/>
    <n v="0.38"/>
    <n v="0.12"/>
    <n v="90.000278292716771"/>
    <n v="24.165820580254334"/>
    <n v="18.895086050404625"/>
    <n v="5.9668692790751443"/>
    <n v="101.04576699227746"/>
    <n v="27.131625833285547"/>
    <n v="21.214028429317921"/>
    <n v="6.6991668724161846"/>
    <n v="0.89963855679081517"/>
    <n v="1.3828555470583865"/>
    <n v="23.002205291201044"/>
    <n v="0.1140486255275576"/>
    <n v="0.26157941634760917"/>
    <m/>
    <m/>
    <m/>
  </r>
  <r>
    <n v="2019"/>
    <n v="7"/>
    <x v="6"/>
    <s v="4"/>
    <n v="403"/>
    <n v="273"/>
    <x v="8"/>
    <s v="MES10"/>
    <x v="0"/>
    <n v="112"/>
    <x v="0"/>
    <n v="45"/>
    <x v="0"/>
    <n v="11"/>
    <n v="10"/>
    <n v="3.12"/>
    <n v="6.3"/>
    <n v="6.9"/>
    <n v="2.4"/>
    <n v="18.100000000000001"/>
    <n v="17.399999999999999"/>
    <n v="10.137371474524672"/>
    <n v="15.149622841138942"/>
    <n v="13.4"/>
    <n v="529.46844696998596"/>
    <n v="2249.7359991073608"/>
    <n v="338.08877229690552"/>
    <n v="1.9020819664001465"/>
    <n v="15.393712807996222"/>
    <n v="2.904759407043457"/>
    <n v="2.88"/>
    <n v="0.57999999999999996"/>
    <n v="8.6"/>
    <n v="5.3"/>
    <n v="7.2295198822021476"/>
    <n v="3.7"/>
    <n v="3.2"/>
    <n v="5"/>
    <n v="5.5396509552001945"/>
    <n v="3.78"/>
    <n v="0.63680000000000003"/>
    <n v="105.8"/>
    <n v="30.5"/>
    <n v="75.3"/>
    <n v="1733.9566519823788"/>
    <n v="1946.7604229074889"/>
    <n v="1"/>
    <n v="398.4"/>
    <n v="34"/>
    <n v="212.2"/>
    <n v="30.5"/>
    <n v="498.62788144895723"/>
    <n v="11482.06"/>
    <n v="12891.221909090909"/>
    <n v="16.192000000000004"/>
    <n v="0.15"/>
    <n v="10"/>
    <n v="62.2"/>
    <n v="35"/>
    <n v="4.5"/>
    <n v="73.945980952380978"/>
    <n v="76.938014863749004"/>
    <n v="4616.2808918249402"/>
    <n v="5184.9227653179214"/>
    <n v="5.18"/>
    <n v="3.53"/>
    <n v="0.27"/>
    <n v="3.88"/>
    <n v="0.26200000000000001"/>
    <n v="61.208669814977966"/>
    <n v="4.6816829603524228"/>
    <n v="67.277518096916296"/>
    <n v="4.5429664281938322"/>
    <n v="68.720642928634362"/>
    <n v="5.2562531418502196"/>
    <n v="75.53430440881057"/>
    <n v="5.1005123080176205"/>
    <n v="2.79"/>
    <n v="0.245"/>
    <n v="1.6"/>
    <n v="0.24"/>
    <n v="0.69"/>
    <n v="0.10100000000000001"/>
    <n v="1.23"/>
    <n v="7.8E-2"/>
    <n v="79.226213999999999"/>
    <n v="11.5968806"/>
    <n v="141.22933799999998"/>
    <n v="8.956006799999999"/>
    <n v="88.949431172727273"/>
    <n v="13.020134128181818"/>
    <n v="158.56202948181817"/>
    <n v="10.055153089090908"/>
    <n v="1.83"/>
    <n v="0.41399999999999998"/>
    <n v="0.33"/>
    <n v="0.13200000000000001"/>
    <n v="84.477940320396414"/>
    <n v="19.111402892155251"/>
    <n v="15.233726943022303"/>
    <n v="6.0934907772089213"/>
    <n v="94.845687541535966"/>
    <n v="21.456893247101576"/>
    <n v="17.103320704211406"/>
    <n v="6.8413282816845618"/>
    <n v="0.84443752566320973"/>
    <n v="1.0936235090265838"/>
    <n v="14.113839229287139"/>
    <n v="5.837838611740867E-2"/>
    <n v="0.1338953810032309"/>
    <n v="0.62193893469859651"/>
    <n v="5.4475241198110362"/>
    <n v="0.43083209900826436"/>
  </r>
  <r>
    <n v="2019"/>
    <n v="7"/>
    <x v="6"/>
    <s v="4"/>
    <n v="404"/>
    <n v="274"/>
    <x v="1"/>
    <s v="MAP"/>
    <x v="0"/>
    <n v="112"/>
    <x v="1"/>
    <n v="90"/>
    <x v="1"/>
    <n v="0"/>
    <n v="10"/>
    <n v="3.12"/>
    <n v="6.3"/>
    <n v="6.9"/>
    <n v="2.4"/>
    <n v="18.100000000000001"/>
    <n v="17.399999999999999"/>
    <n v="10.137371474524672"/>
    <n v="15.149622841138942"/>
    <n v="13.4"/>
    <n v="529.46844696998596"/>
    <n v="2249.7359991073608"/>
    <n v="338.08877229690552"/>
    <n v="1.9020819664001465"/>
    <n v="15.393712807996222"/>
    <n v="2.904759407043457"/>
    <n v="2.88"/>
    <n v="0.57999999999999996"/>
    <n v="8.6"/>
    <n v="5.3"/>
    <n v="7.2295198822021476"/>
    <n v="3.7"/>
    <n v="3.2"/>
    <n v="5"/>
    <n v="5.5396509552001945"/>
    <n v="3.78"/>
    <n v="0.69359999999999999"/>
    <n v="96.8"/>
    <n v="30.5"/>
    <n v="66.3"/>
    <n v="1526.7108370044052"/>
    <n v="1714.0798942731278"/>
    <n v="1.1599999999999999"/>
    <n v="357.4"/>
    <n v="34"/>
    <n v="192"/>
    <n v="30.5"/>
    <n v="579.28262213976495"/>
    <n v="13339.32"/>
    <n v="14976.418363636363"/>
    <n v="18.744"/>
    <n v="0.15"/>
    <n v="10.3"/>
    <n v="62.2"/>
    <n v="35"/>
    <n v="4.5"/>
    <n v="85.709485714285705"/>
    <n v="88.88024125516101"/>
    <n v="5332.8144753096603"/>
    <n v="5989.7202584046227"/>
    <n v="5.99"/>
    <n v="3.81"/>
    <n v="0.27900000000000003"/>
    <n v="3.68"/>
    <n v="0.25900000000000001"/>
    <n v="58.167682889867841"/>
    <n v="4.2595232352422912"/>
    <n v="56.182958801762112"/>
    <n v="3.95418106784141"/>
    <n v="65.306443971806175"/>
    <n v="4.7822829050220266"/>
    <n v="63.078140109251102"/>
    <n v="4.4394669261674009"/>
    <n v="3.17"/>
    <n v="0.27300000000000002"/>
    <n v="1.65"/>
    <n v="0.24399999999999999"/>
    <n v="0.62"/>
    <n v="0.1"/>
    <n v="1.37"/>
    <n v="7.4999999999999997E-2"/>
    <n v="82.703783999999999"/>
    <n v="13.339320000000001"/>
    <n v="182.748684"/>
    <n v="10.004490000000001"/>
    <n v="92.853793854545444"/>
    <n v="14.976418363636364"/>
    <n v="205.17693158181817"/>
    <n v="11.232313772727274"/>
    <n v="1.78"/>
    <n v="0.42299999999999999"/>
    <n v="0.34"/>
    <n v="0.19700000000000001"/>
    <n v="94.924097660511947"/>
    <n v="22.557805230559865"/>
    <n v="18.131569216052846"/>
    <n v="10.50564451636003"/>
    <n v="106.57387328248387"/>
    <n v="25.326263145219482"/>
    <n v="20.356807256204785"/>
    <n v="11.794973616095124"/>
    <n v="0.94885682404477756"/>
    <n v="0.64541955008204588"/>
    <n v="15.999113982273583"/>
    <n v="9.3918683431731625E-2"/>
    <n v="0.21540982438470557"/>
    <m/>
    <m/>
    <m/>
  </r>
  <r>
    <n v="2019"/>
    <n v="7"/>
    <x v="6"/>
    <s v="4"/>
    <n v="405"/>
    <n v="275"/>
    <x v="5"/>
    <s v="MAP_AS"/>
    <x v="0"/>
    <n v="112"/>
    <x v="0"/>
    <n v="45"/>
    <x v="0"/>
    <n v="11"/>
    <n v="10"/>
    <n v="3.12"/>
    <n v="6.3"/>
    <n v="6.9"/>
    <n v="2.4"/>
    <n v="18.100000000000001"/>
    <n v="17.399999999999999"/>
    <n v="10.137371474524672"/>
    <n v="15.149622841138942"/>
    <n v="13.4"/>
    <n v="529.46844696998596"/>
    <n v="2249.7359991073608"/>
    <n v="338.08877229690552"/>
    <n v="1.9020819664001465"/>
    <n v="15.393712807996222"/>
    <n v="2.904759407043457"/>
    <n v="2.88"/>
    <n v="0.57999999999999996"/>
    <n v="8.6"/>
    <n v="5.3"/>
    <n v="7.2295198822021476"/>
    <n v="3.7"/>
    <n v="3.2"/>
    <n v="5"/>
    <n v="5.5396509552001945"/>
    <n v="3.78"/>
    <n v="0.64939999999999998"/>
    <n v="97.6"/>
    <n v="30.5"/>
    <n v="67.099999999999994"/>
    <n v="1545.1326872246693"/>
    <n v="1734.7626079295151"/>
    <n v="0.98"/>
    <n v="366.4"/>
    <n v="34"/>
    <n v="199.4"/>
    <n v="30.5"/>
    <n v="497.9602888086643"/>
    <n v="11466.69"/>
    <n v="12873.965590909091"/>
    <n v="16.412000000000003"/>
    <n v="0.15"/>
    <n v="10.199999999999999"/>
    <n v="62.3"/>
    <n v="35"/>
    <n v="4.5"/>
    <n v="74.960076190476201"/>
    <n v="77.819824761904769"/>
    <n v="4669.1894857142861"/>
    <n v="5244.3487360000008"/>
    <n v="5.24"/>
    <n v="3.47"/>
    <n v="0.25700000000000001"/>
    <n v="3.74"/>
    <n v="0.28399999999999997"/>
    <n v="53.616104246696025"/>
    <n v="3.9709910061674005"/>
    <n v="57.787962502202639"/>
    <n v="4.3881768317180603"/>
    <n v="60.196262495154173"/>
    <n v="4.4583399023788548"/>
    <n v="64.880121536563877"/>
    <n v="4.9267258065198227"/>
    <n v="2.98"/>
    <n v="0.23300000000000001"/>
    <n v="1.5"/>
    <n v="0.24299999999999999"/>
    <n v="0.56999999999999995"/>
    <n v="8.3000000000000004E-2"/>
    <n v="1.1299999999999999"/>
    <n v="8.5999999999999993E-2"/>
    <n v="65.36013299999999"/>
    <n v="9.5173527"/>
    <n v="129.57359700000001"/>
    <n v="9.8613534000000005"/>
    <n v="73.381603868181813"/>
    <n v="10.685391440454547"/>
    <n v="145.47581117727273"/>
    <n v="11.071610408181817"/>
    <n v="1.87"/>
    <n v="0.42799999999999999"/>
    <n v="0.33"/>
    <n v="0.18099999999999999"/>
    <n v="87.313843382857158"/>
    <n v="19.984130998857143"/>
    <n v="15.408325302857143"/>
    <n v="8.4512329691428576"/>
    <n v="98.029633252571443"/>
    <n v="22.436728894171431"/>
    <n v="17.29934704457143"/>
    <n v="9.488429742628572"/>
    <n v="0.87278507954535489"/>
    <n v="1.1435641638211738"/>
    <n v="15.43441635555557"/>
    <n v="2.8269340769466092E-2"/>
    <n v="6.4837937544647006E-2"/>
    <n v="0.86258452205714287"/>
    <n v="10.849885090909167"/>
    <n v="0.52323730983471062"/>
  </r>
  <r>
    <n v="2019"/>
    <n v="7"/>
    <x v="6"/>
    <s v="4"/>
    <n v="406"/>
    <n v="276"/>
    <x v="3"/>
    <s v="MESZ"/>
    <x v="0"/>
    <n v="112"/>
    <x v="0"/>
    <n v="45"/>
    <x v="0"/>
    <n v="11"/>
    <n v="10"/>
    <n v="3.12"/>
    <n v="6.3"/>
    <n v="6.9"/>
    <n v="2.4"/>
    <n v="18.100000000000001"/>
    <n v="17.399999999999999"/>
    <n v="10.137371474524672"/>
    <n v="15.149622841138942"/>
    <n v="13.4"/>
    <n v="529.46844696998596"/>
    <n v="2249.7359991073608"/>
    <n v="338.08877229690552"/>
    <n v="1.9020819664001465"/>
    <n v="15.393712807996222"/>
    <n v="2.904759407043457"/>
    <n v="2.88"/>
    <n v="0.57999999999999996"/>
    <n v="8.6"/>
    <n v="5.3"/>
    <n v="7.2295198822021476"/>
    <n v="3.7"/>
    <n v="3.2"/>
    <n v="5"/>
    <n v="5.5396509552001945"/>
    <n v="3.78"/>
    <n v="0.66900000000000004"/>
    <n v="98.2"/>
    <n v="30.5"/>
    <n v="67.7"/>
    <n v="1558.9490748898679"/>
    <n v="1750.2746431718062"/>
    <n v="1.06"/>
    <n v="489.8"/>
    <n v="34"/>
    <n v="268.10000000000002"/>
    <n v="30.5"/>
    <n v="552.55813953488371"/>
    <n v="12723.93"/>
    <n v="14285.503227272726"/>
    <n v="16.368000000000002"/>
    <n v="0.15"/>
    <n v="10.199999999999999"/>
    <n v="62.4"/>
    <n v="35"/>
    <n v="4.5"/>
    <n v="74.757257142857142"/>
    <n v="77.609268109000823"/>
    <n v="4656.5560865400494"/>
    <n v="5230.159131745665"/>
    <n v="5.23"/>
    <n v="3.42"/>
    <n v="0.251"/>
    <n v="3.62"/>
    <n v="0.27200000000000002"/>
    <n v="53.316058361233488"/>
    <n v="3.9129621779735686"/>
    <n v="56.433956511013221"/>
    <n v="4.2403414837004414"/>
    <n v="59.859392796475781"/>
    <n v="4.3931893543612341"/>
    <n v="63.359942082819387"/>
    <n v="4.7607470294273133"/>
    <n v="2.94"/>
    <n v="0.22800000000000001"/>
    <n v="1.53"/>
    <n v="0.23300000000000001"/>
    <n v="0.61"/>
    <n v="0.112"/>
    <n v="0.96"/>
    <n v="7.3999999999999996E-2"/>
    <n v="77.615972999999997"/>
    <n v="14.250801600000003"/>
    <n v="122.149728"/>
    <n v="9.4157081999999992"/>
    <n v="87.141569686363638"/>
    <n v="15.999763614545458"/>
    <n v="137.14083098181817"/>
    <n v="10.571272388181818"/>
    <n v="1.79"/>
    <n v="0.39300000000000002"/>
    <n v="0.31"/>
    <n v="0.14099999999999999"/>
    <n v="83.352353949066881"/>
    <n v="18.300265420102395"/>
    <n v="14.435323868274153"/>
    <n v="6.5657440820214683"/>
    <n v="93.581961024634182"/>
    <n v="20.546207085296782"/>
    <n v="16.206931797562344"/>
    <n v="7.3715399466331943"/>
    <n v="0.8331862171355533"/>
    <n v="1.047207292828582"/>
    <n v="15.119091816570331"/>
    <n v="0.10435490444093871"/>
    <n v="0.23934611110307044"/>
    <n v="0.67013999514847222"/>
    <n v="9.5599210677877302"/>
    <n v="0.47775203528925619"/>
  </r>
  <r>
    <n v="2019"/>
    <n v="7"/>
    <x v="6"/>
    <s v="4"/>
    <n v="407"/>
    <n v="277"/>
    <x v="0"/>
    <s v="MAP_ES"/>
    <x v="0"/>
    <n v="112"/>
    <x v="0"/>
    <n v="45"/>
    <x v="0"/>
    <n v="11"/>
    <n v="10"/>
    <n v="3.12"/>
    <n v="6.3"/>
    <n v="6.9"/>
    <n v="2.4"/>
    <n v="18.100000000000001"/>
    <n v="17.399999999999999"/>
    <n v="10.137371474524672"/>
    <n v="15.149622841138942"/>
    <n v="13.4"/>
    <n v="529.46844696998596"/>
    <n v="2249.7359991073608"/>
    <n v="338.08877229690552"/>
    <n v="1.9020819664001465"/>
    <n v="15.393712807996222"/>
    <n v="2.904759407043457"/>
    <n v="2.88"/>
    <n v="0.57999999999999996"/>
    <n v="8.6"/>
    <n v="5.3"/>
    <n v="7.2295198822021476"/>
    <n v="3.7"/>
    <n v="3.2"/>
    <n v="5"/>
    <n v="5.5396509552001945"/>
    <n v="3.78"/>
    <n v="0.63619999999999999"/>
    <n v="96.8"/>
    <n v="30.5"/>
    <n v="66.3"/>
    <n v="1526.7108370044052"/>
    <n v="1714.0798942731278"/>
    <n v="1.1000000000000001"/>
    <n v="404.8"/>
    <n v="34"/>
    <n v="229.4"/>
    <n v="30.5"/>
    <n v="590.04854368932047"/>
    <n v="13587.23"/>
    <n v="15254.753681818182"/>
    <n v="15.092000000000002"/>
    <n v="0.15"/>
    <n v="10"/>
    <n v="62.4"/>
    <n v="35"/>
    <n v="4.5"/>
    <n v="68.875504761904764"/>
    <n v="71.662374896779525"/>
    <n v="4299.7424938067716"/>
    <n v="4829.3925919075145"/>
    <n v="4.83"/>
    <n v="3.27"/>
    <n v="0.249"/>
    <n v="3.63"/>
    <n v="0.26"/>
    <n v="49.923444370044052"/>
    <n v="3.801509984140969"/>
    <n v="55.419603383259911"/>
    <n v="3.9694481762114533"/>
    <n v="56.050412542731273"/>
    <n v="4.2680589367400881"/>
    <n v="62.221100162114539"/>
    <n v="4.4566077251101319"/>
    <n v="2.85"/>
    <n v="0.222"/>
    <n v="1.54"/>
    <n v="0.20799999999999999"/>
    <n v="0.54"/>
    <n v="6.4000000000000001E-2"/>
    <n v="1.23"/>
    <n v="6.0999999999999999E-2"/>
    <n v="73.371042000000003"/>
    <n v="8.6958272000000001"/>
    <n v="167.122929"/>
    <n v="8.2882102999999994"/>
    <n v="82.375669881818197"/>
    <n v="9.7630423563636359"/>
    <n v="187.63347028636363"/>
    <n v="9.3053997459090905"/>
    <n v="1.88"/>
    <n v="0.44800000000000001"/>
    <n v="0.36"/>
    <n v="0.153"/>
    <n v="80.835158883567289"/>
    <n v="19.262846372254337"/>
    <n v="15.479072977704377"/>
    <n v="6.5786060155243602"/>
    <n v="90.755837473823263"/>
    <n v="21.626922972485552"/>
    <n v="17.378777388604458"/>
    <n v="7.3859803901568952"/>
    <n v="0.80802445342942608"/>
    <n v="1.1022896520125154"/>
    <n v="6.2131687090558749"/>
    <n v="-1.0222992692240338E-2"/>
    <n v="-2.3447230945505364E-2"/>
    <n v="0.67145276274153598"/>
    <n v="-26.873400735680494"/>
    <n v="0.36267270417355368"/>
  </r>
  <r>
    <n v="2019"/>
    <n v="7"/>
    <x v="6"/>
    <s v="4"/>
    <n v="408"/>
    <n v="278"/>
    <x v="9"/>
    <s v="MAP_AS"/>
    <x v="0"/>
    <n v="112"/>
    <x v="0"/>
    <n v="45"/>
    <x v="2"/>
    <n v="45"/>
    <n v="10"/>
    <n v="3.12"/>
    <n v="6.3"/>
    <n v="6.9"/>
    <n v="2.4"/>
    <n v="18.100000000000001"/>
    <n v="17.399999999999999"/>
    <n v="10.137371474524672"/>
    <n v="15.149622841138942"/>
    <n v="13.4"/>
    <n v="529.46844696998596"/>
    <n v="2249.7359991073608"/>
    <n v="338.08877229690552"/>
    <n v="1.9020819664001465"/>
    <n v="15.393712807996222"/>
    <n v="2.904759407043457"/>
    <n v="2.88"/>
    <n v="0.57999999999999996"/>
    <n v="8.6"/>
    <n v="5.3"/>
    <n v="7.2295198822021476"/>
    <n v="3.7"/>
    <n v="3.2"/>
    <n v="5"/>
    <n v="5.5396509552001945"/>
    <n v="3.78"/>
    <n v="0.66779999999999995"/>
    <n v="101.9"/>
    <n v="30.5"/>
    <n v="71.400000000000006"/>
    <n v="1644.1501321585904"/>
    <n v="1845.9321938325991"/>
    <n v="0.88"/>
    <n v="338.5"/>
    <n v="34"/>
    <n v="210"/>
    <n v="30.5"/>
    <n v="518.75205254515595"/>
    <n v="11945.47"/>
    <n v="13411.504954545455"/>
    <n v="16.060000000000002"/>
    <n v="0.15"/>
    <n v="10.199999999999999"/>
    <n v="62"/>
    <n v="35"/>
    <n v="4.5"/>
    <n v="73.337523809523816"/>
    <n v="76.135371538673283"/>
    <n v="4568.1222923203968"/>
    <n v="5130.8319019653181"/>
    <n v="5.13"/>
    <n v="3.13"/>
    <n v="0.23"/>
    <n v="3.8"/>
    <n v="0.27100000000000002"/>
    <n v="51.461899136563879"/>
    <n v="3.7815453039647577"/>
    <n v="62.477705022026434"/>
    <n v="4.4556468581497803"/>
    <n v="57.777677666960351"/>
    <n v="4.245644045814978"/>
    <n v="70.145423365638777"/>
    <n v="5.0024762452863447"/>
    <n v="2.94"/>
    <n v="0.23699999999999999"/>
    <n v="1.54"/>
    <n v="0.29399999999999998"/>
    <n v="0.54"/>
    <n v="8.3000000000000004E-2"/>
    <n v="1.01"/>
    <n v="9.6000000000000002E-2"/>
    <n v="64.505538000000001"/>
    <n v="9.9147400999999995"/>
    <n v="120.64924699999999"/>
    <n v="11.467651199999999"/>
    <n v="72.422126754545445"/>
    <n v="11.131549112272726"/>
    <n v="135.45620004090907"/>
    <n v="12.875044756363636"/>
    <n v="1.74"/>
    <n v="0.35799999999999998"/>
    <n v="0.28999999999999998"/>
    <n v="0.14499999999999999"/>
    <n v="79.485327886374904"/>
    <n v="16.353877806507018"/>
    <n v="13.247554647729149"/>
    <n v="6.6237773238645747"/>
    <n v="89.240345399702733"/>
    <n v="18.360944628214696"/>
    <n v="14.873390899950454"/>
    <n v="7.4366954499752271"/>
    <n v="0.7945316061487091"/>
    <n v="0.93582796270207413"/>
    <n v="12.911820043673732"/>
    <n v="-5.2389027989168432E-2"/>
    <n v="-0.12015832107607438"/>
    <n v="0.16525989888833839"/>
    <n v="0.12959782145151419"/>
    <n v="0.16797877236363634"/>
  </r>
  <r>
    <n v="2019"/>
    <n v="7"/>
    <x v="6"/>
    <s v="4"/>
    <n v="409"/>
    <n v="279"/>
    <x v="4"/>
    <s v="Check"/>
    <x v="1"/>
    <n v="0"/>
    <x v="3"/>
    <n v="0"/>
    <x v="1"/>
    <n v="0"/>
    <n v="10"/>
    <n v="3.12"/>
    <n v="6.3"/>
    <n v="6.9"/>
    <n v="2.4"/>
    <n v="18.100000000000001"/>
    <n v="17.399999999999999"/>
    <n v="10.137371474524672"/>
    <n v="15.149622841138942"/>
    <n v="13.4"/>
    <n v="529.46844696998596"/>
    <n v="2249.7359991073608"/>
    <n v="338.08877229690552"/>
    <n v="1.9020819664001465"/>
    <n v="15.393712807996222"/>
    <n v="2.904759407043457"/>
    <n v="2.88"/>
    <n v="0.57999999999999996"/>
    <n v="8.6"/>
    <n v="5.3"/>
    <n v="7.2295198822021476"/>
    <n v="3.7"/>
    <n v="3.2"/>
    <n v="5"/>
    <n v="5.5396509552001945"/>
    <n v="3.78"/>
    <n v="0.56789999999999996"/>
    <n v="79.5"/>
    <n v="30.5"/>
    <n v="49"/>
    <n v="1128.3383259911893"/>
    <n v="1266.8162114537445"/>
    <n v="0.64"/>
    <n v="350.1"/>
    <n v="34"/>
    <n v="203.5"/>
    <n v="30.5"/>
    <n v="350.2689022461247"/>
    <n v="8065.75"/>
    <n v="9055.6374999999989"/>
    <n v="11.088000000000001"/>
    <n v="0.15"/>
    <n v="9.9"/>
    <n v="62.5"/>
    <n v="35"/>
    <n v="4.5"/>
    <n v="50.418971428571432"/>
    <n v="52.517333245251855"/>
    <n v="3151.0399947151113"/>
    <n v="3539.1908304277454"/>
    <n v="3.54"/>
    <n v="3.08"/>
    <n v="0.192"/>
    <n v="3.67"/>
    <n v="0.24399999999999999"/>
    <n v="34.75282044052863"/>
    <n v="2.1664095859030836"/>
    <n v="41.410016563876646"/>
    <n v="2.7531455154185016"/>
    <n v="39.017939312775326"/>
    <n v="2.4322871259911891"/>
    <n v="46.492154960352416"/>
    <n v="3.0910315559471355"/>
    <n v="2.56"/>
    <n v="0.19700000000000001"/>
    <n v="1.36"/>
    <n v="0.19"/>
    <n v="0.38"/>
    <n v="7.4999999999999997E-2"/>
    <n v="0.91"/>
    <n v="5.7000000000000002E-2"/>
    <n v="30.649850000000001"/>
    <n v="6.0493125000000001"/>
    <n v="73.398325"/>
    <n v="4.5974775000000001"/>
    <n v="34.4114225"/>
    <n v="6.7917281250000006"/>
    <n v="82.406301249999999"/>
    <n v="5.1617133750000006"/>
    <n v="1.75"/>
    <n v="0.40699999999999997"/>
    <n v="0.33"/>
    <n v="0.13400000000000001"/>
    <n v="55.14319990751445"/>
    <n v="12.824732778490503"/>
    <n v="10.398431982559867"/>
    <n v="4.222393592918249"/>
    <n v="61.9107744416185"/>
    <n v="14.398677255850702"/>
    <n v="11.674603180419487"/>
    <n v="4.7405964429582159"/>
    <m/>
    <m/>
    <m/>
    <m/>
    <m/>
    <m/>
    <m/>
    <m/>
  </r>
  <r>
    <n v="2019"/>
    <n v="7"/>
    <x v="6"/>
    <s v="4"/>
    <n v="410"/>
    <n v="280"/>
    <x v="2"/>
    <s v="MAP"/>
    <x v="0"/>
    <n v="112"/>
    <x v="2"/>
    <n v="135"/>
    <x v="1"/>
    <n v="0"/>
    <n v="10"/>
    <n v="3.12"/>
    <n v="6.3"/>
    <n v="6.9"/>
    <n v="2.4"/>
    <n v="18.100000000000001"/>
    <n v="17.399999999999999"/>
    <n v="10.137371474524672"/>
    <n v="15.149622841138942"/>
    <n v="13.4"/>
    <n v="529.46844696998596"/>
    <n v="2249.7359991073608"/>
    <n v="338.08877229690552"/>
    <n v="1.9020819664001465"/>
    <n v="15.393712807996222"/>
    <n v="2.904759407043457"/>
    <n v="2.88"/>
    <n v="0.57999999999999996"/>
    <n v="8.6"/>
    <n v="5.3"/>
    <n v="7.2295198822021476"/>
    <n v="3.7"/>
    <n v="3.2"/>
    <n v="5"/>
    <n v="5.5396509552001945"/>
    <n v="3.78"/>
    <n v="0.69679999999999997"/>
    <n v="117.9"/>
    <n v="30.5"/>
    <n v="87.4"/>
    <n v="2012.5871365638768"/>
    <n v="2259.5864669603525"/>
    <n v="1.04"/>
    <n v="362.7"/>
    <n v="34"/>
    <n v="216.5"/>
    <n v="30.5"/>
    <n v="588.50015211439006"/>
    <n v="13551.58"/>
    <n v="15214.728454545455"/>
    <n v="17.864000000000001"/>
    <n v="0.15"/>
    <n v="10.3"/>
    <n v="62.2"/>
    <n v="35"/>
    <n v="4.5"/>
    <n v="81.653104761904771"/>
    <n v="84.673797654830722"/>
    <n v="5080.4278592898436"/>
    <n v="5706.244200138728"/>
    <n v="5.7"/>
    <n v="3.15"/>
    <n v="0.28999999999999998"/>
    <n v="3.83"/>
    <n v="0.25900000000000001"/>
    <n v="63.396494801762117"/>
    <n v="5.8365026960352422"/>
    <n v="77.08208733039649"/>
    <n v="5.2126006837004413"/>
    <n v="71.176973709251101"/>
    <n v="6.5528007541850224"/>
    <n v="86.542161684581515"/>
    <n v="5.8523289494273136"/>
    <n v="3.02"/>
    <n v="0.245"/>
    <n v="1.41"/>
    <n v="0.22"/>
    <n v="0.54"/>
    <n v="9.2999999999999999E-2"/>
    <n v="1.1100000000000001"/>
    <n v="6.9000000000000006E-2"/>
    <n v="73.178532000000004"/>
    <n v="12.602969399999999"/>
    <n v="150.422538"/>
    <n v="9.350590200000001"/>
    <n v="82.159533654545456"/>
    <n v="14.149697462727271"/>
    <n v="168.88348584545454"/>
    <n v="10.498162633636365"/>
    <n v="1.64"/>
    <n v="0.40899999999999997"/>
    <n v="0.33"/>
    <n v="0.13200000000000001"/>
    <n v="83.319016892353417"/>
    <n v="20.778949944495459"/>
    <n v="16.765411935656484"/>
    <n v="6.7061647742625938"/>
    <n v="93.54453260186952"/>
    <n v="23.3290938013199"/>
    <n v="18.822985218668869"/>
    <n v="7.5291940874675491"/>
    <n v="0.83285298148163878"/>
    <n v="0.3963488583302735"/>
    <n v="8.5662533343609475"/>
    <n v="4.1694750104053137E-2"/>
    <n v="9.5630160789112698E-2"/>
    <m/>
    <m/>
    <m/>
  </r>
  <r>
    <n v="2019"/>
    <n v="8"/>
    <x v="7"/>
    <s v="1"/>
    <n v="101"/>
    <n v="281"/>
    <x v="0"/>
    <s v="MAP_ES"/>
    <x v="0"/>
    <n v="112"/>
    <x v="0"/>
    <n v="45"/>
    <x v="0"/>
    <n v="11"/>
    <n v="7.5"/>
    <n v="4.6900000000000004"/>
    <n v="5.8"/>
    <n v="6.4"/>
    <n v="3.3"/>
    <n v="18.700000000000003"/>
    <n v="17.3"/>
    <n v="9.4648457694296049"/>
    <n v="13.549662673097865"/>
    <n v="9.1"/>
    <n v="281.91784501075745"/>
    <n v="2405.0805425643921"/>
    <n v="384.99730348587036"/>
    <n v="16.874784231185913"/>
    <n v="15.988490932638907"/>
    <n v="2.4321184158325195"/>
    <n v="3.76"/>
    <n v="17.22"/>
    <n v="2.5"/>
    <n v="8.1"/>
    <n v="3.5091944122314445"/>
    <n v="4.74"/>
    <n v="1.2"/>
    <n v="5.8"/>
    <n v="1.1140356445312491"/>
    <n v="6.64"/>
    <n v="0.57050000000000001"/>
    <n v="91.9"/>
    <n v="30.5"/>
    <n v="61.400000000000006"/>
    <n v="1885.1693392070488"/>
    <n v="2116.5310308370049"/>
    <n v="0.4"/>
    <n v="394.2"/>
    <n v="34"/>
    <n v="184.7"/>
    <n v="30.5"/>
    <n v="171.23820099944476"/>
    <n v="5257.54"/>
    <n v="5902.7835454545457"/>
    <n v="5.2359999999999998"/>
    <n v="0.15"/>
    <n v="12.5"/>
    <n v="54.1"/>
    <n v="35"/>
    <n v="4.5"/>
    <n v="23.444038095238092"/>
    <n v="23.715067437379574"/>
    <n v="1422.9040462427745"/>
    <n v="1598.1799537572251"/>
    <n v="1.6"/>
    <n v="1.83"/>
    <n v="0.152"/>
    <n v="1.85"/>
    <n v="0.16400000000000001"/>
    <n v="34.49859890748899"/>
    <n v="2.865457395594714"/>
    <n v="34.875632775330409"/>
    <n v="3.0916777162995599"/>
    <n v="38.732517864317181"/>
    <n v="3.2171271668722472"/>
    <n v="39.155824070484599"/>
    <n v="3.471110890572688"/>
    <n v="3.41"/>
    <n v="0.20599999999999999"/>
    <n v="1.41"/>
    <n v="0.26800000000000002"/>
    <n v="0.94"/>
    <n v="0.18099999999999999"/>
    <n v="1.1399999999999999"/>
    <n v="0.09"/>
    <n v="49.420875999999993"/>
    <n v="9.5161473999999995"/>
    <n v="59.93595599999999"/>
    <n v="4.7317859999999996"/>
    <n v="55.486165327272722"/>
    <n v="10.684038217272727"/>
    <n v="67.291732418181809"/>
    <n v="5.312505190909091"/>
    <n v="1.58"/>
    <n v="0.33900000000000002"/>
    <n v="0.32"/>
    <n v="0.109"/>
    <n v="22.481883930635838"/>
    <n v="4.8236447167630061"/>
    <n v="4.5532929479768782"/>
    <n v="1.5509654104046242"/>
    <n v="25.241024231213871"/>
    <n v="5.4156374774566469"/>
    <n v="5.1121061734104041"/>
    <n v="1.741311165317919"/>
    <n v="0.22472785636855733"/>
    <n v="0.27602637499779037"/>
    <n v="8.9351100834938944"/>
    <n v="5.7103904327319439E-2"/>
    <n v="0.13097225763146661"/>
    <n v="0.15830101502890173"/>
    <n v="27.225450341565917"/>
    <n v="-0.11422680082644626"/>
  </r>
  <r>
    <n v="2019"/>
    <n v="8"/>
    <x v="7"/>
    <s v="1"/>
    <n v="102"/>
    <n v="282"/>
    <x v="1"/>
    <s v="MAP"/>
    <x v="0"/>
    <n v="112"/>
    <x v="1"/>
    <n v="90"/>
    <x v="1"/>
    <n v="0"/>
    <n v="7.5"/>
    <n v="4.6900000000000004"/>
    <n v="5.8"/>
    <n v="6.4"/>
    <n v="3.3"/>
    <n v="18.700000000000003"/>
    <n v="17.3"/>
    <n v="9.4648457694296049"/>
    <n v="13.549662673097865"/>
    <n v="9.1"/>
    <n v="281.91784501075745"/>
    <n v="2405.0805425643921"/>
    <n v="384.99730348587036"/>
    <n v="16.874784231185913"/>
    <n v="15.988490932638907"/>
    <n v="2.4321184158325195"/>
    <n v="3.76"/>
    <n v="17.22"/>
    <n v="2.5"/>
    <n v="8.1"/>
    <n v="3.5091944122314445"/>
    <n v="4.74"/>
    <n v="1.2"/>
    <n v="5.8"/>
    <n v="1.1140356445312491"/>
    <n v="6.64"/>
    <n v="0.64929999999999999"/>
    <n v="108.1"/>
    <n v="30.5"/>
    <n v="77.599999999999994"/>
    <n v="2382.5592951541848"/>
    <n v="2674.9642995594713"/>
    <n v="0.52"/>
    <n v="473"/>
    <n v="34"/>
    <n v="217.9"/>
    <n v="30.5"/>
    <n v="221.97722095671983"/>
    <n v="6815.39"/>
    <n v="7651.8242272727275"/>
    <n v="7.8320000000000007"/>
    <n v="0.15"/>
    <n v="12.4"/>
    <n v="55.1"/>
    <n v="35"/>
    <n v="4.5"/>
    <n v="35.410361904761906"/>
    <n v="35.86066708505367"/>
    <n v="2151.6400251032201"/>
    <n v="2416.6829554682076"/>
    <n v="2.42"/>
    <n v="1.91"/>
    <n v="0.16800000000000001"/>
    <n v="1.89"/>
    <n v="0.16200000000000001"/>
    <n v="45.50688253744493"/>
    <n v="4.0026996158590311"/>
    <n v="45.030370678414094"/>
    <n v="3.8597460581497796"/>
    <n v="51.091818121585895"/>
    <n v="4.4939400232599125"/>
    <n v="50.556825261674007"/>
    <n v="4.3334421652863435"/>
    <n v="3.36"/>
    <n v="0.222"/>
    <n v="1.34"/>
    <n v="0.27100000000000002"/>
    <n v="0.92"/>
    <n v="0.17299999999999999"/>
    <n v="1.1200000000000001"/>
    <n v="9.5000000000000001E-2"/>
    <n v="62.701588000000001"/>
    <n v="11.790624699999999"/>
    <n v="76.332368000000017"/>
    <n v="6.4746205000000003"/>
    <n v="70.396782890909094"/>
    <n v="13.237655913181817"/>
    <n v="85.700431345454575"/>
    <n v="7.2692330159090917"/>
    <n v="1.5"/>
    <n v="0.37"/>
    <n v="0.34"/>
    <n v="0.108"/>
    <n v="32.2746003765483"/>
    <n v="7.9610680928819146"/>
    <n v="7.3155760853509486"/>
    <n v="2.3237712271114779"/>
    <n v="36.23557405912468"/>
    <n v="8.9381082679174213"/>
    <n v="8.2133967867349291"/>
    <n v="2.6089613322569774"/>
    <n v="0.32261539024716429"/>
    <n v="0.22778053689901684"/>
    <n v="13.562032838535641"/>
    <n v="9.6064046456658225E-2"/>
    <n v="0.22033038178132622"/>
    <m/>
    <m/>
    <m/>
  </r>
  <r>
    <n v="2019"/>
    <n v="8"/>
    <x v="7"/>
    <s v="1"/>
    <n v="103"/>
    <n v="283"/>
    <x v="2"/>
    <s v="MAP"/>
    <x v="0"/>
    <n v="112"/>
    <x v="2"/>
    <n v="135"/>
    <x v="1"/>
    <n v="0"/>
    <n v="7.5"/>
    <n v="4.6900000000000004"/>
    <n v="5.8"/>
    <n v="6.4"/>
    <n v="3.3"/>
    <n v="18.700000000000003"/>
    <n v="17.3"/>
    <n v="9.4648457694296049"/>
    <n v="13.549662673097865"/>
    <n v="9.1"/>
    <n v="281.91784501075745"/>
    <n v="2405.0805425643921"/>
    <n v="384.99730348587036"/>
    <n v="16.874784231185913"/>
    <n v="15.988490932638907"/>
    <n v="2.4321184158325195"/>
    <n v="3.76"/>
    <n v="17.22"/>
    <n v="2.5"/>
    <n v="8.1"/>
    <n v="3.5091944122314445"/>
    <n v="4.74"/>
    <n v="1.2"/>
    <n v="5.8"/>
    <n v="1.1140356445312491"/>
    <n v="6.64"/>
    <n v="0.64370000000000005"/>
    <n v="125.1"/>
    <n v="30.5"/>
    <n v="94.6"/>
    <n v="2904.5117180616739"/>
    <n v="3260.9745198237883"/>
    <n v="0.56000000000000005"/>
    <n v="502.2"/>
    <n v="34"/>
    <n v="232.8"/>
    <n v="30.5"/>
    <n v="241.96497223408804"/>
    <n v="7429.07"/>
    <n v="8340.8194999999996"/>
    <n v="6.16"/>
    <n v="0.15"/>
    <n v="12.6"/>
    <n v="54.2"/>
    <n v="35"/>
    <n v="4.5"/>
    <n v="27.703238095238092"/>
    <n v="27.991479878887969"/>
    <n v="1679.4887927332782"/>
    <n v="1886.37127583815"/>
    <n v="1.89"/>
    <n v="1.9"/>
    <n v="0.16800000000000001"/>
    <n v="1.87"/>
    <n v="0.158"/>
    <n v="55.1857226431718"/>
    <n v="4.8795796863436127"/>
    <n v="54.314369127753309"/>
    <n v="4.5891285145374452"/>
    <n v="61.958515876651973"/>
    <n v="5.4784371933039653"/>
    <n v="60.980223520704854"/>
    <n v="5.1523397413215859"/>
    <n v="3.65"/>
    <n v="0.23499999999999999"/>
    <n v="1.28"/>
    <n v="0.29499999999999998"/>
    <n v="1.02"/>
    <n v="0.192"/>
    <n v="1.24"/>
    <n v="9.8000000000000004E-2"/>
    <n v="75.776514000000006"/>
    <n v="14.263814399999999"/>
    <n v="92.120467999999988"/>
    <n v="7.2804885999999991"/>
    <n v="85.076358900000002"/>
    <n v="16.01437344"/>
    <n v="103.42616179999999"/>
    <n v="8.1740031099999992"/>
    <n v="1.49"/>
    <n v="0.30499999999999999"/>
    <n v="0.28000000000000003"/>
    <n v="9.8000000000000004E-2"/>
    <n v="25.024383011725845"/>
    <n v="5.1224408178364982"/>
    <n v="4.7025686196531797"/>
    <n v="1.6458990168786125"/>
    <n v="28.095557290437654"/>
    <n v="5.7511040091164327"/>
    <n v="5.2797020411560709"/>
    <n v="1.847895714404624"/>
    <n v="0.25014255782664041"/>
    <n v="9.7708189077751154E-2"/>
    <n v="5.1131205617640747"/>
    <n v="6.1003536660121718E-2"/>
    <n v="0.1399163684865177"/>
    <m/>
    <m/>
    <m/>
  </r>
  <r>
    <n v="2019"/>
    <n v="8"/>
    <x v="7"/>
    <s v="1"/>
    <n v="104"/>
    <n v="284"/>
    <x v="3"/>
    <s v="MESZ"/>
    <x v="0"/>
    <n v="112"/>
    <x v="0"/>
    <n v="45"/>
    <x v="0"/>
    <n v="11"/>
    <n v="7.5"/>
    <n v="4.6900000000000004"/>
    <n v="5.8"/>
    <n v="6.4"/>
    <n v="3.3"/>
    <n v="18.700000000000003"/>
    <n v="17.3"/>
    <n v="9.4648457694296049"/>
    <n v="13.549662673097865"/>
    <n v="9.1"/>
    <n v="281.91784501075745"/>
    <n v="2405.0805425643921"/>
    <n v="384.99730348587036"/>
    <n v="16.874784231185913"/>
    <n v="15.988490932638907"/>
    <n v="2.4321184158325195"/>
    <n v="3.76"/>
    <n v="17.22"/>
    <n v="2.5"/>
    <n v="8.1"/>
    <n v="3.5091944122314445"/>
    <n v="4.74"/>
    <n v="1.2"/>
    <n v="5.8"/>
    <n v="1.1140356445312491"/>
    <n v="6.64"/>
    <n v="0.63700000000000001"/>
    <n v="84.3"/>
    <n v="30.5"/>
    <n v="53.8"/>
    <n v="1651.8259030837003"/>
    <n v="1854.5499911894271"/>
    <n v="0.52"/>
    <n v="512.1"/>
    <n v="34"/>
    <n v="232.5"/>
    <n v="30.5"/>
    <n v="219.70299100606567"/>
    <n v="6745.56"/>
    <n v="7573.4241818181818"/>
    <n v="7.26"/>
    <n v="0.15"/>
    <n v="12.3"/>
    <n v="54.7"/>
    <n v="35"/>
    <n v="4.5"/>
    <n v="32.773714285714284"/>
    <n v="33.228378530140375"/>
    <n v="1993.7027118084225"/>
    <n v="2239.2906367630053"/>
    <n v="2.2400000000000002"/>
    <n v="2.33"/>
    <n v="0.184"/>
    <n v="2.34"/>
    <n v="0.20399999999999999"/>
    <n v="38.487543541850215"/>
    <n v="3.0393596616740086"/>
    <n v="38.652726132158584"/>
    <n v="3.369724842290748"/>
    <n v="43.211014794713648"/>
    <n v="3.4123719837885464"/>
    <n v="43.396469793832594"/>
    <n v="3.7832819820264305"/>
    <n v="3.45"/>
    <n v="0.219"/>
    <n v="1.27"/>
    <n v="0.27100000000000002"/>
    <n v="1.1499999999999999"/>
    <n v="0.16300000000000001"/>
    <n v="1.1000000000000001"/>
    <n v="0.114"/>
    <n v="77.573940000000007"/>
    <n v="10.995262800000003"/>
    <n v="74.201160000000016"/>
    <n v="7.6899384"/>
    <n v="87.094378090909103"/>
    <n v="12.34468141636364"/>
    <n v="83.307666000000012"/>
    <n v="8.6337035672727271"/>
    <n v="1.47"/>
    <n v="0.313"/>
    <n v="0.28999999999999998"/>
    <n v="0.107"/>
    <n v="29.30742986358381"/>
    <n v="6.2402894879603625"/>
    <n v="5.781737864244425"/>
    <n v="2.1332619016350121"/>
    <n v="32.904250801387278"/>
    <n v="7.0061431978464075"/>
    <n v="6.4913147839471499"/>
    <n v="2.3950713168356725"/>
    <n v="0.29295569309207614"/>
    <n v="0.35709190610837954"/>
    <n v="23.18201415028901"/>
    <n v="0.12935165809355662"/>
    <n v="0.29667811489347845"/>
    <n v="0.21773375607597023"/>
    <n v="85.508239705727746"/>
    <n v="0.18770032429752065"/>
  </r>
  <r>
    <n v="2019"/>
    <n v="8"/>
    <x v="7"/>
    <s v="1"/>
    <n v="105"/>
    <n v="285"/>
    <x v="4"/>
    <s v="Check"/>
    <x v="1"/>
    <n v="0"/>
    <x v="3"/>
    <n v="0"/>
    <x v="1"/>
    <n v="0"/>
    <n v="7.5"/>
    <n v="4.6900000000000004"/>
    <n v="5.8"/>
    <n v="6.4"/>
    <n v="3.3"/>
    <n v="18.700000000000003"/>
    <n v="17.3"/>
    <n v="9.4648457694296049"/>
    <n v="13.549662673097865"/>
    <n v="9.1"/>
    <n v="281.91784501075745"/>
    <n v="2405.0805425643921"/>
    <n v="384.99730348587036"/>
    <n v="16.874784231185913"/>
    <n v="15.988490932638907"/>
    <n v="2.4321184158325195"/>
    <n v="3.76"/>
    <n v="17.22"/>
    <n v="2.5"/>
    <n v="8.1"/>
    <n v="3.5091944122314445"/>
    <n v="4.74"/>
    <n v="1.2"/>
    <n v="5.8"/>
    <n v="1.1140356445312491"/>
    <n v="6.64"/>
    <n v="0.41860000000000003"/>
    <n v="63.3"/>
    <n v="30.5"/>
    <n v="32.799999999999997"/>
    <n v="1007.0611453744493"/>
    <n v="1130.6550132158591"/>
    <n v="0.22"/>
    <n v="233.3"/>
    <n v="34"/>
    <n v="112.8"/>
    <n v="30.5"/>
    <n v="90.847967887606615"/>
    <n v="2789.31"/>
    <n v="3131.6344090909092"/>
    <n v="4.0920000000000005"/>
    <n v="0.15"/>
    <n v="12.9"/>
    <n v="55.2"/>
    <n v="35"/>
    <n v="4.5"/>
    <n v="18.170742857142859"/>
    <n v="18.296782691990092"/>
    <n v="1097.8069615194056"/>
    <n v="1233.0368190520232"/>
    <n v="1.23"/>
    <n v="1.83"/>
    <m/>
    <m/>
    <m/>
    <n v="18.429218960352422"/>
    <m/>
    <m/>
    <m/>
    <n v="20.690986741850221"/>
    <m/>
    <m/>
    <m/>
    <n v="2.64"/>
    <n v="0.20399999999999999"/>
    <n v="1.63"/>
    <n v="0.22700000000000001"/>
    <n v="1.07"/>
    <n v="0.17699999999999999"/>
    <n v="1.1299999999999999"/>
    <n v="9.9000000000000005E-2"/>
    <n v="29.845617000000004"/>
    <n v="4.9370786999999998"/>
    <n v="31.519202999999997"/>
    <n v="2.7614169"/>
    <n v="33.508488177272731"/>
    <n v="5.5429929040909087"/>
    <n v="35.387468822727271"/>
    <n v="3.1003180650000002"/>
    <n v="1.4"/>
    <n v="0.33800000000000002"/>
    <n v="0.32"/>
    <n v="9.2999999999999999E-2"/>
    <n v="15.369297461271676"/>
    <n v="3.7105875299355913"/>
    <n v="3.5129822768620982"/>
    <n v="1.0209604742130471"/>
    <n v="17.255529422427745"/>
    <n v="4.1659778177004139"/>
    <n v="3.9441210108406288"/>
    <n v="1.1462601687755576"/>
    <m/>
    <m/>
    <m/>
    <m/>
    <m/>
    <m/>
    <m/>
    <m/>
  </r>
  <r>
    <n v="2019"/>
    <n v="8"/>
    <x v="7"/>
    <s v="1"/>
    <n v="106"/>
    <n v="286"/>
    <x v="5"/>
    <s v="MAP_AS"/>
    <x v="0"/>
    <n v="112"/>
    <x v="0"/>
    <n v="45"/>
    <x v="0"/>
    <n v="11"/>
    <n v="7.5"/>
    <n v="4.6900000000000004"/>
    <n v="5.8"/>
    <n v="6.4"/>
    <n v="3.3"/>
    <n v="18.700000000000003"/>
    <n v="17.3"/>
    <n v="9.4648457694296049"/>
    <n v="13.549662673097865"/>
    <n v="9.1"/>
    <n v="281.91784501075745"/>
    <n v="2405.0805425643921"/>
    <n v="384.99730348587036"/>
    <n v="16.874784231185913"/>
    <n v="15.988490932638907"/>
    <n v="2.4321184158325195"/>
    <n v="3.76"/>
    <n v="17.22"/>
    <n v="2.5"/>
    <n v="8.1"/>
    <n v="3.5091944122314445"/>
    <n v="4.74"/>
    <n v="1.2"/>
    <n v="5.8"/>
    <n v="1.1140356445312491"/>
    <n v="6.64"/>
    <n v="0.61760000000000004"/>
    <n v="124.6"/>
    <n v="30.5"/>
    <n v="94.1"/>
    <n v="2889.1601762114537"/>
    <n v="3243.7389251101322"/>
    <n v="0.52"/>
    <n v="477.2"/>
    <n v="34"/>
    <n v="214.2"/>
    <n v="30.5"/>
    <n v="215.53249097472926"/>
    <n v="6617.51"/>
    <n v="7429.6589545454544"/>
    <n v="6.6880000000000006"/>
    <n v="0.15"/>
    <n v="12.5"/>
    <n v="55.1"/>
    <n v="35"/>
    <n v="4.5"/>
    <n v="30.137066666666666"/>
    <n v="30.485472061657031"/>
    <n v="1829.1283236994218"/>
    <n v="2054.4436763005779"/>
    <n v="2.0499999999999998"/>
    <n v="1.86"/>
    <n v="0.22500000000000001"/>
    <n v="1.82"/>
    <n v="0.17599999999999999"/>
    <n v="53.738379277533042"/>
    <n v="6.5006103964757713"/>
    <n v="52.582715207048459"/>
    <n v="5.0849219101321586"/>
    <n v="60.333544007048459"/>
    <n v="7.2984125814977974"/>
    <n v="59.036048437004403"/>
    <n v="5.7089805081938323"/>
    <n v="3.45"/>
    <n v="0.20200000000000001"/>
    <n v="1.33"/>
    <n v="0.29399999999999998"/>
    <n v="1.1100000000000001"/>
    <n v="0.186"/>
    <n v="1.22"/>
    <n v="0.125"/>
    <n v="73.454361000000006"/>
    <n v="12.308568599999999"/>
    <n v="80.733621999999997"/>
    <n v="8.2718875000000001"/>
    <n v="82.469214395454557"/>
    <n v="13.819165655454544"/>
    <n v="90.641839245454548"/>
    <n v="9.287073693181819"/>
    <n v="1.56"/>
    <n v="0.33100000000000002"/>
    <n v="0.31"/>
    <n v="0.10100000000000001"/>
    <n v="28.534401849710981"/>
    <n v="6.0544147514450861"/>
    <n v="5.6702978034682072"/>
    <n v="1.8474196069364162"/>
    <n v="32.036351167630052"/>
    <n v="6.7974565618497111"/>
    <n v="6.3661979884393061"/>
    <n v="2.0741483768786124"/>
    <n v="0.28522854135486087"/>
    <n v="0.34645548225533696"/>
    <n v="19.074303917790623"/>
    <n v="0.15748049371787232"/>
    <n v="0.36119379293089982"/>
    <n v="0.18855894335260112"/>
    <n v="68.703970572779795"/>
    <n v="0.24709760847107445"/>
  </r>
  <r>
    <n v="2019"/>
    <n v="8"/>
    <x v="7"/>
    <s v="1"/>
    <n v="107"/>
    <n v="287"/>
    <x v="6"/>
    <s v="MAP"/>
    <x v="0"/>
    <n v="112"/>
    <x v="0"/>
    <n v="45"/>
    <x v="1"/>
    <n v="0"/>
    <n v="7.5"/>
    <n v="4.6900000000000004"/>
    <n v="5.8"/>
    <n v="6.4"/>
    <n v="3.3"/>
    <n v="18.700000000000003"/>
    <n v="17.3"/>
    <n v="9.4648457694296049"/>
    <n v="13.549662673097865"/>
    <n v="9.1"/>
    <n v="281.91784501075745"/>
    <n v="2405.0805425643921"/>
    <n v="384.99730348587036"/>
    <n v="16.874784231185913"/>
    <n v="15.988490932638907"/>
    <n v="2.4321184158325195"/>
    <n v="3.76"/>
    <n v="17.22"/>
    <n v="2.5"/>
    <n v="8.1"/>
    <n v="3.5091944122314445"/>
    <n v="4.74"/>
    <n v="1.2"/>
    <n v="5.8"/>
    <n v="1.1140356445312491"/>
    <n v="6.64"/>
    <n v="0.55230000000000001"/>
    <n v="98.2"/>
    <n v="30.5"/>
    <n v="67.7"/>
    <n v="2078.598766519824"/>
    <n v="2333.699524229075"/>
    <n v="0.46"/>
    <n v="423.5"/>
    <n v="34"/>
    <n v="186.9"/>
    <n v="30.5"/>
    <n v="184.70860077021825"/>
    <n v="5671.12"/>
    <n v="6367.1210909090905"/>
    <n v="4.5320000000000009"/>
    <n v="0.15"/>
    <n v="12.5"/>
    <n v="53.9"/>
    <n v="35"/>
    <n v="4.5"/>
    <n v="20.198933333333336"/>
    <n v="20.432447013487479"/>
    <n v="1225.9468208092487"/>
    <n v="1376.9611791907516"/>
    <n v="1.38"/>
    <n v="1.99"/>
    <n v="0.154"/>
    <n v="2.0099999999999998"/>
    <n v="0.16200000000000001"/>
    <n v="41.364115453744503"/>
    <n v="3.2010421004405289"/>
    <n v="41.779835207048457"/>
    <n v="3.3673300017621153"/>
    <n v="46.440620532158597"/>
    <n v="3.5938972673127756"/>
    <n v="46.9073604370044"/>
    <n v="3.7805932292511022"/>
    <n v="3.42"/>
    <n v="0.20399999999999999"/>
    <n v="1.43"/>
    <n v="0.26700000000000002"/>
    <n v="1.1299999999999999"/>
    <n v="0.20599999999999999"/>
    <n v="1.33"/>
    <n v="0.125"/>
    <n v="64.083655999999991"/>
    <n v="11.682507199999998"/>
    <n v="75.425896000000009"/>
    <n v="7.0888999999999998"/>
    <n v="71.948468327272707"/>
    <n v="13.116269447272726"/>
    <n v="84.682710509090924"/>
    <n v="7.9589013636363637"/>
    <n v="1.71"/>
    <n v="0.29799999999999999"/>
    <n v="0.3"/>
    <n v="0.109"/>
    <n v="20.963690635838155"/>
    <n v="3.653321526011561"/>
    <n v="3.6778404624277461"/>
    <n v="1.3362820346820812"/>
    <n v="23.536507213872834"/>
    <n v="4.1016837132947979"/>
    <n v="4.1292117919075153"/>
    <n v="1.5002802843930638"/>
    <n v="0.20955206746467114"/>
    <n v="0.20905625450024454"/>
    <n v="4.0191373153500383"/>
    <n v="8.1954514679278348E-2"/>
    <n v="0.18796907036531732"/>
    <m/>
    <m/>
    <m/>
  </r>
  <r>
    <n v="2019"/>
    <n v="8"/>
    <x v="7"/>
    <s v="1"/>
    <n v="108"/>
    <n v="288"/>
    <x v="7"/>
    <s v="Urea"/>
    <x v="0"/>
    <n v="112"/>
    <x v="3"/>
    <n v="0"/>
    <x v="1"/>
    <n v="0"/>
    <n v="7.5"/>
    <n v="4.6900000000000004"/>
    <n v="5.8"/>
    <n v="6.4"/>
    <n v="3.3"/>
    <n v="18.700000000000003"/>
    <n v="17.3"/>
    <n v="9.4648457694296049"/>
    <n v="13.549662673097865"/>
    <n v="9.1"/>
    <n v="281.91784501075745"/>
    <n v="2405.0805425643921"/>
    <n v="384.99730348587036"/>
    <n v="16.874784231185913"/>
    <n v="15.988490932638907"/>
    <n v="2.4321184158325195"/>
    <n v="3.76"/>
    <n v="17.22"/>
    <n v="2.5"/>
    <n v="8.1"/>
    <n v="3.5091944122314445"/>
    <n v="4.74"/>
    <n v="1.2"/>
    <n v="5.8"/>
    <n v="1.1140356445312491"/>
    <n v="6.64"/>
    <n v="0.52229999999999999"/>
    <n v="84.7"/>
    <n v="30.5"/>
    <n v="54.2"/>
    <n v="1664.107136563877"/>
    <n v="1868.3384669603529"/>
    <n v="0.44"/>
    <n v="408.5"/>
    <n v="34"/>
    <n v="181.1"/>
    <n v="30.5"/>
    <n v="176.9399198931909"/>
    <n v="5432.6"/>
    <n v="6099.3281818181822"/>
    <n v="5.1040000000000001"/>
    <n v="0.15"/>
    <n v="12.7"/>
    <n v="54.3"/>
    <n v="35"/>
    <n v="4.5"/>
    <n v="22.835580952380951"/>
    <n v="23.046777076796037"/>
    <n v="1382.8066246077622"/>
    <n v="1553.143258820809"/>
    <n v="1.55"/>
    <n v="2.08"/>
    <n v="0.16300000000000001"/>
    <n v="2.04"/>
    <n v="0.187"/>
    <n v="34.613428440528644"/>
    <n v="2.7124946325991197"/>
    <n v="33.947785585903091"/>
    <n v="3.1118803453744497"/>
    <n v="38.861440112775341"/>
    <n v="3.0453917011453751"/>
    <n v="38.114104725991197"/>
    <n v="3.4937929332158593"/>
    <n v="3.36"/>
    <n v="0.183"/>
    <n v="1.57"/>
    <n v="0.26300000000000001"/>
    <n v="1.1499999999999999"/>
    <n v="0.186"/>
    <n v="1.26"/>
    <n v="0.12"/>
    <n v="62.474900000000005"/>
    <n v="10.104635999999999"/>
    <n v="68.450760000000002"/>
    <n v="6.51912"/>
    <n v="70.142274090909098"/>
    <n v="11.344750418181818"/>
    <n v="76.851535090909096"/>
    <n v="7.3191938181818186"/>
    <n v="1.77"/>
    <n v="0.34699999999999998"/>
    <n v="0.33"/>
    <n v="0.123"/>
    <n v="24.47567725555739"/>
    <n v="4.7983389873889344"/>
    <n v="4.5632618612056151"/>
    <n v="1.7008521482675474"/>
    <n v="27.479510373284885"/>
    <n v="5.3872260449321221"/>
    <n v="5.1232985441717593"/>
    <n v="1.9095930937367465"/>
    <n v="0.24465772084672907"/>
    <m/>
    <m/>
    <m/>
    <m/>
    <m/>
    <m/>
    <m/>
  </r>
  <r>
    <n v="2019"/>
    <n v="8"/>
    <x v="7"/>
    <s v="1"/>
    <n v="109"/>
    <n v="289"/>
    <x v="8"/>
    <s v="MES10"/>
    <x v="0"/>
    <n v="112"/>
    <x v="0"/>
    <n v="45"/>
    <x v="0"/>
    <n v="11"/>
    <n v="7.5"/>
    <n v="4.6900000000000004"/>
    <n v="5.8"/>
    <n v="6.4"/>
    <n v="3.3"/>
    <n v="18.700000000000003"/>
    <n v="17.3"/>
    <n v="9.4648457694296049"/>
    <n v="13.549662673097865"/>
    <n v="9.1"/>
    <n v="281.91784501075745"/>
    <n v="2405.0805425643921"/>
    <n v="384.99730348587036"/>
    <n v="16.874784231185913"/>
    <n v="15.988490932638907"/>
    <n v="2.4321184158325195"/>
    <n v="3.76"/>
    <n v="17.22"/>
    <n v="2.5"/>
    <n v="8.1"/>
    <n v="3.5091944122314445"/>
    <n v="4.74"/>
    <n v="1.2"/>
    <n v="5.8"/>
    <n v="1.1140356445312491"/>
    <n v="6.64"/>
    <n v="0.53200000000000003"/>
    <n v="88"/>
    <n v="30.5"/>
    <n v="57.5"/>
    <n v="1765.4273127753304"/>
    <n v="1982.0933920704845"/>
    <n v="0.56000000000000005"/>
    <n v="524.5"/>
    <n v="34"/>
    <n v="246.3"/>
    <n v="30.5"/>
    <n v="246.37716615698272"/>
    <n v="7564.54"/>
    <n v="8492.9153636363626"/>
    <n v="5.1479999999999997"/>
    <n v="0.15"/>
    <n v="12.5"/>
    <n v="54.4"/>
    <n v="35"/>
    <n v="4.5"/>
    <n v="23.038399999999992"/>
    <n v="23.304739884393054"/>
    <n v="1398.2843930635834"/>
    <n v="1570.5276069364154"/>
    <n v="1.57"/>
    <n v="2.0299999999999998"/>
    <n v="0.156"/>
    <n v="2.0299999999999998"/>
    <n v="0.184"/>
    <n v="35.838174449339206"/>
    <n v="2.7540666079295155"/>
    <n v="35.838174449339206"/>
    <n v="3.2483862555066079"/>
    <n v="40.236495859030832"/>
    <n v="3.0920656916299563"/>
    <n v="40.236495859030832"/>
    <n v="3.6470518414096915"/>
    <n v="3.21"/>
    <n v="0.19800000000000001"/>
    <n v="1.27"/>
    <n v="0.26900000000000002"/>
    <n v="0.92"/>
    <n v="0.16500000000000001"/>
    <n v="1.03"/>
    <n v="9.5000000000000001E-2"/>
    <n v="69.593767999999997"/>
    <n v="12.481491"/>
    <n v="77.914761999999996"/>
    <n v="7.1863130000000002"/>
    <n v="78.13482134545454"/>
    <n v="14.013310350000001"/>
    <n v="87.477028245454548"/>
    <n v="8.0682695954545451"/>
    <n v="1.64"/>
    <n v="0.34699999999999998"/>
    <n v="0.33"/>
    <n v="0.114"/>
    <n v="22.931864046242765"/>
    <n v="4.8520468439306335"/>
    <n v="4.6143384971098254"/>
    <n v="1.594044208092485"/>
    <n v="25.746229179190738"/>
    <n v="5.4475253202312111"/>
    <n v="5.1806436763005772"/>
    <n v="1.7896769063583808"/>
    <n v="0.22922583648004705"/>
    <n v="0.27765164731045927"/>
    <n v="8.3206134874758995"/>
    <n v="0.13179634822736028"/>
    <n v="0.30228520235633088"/>
    <n v="0.16269790057803463"/>
    <n v="24.711600630583213"/>
    <n v="0.13629723595041321"/>
  </r>
  <r>
    <n v="2019"/>
    <n v="8"/>
    <x v="7"/>
    <s v="1"/>
    <n v="110"/>
    <n v="290"/>
    <x v="9"/>
    <s v="MAP_AS"/>
    <x v="0"/>
    <n v="112"/>
    <x v="0"/>
    <n v="45"/>
    <x v="2"/>
    <n v="45"/>
    <n v="7.5"/>
    <n v="4.6900000000000004"/>
    <n v="5.8"/>
    <n v="6.4"/>
    <n v="3.3"/>
    <n v="18.700000000000003"/>
    <n v="17.3"/>
    <n v="9.4648457694296049"/>
    <n v="13.549662673097865"/>
    <n v="9.1"/>
    <n v="281.91784501075745"/>
    <n v="2405.0805425643921"/>
    <n v="384.99730348587036"/>
    <n v="16.874784231185913"/>
    <n v="15.988490932638907"/>
    <n v="2.4321184158325195"/>
    <n v="3.76"/>
    <n v="17.22"/>
    <n v="2.5"/>
    <n v="8.1"/>
    <n v="3.5091944122314445"/>
    <n v="4.74"/>
    <n v="1.2"/>
    <n v="5.8"/>
    <n v="1.1140356445312491"/>
    <n v="6.64"/>
    <n v="0.54169999999999996"/>
    <n v="86.2"/>
    <n v="30.5"/>
    <n v="55.7"/>
    <n v="1710.1617621145376"/>
    <n v="1920.0452511013218"/>
    <n v="0.57999999999999996"/>
    <n v="515.20000000000005"/>
    <n v="34"/>
    <n v="217"/>
    <n v="30.5"/>
    <n v="224.79218620116373"/>
    <n v="6901.81"/>
    <n v="7748.8503181818187"/>
    <n v="6.0720000000000001"/>
    <n v="0.15"/>
    <n v="12.6"/>
    <n v="55.4"/>
    <n v="35"/>
    <n v="4.5"/>
    <n v="27.297599999999996"/>
    <n v="27.581621271676301"/>
    <n v="1654.8972763005781"/>
    <n v="1858.750531699422"/>
    <n v="1.86"/>
    <n v="2.15"/>
    <n v="0.16900000000000001"/>
    <n v="2.23"/>
    <n v="0.19800000000000001"/>
    <n v="36.768477885462559"/>
    <n v="2.8901733779735688"/>
    <n v="38.136607295154192"/>
    <n v="3.3861202889867843"/>
    <n v="41.280972898678421"/>
    <n v="3.2448764743612339"/>
    <n v="42.817009099559485"/>
    <n v="3.8016895971806166"/>
    <n v="3.31"/>
    <n v="0.2"/>
    <n v="1.4"/>
    <n v="0.27400000000000002"/>
    <n v="1.24"/>
    <n v="0.19600000000000001"/>
    <n v="1.26"/>
    <n v="0.14099999999999999"/>
    <n v="85.582443999999995"/>
    <n v="13.5275476"/>
    <n v="86.962806"/>
    <n v="9.7315520999999983"/>
    <n v="96.085743945454539"/>
    <n v="15.187746623636365"/>
    <n v="97.635514009090912"/>
    <n v="10.925878948636361"/>
    <n v="1.61"/>
    <n v="0.36099999999999999"/>
    <n v="0.33"/>
    <n v="0.112"/>
    <n v="26.643846148439309"/>
    <n v="5.9741791674450866"/>
    <n v="5.4611610117919076"/>
    <n v="1.8534849494566477"/>
    <n v="29.913772721202317"/>
    <n v="6.7073738834497103"/>
    <n v="6.1313944086936418"/>
    <n v="2.0809581023445092"/>
    <n v="0.2663306353162489"/>
    <n v="0.34186411230630531"/>
    <n v="14.725567371098268"/>
    <n v="0.18589156682413505"/>
    <n v="0.42635680464251158"/>
    <n v="4.6243513385433539E-2"/>
    <n v="12.445567371098265"/>
    <n v="9.6819532191919147E-2"/>
  </r>
  <r>
    <n v="2019"/>
    <n v="8"/>
    <x v="7"/>
    <s v="2"/>
    <n v="201"/>
    <n v="291"/>
    <x v="6"/>
    <s v="MAP"/>
    <x v="0"/>
    <n v="112"/>
    <x v="0"/>
    <n v="45"/>
    <x v="1"/>
    <n v="0"/>
    <n v="7.5"/>
    <n v="1.56"/>
    <n v="5.5"/>
    <n v="6.4"/>
    <n v="3.1"/>
    <n v="16.100000000000001"/>
    <n v="15.9"/>
    <n v="8.6241886380607742"/>
    <n v="11.310829521290385"/>
    <n v="7.17"/>
    <n v="263.12855362892151"/>
    <n v="2310.636420249939"/>
    <n v="408.25707674026489"/>
    <n v="20.921307802200317"/>
    <n v="15.677247911147331"/>
    <n v="1.9448213577270508"/>
    <n v="8.84"/>
    <n v="1.44"/>
    <n v="3.1"/>
    <n v="8.3000000000000007"/>
    <n v="2.059716262817382"/>
    <n v="3.88"/>
    <n v="1.1000000000000001"/>
    <n v="6.3"/>
    <n v="2.2390413665771476"/>
    <n v="4.3600000000000003"/>
    <n v="0.54190000000000005"/>
    <n v="66.8"/>
    <n v="30.5"/>
    <n v="36.299999999999997"/>
    <n v="1114.5219383259912"/>
    <n v="1251.3041762114538"/>
    <n v="0.36"/>
    <n v="351.7"/>
    <n v="34"/>
    <n v="160.30000000000001"/>
    <n v="30.5"/>
    <n v="147.08215297450425"/>
    <n v="4515.88"/>
    <n v="5070.1016363636363"/>
    <n v="4.7080000000000011"/>
    <n v="0.15"/>
    <n v="12.6"/>
    <n v="52.8"/>
    <n v="35"/>
    <n v="4.5"/>
    <n v="21.010209523809525"/>
    <n v="21.228812859895406"/>
    <n v="1273.7287715937243"/>
    <n v="1430.6289975491329"/>
    <n v="1.43"/>
    <n v="2.56"/>
    <n v="0.183"/>
    <n v="2.2000000000000002"/>
    <n v="0.222"/>
    <n v="28.531761621145375"/>
    <n v="2.039575147136564"/>
    <n v="24.519482643171809"/>
    <n v="2.4742387030837008"/>
    <n v="32.033386911013217"/>
    <n v="2.2898866424669606"/>
    <n v="27.528691876651983"/>
    <n v="2.7778952711894278"/>
    <n v="3.68"/>
    <n v="0.21299999999999999"/>
    <n v="1.4"/>
    <n v="0.29199999999999998"/>
    <n v="1.1200000000000001"/>
    <n v="0.19600000000000001"/>
    <n v="1.29"/>
    <n v="0.115"/>
    <n v="50.577856000000011"/>
    <n v="8.8511247999999991"/>
    <n v="58.254852"/>
    <n v="5.1932619999999998"/>
    <n v="56.78513832727274"/>
    <n v="9.9373992072727262"/>
    <n v="65.404311109090912"/>
    <n v="5.8306168818181812"/>
    <n v="1.61"/>
    <n v="0.33800000000000002"/>
    <n v="0.33"/>
    <n v="0.11700000000000001"/>
    <n v="20.507033222658961"/>
    <n v="4.3052032479867881"/>
    <n v="4.2033049462592906"/>
    <n v="1.4902626627646576"/>
    <n v="23.023805481803471"/>
    <n v="4.8335691011488029"/>
    <n v="4.7191650987547495"/>
    <n v="1.6731585350130473"/>
    <n v="0.20498734140011185"/>
    <n v="0.24635928140411839"/>
    <n v="5.2117555010918446"/>
    <n v="2.757707352047846E-2"/>
    <n v="6.3250168624950601E-2"/>
    <m/>
    <m/>
    <m/>
  </r>
  <r>
    <n v="2019"/>
    <n v="8"/>
    <x v="7"/>
    <s v="2"/>
    <n v="202"/>
    <n v="292"/>
    <x v="2"/>
    <s v="MAP"/>
    <x v="0"/>
    <n v="112"/>
    <x v="2"/>
    <n v="135"/>
    <x v="1"/>
    <n v="0"/>
    <n v="7.5"/>
    <n v="1.56"/>
    <n v="5.5"/>
    <n v="6.4"/>
    <n v="3.1"/>
    <n v="16.100000000000001"/>
    <n v="15.9"/>
    <n v="8.6241886380607742"/>
    <n v="11.310829521290385"/>
    <n v="7.17"/>
    <n v="263.12855362892151"/>
    <n v="2310.636420249939"/>
    <n v="408.25707674026489"/>
    <n v="20.921307802200317"/>
    <n v="15.677247911147331"/>
    <n v="1.9448213577270508"/>
    <n v="8.84"/>
    <n v="1.44"/>
    <n v="3.1"/>
    <n v="8.3000000000000007"/>
    <n v="2.059716262817382"/>
    <n v="3.88"/>
    <n v="1.1000000000000001"/>
    <n v="6.3"/>
    <n v="2.2390413665771476"/>
    <n v="4.3600000000000003"/>
    <n v="0.59650000000000003"/>
    <n v="102.4"/>
    <n v="30.5"/>
    <n v="71.900000000000006"/>
    <n v="2207.5517180616744"/>
    <n v="2478.4785198237887"/>
    <n v="0.42"/>
    <n v="392"/>
    <n v="34"/>
    <n v="182.6"/>
    <n v="30.5"/>
    <n v="178.44134078212289"/>
    <n v="5478.7"/>
    <n v="6151.0859090909089"/>
    <n v="6.5120000000000005"/>
    <n v="0.15"/>
    <n v="12.7"/>
    <n v="54.2"/>
    <n v="35"/>
    <n v="4.5"/>
    <n v="29.325790476190477"/>
    <n v="29.597011659785302"/>
    <n v="1775.820699587118"/>
    <n v="1994.5695221271674"/>
    <n v="1.99"/>
    <n v="2.08"/>
    <n v="0.17399999999999999"/>
    <n v="1.89"/>
    <n v="0.17799999999999999"/>
    <n v="45.917075735682822"/>
    <n v="3.8411399894273131"/>
    <n v="41.722727471365644"/>
    <n v="3.92944205814978"/>
    <n v="51.552353212334801"/>
    <n v="4.3125526244933923"/>
    <n v="46.843244024669616"/>
    <n v="4.4116917652863439"/>
    <n v="3.58"/>
    <n v="0.216"/>
    <n v="1.38"/>
    <n v="0.28100000000000003"/>
    <n v="1.1100000000000001"/>
    <n v="0.20100000000000001"/>
    <n v="1.1000000000000001"/>
    <n v="0.106"/>
    <n v="60.813569999999999"/>
    <n v="11.012187000000001"/>
    <n v="60.265700000000002"/>
    <n v="5.8074219999999999"/>
    <n v="68.277053590909091"/>
    <n v="12.363682677272728"/>
    <n v="67.661945000000003"/>
    <n v="6.520151063636364"/>
    <n v="1.62"/>
    <n v="0.34100000000000003"/>
    <n v="0.32"/>
    <n v="0.107"/>
    <n v="28.768295333311318"/>
    <n v="6.0555485855920734"/>
    <n v="5.682626238678778"/>
    <n v="1.9001281485582162"/>
    <n v="32.298949760581344"/>
    <n v="6.7987295483692822"/>
    <n v="6.3800394588802654"/>
    <n v="2.133325694063088"/>
    <n v="0.28756652963690393"/>
    <n v="0.11550678811364734"/>
    <n v="5.9145890527938327"/>
    <n v="4.1721572041792658E-2"/>
    <n v="9.5691678994937288E-2"/>
    <m/>
    <m/>
    <m/>
  </r>
  <r>
    <n v="2019"/>
    <n v="8"/>
    <x v="7"/>
    <s v="2"/>
    <n v="203"/>
    <n v="293"/>
    <x v="0"/>
    <s v="MAP_ES"/>
    <x v="0"/>
    <n v="112"/>
    <x v="0"/>
    <n v="45"/>
    <x v="0"/>
    <n v="11"/>
    <n v="7.5"/>
    <n v="1.56"/>
    <n v="5.5"/>
    <n v="6.4"/>
    <n v="3.1"/>
    <n v="16.100000000000001"/>
    <n v="15.9"/>
    <n v="8.6241886380607742"/>
    <n v="11.310829521290385"/>
    <n v="7.17"/>
    <n v="263.12855362892151"/>
    <n v="2310.636420249939"/>
    <n v="408.25707674026489"/>
    <n v="20.921307802200317"/>
    <n v="15.677247911147331"/>
    <n v="1.9448213577270508"/>
    <n v="8.84"/>
    <n v="1.44"/>
    <n v="3.1"/>
    <n v="8.3000000000000007"/>
    <n v="2.059716262817382"/>
    <n v="3.88"/>
    <n v="1.1000000000000001"/>
    <n v="6.3"/>
    <n v="2.2390413665771476"/>
    <n v="4.3600000000000003"/>
    <n v="0.50880000000000003"/>
    <n v="62.9"/>
    <n v="30.5"/>
    <n v="32.4"/>
    <n v="994.77991189427314"/>
    <n v="1116.866537444934"/>
    <n v="0.6"/>
    <n v="523.5"/>
    <n v="34"/>
    <n v="235"/>
    <n v="30.5"/>
    <n v="250.66394279877423"/>
    <n v="7696.16"/>
    <n v="8640.6887272727272"/>
    <n v="5.3680000000000003"/>
    <n v="0.15"/>
    <n v="12.5"/>
    <n v="53.8"/>
    <n v="35"/>
    <n v="4.5"/>
    <n v="24.052495238095236"/>
    <n v="24.33055876685934"/>
    <n v="1459.8335260115605"/>
    <n v="1639.658473988439"/>
    <n v="1.64"/>
    <n v="2.58"/>
    <n v="0.17499999999999999"/>
    <n v="2.12"/>
    <n v="0.221"/>
    <n v="25.665321726872246"/>
    <n v="1.7408648458149778"/>
    <n v="21.089334132158591"/>
    <n v="2.198463605286344"/>
    <n v="28.815156666079293"/>
    <n v="1.9545164405286342"/>
    <n v="23.677570593832598"/>
    <n v="2.4682750477533042"/>
    <n v="3.57"/>
    <n v="0.20300000000000001"/>
    <n v="1.39"/>
    <n v="0.28399999999999997"/>
    <n v="1.1399999999999999"/>
    <n v="0.19900000000000001"/>
    <n v="1.25"/>
    <n v="0.126"/>
    <n v="87.736223999999993"/>
    <n v="15.315358399999999"/>
    <n v="96.201999999999998"/>
    <n v="9.6971615999999994"/>
    <n v="98.503851490909085"/>
    <n v="17.194970567272726"/>
    <n v="108.00860909090909"/>
    <n v="10.887267796363636"/>
    <n v="1.57"/>
    <n v="0.316"/>
    <n v="0.32"/>
    <n v="0.104"/>
    <n v="22.919386358381502"/>
    <n v="4.6130739421965314"/>
    <n v="4.6714672832369937"/>
    <n v="1.5182268670520227"/>
    <n v="25.732220138728319"/>
    <n v="5.1792239260115602"/>
    <n v="5.2447837225433522"/>
    <n v="1.7045547098265892"/>
    <n v="0.2291011100979454"/>
    <n v="0.26397675463871356"/>
    <n v="9.8568549775208698"/>
    <n v="0.19653765540631746"/>
    <n v="0.45077443900531527"/>
    <n v="0.15495951907514446"/>
    <n v="30.996224908039906"/>
    <n v="0.39256979966942146"/>
  </r>
  <r>
    <n v="2019"/>
    <n v="8"/>
    <x v="7"/>
    <s v="2"/>
    <n v="204"/>
    <n v="294"/>
    <x v="5"/>
    <s v="MAP_AS"/>
    <x v="0"/>
    <n v="112"/>
    <x v="0"/>
    <n v="45"/>
    <x v="0"/>
    <n v="11"/>
    <n v="7.5"/>
    <n v="1.56"/>
    <n v="5.5"/>
    <n v="6.4"/>
    <n v="3.1"/>
    <n v="16.100000000000001"/>
    <n v="15.9"/>
    <n v="8.6241886380607742"/>
    <n v="11.310829521290385"/>
    <n v="7.17"/>
    <n v="263.12855362892151"/>
    <n v="2310.636420249939"/>
    <n v="408.25707674026489"/>
    <n v="20.921307802200317"/>
    <n v="15.677247911147331"/>
    <n v="1.9448213577270508"/>
    <n v="8.84"/>
    <n v="1.44"/>
    <n v="3.1"/>
    <n v="8.3000000000000007"/>
    <n v="2.059716262817382"/>
    <n v="3.88"/>
    <n v="1.1000000000000001"/>
    <n v="6.3"/>
    <n v="2.2390413665771476"/>
    <n v="4.3600000000000003"/>
    <n v="0.55679999999999996"/>
    <n v="82.7"/>
    <n v="30.5"/>
    <n v="52.2"/>
    <n v="1602.7009691629958"/>
    <n v="1799.3960881057271"/>
    <n v="0.4"/>
    <n v="304.2"/>
    <n v="34"/>
    <n v="143.19999999999999"/>
    <n v="30.5"/>
    <n v="166.83937823834196"/>
    <n v="5122.4799999999996"/>
    <n v="5751.1479999999992"/>
    <n v="5.7640000000000011"/>
    <n v="0.15"/>
    <n v="12.6"/>
    <n v="52.3"/>
    <n v="35"/>
    <n v="4.5"/>
    <n v="25.877866666666666"/>
    <n v="26.147116146435458"/>
    <n v="1568.8269687861275"/>
    <n v="1762.0779272138732"/>
    <n v="1.76"/>
    <n v="2.0299999999999998"/>
    <n v="0.155"/>
    <n v="1.85"/>
    <n v="0.189"/>
    <n v="32.534829674008812"/>
    <n v="2.4841865022026433"/>
    <n v="29.649967929515427"/>
    <n v="3.0291048317180618"/>
    <n v="36.527740588546258"/>
    <n v="2.7890639365638767"/>
    <n v="33.288827629955954"/>
    <n v="3.4008586065198236"/>
    <n v="3.61"/>
    <n v="0.2"/>
    <n v="1.33"/>
    <n v="0.28399999999999997"/>
    <n v="1.1200000000000001"/>
    <n v="0.2"/>
    <n v="1.32"/>
    <n v="0.115"/>
    <n v="57.371776000000004"/>
    <n v="10.244959999999999"/>
    <n v="67.616735999999989"/>
    <n v="5.8908519999999998"/>
    <n v="64.412857600000009"/>
    <n v="11.502295999999998"/>
    <n v="75.915153599999996"/>
    <n v="6.6138201999999993"/>
    <n v="1.76"/>
    <n v="0.33400000000000002"/>
    <n v="0.33"/>
    <n v="0.114"/>
    <n v="27.611354650635846"/>
    <n v="5.2398820757456663"/>
    <n v="5.1771289969942211"/>
    <n v="1.7884627444161854"/>
    <n v="31.000020903213883"/>
    <n v="5.8829585123144525"/>
    <n v="5.8125039193526025"/>
    <n v="2.0079558994127171"/>
    <n v="0.27600180488494758"/>
    <n v="0.29984498024028811"/>
    <n v="12.577287271419406"/>
    <n v="8.5672322495876682E-2"/>
    <n v="0.19649615251347863"/>
    <n v="0.1825414454011561"/>
    <n v="42.125266110352101"/>
    <n v="4.0745636363635736E-3"/>
  </r>
  <r>
    <n v="2019"/>
    <n v="8"/>
    <x v="7"/>
    <s v="2"/>
    <n v="205"/>
    <n v="295"/>
    <x v="1"/>
    <s v="MAP"/>
    <x v="0"/>
    <n v="112"/>
    <x v="1"/>
    <n v="90"/>
    <x v="1"/>
    <n v="0"/>
    <n v="7.5"/>
    <n v="1.56"/>
    <n v="5.5"/>
    <n v="6.4"/>
    <n v="3.1"/>
    <n v="16.100000000000001"/>
    <n v="15.9"/>
    <n v="8.6241886380607742"/>
    <n v="11.310829521290385"/>
    <n v="7.17"/>
    <n v="263.12855362892151"/>
    <n v="2310.636420249939"/>
    <n v="408.25707674026489"/>
    <n v="20.921307802200317"/>
    <n v="15.677247911147331"/>
    <n v="1.9448213577270508"/>
    <n v="8.84"/>
    <n v="1.44"/>
    <n v="3.1"/>
    <n v="8.3000000000000007"/>
    <n v="2.059716262817382"/>
    <n v="3.88"/>
    <n v="1.1000000000000001"/>
    <n v="6.3"/>
    <n v="2.2390413665771476"/>
    <n v="4.3600000000000003"/>
    <n v="0.57040000000000002"/>
    <n v="90.2"/>
    <n v="30.5"/>
    <n v="59.7"/>
    <n v="1832.9740969162997"/>
    <n v="2057.9300088105729"/>
    <n v="0.54"/>
    <n v="529.5"/>
    <n v="34"/>
    <n v="250.5"/>
    <n v="30.5"/>
    <n v="239.75782038345105"/>
    <n v="7361.3"/>
    <n v="8264.7322727272731"/>
    <n v="5.9400000000000013"/>
    <n v="0.15"/>
    <n v="12.5"/>
    <n v="54.2"/>
    <n v="35"/>
    <n v="4.5"/>
    <n v="26.689142857142862"/>
    <n v="26.997687861271682"/>
    <n v="1619.8612716763009"/>
    <n v="1819.3987283236997"/>
    <n v="1.82"/>
    <n v="2.13"/>
    <n v="0.17899999999999999"/>
    <n v="2.0499999999999998"/>
    <n v="0.193"/>
    <n v="39.042348264317184"/>
    <n v="3.2810236334801761"/>
    <n v="37.57596898678414"/>
    <n v="3.5376400070484584"/>
    <n v="43.833909187665199"/>
    <n v="3.6836947157709252"/>
    <n v="42.187565180616737"/>
    <n v="3.9718049170044054"/>
    <n v="3.66"/>
    <n v="0.221"/>
    <n v="1.27"/>
    <n v="0.28399999999999997"/>
    <n v="0.84"/>
    <n v="0.217"/>
    <n v="1.06"/>
    <n v="9.0999999999999998E-2"/>
    <n v="61.834919999999997"/>
    <n v="15.974021"/>
    <n v="78.029780000000002"/>
    <n v="6.6987830000000006"/>
    <n v="69.423751090909093"/>
    <n v="17.934469031818182"/>
    <n v="87.606162090909095"/>
    <n v="7.5209063681818185"/>
    <n v="1.57"/>
    <n v="0.35199999999999998"/>
    <n v="0.33"/>
    <n v="0.11799999999999999"/>
    <n v="25.43182196531793"/>
    <n v="5.701911676300579"/>
    <n v="5.3455421965317926"/>
    <n v="1.9114363005780348"/>
    <n v="28.553000115606945"/>
    <n v="6.4016917456647411"/>
    <n v="6.0015860115606943"/>
    <n v="2.1460216647398846"/>
    <n v="0.2542152984797057"/>
    <n v="0.16314199147973346"/>
    <n v="6.9255414258188868"/>
    <n v="0.12006845308314361"/>
    <n v="0.27538636028243946"/>
    <m/>
    <m/>
    <m/>
  </r>
  <r>
    <n v="2019"/>
    <n v="8"/>
    <x v="7"/>
    <s v="2"/>
    <n v="206"/>
    <n v="296"/>
    <x v="3"/>
    <s v="MESZ"/>
    <x v="0"/>
    <n v="112"/>
    <x v="0"/>
    <n v="45"/>
    <x v="0"/>
    <n v="11"/>
    <n v="7.5"/>
    <n v="1.56"/>
    <n v="5.5"/>
    <n v="6.4"/>
    <n v="3.1"/>
    <n v="16.100000000000001"/>
    <n v="15.9"/>
    <n v="8.6241886380607742"/>
    <n v="11.310829521290385"/>
    <n v="7.17"/>
    <n v="263.12855362892151"/>
    <n v="2310.636420249939"/>
    <n v="408.25707674026489"/>
    <n v="20.921307802200317"/>
    <n v="15.677247911147331"/>
    <n v="1.9448213577270508"/>
    <n v="8.84"/>
    <n v="1.44"/>
    <n v="3.1"/>
    <n v="8.3000000000000007"/>
    <n v="2.059716262817382"/>
    <n v="3.88"/>
    <n v="1.1000000000000001"/>
    <n v="6.3"/>
    <n v="2.2390413665771476"/>
    <n v="4.3600000000000003"/>
    <n v="0.5212"/>
    <n v="95.5"/>
    <n v="30.5"/>
    <n v="65"/>
    <n v="1995.7004405286343"/>
    <n v="2240.6273127753302"/>
    <n v="0.54"/>
    <n v="488.2"/>
    <n v="34"/>
    <n v="216.3"/>
    <n v="30.5"/>
    <n v="220.89828269484812"/>
    <n v="6782.26"/>
    <n v="7614.6282727272728"/>
    <n v="6.38"/>
    <n v="0.15"/>
    <n v="12.2"/>
    <n v="54.5"/>
    <n v="35"/>
    <n v="4.5"/>
    <n v="28.717333333333329"/>
    <n v="29.148923314065506"/>
    <n v="1748.9353988439304"/>
    <n v="1964.372441156069"/>
    <n v="1.96"/>
    <n v="1.9"/>
    <n v="0.14799999999999999"/>
    <n v="1.8"/>
    <n v="0.186"/>
    <n v="37.918308370044052"/>
    <n v="2.9536366519823787"/>
    <n v="35.922607929515422"/>
    <n v="3.7120028193832595"/>
    <n v="42.57191894273128"/>
    <n v="3.3161284229074885"/>
    <n v="40.331291629955949"/>
    <n v="4.1675668017621144"/>
    <n v="3.36"/>
    <n v="0.189"/>
    <n v="1.24"/>
    <n v="0.25900000000000001"/>
    <n v="1.17"/>
    <n v="0.21199999999999999"/>
    <n v="1.24"/>
    <n v="0.13200000000000001"/>
    <n v="79.352441999999996"/>
    <n v="14.378391199999999"/>
    <n v="84.100024000000005"/>
    <n v="8.9525831999999994"/>
    <n v="89.091150790909083"/>
    <n v="16.143011938181818"/>
    <n v="94.421390581818187"/>
    <n v="10.051309319999998"/>
    <n v="1.59"/>
    <n v="0.35399999999999998"/>
    <n v="0.34"/>
    <n v="0.111"/>
    <n v="27.808072841618497"/>
    <n v="6.1912313119075133"/>
    <n v="5.9463803560693638"/>
    <n v="1.9413182927167629"/>
    <n v="31.220881781271675"/>
    <n v="6.9510642456416178"/>
    <n v="6.6761633997687859"/>
    <n v="2.1795709922774567"/>
    <n v="0.27796819068716183"/>
    <n v="0.35428462006328326"/>
    <n v="17.072720914579314"/>
    <n v="0.21253502630718749"/>
    <n v="0.48746565666786118"/>
    <n v="0.19814281747976878"/>
    <n v="60.515676468733545"/>
    <n v="0.31657357454545437"/>
  </r>
  <r>
    <n v="2019"/>
    <n v="8"/>
    <x v="7"/>
    <s v="2"/>
    <n v="207"/>
    <n v="297"/>
    <x v="7"/>
    <s v="Urea"/>
    <x v="0"/>
    <n v="112"/>
    <x v="3"/>
    <n v="0"/>
    <x v="1"/>
    <n v="0"/>
    <n v="7.5"/>
    <n v="1.56"/>
    <n v="5.5"/>
    <n v="6.4"/>
    <n v="3.1"/>
    <n v="16.100000000000001"/>
    <n v="15.9"/>
    <n v="8.6241886380607742"/>
    <n v="11.310829521290385"/>
    <n v="7.17"/>
    <n v="263.12855362892151"/>
    <n v="2310.636420249939"/>
    <n v="408.25707674026489"/>
    <n v="20.921307802200317"/>
    <n v="15.677247911147331"/>
    <n v="1.9448213577270508"/>
    <n v="8.84"/>
    <n v="1.44"/>
    <n v="3.1"/>
    <n v="8.3000000000000007"/>
    <n v="2.059716262817382"/>
    <n v="3.88"/>
    <n v="1.1000000000000001"/>
    <n v="6.3"/>
    <n v="2.2390413665771476"/>
    <n v="4.3600000000000003"/>
    <n v="0.42"/>
    <n v="63.5"/>
    <n v="30.5"/>
    <n v="33"/>
    <n v="1013.2017621145375"/>
    <n v="1137.5492511013217"/>
    <n v="0.34"/>
    <n v="323"/>
    <n v="34"/>
    <n v="141.5"/>
    <n v="30.5"/>
    <n v="130.58823529411765"/>
    <n v="4009.46"/>
    <n v="4501.5300909090911"/>
    <n v="4.5760000000000005"/>
    <n v="0.15"/>
    <n v="12.7"/>
    <n v="53.1"/>
    <n v="35"/>
    <n v="4.5"/>
    <n v="20.401752380952381"/>
    <n v="20.590439108175062"/>
    <n v="1235.4263464905036"/>
    <n v="1387.6084100809248"/>
    <n v="1.39"/>
    <n v="2.4900000000000002"/>
    <n v="0.17299999999999999"/>
    <n v="2.16"/>
    <n v="0.23300000000000001"/>
    <n v="25.228723876651983"/>
    <n v="1.7528390484581495"/>
    <n v="21.885158061674012"/>
    <n v="2.3607601057268726"/>
    <n v="28.324976352422908"/>
    <n v="1.967960204405286"/>
    <n v="24.571063823788553"/>
    <n v="2.6504897550660798"/>
    <n v="3.5"/>
    <n v="0.16800000000000001"/>
    <n v="1.43"/>
    <n v="0.26800000000000002"/>
    <n v="1.1100000000000001"/>
    <n v="0.215"/>
    <n v="1.29"/>
    <n v="0.125"/>
    <n v="44.505006000000002"/>
    <n v="8.6203389999999995"/>
    <n v="51.722034000000001"/>
    <n v="5.011825"/>
    <n v="49.966984009090915"/>
    <n v="9.678289695454545"/>
    <n v="58.06973817272727"/>
    <n v="5.626912613636363"/>
    <n v="1.66"/>
    <n v="0.32900000000000001"/>
    <n v="0.34"/>
    <n v="0.112"/>
    <n v="20.508077351742362"/>
    <n v="4.0645526799537572"/>
    <n v="4.2004495780677127"/>
    <n v="1.3836775080693642"/>
    <n v="23.02497775400165"/>
    <n v="4.5633841452208097"/>
    <n v="4.7159592990123862"/>
    <n v="1.5534924749687862"/>
    <n v="0.20499777846541334"/>
    <m/>
    <m/>
    <m/>
    <m/>
    <m/>
    <m/>
    <m/>
  </r>
  <r>
    <n v="2019"/>
    <n v="8"/>
    <x v="7"/>
    <s v="2"/>
    <n v="208"/>
    <n v="298"/>
    <x v="8"/>
    <s v="MES10"/>
    <x v="0"/>
    <n v="112"/>
    <x v="0"/>
    <n v="45"/>
    <x v="0"/>
    <n v="11"/>
    <n v="7.5"/>
    <n v="1.56"/>
    <n v="5.5"/>
    <n v="6.4"/>
    <n v="3.1"/>
    <n v="16.100000000000001"/>
    <n v="15.9"/>
    <n v="8.6241886380607742"/>
    <n v="11.310829521290385"/>
    <n v="7.17"/>
    <n v="263.12855362892151"/>
    <n v="2310.636420249939"/>
    <n v="408.25707674026489"/>
    <n v="20.921307802200317"/>
    <n v="15.677247911147331"/>
    <n v="1.9448213577270508"/>
    <n v="8.84"/>
    <n v="1.44"/>
    <n v="3.1"/>
    <n v="8.3000000000000007"/>
    <n v="2.059716262817382"/>
    <n v="3.88"/>
    <n v="1.1000000000000001"/>
    <n v="6.3"/>
    <n v="2.2390413665771476"/>
    <n v="4.3600000000000003"/>
    <n v="0.54749999999999999"/>
    <n v="105.2"/>
    <n v="30.5"/>
    <n v="74.7"/>
    <n v="2293.5203524229078"/>
    <n v="2574.9978502202644"/>
    <n v="0.44"/>
    <n v="409.3"/>
    <n v="34"/>
    <n v="186"/>
    <n v="30.5"/>
    <n v="182.30748734345855"/>
    <n v="5597.4"/>
    <n v="6284.3536363636358"/>
    <n v="6.8200000000000012"/>
    <n v="0.15"/>
    <n v="12.5"/>
    <n v="54.7"/>
    <n v="35"/>
    <n v="4.5"/>
    <n v="30.745523809523814"/>
    <n v="31.100963391136808"/>
    <n v="1866.0578034682085"/>
    <n v="2095.9221965317925"/>
    <n v="2.1"/>
    <n v="1.9"/>
    <n v="0.14699999999999999"/>
    <n v="1.85"/>
    <n v="0.186"/>
    <n v="43.576886696035245"/>
    <n v="3.3714749180616743"/>
    <n v="42.430126519823801"/>
    <n v="4.2659478555066084"/>
    <n v="48.924959154185018"/>
    <n v="3.7852468398237891"/>
    <n v="47.637460229074904"/>
    <n v="4.7894960014096926"/>
    <n v="3.62"/>
    <n v="0.191"/>
    <n v="1.27"/>
    <n v="0.28100000000000003"/>
    <n v="1.18"/>
    <n v="0.21299999999999999"/>
    <n v="1.22"/>
    <n v="0.13700000000000001"/>
    <n v="66.049319999999994"/>
    <n v="11.922461999999999"/>
    <n v="68.288279999999986"/>
    <n v="7.6684380000000001"/>
    <n v="74.1553729090909"/>
    <n v="13.385673245454544"/>
    <n v="76.669114363636353"/>
    <n v="8.6095644818181825"/>
    <n v="1.6"/>
    <n v="0.311"/>
    <n v="0.31"/>
    <n v="0.104"/>
    <n v="29.856924855491336"/>
    <n v="5.8034397687861281"/>
    <n v="5.7847791907514461"/>
    <n v="1.9407001156069366"/>
    <n v="33.521183815028913"/>
    <n v="6.5156801040462442"/>
    <n v="6.4947293641618513"/>
    <n v="2.1788769479768786"/>
    <n v="0.2984484192353849"/>
    <n v="0.33209378715832027"/>
    <n v="19.996048811817612"/>
    <n v="0.14158562998890642"/>
    <n v="0.32473768346079457"/>
    <n v="0.1980797225433526"/>
    <n v="72.474745139253855"/>
    <n v="0.18550586198347113"/>
  </r>
  <r>
    <n v="2019"/>
    <n v="8"/>
    <x v="7"/>
    <s v="2"/>
    <n v="209"/>
    <n v="299"/>
    <x v="9"/>
    <s v="MAP_AS"/>
    <x v="0"/>
    <n v="112"/>
    <x v="0"/>
    <n v="45"/>
    <x v="2"/>
    <n v="45"/>
    <n v="7.5"/>
    <n v="1.56"/>
    <n v="5.5"/>
    <n v="6.4"/>
    <n v="3.1"/>
    <n v="16.100000000000001"/>
    <n v="15.9"/>
    <n v="8.6241886380607742"/>
    <n v="11.310829521290385"/>
    <n v="7.17"/>
    <n v="263.12855362892151"/>
    <n v="2310.636420249939"/>
    <n v="408.25707674026489"/>
    <n v="20.921307802200317"/>
    <n v="15.677247911147331"/>
    <n v="1.9448213577270508"/>
    <n v="8.84"/>
    <n v="1.44"/>
    <n v="3.1"/>
    <n v="8.3000000000000007"/>
    <n v="2.059716262817382"/>
    <n v="3.88"/>
    <n v="1.1000000000000001"/>
    <n v="6.3"/>
    <n v="2.2390413665771476"/>
    <n v="4.3600000000000003"/>
    <n v="0.52980000000000005"/>
    <n v="79.2"/>
    <n v="30.5"/>
    <n v="48.7"/>
    <n v="1495.2401762114539"/>
    <n v="1678.7469251101325"/>
    <n v="0.52"/>
    <n v="475.8"/>
    <n v="34"/>
    <n v="224.5"/>
    <n v="30.5"/>
    <n v="228.33861475780898"/>
    <n v="7010.7"/>
    <n v="7871.1040909090907"/>
    <n v="5.8960000000000008"/>
    <n v="0.15"/>
    <n v="12.7"/>
    <n v="54.2"/>
    <n v="35"/>
    <n v="4.5"/>
    <n v="26.48632380952381"/>
    <n v="26.731284029727501"/>
    <n v="1603.8770417836502"/>
    <n v="1801.4455319306362"/>
    <n v="1.8"/>
    <n v="2.15"/>
    <n v="0.156"/>
    <n v="1.85"/>
    <n v="0.2"/>
    <n v="32.147663788546254"/>
    <n v="2.3325746748898681"/>
    <n v="27.661943259911901"/>
    <n v="2.990480352422908"/>
    <n v="36.093058889867841"/>
    <n v="2.6188452031718068"/>
    <n v="31.05681811453745"/>
    <n v="3.3574938502202647"/>
    <n v="3.11"/>
    <n v="0.214"/>
    <n v="1.47"/>
    <n v="0.27"/>
    <n v="0.9"/>
    <n v="0.17399999999999999"/>
    <n v="1.07"/>
    <n v="0.104"/>
    <n v="63.096300000000006"/>
    <n v="12.198617999999998"/>
    <n v="75.014490000000009"/>
    <n v="7.2911279999999996"/>
    <n v="70.839936818181826"/>
    <n v="13.695721118181817"/>
    <n v="84.220813772727297"/>
    <n v="8.1859482545454547"/>
    <n v="1.48"/>
    <n v="0.34399999999999997"/>
    <n v="0.34"/>
    <n v="0.10299999999999999"/>
    <n v="23.737380218398023"/>
    <n v="5.517337023735756"/>
    <n v="5.4531819420644112"/>
    <n v="1.6519933530371596"/>
    <n v="26.650604154292328"/>
    <n v="6.1944647493760527"/>
    <n v="6.1224360894995886"/>
    <n v="1.8547379918189928"/>
    <n v="0.2372777383223113"/>
    <n v="0.31572195460632274"/>
    <n v="13.452122931791918"/>
    <n v="0.14133746372350819"/>
    <n v="0.32416849477868853"/>
    <n v="4.1216399818199842E-2"/>
    <n v="11.172122931791915"/>
    <n v="3.5932183434343443E-2"/>
  </r>
  <r>
    <n v="2019"/>
    <n v="8"/>
    <x v="7"/>
    <s v="2"/>
    <n v="210"/>
    <n v="300"/>
    <x v="4"/>
    <s v="Check"/>
    <x v="1"/>
    <n v="0"/>
    <x v="3"/>
    <n v="0"/>
    <x v="1"/>
    <n v="0"/>
    <n v="7.5"/>
    <n v="1.56"/>
    <n v="5.5"/>
    <n v="6.4"/>
    <n v="3.1"/>
    <n v="16.100000000000001"/>
    <n v="15.9"/>
    <n v="8.6241886380607742"/>
    <n v="11.310829521290385"/>
    <n v="7.17"/>
    <n v="263.12855362892151"/>
    <n v="2310.636420249939"/>
    <n v="408.25707674026489"/>
    <n v="20.921307802200317"/>
    <n v="15.677247911147331"/>
    <n v="1.9448213577270508"/>
    <n v="8.84"/>
    <n v="1.44"/>
    <n v="3.1"/>
    <n v="8.3000000000000007"/>
    <n v="2.059716262817382"/>
    <n v="3.88"/>
    <n v="1.1000000000000001"/>
    <n v="6.3"/>
    <n v="2.2390413665771476"/>
    <n v="4.3600000000000003"/>
    <n v="0.3639"/>
    <n v="56"/>
    <n v="30.5"/>
    <n v="25.5"/>
    <n v="782.92863436123355"/>
    <n v="879.01533039647586"/>
    <n v="0.28000000000000003"/>
    <n v="272"/>
    <n v="34"/>
    <n v="122.1"/>
    <n v="30.5"/>
    <n v="107.76470588235294"/>
    <n v="3308.71"/>
    <n v="3714.7789545454543"/>
    <n v="3.5200000000000005"/>
    <n v="0.15"/>
    <n v="12.9"/>
    <n v="54.5"/>
    <n v="35"/>
    <n v="4.5"/>
    <n v="15.53409523809524"/>
    <n v="15.641846187723647"/>
    <n v="938.51077126341886"/>
    <n v="1054.1182344508672"/>
    <n v="1.05"/>
    <n v="2.72"/>
    <n v="0.22800000000000001"/>
    <n v="2.38"/>
    <n v="0.24299999999999999"/>
    <n v="21.295658854625554"/>
    <n v="1.7850772863436124"/>
    <n v="18.633701497797357"/>
    <n v="1.9025165814977973"/>
    <n v="23.909216986784145"/>
    <n v="2.0041549533039649"/>
    <n v="20.920564863436127"/>
    <n v="2.1360072528634362"/>
    <n v="2.91"/>
    <n v="0.19600000000000001"/>
    <n v="1.73"/>
    <n v="0.254"/>
    <n v="1.0900000000000001"/>
    <n v="0.23499999999999999"/>
    <n v="1.26"/>
    <n v="0.123"/>
    <n v="36.064939000000003"/>
    <n v="7.7754684999999988"/>
    <n v="41.689746"/>
    <n v="4.0697133000000001"/>
    <n v="40.491090604545455"/>
    <n v="8.7297305431818177"/>
    <n v="46.806214827272726"/>
    <n v="4.5691781140909091"/>
    <n v="1.51"/>
    <n v="0.36499999999999999"/>
    <n v="0.36"/>
    <n v="0.10100000000000001"/>
    <n v="14.171512646077625"/>
    <n v="3.4255643151114787"/>
    <n v="3.3786387765483079"/>
    <n v="0.9478958789760531"/>
    <n v="15.910743743550789"/>
    <n v="3.8459744810569783"/>
    <n v="3.7932898991246908"/>
    <n v="1.064228555032205"/>
    <m/>
    <m/>
    <m/>
    <m/>
    <m/>
    <m/>
    <m/>
    <m/>
  </r>
  <r>
    <n v="2019"/>
    <n v="8"/>
    <x v="7"/>
    <s v="3"/>
    <n v="301"/>
    <n v="301"/>
    <x v="7"/>
    <s v="Urea"/>
    <x v="0"/>
    <n v="112"/>
    <x v="3"/>
    <n v="0"/>
    <x v="1"/>
    <n v="0"/>
    <n v="7.5"/>
    <n v="3.91"/>
    <n v="5.6"/>
    <n v="6.3"/>
    <n v="3.1"/>
    <n v="13.4"/>
    <n v="12.6"/>
    <n v="6.3824362877438876"/>
    <n v="10.29974358176443"/>
    <n v="5.45"/>
    <n v="274.4545042514801"/>
    <n v="2344.510931968689"/>
    <n v="437.55471467971802"/>
    <n v="12.772878408432007"/>
    <n v="16.081291964035213"/>
    <n v="2.229792594909668"/>
    <n v="2.5"/>
    <n v="8.23"/>
    <n v="1.3"/>
    <n v="5.9"/>
    <n v="4.9722414398193351"/>
    <n v="3.88"/>
    <n v="0.8"/>
    <n v="6.1"/>
    <n v="4.1016378784179679"/>
    <n v="2.84"/>
    <n v="0.36149999999999999"/>
    <n v="48.3"/>
    <n v="30.5"/>
    <n v="17.799999999999997"/>
    <n v="546.51488986784136"/>
    <n v="613.58717180616736"/>
    <n v="0.26"/>
    <n v="262.3"/>
    <n v="34"/>
    <n v="123.6"/>
    <n v="30.5"/>
    <n v="106.02715724923345"/>
    <n v="3255.36"/>
    <n v="3654.8814545454547"/>
    <n v="2.9480000000000004"/>
    <n v="0.15"/>
    <n v="13.1"/>
    <n v="53.2"/>
    <n v="35"/>
    <n v="4.5"/>
    <n v="12.897447619047622"/>
    <n v="12.957088995320676"/>
    <n v="777.42533971924058"/>
    <n v="873.19000656647427"/>
    <n v="0.87"/>
    <n v="3.16"/>
    <n v="0.224"/>
    <n v="2.52"/>
    <n v="0.25700000000000001"/>
    <n v="17.26987051982379"/>
    <n v="1.2241933533039648"/>
    <n v="13.772175224669603"/>
    <n v="1.4045432669603524"/>
    <n v="19.389354629074891"/>
    <n v="1.3744352648458149"/>
    <n v="15.462396729515417"/>
    <n v="1.5769190315418502"/>
    <n v="3.48"/>
    <n v="0.184"/>
    <n v="1.58"/>
    <n v="0.26200000000000001"/>
    <n v="1.04"/>
    <n v="0.18099999999999999"/>
    <n v="1.1299999999999999"/>
    <n v="0.11700000000000001"/>
    <n v="33.855744000000001"/>
    <n v="5.8922015999999999"/>
    <n v="36.785567999999998"/>
    <n v="3.8087712000000002"/>
    <n v="38.010767127272729"/>
    <n v="6.6153354327272735"/>
    <n v="41.30016043636364"/>
    <n v="4.276211301818182"/>
    <n v="1.63"/>
    <n v="0.373"/>
    <n v="0.39"/>
    <n v="0.113"/>
    <n v="12.672033037423621"/>
    <n v="2.8997965171527671"/>
    <n v="3.0319588249050384"/>
    <n v="0.87849063388274184"/>
    <n v="14.227237092016519"/>
    <n v="3.2556806351669705"/>
    <n v="3.4040628625070206"/>
    <n v="0.98630539349562385"/>
    <n v="0.12666904735911105"/>
    <m/>
    <m/>
    <m/>
    <m/>
    <m/>
    <m/>
    <m/>
  </r>
  <r>
    <n v="2019"/>
    <n v="8"/>
    <x v="7"/>
    <s v="3"/>
    <n v="302"/>
    <n v="302"/>
    <x v="4"/>
    <s v="Check"/>
    <x v="1"/>
    <n v="0"/>
    <x v="3"/>
    <n v="0"/>
    <x v="1"/>
    <n v="0"/>
    <n v="7.5"/>
    <n v="3.91"/>
    <n v="5.6"/>
    <n v="6.3"/>
    <n v="3.1"/>
    <n v="13.4"/>
    <n v="12.6"/>
    <n v="6.3824362877438876"/>
    <n v="10.29974358176443"/>
    <n v="5.45"/>
    <n v="274.4545042514801"/>
    <n v="2344.510931968689"/>
    <n v="437.55471467971802"/>
    <n v="12.772878408432007"/>
    <n v="16.081291964035213"/>
    <n v="2.229792594909668"/>
    <n v="2.5"/>
    <n v="8.23"/>
    <n v="1.3"/>
    <n v="5.9"/>
    <n v="4.9722414398193351"/>
    <n v="3.88"/>
    <n v="0.8"/>
    <n v="6.1"/>
    <n v="4.1016378784179679"/>
    <n v="2.84"/>
    <n v="0.34810000000000002"/>
    <n v="45.9"/>
    <n v="30.5"/>
    <n v="15.399999999999999"/>
    <n v="472.82748898678415"/>
    <n v="530.85631718061677"/>
    <n v="0.22"/>
    <n v="231.6"/>
    <n v="34"/>
    <n v="104.2"/>
    <n v="30.5"/>
    <n v="82.054655870445359"/>
    <n v="2519.33"/>
    <n v="2828.5205000000001"/>
    <n v="2.3320000000000003"/>
    <n v="0.15"/>
    <n v="13.6"/>
    <n v="52.7"/>
    <n v="35"/>
    <n v="4.5"/>
    <n v="10.057980952380953"/>
    <n v="10.046353228736585"/>
    <n v="602.78119372419508"/>
    <n v="677.03287713294822"/>
    <n v="0.68"/>
    <n v="2.48"/>
    <n v="0.20699999999999999"/>
    <n v="2.2599999999999998"/>
    <n v="0.22800000000000001"/>
    <n v="11.726121726872247"/>
    <n v="0.9787529022026431"/>
    <n v="10.68590125110132"/>
    <n v="1.0780466748898678"/>
    <n v="13.165236666079295"/>
    <n v="1.0988725765638765"/>
    <n v="11.997352768281935"/>
    <n v="1.2103524031718063"/>
    <n v="3"/>
    <n v="0.18"/>
    <n v="1.65"/>
    <n v="0.23200000000000001"/>
    <n v="1"/>
    <n v="0.22500000000000001"/>
    <n v="1.17"/>
    <n v="0.124"/>
    <n v="25.193300000000001"/>
    <n v="5.6684925000000002"/>
    <n v="29.476160999999994"/>
    <n v="3.1239691999999999"/>
    <n v="28.285205000000001"/>
    <n v="6.3641711250000004"/>
    <n v="33.09368984999999"/>
    <n v="3.5073654199999997"/>
    <n v="1.52"/>
    <n v="0.35699999999999998"/>
    <n v="0.35"/>
    <n v="9.9000000000000005E-2"/>
    <n v="9.1622741446077658"/>
    <n v="2.1519288615953762"/>
    <n v="2.1097341780346826"/>
    <n v="0.59675338178695314"/>
    <n v="10.286735062355083"/>
    <n v="2.4160292218820816"/>
    <n v="2.3686560998843933"/>
    <n v="0.66999129682444292"/>
    <m/>
    <m/>
    <m/>
    <m/>
    <m/>
    <m/>
    <m/>
    <m/>
  </r>
  <r>
    <n v="2019"/>
    <n v="8"/>
    <x v="7"/>
    <s v="3"/>
    <n v="303"/>
    <n v="303"/>
    <x v="5"/>
    <s v="MAP_AS"/>
    <x v="0"/>
    <n v="112"/>
    <x v="0"/>
    <n v="45"/>
    <x v="0"/>
    <n v="11"/>
    <n v="7.5"/>
    <n v="3.91"/>
    <n v="5.6"/>
    <n v="6.3"/>
    <n v="3.1"/>
    <n v="13.4"/>
    <n v="12.6"/>
    <n v="6.3824362877438876"/>
    <n v="10.29974358176443"/>
    <n v="5.45"/>
    <n v="274.4545042514801"/>
    <n v="2344.510931968689"/>
    <n v="437.55471467971802"/>
    <n v="12.772878408432007"/>
    <n v="16.081291964035213"/>
    <n v="2.229792594909668"/>
    <n v="2.5"/>
    <n v="8.23"/>
    <n v="1.3"/>
    <n v="5.9"/>
    <n v="4.9722414398193351"/>
    <n v="3.88"/>
    <n v="0.8"/>
    <n v="6.1"/>
    <n v="4.1016378784179679"/>
    <n v="2.84"/>
    <n v="0.46279999999999999"/>
    <n v="69.2"/>
    <n v="30.5"/>
    <n v="38.700000000000003"/>
    <n v="1188.2093392070485"/>
    <n v="1334.0350308370046"/>
    <n v="0.38"/>
    <n v="384"/>
    <n v="34"/>
    <n v="175.4"/>
    <n v="30.5"/>
    <n v="157.32000000000002"/>
    <n v="4830.21"/>
    <n v="5423.0084999999999"/>
    <n v="4.3559999999999999"/>
    <n v="0.15"/>
    <n v="13.1"/>
    <n v="52.7"/>
    <n v="35"/>
    <n v="4.5"/>
    <n v="19.38765714285714"/>
    <n v="19.477311048720065"/>
    <n v="1168.6386629232038"/>
    <n v="1312.5936982196531"/>
    <n v="1.31"/>
    <n v="2.12"/>
    <n v="0.17199999999999999"/>
    <n v="2.08"/>
    <n v="0.193"/>
    <n v="25.190037991189428"/>
    <n v="2.0437200634361234"/>
    <n v="24.714754255506609"/>
    <n v="2.2932440246696038"/>
    <n v="28.281542653744491"/>
    <n v="2.2945402530396475"/>
    <n v="27.747928641409693"/>
    <n v="2.5746876095154185"/>
    <n v="3.41"/>
    <n v="0.183"/>
    <n v="1.41"/>
    <n v="0.27500000000000002"/>
    <n v="1.03"/>
    <n v="0.188"/>
    <n v="1.07"/>
    <n v="0.109"/>
    <n v="49.751162999999998"/>
    <n v="9.0807947999999996"/>
    <n v="51.683247000000009"/>
    <n v="5.2649289000000001"/>
    <n v="55.856987549999992"/>
    <n v="10.195255979999999"/>
    <n v="58.026190950000007"/>
    <n v="5.9110792649999997"/>
    <n v="1.59"/>
    <n v="0.35699999999999998"/>
    <n v="0.36"/>
    <n v="0.11700000000000001"/>
    <n v="18.581354740478943"/>
    <n v="4.1720400266358375"/>
    <n v="4.2070991865235339"/>
    <n v="1.3673072356201486"/>
    <n v="20.861793731355906"/>
    <n v="4.6840631208138719"/>
    <n v="4.7234249957786947"/>
    <n v="1.5351131236280757"/>
    <n v="0.18573834969236339"/>
    <n v="0.23873920085697614"/>
    <n v="2.5887488493256265"/>
    <n v="2.9984868906974899E-2"/>
    <n v="6.8772635107740593E-2"/>
    <n v="0.13955573851164324"/>
    <n v="1.2630634745139147"/>
    <n v="-5.981097590909093E-2"/>
  </r>
  <r>
    <n v="2019"/>
    <n v="8"/>
    <x v="7"/>
    <s v="3"/>
    <n v="304"/>
    <n v="304"/>
    <x v="6"/>
    <s v="MAP"/>
    <x v="0"/>
    <n v="112"/>
    <x v="0"/>
    <n v="45"/>
    <x v="1"/>
    <n v="0"/>
    <n v="7.5"/>
    <n v="3.91"/>
    <n v="5.6"/>
    <n v="6.3"/>
    <n v="3.1"/>
    <n v="13.4"/>
    <n v="12.6"/>
    <n v="6.3824362877438876"/>
    <n v="10.29974358176443"/>
    <n v="5.45"/>
    <n v="274.4545042514801"/>
    <n v="2344.510931968689"/>
    <n v="437.55471467971802"/>
    <n v="12.772878408432007"/>
    <n v="16.081291964035213"/>
    <n v="2.229792594909668"/>
    <n v="2.5"/>
    <n v="8.23"/>
    <n v="1.3"/>
    <n v="5.9"/>
    <n v="4.9722414398193351"/>
    <n v="3.88"/>
    <n v="0.8"/>
    <n v="6.1"/>
    <n v="4.1016378784179679"/>
    <n v="2.84"/>
    <n v="0.47789999999999999"/>
    <n v="65.900000000000006"/>
    <n v="30.5"/>
    <n v="35.400000000000006"/>
    <n v="1086.8891629955949"/>
    <n v="1220.2801057268725"/>
    <n v="0.36"/>
    <n v="346"/>
    <n v="34"/>
    <n v="154.1"/>
    <n v="30.5"/>
    <n v="142.61538461538461"/>
    <n v="4378.7299999999996"/>
    <n v="4916.1195909090902"/>
    <n v="4.5320000000000009"/>
    <n v="0.15"/>
    <n v="12.8"/>
    <n v="52.6"/>
    <n v="35"/>
    <n v="4.5"/>
    <n v="20.198933333333336"/>
    <n v="20.362392909441237"/>
    <n v="1221.7435745664743"/>
    <n v="1372.2401694335265"/>
    <n v="1.37"/>
    <n v="2.2000000000000002"/>
    <n v="0.18099999999999999"/>
    <n v="2.2200000000000002"/>
    <n v="0.2"/>
    <n v="23.91156158590309"/>
    <n v="1.9672693850220269"/>
    <n v="24.12893941850221"/>
    <n v="2.17377832599119"/>
    <n v="26.846162325991198"/>
    <n v="2.2087069913656392"/>
    <n v="27.09021834713657"/>
    <n v="2.4405602114537452"/>
    <n v="3.37"/>
    <n v="0.19600000000000001"/>
    <n v="1.38"/>
    <n v="0.26100000000000001"/>
    <n v="0.99"/>
    <n v="0.19700000000000001"/>
    <n v="1.1200000000000001"/>
    <n v="0.10199999999999999"/>
    <n v="43.349426999999991"/>
    <n v="8.6260980999999983"/>
    <n v="49.041775999999999"/>
    <n v="4.4663045999999991"/>
    <n v="48.669583949999989"/>
    <n v="9.6847555940909071"/>
    <n v="55.060539418181818"/>
    <n v="5.0144419827272726"/>
    <n v="1.58"/>
    <n v="0.36799999999999999"/>
    <n v="0.37"/>
    <n v="0.107"/>
    <n v="19.303548478150297"/>
    <n v="4.4960163544046257"/>
    <n v="4.5204512258959548"/>
    <n v="1.3072656247861274"/>
    <n v="21.672620336832377"/>
    <n v="5.0478001797179202"/>
    <n v="5.0752338763468217"/>
    <n v="1.467702769646243"/>
    <n v="0.19295736439106123"/>
    <n v="0.25727829662170848"/>
    <n v="3.9142259874117018"/>
    <n v="2.6723461640196157E-2"/>
    <n v="6.1292343211459079E-2"/>
    <m/>
    <m/>
    <m/>
  </r>
  <r>
    <n v="2019"/>
    <n v="8"/>
    <x v="7"/>
    <s v="3"/>
    <n v="305"/>
    <n v="305"/>
    <x v="2"/>
    <s v="MAP"/>
    <x v="0"/>
    <n v="112"/>
    <x v="2"/>
    <n v="135"/>
    <x v="1"/>
    <n v="0"/>
    <n v="7.5"/>
    <n v="3.91"/>
    <n v="5.6"/>
    <n v="6.3"/>
    <n v="3.1"/>
    <n v="13.4"/>
    <n v="12.6"/>
    <n v="6.3824362877438876"/>
    <n v="10.29974358176443"/>
    <n v="5.45"/>
    <n v="274.4545042514801"/>
    <n v="2344.510931968689"/>
    <n v="437.55471467971802"/>
    <n v="12.772878408432007"/>
    <n v="16.081291964035213"/>
    <n v="2.229792594909668"/>
    <n v="2.5"/>
    <n v="8.23"/>
    <n v="1.3"/>
    <n v="5.9"/>
    <n v="4.9722414398193351"/>
    <n v="3.88"/>
    <n v="0.8"/>
    <n v="6.1"/>
    <n v="4.1016378784179679"/>
    <n v="2.84"/>
    <n v="0.50770000000000004"/>
    <n v="112"/>
    <n v="30.5"/>
    <n v="81.5"/>
    <n v="2502.3013215859032"/>
    <n v="2809.4019383259911"/>
    <n v="0.46"/>
    <n v="454.2"/>
    <n v="34"/>
    <n v="216.1"/>
    <n v="30.5"/>
    <n v="203.17943836268446"/>
    <n v="6238.24"/>
    <n v="7003.8421818181814"/>
    <n v="4.4000000000000004"/>
    <n v="0.15"/>
    <n v="12.5"/>
    <n v="53.6"/>
    <n v="35"/>
    <n v="4.5"/>
    <n v="19.590476190476188"/>
    <n v="19.816955684007706"/>
    <n v="1189.0173410404623"/>
    <n v="1335.4826589595373"/>
    <n v="1.33"/>
    <n v="1.8"/>
    <n v="0.15"/>
    <n v="1.8"/>
    <n v="0.153"/>
    <n v="45.041423788546261"/>
    <n v="3.7534519823788548"/>
    <n v="45.041423788546261"/>
    <n v="3.8285210220264316"/>
    <n v="50.569234889867843"/>
    <n v="4.2141029074889866"/>
    <n v="50.569234889867843"/>
    <n v="4.2983849656387667"/>
    <n v="3.5"/>
    <n v="0.20499999999999999"/>
    <n v="1.46"/>
    <n v="0.26800000000000002"/>
    <n v="0.88"/>
    <n v="0.17699999999999999"/>
    <n v="1.1200000000000001"/>
    <n v="9.2999999999999999E-2"/>
    <n v="54.896512000000001"/>
    <n v="11.041684799999999"/>
    <n v="69.868288000000007"/>
    <n v="5.8015631999999995"/>
    <n v="61.633811199999997"/>
    <n v="12.39680066181818"/>
    <n v="78.443032436363637"/>
    <n v="6.513573229090909"/>
    <n v="1.56"/>
    <n v="0.36699999999999999"/>
    <n v="0.35"/>
    <n v="0.106"/>
    <n v="18.548670520231212"/>
    <n v="4.3636936416184966"/>
    <n v="4.1615606936416176"/>
    <n v="1.26035838150289"/>
    <n v="20.825098265895949"/>
    <n v="4.8992378612716756"/>
    <n v="4.6722976878612705"/>
    <n v="1.4150387283236991"/>
    <n v="0.18541163976111327"/>
    <n v="8.3235437670262924E-2"/>
    <n v="1.0324641404410175"/>
    <n v="2.789658165251745E-2"/>
    <n v="6.3982985441553786E-2"/>
    <m/>
    <m/>
    <m/>
  </r>
  <r>
    <n v="2019"/>
    <n v="8"/>
    <x v="7"/>
    <s v="3"/>
    <n v="306"/>
    <n v="306"/>
    <x v="0"/>
    <s v="MAP_ES"/>
    <x v="0"/>
    <n v="112"/>
    <x v="0"/>
    <n v="45"/>
    <x v="0"/>
    <n v="11"/>
    <n v="7.5"/>
    <n v="3.91"/>
    <n v="5.6"/>
    <n v="6.3"/>
    <n v="3.1"/>
    <n v="13.4"/>
    <n v="12.6"/>
    <n v="6.3824362877438876"/>
    <n v="10.29974358176443"/>
    <n v="5.45"/>
    <n v="274.4545042514801"/>
    <n v="2344.510931968689"/>
    <n v="437.55471467971802"/>
    <n v="12.772878408432007"/>
    <n v="16.081291964035213"/>
    <n v="2.229792594909668"/>
    <n v="2.5"/>
    <n v="8.23"/>
    <n v="1.3"/>
    <n v="5.9"/>
    <n v="4.9722414398193351"/>
    <n v="3.88"/>
    <n v="0.8"/>
    <n v="6.1"/>
    <n v="4.1016378784179679"/>
    <n v="2.84"/>
    <n v="0.46700000000000003"/>
    <n v="82.2"/>
    <n v="30.5"/>
    <n v="51.7"/>
    <n v="1587.3494273127756"/>
    <n v="1782.1604933920707"/>
    <n v="0.4"/>
    <n v="345"/>
    <n v="34"/>
    <n v="168.7"/>
    <n v="30.5"/>
    <n v="177.7491961414791"/>
    <n v="5457.45"/>
    <n v="6127.2279545454539"/>
    <n v="4.3559999999999999"/>
    <n v="0.15"/>
    <n v="12.7"/>
    <n v="53.6"/>
    <n v="35"/>
    <n v="4.5"/>
    <n v="19.38765714285714"/>
    <n v="19.566964954582986"/>
    <n v="1174.0178972749791"/>
    <n v="1318.6355564393059"/>
    <n v="1.32"/>
    <n v="1.75"/>
    <n v="0.13400000000000001"/>
    <n v="1.63"/>
    <n v="0.16200000000000001"/>
    <n v="27.778614977973575"/>
    <n v="2.1270482325991193"/>
    <n v="25.873795665198241"/>
    <n v="2.5715060722466965"/>
    <n v="31.18780863436124"/>
    <n v="2.3880950611453748"/>
    <n v="29.049216042290752"/>
    <n v="2.8870999992951547"/>
    <n v="3.32"/>
    <n v="0.161"/>
    <n v="1.0900000000000001"/>
    <n v="0.22500000000000001"/>
    <n v="0.9"/>
    <n v="0.16500000000000001"/>
    <n v="1.1399999999999999"/>
    <n v="0.108"/>
    <n v="49.117050000000006"/>
    <n v="9.0047924999999989"/>
    <n v="62.214929999999988"/>
    <n v="5.8940459999999995"/>
    <n v="55.145051590909098"/>
    <n v="10.109926124999999"/>
    <n v="69.850398681818163"/>
    <n v="6.6174061909090902"/>
    <n v="1.59"/>
    <n v="0.35399999999999998"/>
    <n v="0.35"/>
    <n v="0.108"/>
    <n v="18.66688456667217"/>
    <n v="4.1560233563534252"/>
    <n v="4.109062640462426"/>
    <n v="1.2679393290569774"/>
    <n v="20.957820399854665"/>
    <n v="4.6660807682695271"/>
    <n v="4.6133566917919051"/>
    <n v="1.4235500648957882"/>
    <n v="0.18659330181983111"/>
    <n v="0.23782266912688721"/>
    <n v="2.7230123653179108"/>
    <n v="2.7689042072656159E-2"/>
    <n v="6.3506977230862752E-2"/>
    <n v="0.12941364226325347"/>
    <n v="1.8123233126641687"/>
    <n v="4.4005628099172966E-3"/>
  </r>
  <r>
    <n v="2019"/>
    <n v="8"/>
    <x v="7"/>
    <s v="3"/>
    <n v="307"/>
    <n v="307"/>
    <x v="8"/>
    <s v="MES10"/>
    <x v="0"/>
    <n v="112"/>
    <x v="0"/>
    <n v="45"/>
    <x v="0"/>
    <n v="11"/>
    <n v="7.5"/>
    <n v="3.91"/>
    <n v="5.6"/>
    <n v="6.3"/>
    <n v="3.1"/>
    <n v="13.4"/>
    <n v="12.6"/>
    <n v="6.3824362877438876"/>
    <n v="10.29974358176443"/>
    <n v="5.45"/>
    <n v="274.4545042514801"/>
    <n v="2344.510931968689"/>
    <n v="437.55471467971802"/>
    <n v="12.772878408432007"/>
    <n v="16.081291964035213"/>
    <n v="2.229792594909668"/>
    <n v="2.5"/>
    <n v="8.23"/>
    <n v="1.3"/>
    <n v="5.9"/>
    <n v="4.9722414398193351"/>
    <n v="3.88"/>
    <n v="0.8"/>
    <n v="6.1"/>
    <n v="4.1016378784179679"/>
    <n v="2.84"/>
    <n v="0.43009999999999998"/>
    <n v="57.3"/>
    <n v="30.5"/>
    <n v="26.799999999999997"/>
    <n v="822.84264317180612"/>
    <n v="923.82787665198225"/>
    <n v="0.36"/>
    <n v="334.5"/>
    <n v="34"/>
    <n v="162.6"/>
    <n v="30.5"/>
    <n v="158.25623960066554"/>
    <n v="4858.95"/>
    <n v="5455.2756818181815"/>
    <n v="3.5200000000000005"/>
    <n v="0.15"/>
    <n v="12.7"/>
    <n v="52.3"/>
    <n v="35"/>
    <n v="4.5"/>
    <n v="15.53409523809524"/>
    <n v="15.677763170933115"/>
    <n v="940.66579025598696"/>
    <n v="1056.5387126011562"/>
    <n v="1.06"/>
    <n v="2.69"/>
    <n v="0.19600000000000001"/>
    <n v="2.33"/>
    <n v="0.23699999999999999"/>
    <n v="22.134467101321583"/>
    <n v="1.61277158061674"/>
    <n v="19.172233585903083"/>
    <n v="1.9501370643171803"/>
    <n v="24.850969881938322"/>
    <n v="1.8107026382378852"/>
    <n v="21.525189525991191"/>
    <n v="2.1894720676651978"/>
    <n v="3.43"/>
    <n v="0.17199999999999999"/>
    <n v="1.41"/>
    <n v="0.27600000000000002"/>
    <n v="1.02"/>
    <n v="0.183"/>
    <n v="1.0900000000000001"/>
    <n v="0.11"/>
    <n v="49.56129"/>
    <n v="8.8918785000000007"/>
    <n v="52.962554999999995"/>
    <n v="5.3448450000000003"/>
    <n v="55.643811954545455"/>
    <n v="9.9831544977272735"/>
    <n v="59.462504931818174"/>
    <n v="6.0008032500000006"/>
    <n v="1.62"/>
    <n v="0.317"/>
    <n v="0.33"/>
    <n v="0.11"/>
    <n v="15.238785802146991"/>
    <n v="2.9819105551114786"/>
    <n v="3.1041971078447568"/>
    <n v="1.0347323692815857"/>
    <n v="17.109000423319575"/>
    <n v="3.3478723050569785"/>
    <n v="3.4851667528984316"/>
    <n v="1.161722250966144"/>
    <n v="0.15232618750021476"/>
    <n v="0.17063569342798054"/>
    <n v="-3.1013619421965259"/>
    <n v="-4.4216266047944052E-3"/>
    <n v="-1.0141345423840379E-2"/>
    <n v="0.1056111137241949"/>
    <n v="-22.014662490803982"/>
    <n v="-5.1654249999999943E-2"/>
  </r>
  <r>
    <n v="2019"/>
    <n v="8"/>
    <x v="7"/>
    <s v="3"/>
    <n v="308"/>
    <n v="308"/>
    <x v="3"/>
    <s v="MESZ"/>
    <x v="0"/>
    <n v="112"/>
    <x v="0"/>
    <n v="45"/>
    <x v="0"/>
    <n v="11"/>
    <n v="7.5"/>
    <n v="3.91"/>
    <n v="5.6"/>
    <n v="6.3"/>
    <n v="3.1"/>
    <n v="13.4"/>
    <n v="12.6"/>
    <n v="6.3824362877438876"/>
    <n v="10.29974358176443"/>
    <n v="5.45"/>
    <n v="274.4545042514801"/>
    <n v="2344.510931968689"/>
    <n v="437.55471467971802"/>
    <n v="12.772878408432007"/>
    <n v="16.081291964035213"/>
    <n v="2.229792594909668"/>
    <n v="2.5"/>
    <n v="8.23"/>
    <n v="1.3"/>
    <n v="5.9"/>
    <n v="4.9722414398193351"/>
    <n v="3.88"/>
    <n v="0.8"/>
    <n v="6.1"/>
    <n v="4.1016378784179679"/>
    <n v="2.84"/>
    <n v="0.44840000000000002"/>
    <n v="98.4"/>
    <n v="30.5"/>
    <n v="67.900000000000006"/>
    <n v="2084.7393832599123"/>
    <n v="2340.5937621145381"/>
    <n v="0.38"/>
    <n v="377.5"/>
    <n v="34"/>
    <n v="162.4"/>
    <n v="30.5"/>
    <n v="145.91557496360991"/>
    <n v="4480.0600000000004"/>
    <n v="5029.8855454545464"/>
    <n v="4.0920000000000005"/>
    <n v="0.15"/>
    <n v="12.6"/>
    <n v="53.5"/>
    <n v="35"/>
    <n v="4.5"/>
    <n v="18.170742857142859"/>
    <n v="18.359802609413713"/>
    <n v="1101.5881565648228"/>
    <n v="1237.283788578035"/>
    <n v="1.24"/>
    <n v="1.97"/>
    <n v="0.153"/>
    <n v="1.87"/>
    <n v="0.16900000000000001"/>
    <n v="41.069365850220272"/>
    <n v="3.1896512563876658"/>
    <n v="38.984626466960364"/>
    <n v="3.5232095577092521"/>
    <n v="46.109697113656395"/>
    <n v="3.5811084560352429"/>
    <n v="43.769103351541865"/>
    <n v="3.9556034579735693"/>
    <n v="3.4"/>
    <n v="0.182"/>
    <n v="1.44"/>
    <n v="0.28199999999999997"/>
    <n v="1.22"/>
    <n v="0.20200000000000001"/>
    <n v="1.4"/>
    <n v="0.13400000000000001"/>
    <n v="54.656731999999998"/>
    <n v="9.0497212000000005"/>
    <n v="62.720840000000003"/>
    <n v="6.0032804000000004"/>
    <n v="61.364603654545455"/>
    <n v="10.160368801818182"/>
    <n v="70.418397636363636"/>
    <n v="6.7400466309090916"/>
    <n v="1.73"/>
    <n v="0.35599999999999998"/>
    <n v="0.39"/>
    <n v="0.13"/>
    <n v="19.057475108571435"/>
    <n v="3.9216538373707692"/>
    <n v="4.2961938106028095"/>
    <n v="1.4320646035342697"/>
    <n v="21.396347053714294"/>
    <n v="4.4029477174117275"/>
    <n v="4.8234539600858817"/>
    <n v="1.6078179866952935"/>
    <n v="0.19049762654055624"/>
    <n v="0.2244111986448383"/>
    <n v="0.91519530173411312"/>
    <n v="2.2962589316220219E-2"/>
    <n v="5.2666489257385825E-2"/>
    <n v="0.14616527151775396"/>
    <n v="-5.583291947451368"/>
    <n v="1.5549693719008334E-2"/>
  </r>
  <r>
    <n v="2019"/>
    <n v="8"/>
    <x v="7"/>
    <s v="3"/>
    <n v="309"/>
    <n v="309"/>
    <x v="1"/>
    <s v="MAP"/>
    <x v="0"/>
    <n v="112"/>
    <x v="1"/>
    <n v="90"/>
    <x v="1"/>
    <n v="0"/>
    <n v="7.5"/>
    <n v="3.91"/>
    <n v="5.6"/>
    <n v="6.3"/>
    <n v="3.1"/>
    <n v="13.4"/>
    <n v="12.6"/>
    <n v="6.3824362877438876"/>
    <n v="10.29974358176443"/>
    <n v="5.45"/>
    <n v="274.4545042514801"/>
    <n v="2344.510931968689"/>
    <n v="437.55471467971802"/>
    <n v="12.772878408432007"/>
    <n v="16.081291964035213"/>
    <n v="2.229792594909668"/>
    <n v="2.5"/>
    <n v="8.23"/>
    <n v="1.3"/>
    <n v="5.9"/>
    <n v="4.9722414398193351"/>
    <n v="3.88"/>
    <n v="0.8"/>
    <n v="6.1"/>
    <n v="4.1016378784179679"/>
    <n v="2.84"/>
    <n v="0.4899"/>
    <n v="95.7"/>
    <n v="30.5"/>
    <n v="65.2"/>
    <n v="2001.8410572687226"/>
    <n v="2247.5215506607933"/>
    <n v="0.52"/>
    <n v="491"/>
    <n v="34"/>
    <n v="224.3"/>
    <n v="30.5"/>
    <n v="220.51641137855583"/>
    <n v="6770.53"/>
    <n v="7601.4586818181815"/>
    <n v="4.5320000000000009"/>
    <n v="0.15"/>
    <n v="12.5"/>
    <n v="54.1"/>
    <n v="35"/>
    <n v="4.5"/>
    <n v="20.198933333333336"/>
    <n v="20.432447013487479"/>
    <n v="1225.9468208092487"/>
    <n v="1376.9611791907516"/>
    <n v="1.38"/>
    <n v="1.97"/>
    <n v="0.16"/>
    <n v="1.96"/>
    <n v="0.17499999999999999"/>
    <n v="39.436268828193832"/>
    <n v="3.2029456916299561"/>
    <n v="39.236084722466963"/>
    <n v="3.5032218502202643"/>
    <n v="44.276174548017622"/>
    <n v="3.5960344810572686"/>
    <n v="44.051422392951544"/>
    <n v="3.9331627136563876"/>
    <n v="3.62"/>
    <n v="0.19900000000000001"/>
    <n v="1.42"/>
    <n v="0.29899999999999999"/>
    <n v="1.06"/>
    <n v="0.19500000000000001"/>
    <n v="1.1100000000000001"/>
    <n v="0.11600000000000001"/>
    <n v="71.767617999999999"/>
    <n v="13.202533499999999"/>
    <n v="75.152883000000003"/>
    <n v="7.8538147999999994"/>
    <n v="80.575462027272735"/>
    <n v="14.822844429545453"/>
    <n v="84.376191368181821"/>
    <n v="8.8176920709090911"/>
    <n v="1.68"/>
    <n v="0.34200000000000003"/>
    <n v="0.35"/>
    <n v="0.122"/>
    <n v="20.595906589595376"/>
    <n v="4.1927381271676314"/>
    <n v="4.2908138728323699"/>
    <n v="1.4956551213872833"/>
    <n v="23.123586034682084"/>
    <n v="4.7073014427745674"/>
    <n v="4.8174137572254336"/>
    <n v="1.6792127953757228"/>
    <n v="0.20587571540388744"/>
    <n v="0.11996181046826114"/>
    <n v="2.0095686576750191"/>
    <n v="6.6668287470222451E-2"/>
    <n v="0.15290891621610653"/>
    <m/>
    <m/>
    <m/>
  </r>
  <r>
    <n v="2019"/>
    <n v="8"/>
    <x v="7"/>
    <s v="3"/>
    <n v="310"/>
    <n v="310"/>
    <x v="9"/>
    <s v="MAP_AS"/>
    <x v="0"/>
    <n v="112"/>
    <x v="0"/>
    <n v="45"/>
    <x v="2"/>
    <n v="45"/>
    <n v="7.5"/>
    <n v="3.91"/>
    <n v="5.6"/>
    <n v="6.3"/>
    <n v="3.1"/>
    <n v="13.4"/>
    <n v="12.6"/>
    <n v="6.3824362877438876"/>
    <n v="10.29974358176443"/>
    <n v="5.45"/>
    <n v="274.4545042514801"/>
    <n v="2344.510931968689"/>
    <n v="437.55471467971802"/>
    <n v="12.772878408432007"/>
    <n v="16.081291964035213"/>
    <n v="2.229792594909668"/>
    <n v="2.5"/>
    <n v="8.23"/>
    <n v="1.3"/>
    <n v="5.9"/>
    <n v="4.9722414398193351"/>
    <n v="3.88"/>
    <n v="0.8"/>
    <n v="6.1"/>
    <n v="4.1016378784179679"/>
    <n v="2.84"/>
    <n v="0.40889999999999999"/>
    <n v="72.400000000000006"/>
    <n v="30.5"/>
    <n v="41.900000000000006"/>
    <n v="1286.4592070484584"/>
    <n v="1444.3428370044055"/>
    <n v="0.34"/>
    <n v="357.8"/>
    <n v="34"/>
    <n v="155.9"/>
    <n v="30.5"/>
    <n v="131.67387276096358"/>
    <n v="4042.79"/>
    <n v="4538.9505909090913"/>
    <n v="3.1680000000000001"/>
    <n v="0.15"/>
    <n v="12.5"/>
    <n v="53.5"/>
    <n v="35"/>
    <n v="4.5"/>
    <n v="13.911542857142857"/>
    <n v="14.072369942196531"/>
    <n v="844.34219653179184"/>
    <n v="948.34980346820805"/>
    <n v="0.95"/>
    <n v="2.29"/>
    <n v="0.17299999999999999"/>
    <n v="2.0699999999999998"/>
    <n v="0.20699999999999999"/>
    <n v="29.4599158414097"/>
    <n v="2.2255744281938328"/>
    <n v="26.629705585903089"/>
    <n v="2.6629705585903087"/>
    <n v="33.07545096740089"/>
    <n v="2.4987131080176215"/>
    <n v="29.897896725991199"/>
    <n v="2.9897896725991191"/>
    <n v="3.6"/>
    <n v="0.186"/>
    <n v="1.62"/>
    <n v="0.307"/>
    <n v="1.39"/>
    <n v="0.19700000000000001"/>
    <n v="1.24"/>
    <n v="0.157"/>
    <n v="56.194780999999999"/>
    <n v="7.9642963"/>
    <n v="50.130595999999997"/>
    <n v="6.3471802999999998"/>
    <n v="63.091413213636365"/>
    <n v="8.9417326640909103"/>
    <n v="56.282987327272728"/>
    <n v="7.1261524277272725"/>
    <n v="1.83"/>
    <n v="0.32"/>
    <n v="0.36"/>
    <n v="0.128"/>
    <n v="15.451462196531791"/>
    <n v="2.7018950289017338"/>
    <n v="3.0396319075144507"/>
    <n v="1.0807580115606936"/>
    <n v="17.347778011560692"/>
    <n v="3.0334912369942195"/>
    <n v="3.412677641618497"/>
    <n v="1.2133964947976879"/>
    <n v="0.15445209075448613"/>
    <n v="0.15461219352671862"/>
    <n v="-5.5055599229287076"/>
    <n v="-3.4550579975885988E-2"/>
    <n v="-7.9244449485977031E-2"/>
    <n v="2.6964366551059729E-2"/>
    <n v="-7.7855599229287114"/>
    <n v="1.2381165060606058E-2"/>
  </r>
  <r>
    <n v="2019"/>
    <n v="8"/>
    <x v="7"/>
    <s v="4"/>
    <n v="401"/>
    <n v="311"/>
    <x v="7"/>
    <s v="Urea"/>
    <x v="0"/>
    <n v="112"/>
    <x v="3"/>
    <n v="0"/>
    <x v="1"/>
    <n v="0"/>
    <n v="7.5"/>
    <n v="2.34"/>
    <n v="5.7"/>
    <n v="6.4"/>
    <n v="3"/>
    <n v="14.1"/>
    <n v="13.700000000000001"/>
    <n v="6.9428743753231101"/>
    <n v="11.54415704579638"/>
    <n v="5.7399999999999993"/>
    <n v="312.0107901096344"/>
    <n v="2406.8296575546265"/>
    <n v="475.33910036087036"/>
    <n v="12.687753438949585"/>
    <n v="16.799549963590881"/>
    <n v="2.1602048873901367"/>
    <n v="2.82"/>
    <n v="0.79"/>
    <n v="1.8"/>
    <n v="4.8"/>
    <n v="3.1898546600341788"/>
    <n v="3"/>
    <n v="0.9"/>
    <n v="5.5"/>
    <n v="4.0351248168945304"/>
    <n v="4.28"/>
    <n v="0.42220000000000002"/>
    <n v="55.6"/>
    <n v="30.5"/>
    <n v="25.1"/>
    <n v="770.64740088105737"/>
    <n v="865.2268546255508"/>
    <n v="0.36"/>
    <n v="345.3"/>
    <n v="34"/>
    <n v="156.1"/>
    <n v="30.5"/>
    <n v="145.24895599100543"/>
    <n v="4459.59"/>
    <n v="5006.9033181818186"/>
    <n v="3.2560000000000002"/>
    <n v="0.15"/>
    <n v="13"/>
    <n v="53.2"/>
    <n v="35"/>
    <n v="4.5"/>
    <n v="14.317180952380953"/>
    <n v="14.399939223781999"/>
    <n v="863.99635342692"/>
    <n v="970.42499514450878"/>
    <n v="0.97"/>
    <n v="2.82"/>
    <n v="0.21299999999999999"/>
    <n v="2.36"/>
    <n v="0.24099999999999999"/>
    <n v="21.732256704845817"/>
    <n v="1.641478963876652"/>
    <n v="18.187278660792952"/>
    <n v="1.8572602361233481"/>
    <n v="24.39939730044053"/>
    <n v="1.842933200352423"/>
    <n v="20.419353769162996"/>
    <n v="2.0851967196475774"/>
    <n v="3.34"/>
    <n v="0.20799999999999999"/>
    <n v="1.63"/>
    <n v="0.26100000000000001"/>
    <n v="1.0900000000000001"/>
    <n v="0.192"/>
    <n v="1.26"/>
    <n v="0.114"/>
    <n v="48.609531000000004"/>
    <n v="8.5624128000000006"/>
    <n v="56.190834000000002"/>
    <n v="5.0839325999999998"/>
    <n v="54.575246168181827"/>
    <n v="9.6132543709090914"/>
    <n v="63.086981809090915"/>
    <n v="5.7078697827272729"/>
    <n v="1.65"/>
    <n v="0.377"/>
    <n v="0.4"/>
    <n v="0.121"/>
    <n v="14.255939831544181"/>
    <n v="3.2572662524194884"/>
    <n v="3.4559854137076802"/>
    <n v="1.0454355876465731"/>
    <n v="16.005532447233694"/>
    <n v="3.6570216561255169"/>
    <n v="3.880129078117259"/>
    <n v="1.1737390461304706"/>
    <n v="0.14250170531733763"/>
    <m/>
    <m/>
    <m/>
    <m/>
    <m/>
    <m/>
    <m/>
  </r>
  <r>
    <n v="2019"/>
    <n v="8"/>
    <x v="7"/>
    <s v="4"/>
    <n v="402"/>
    <n v="312"/>
    <x v="6"/>
    <s v="MAP"/>
    <x v="0"/>
    <n v="112"/>
    <x v="0"/>
    <n v="45"/>
    <x v="1"/>
    <n v="0"/>
    <n v="7.5"/>
    <n v="2.34"/>
    <n v="5.7"/>
    <n v="6.4"/>
    <n v="3"/>
    <n v="14.1"/>
    <n v="13.700000000000001"/>
    <n v="6.9428743753231101"/>
    <n v="11.54415704579638"/>
    <n v="5.7399999999999993"/>
    <n v="312.0107901096344"/>
    <n v="2406.8296575546265"/>
    <n v="475.33910036087036"/>
    <n v="12.687753438949585"/>
    <n v="16.799549963590881"/>
    <n v="2.1602048873901367"/>
    <n v="2.82"/>
    <n v="0.79"/>
    <n v="1.8"/>
    <n v="4.8"/>
    <n v="3.1898546600341788"/>
    <n v="3"/>
    <n v="0.9"/>
    <n v="5.5"/>
    <n v="4.0351248168945304"/>
    <n v="4.28"/>
    <n v="0.437"/>
    <n v="58.8"/>
    <n v="30.5"/>
    <n v="28.299999999999997"/>
    <n v="868.89726872246695"/>
    <n v="975.53466079295151"/>
    <n v="0.42"/>
    <n v="407.3"/>
    <n v="34"/>
    <n v="173.2"/>
    <n v="30.5"/>
    <n v="160.55183498526651"/>
    <n v="4929.4399999999996"/>
    <n v="5534.4167272727273"/>
    <n v="3.3880000000000003"/>
    <n v="0.15"/>
    <n v="12.7"/>
    <n v="52.7"/>
    <n v="35"/>
    <n v="4.5"/>
    <n v="14.925638095238096"/>
    <n v="15.063678678777871"/>
    <n v="903.82072072667222"/>
    <n v="1015.155000416185"/>
    <n v="1.01"/>
    <n v="2.76"/>
    <n v="0.23799999999999999"/>
    <n v="2.67"/>
    <n v="0.247"/>
    <n v="23.981564616740087"/>
    <n v="2.0679754995594712"/>
    <n v="23.199557074889867"/>
    <n v="2.1461762537444935"/>
    <n v="26.924756637885462"/>
    <n v="2.3217724926872245"/>
    <n v="26.046775443171803"/>
    <n v="2.4095706121585905"/>
    <n v="3.57"/>
    <n v="0.2"/>
    <n v="1.56"/>
    <n v="0.27700000000000002"/>
    <n v="1.3"/>
    <n v="0.216"/>
    <n v="1.32"/>
    <n v="0.13500000000000001"/>
    <n v="64.082719999999995"/>
    <n v="10.647590399999999"/>
    <n v="65.068607999999998"/>
    <n v="6.654744"/>
    <n v="71.947417454545459"/>
    <n v="11.954340130909088"/>
    <n v="73.054300799999993"/>
    <n v="7.4714625818181819"/>
    <n v="1.61"/>
    <n v="0.373"/>
    <n v="0.4"/>
    <n v="0.121"/>
    <n v="14.551513603699423"/>
    <n v="3.371251288310487"/>
    <n v="3.6152828829066888"/>
    <n v="1.0936230720792732"/>
    <n v="16.33738118233526"/>
    <n v="3.7849957646031376"/>
    <n v="4.0589766912634184"/>
    <n v="1.2278404491071839"/>
    <n v="0.14545624686822167"/>
    <n v="0.19291517658527713"/>
    <n v="-4.0209999907514433"/>
    <n v="4.9096353233605054E-2"/>
    <n v="0.11260631475597489"/>
    <m/>
    <m/>
    <m/>
  </r>
  <r>
    <n v="2019"/>
    <n v="8"/>
    <x v="7"/>
    <s v="4"/>
    <n v="403"/>
    <n v="313"/>
    <x v="8"/>
    <s v="MES10"/>
    <x v="0"/>
    <n v="112"/>
    <x v="0"/>
    <n v="45"/>
    <x v="0"/>
    <n v="11"/>
    <n v="7.5"/>
    <n v="2.34"/>
    <n v="5.7"/>
    <n v="6.4"/>
    <n v="3"/>
    <n v="14.1"/>
    <n v="13.700000000000001"/>
    <n v="6.9428743753231101"/>
    <n v="11.54415704579638"/>
    <n v="5.7399999999999993"/>
    <n v="312.0107901096344"/>
    <n v="2406.8296575546265"/>
    <n v="475.33910036087036"/>
    <n v="12.687753438949585"/>
    <n v="16.799549963590881"/>
    <n v="2.1602048873901367"/>
    <n v="2.82"/>
    <n v="0.79"/>
    <n v="1.8"/>
    <n v="4.8"/>
    <n v="3.1898546600341788"/>
    <n v="3"/>
    <n v="0.9"/>
    <n v="5.5"/>
    <n v="4.0351248168945304"/>
    <n v="4.28"/>
    <n v="0.46639999999999998"/>
    <n v="61.6"/>
    <n v="30.5"/>
    <n v="31.1"/>
    <n v="954.86590308370057"/>
    <n v="1072.0539911894275"/>
    <n v="0.34"/>
    <n v="350"/>
    <n v="34"/>
    <n v="157.4"/>
    <n v="30.5"/>
    <n v="136.53797468354432"/>
    <n v="4192.1400000000003"/>
    <n v="4706.6299090909097"/>
    <n v="4.5760000000000005"/>
    <n v="0.15"/>
    <n v="12.7"/>
    <n v="53.1"/>
    <n v="35"/>
    <n v="4.5"/>
    <n v="20.401752380952381"/>
    <n v="20.590439108175062"/>
    <n v="1235.4263464905036"/>
    <n v="1387.6084100809248"/>
    <n v="1.39"/>
    <n v="2.76"/>
    <n v="0.218"/>
    <n v="2.46"/>
    <n v="0.23200000000000001"/>
    <n v="26.354298925110136"/>
    <n v="2.0816076687224672"/>
    <n v="23.489701215859036"/>
    <n v="2.2152888951541851"/>
    <n v="29.588690156828196"/>
    <n v="2.337077700792952"/>
    <n v="26.37252818325992"/>
    <n v="2.4871652595594713"/>
    <n v="3.41"/>
    <n v="0.19700000000000001"/>
    <n v="1.45"/>
    <n v="0.27"/>
    <n v="1.08"/>
    <n v="0.221"/>
    <n v="1.3"/>
    <n v="0.12"/>
    <n v="45.275112000000007"/>
    <n v="9.2646294000000022"/>
    <n v="54.497820000000011"/>
    <n v="5.0305679999999997"/>
    <n v="50.831603018181831"/>
    <n v="10.401652099090912"/>
    <n v="61.186188818181833"/>
    <n v="5.6479558909090901"/>
    <n v="1.61"/>
    <n v="0.312"/>
    <n v="0.33"/>
    <n v="0.11"/>
    <n v="19.890364178497109"/>
    <n v="3.8545302010503715"/>
    <n v="4.0769069434186624"/>
    <n v="1.358968981139554"/>
    <n v="22.331454327676301"/>
    <n v="4.32758618027019"/>
    <n v="4.577254613747316"/>
    <n v="1.525751537915772"/>
    <n v="0.198823146583925"/>
    <n v="0.22057014170592201"/>
    <n v="4.2557424462427766"/>
    <n v="2.6649739541357832E-2"/>
    <n v="6.1123255828802368E-2"/>
    <n v="0.13870468526507018"/>
    <n v="8.0825827346295274"/>
    <n v="-8.3731282644628161E-2"/>
  </r>
  <r>
    <n v="2019"/>
    <n v="8"/>
    <x v="7"/>
    <s v="4"/>
    <n v="404"/>
    <n v="314"/>
    <x v="1"/>
    <s v="MAP"/>
    <x v="0"/>
    <n v="112"/>
    <x v="1"/>
    <n v="90"/>
    <x v="1"/>
    <n v="0"/>
    <n v="7.5"/>
    <n v="2.34"/>
    <n v="5.7"/>
    <n v="6.4"/>
    <n v="3"/>
    <n v="14.1"/>
    <n v="13.700000000000001"/>
    <n v="6.9428743753231101"/>
    <n v="11.54415704579638"/>
    <n v="5.7399999999999993"/>
    <n v="312.0107901096344"/>
    <n v="2406.8296575546265"/>
    <n v="475.33910036087036"/>
    <n v="12.687753438949585"/>
    <n v="16.799549963590881"/>
    <n v="2.1602048873901367"/>
    <n v="2.82"/>
    <n v="0.79"/>
    <n v="1.8"/>
    <n v="4.8"/>
    <n v="3.1898546600341788"/>
    <n v="3"/>
    <n v="0.9"/>
    <n v="5.5"/>
    <n v="4.0351248168945304"/>
    <n v="4.28"/>
    <n v="0.48299999999999998"/>
    <n v="69.5"/>
    <n v="30.5"/>
    <n v="39"/>
    <n v="1197.4202643171807"/>
    <n v="1344.3763876651983"/>
    <n v="0.38"/>
    <n v="380.6"/>
    <n v="34"/>
    <n v="170.1"/>
    <n v="30.5"/>
    <n v="153.05251009809575"/>
    <n v="4699.18"/>
    <n v="5275.8975454545462"/>
    <n v="4.8400000000000007"/>
    <n v="0.15"/>
    <n v="13"/>
    <n v="52.4"/>
    <n v="35"/>
    <n v="4.5"/>
    <n v="21.61866666666667"/>
    <n v="21.743630057803472"/>
    <n v="1304.6178034682084"/>
    <n v="1465.3229965317921"/>
    <n v="1.46"/>
    <n v="2.4500000000000002"/>
    <n v="0.19600000000000001"/>
    <n v="2.33"/>
    <n v="0.215"/>
    <n v="29.336796475770928"/>
    <n v="2.3469437180616741"/>
    <n v="27.899892158590312"/>
    <n v="2.5744535682819385"/>
    <n v="32.93722149779736"/>
    <n v="2.6349777198237887"/>
    <n v="31.323969832599122"/>
    <n v="2.8904092334801765"/>
    <n v="3.29"/>
    <n v="0.20300000000000001"/>
    <n v="1.42"/>
    <n v="0.26800000000000002"/>
    <n v="1.05"/>
    <n v="0.20799999999999999"/>
    <n v="1.1599999999999999"/>
    <n v="0.112"/>
    <n v="49.341390000000004"/>
    <n v="9.7742944000000005"/>
    <n v="54.510488000000002"/>
    <n v="5.2630816000000005"/>
    <n v="55.396924227272734"/>
    <n v="10.973866894545456"/>
    <n v="61.200411527272728"/>
    <n v="5.9090052509090913"/>
    <n v="1.52"/>
    <n v="0.376"/>
    <n v="0.39"/>
    <n v="0.114"/>
    <n v="19.830190612716766"/>
    <n v="4.9053629410404636"/>
    <n v="5.0880094335260129"/>
    <n v="1.4872642959537576"/>
    <n v="22.263895824277459"/>
    <n v="5.5073847565317928"/>
    <n v="5.7124469549132959"/>
    <n v="1.6697921868208099"/>
    <n v="0.19822165444520604"/>
    <n v="0.14035129348959716"/>
    <n v="2.9913666281310247"/>
    <n v="3.2791685011969426E-2"/>
    <n v="7.5210286724700523E-2"/>
    <m/>
    <m/>
    <m/>
  </r>
  <r>
    <n v="2019"/>
    <n v="8"/>
    <x v="7"/>
    <s v="4"/>
    <n v="405"/>
    <n v="315"/>
    <x v="5"/>
    <s v="MAP_AS"/>
    <x v="0"/>
    <n v="112"/>
    <x v="0"/>
    <n v="45"/>
    <x v="0"/>
    <n v="11"/>
    <n v="7.5"/>
    <n v="2.34"/>
    <n v="5.7"/>
    <n v="6.4"/>
    <n v="3"/>
    <n v="14.1"/>
    <n v="13.700000000000001"/>
    <n v="6.9428743753231101"/>
    <n v="11.54415704579638"/>
    <n v="5.7399999999999993"/>
    <n v="312.0107901096344"/>
    <n v="2406.8296575546265"/>
    <n v="475.33910036087036"/>
    <n v="12.687753438949585"/>
    <n v="16.799549963590881"/>
    <n v="2.1602048873901367"/>
    <n v="2.82"/>
    <n v="0.79"/>
    <n v="1.8"/>
    <n v="4.8"/>
    <n v="3.1898546600341788"/>
    <n v="3"/>
    <n v="0.9"/>
    <n v="5.5"/>
    <n v="4.0351248168945304"/>
    <n v="4.28"/>
    <n v="0.4849"/>
    <n v="63.4"/>
    <n v="30.5"/>
    <n v="32.9"/>
    <n v="1010.1314537444933"/>
    <n v="1134.1021321585904"/>
    <n v="0.34"/>
    <n v="322"/>
    <n v="34"/>
    <n v="150.69999999999999"/>
    <n v="30.5"/>
    <n v="141.90277777777777"/>
    <n v="4356.8500000000004"/>
    <n v="4891.5543181818184"/>
    <n v="4.0920000000000005"/>
    <n v="0.15"/>
    <n v="12.5"/>
    <n v="52.8"/>
    <n v="35"/>
    <n v="4.5"/>
    <n v="18.170742857142859"/>
    <n v="18.380809248554915"/>
    <n v="1102.8485549132949"/>
    <n v="1238.6994450867053"/>
    <n v="1.24"/>
    <n v="2.2799999999999998"/>
    <n v="0.19"/>
    <n v="2.34"/>
    <n v="0.214"/>
    <n v="23.030997145374446"/>
    <n v="1.9192497621145372"/>
    <n v="23.637076017621141"/>
    <n v="2.1616813110132158"/>
    <n v="25.857528613215855"/>
    <n v="2.1547940511013213"/>
    <n v="26.537989892511007"/>
    <n v="2.4269785628193832"/>
    <n v="3.14"/>
    <n v="0.19700000000000001"/>
    <n v="1.45"/>
    <n v="0.25"/>
    <n v="0.97"/>
    <n v="0.19800000000000001"/>
    <n v="1.1200000000000001"/>
    <n v="0.108"/>
    <n v="42.261445000000002"/>
    <n v="8.6265630000000009"/>
    <n v="48.796720000000008"/>
    <n v="4.7053980000000006"/>
    <n v="47.448076886363644"/>
    <n v="9.6852775500000021"/>
    <n v="54.785408363636378"/>
    <n v="5.2828786636363638"/>
    <n v="1.44"/>
    <n v="0.33600000000000002"/>
    <n v="0.34"/>
    <n v="0.106"/>
    <n v="15.881019190751447"/>
    <n v="3.7055711445086712"/>
    <n v="3.749685086705203"/>
    <n v="1.1690194682080925"/>
    <n v="17.830053364161852"/>
    <n v="4.1603457849710992"/>
    <n v="4.2098737109826594"/>
    <n v="1.3124900393063585"/>
    <n v="0.15874592230334308"/>
    <n v="0.21204616641035162"/>
    <n v="0.94665433526011944"/>
    <n v="7.0138518882467103E-3"/>
    <n v="1.6086816257446582E-2"/>
    <n v="0.11931727630057805"/>
    <n v="-5.4545959012086147"/>
    <n v="-0.11692012148760328"/>
  </r>
  <r>
    <n v="2019"/>
    <n v="8"/>
    <x v="7"/>
    <s v="4"/>
    <n v="406"/>
    <n v="316"/>
    <x v="3"/>
    <s v="MESZ"/>
    <x v="0"/>
    <n v="112"/>
    <x v="0"/>
    <n v="45"/>
    <x v="0"/>
    <n v="11"/>
    <n v="7.5"/>
    <n v="2.34"/>
    <n v="5.7"/>
    <n v="6.4"/>
    <n v="3"/>
    <n v="14.1"/>
    <n v="13.700000000000001"/>
    <n v="6.9428743753231101"/>
    <n v="11.54415704579638"/>
    <n v="5.7399999999999993"/>
    <n v="312.0107901096344"/>
    <n v="2406.8296575546265"/>
    <n v="475.33910036087036"/>
    <n v="12.687753438949585"/>
    <n v="16.799549963590881"/>
    <n v="2.1602048873901367"/>
    <n v="2.82"/>
    <n v="0.79"/>
    <n v="1.8"/>
    <n v="4.8"/>
    <n v="3.1898546600341788"/>
    <n v="3"/>
    <n v="0.9"/>
    <n v="5.5"/>
    <n v="4.0351248168945304"/>
    <n v="4.28"/>
    <n v="0.48930000000000001"/>
    <n v="58.9"/>
    <n v="30.5"/>
    <n v="28.4"/>
    <n v="871.96757709251108"/>
    <n v="978.98177973568295"/>
    <n v="0.34"/>
    <n v="338.5"/>
    <n v="34"/>
    <n v="140.19999999999999"/>
    <n v="30.5"/>
    <n v="122.48932676518882"/>
    <n v="3760.8"/>
    <n v="4222.3527272727279"/>
    <n v="4.6640000000000006"/>
    <n v="0.15"/>
    <n v="12.5"/>
    <n v="53.3"/>
    <n v="35"/>
    <n v="4.5"/>
    <n v="20.807390476190474"/>
    <n v="21.047938342967242"/>
    <n v="1262.8763005780345"/>
    <n v="1418.4396994219651"/>
    <n v="1.42"/>
    <n v="2.5499999999999998"/>
    <n v="0.185"/>
    <n v="2.35"/>
    <n v="0.22800000000000001"/>
    <n v="22.235173215859032"/>
    <n v="1.6131400176211457"/>
    <n v="20.491238061674011"/>
    <n v="1.9880860757709251"/>
    <n v="24.964035383259915"/>
    <n v="1.8111162925110136"/>
    <n v="23.006071823788549"/>
    <n v="2.2320784577973569"/>
    <n v="3.24"/>
    <n v="0.21199999999999999"/>
    <n v="1.45"/>
    <n v="0.26500000000000001"/>
    <n v="1.42"/>
    <n v="0.23200000000000001"/>
    <n v="1.47"/>
    <n v="0.154"/>
    <n v="53.403359999999999"/>
    <n v="8.7250560000000004"/>
    <n v="55.283760000000001"/>
    <n v="5.7916319999999999"/>
    <n v="59.957408727272728"/>
    <n v="9.7958583272727271"/>
    <n v="62.068585090909096"/>
    <n v="6.5024232"/>
    <n v="1.54"/>
    <n v="0.376"/>
    <n v="0.38"/>
    <n v="0.126"/>
    <n v="19.448295028901732"/>
    <n v="4.7484148901734091"/>
    <n v="4.7989299421965308"/>
    <n v="1.5912241387283235"/>
    <n v="21.835131236994215"/>
    <n v="5.3311748994219643"/>
    <n v="5.38788952601156"/>
    <n v="1.786510737572254"/>
    <n v="0.19440424411730989"/>
    <n v="0.2717214525699268"/>
    <n v="4.940882209377004"/>
    <n v="3.5489627259882063E-2"/>
    <n v="8.1398227660279959E-2"/>
    <n v="0.1624100670520231"/>
    <n v="10.88542722017864"/>
    <n v="-6.0524363636363628E-3"/>
  </r>
  <r>
    <n v="2019"/>
    <n v="8"/>
    <x v="7"/>
    <s v="4"/>
    <n v="407"/>
    <n v="317"/>
    <x v="0"/>
    <s v="MAP_ES"/>
    <x v="0"/>
    <n v="112"/>
    <x v="0"/>
    <n v="45"/>
    <x v="0"/>
    <n v="11"/>
    <n v="7.5"/>
    <n v="2.34"/>
    <n v="5.7"/>
    <n v="6.4"/>
    <n v="3"/>
    <n v="14.1"/>
    <n v="13.700000000000001"/>
    <n v="6.9428743753231101"/>
    <n v="11.54415704579638"/>
    <n v="5.7399999999999993"/>
    <n v="312.0107901096344"/>
    <n v="2406.8296575546265"/>
    <n v="475.33910036087036"/>
    <n v="12.687753438949585"/>
    <n v="16.799549963590881"/>
    <n v="2.1602048873901367"/>
    <n v="2.82"/>
    <n v="0.79"/>
    <n v="1.8"/>
    <n v="4.8"/>
    <n v="3.1898546600341788"/>
    <n v="3"/>
    <n v="0.9"/>
    <n v="5.5"/>
    <n v="4.0351248168945304"/>
    <n v="4.28"/>
    <n v="0.49819999999999998"/>
    <n v="71.8"/>
    <n v="30.5"/>
    <n v="41.3"/>
    <n v="1268.0373568281937"/>
    <n v="1423.6601233480174"/>
    <n v="0.36"/>
    <n v="338.2"/>
    <n v="34"/>
    <n v="160"/>
    <n v="30.5"/>
    <n v="153.25443786982248"/>
    <n v="4705.38"/>
    <n v="5282.8584545454542"/>
    <n v="4.5760000000000005"/>
    <n v="0.15"/>
    <n v="12.7"/>
    <n v="53.5"/>
    <n v="35"/>
    <n v="4.5"/>
    <n v="20.401752380952381"/>
    <n v="20.590439108175062"/>
    <n v="1235.4263464905036"/>
    <n v="1387.6084100809248"/>
    <n v="1.39"/>
    <n v="2.29"/>
    <n v="0.17799999999999999"/>
    <n v="2.35"/>
    <n v="0.20599999999999999"/>
    <n v="29.038055471365634"/>
    <n v="2.2571064951541846"/>
    <n v="29.798877885462552"/>
    <n v="2.6121569550660788"/>
    <n v="32.601816824669598"/>
    <n v="2.5341150195594708"/>
    <n v="33.456012898678409"/>
    <n v="2.9327398540969161"/>
    <n v="3.34"/>
    <n v="0.19800000000000001"/>
    <n v="1.48"/>
    <n v="0.28000000000000003"/>
    <n v="1.27"/>
    <n v="0.22600000000000001"/>
    <n v="1.22"/>
    <n v="0.14000000000000001"/>
    <n v="59.758325999999997"/>
    <n v="10.6341588"/>
    <n v="57.405635999999994"/>
    <n v="6.5875320000000013"/>
    <n v="67.092302372727261"/>
    <n v="11.939260107272728"/>
    <n v="64.450873145454537"/>
    <n v="7.3960018363636379"/>
    <n v="1.54"/>
    <n v="0.33300000000000002"/>
    <n v="0.35"/>
    <n v="0.113"/>
    <n v="19.025565735953755"/>
    <n v="4.1139697338133772"/>
    <n v="4.323992212716762"/>
    <n v="1.3960317715342689"/>
    <n v="21.360521530820805"/>
    <n v="4.6188660193268376"/>
    <n v="4.8546639842774555"/>
    <n v="1.5673629434952929"/>
    <n v="0.19017866194984126"/>
    <n v="0.2354162089361283"/>
    <n v="4.2557424462427766"/>
    <n v="6.7291691702212636E-2"/>
    <n v="0.15433874243626752"/>
    <n v="0.1424875403177539"/>
    <n v="8.0825827346295274"/>
    <n v="7.5181985123967093E-2"/>
  </r>
  <r>
    <n v="2019"/>
    <n v="8"/>
    <x v="7"/>
    <s v="4"/>
    <n v="408"/>
    <n v="318"/>
    <x v="9"/>
    <s v="MAP_AS"/>
    <x v="0"/>
    <n v="112"/>
    <x v="0"/>
    <n v="45"/>
    <x v="2"/>
    <n v="45"/>
    <n v="7.5"/>
    <n v="2.34"/>
    <n v="5.7"/>
    <n v="6.4"/>
    <n v="3"/>
    <n v="14.1"/>
    <n v="13.700000000000001"/>
    <n v="6.9428743753231101"/>
    <n v="11.54415704579638"/>
    <n v="5.7399999999999993"/>
    <n v="312.0107901096344"/>
    <n v="2406.8296575546265"/>
    <n v="475.33910036087036"/>
    <n v="12.687753438949585"/>
    <n v="16.799549963590881"/>
    <n v="2.1602048873901367"/>
    <n v="2.82"/>
    <n v="0.79"/>
    <n v="1.8"/>
    <n v="4.8"/>
    <n v="3.1898546600341788"/>
    <n v="3"/>
    <n v="0.9"/>
    <n v="5.5"/>
    <n v="4.0351248168945304"/>
    <n v="4.28"/>
    <n v="0.44409999999999999"/>
    <n v="58.2"/>
    <n v="30.5"/>
    <n v="27.700000000000003"/>
    <n v="850.47541850220284"/>
    <n v="954.85194713656404"/>
    <n v="0.4"/>
    <n v="392.3"/>
    <n v="34"/>
    <n v="188.1"/>
    <n v="30.5"/>
    <n v="175.94194808819424"/>
    <n v="5401.96"/>
    <n v="6064.9278181818181"/>
    <n v="4.7960000000000012"/>
    <n v="0.15"/>
    <n v="13"/>
    <n v="53.6"/>
    <n v="35"/>
    <n v="4.5"/>
    <n v="21.415847619047621"/>
    <n v="21.539638645747321"/>
    <n v="1292.3783187448391"/>
    <n v="1451.5758298265896"/>
    <n v="1.45"/>
    <n v="2.29"/>
    <n v="0.17899999999999999"/>
    <n v="2.21"/>
    <n v="0.21299999999999999"/>
    <n v="19.475887083700446"/>
    <n v="1.522350999118943"/>
    <n v="18.795506748898681"/>
    <n v="1.811512641409692"/>
    <n v="21.866109589427321"/>
    <n v="1.7091849853744496"/>
    <n v="21.102228031718063"/>
    <n v="2.0338346474008815"/>
    <n v="3.38"/>
    <n v="0.19800000000000001"/>
    <n v="1.44"/>
    <n v="0.27500000000000002"/>
    <n v="0.97"/>
    <n v="0.161"/>
    <n v="1.1399999999999999"/>
    <n v="0.11799999999999999"/>
    <n v="52.399011999999999"/>
    <n v="8.6971556000000003"/>
    <n v="61.582343999999992"/>
    <n v="6.3743127999999993"/>
    <n v="58.829799836363634"/>
    <n v="9.7645337872727271"/>
    <n v="69.140177127272722"/>
    <n v="7.156614825454545"/>
    <n v="1.49"/>
    <n v="0.375"/>
    <n v="0.38"/>
    <n v="0.111"/>
    <n v="19.256436949298102"/>
    <n v="4.8464186952931465"/>
    <n v="4.9110376112303884"/>
    <n v="1.4345399338067715"/>
    <n v="21.619726938530142"/>
    <n v="5.441206444260942"/>
    <n v="5.5137558635177539"/>
    <n v="1.6105971075012389"/>
    <n v="0.19248643976028457"/>
    <n v="0.27732958431503268"/>
    <n v="5.6772406628131042"/>
    <n v="3.7238671811859331E-2"/>
    <n v="8.5409797733622325E-2"/>
    <n v="3.5791046833360866E-2"/>
    <n v="3.3972406628131013"/>
    <n v="1.3058107232323223E-2"/>
  </r>
  <r>
    <n v="2019"/>
    <n v="8"/>
    <x v="7"/>
    <s v="4"/>
    <n v="409"/>
    <n v="319"/>
    <x v="4"/>
    <s v="Check"/>
    <x v="1"/>
    <n v="0"/>
    <x v="3"/>
    <n v="0"/>
    <x v="1"/>
    <n v="0"/>
    <n v="7.5"/>
    <n v="2.34"/>
    <n v="5.7"/>
    <n v="6.4"/>
    <n v="3"/>
    <n v="14.1"/>
    <n v="13.700000000000001"/>
    <n v="6.9428743753231101"/>
    <n v="11.54415704579638"/>
    <n v="5.7399999999999993"/>
    <n v="312.0107901096344"/>
    <n v="2406.8296575546265"/>
    <n v="475.33910036087036"/>
    <n v="12.687753438949585"/>
    <n v="16.799549963590881"/>
    <n v="2.1602048873901367"/>
    <n v="2.82"/>
    <n v="0.79"/>
    <n v="1.8"/>
    <n v="4.8"/>
    <n v="3.1898546600341788"/>
    <n v="3"/>
    <n v="0.9"/>
    <n v="5.5"/>
    <n v="4.0351248168945304"/>
    <n v="4.28"/>
    <n v="0.37240000000000001"/>
    <n v="55.1"/>
    <n v="30.5"/>
    <n v="24.6"/>
    <n v="755.29585903083716"/>
    <n v="847.99125991189442"/>
    <n v="0.2"/>
    <n v="205.4"/>
    <n v="34"/>
    <n v="105.8"/>
    <n v="30.5"/>
    <n v="87.864644107351225"/>
    <n v="2697.72"/>
    <n v="3028.8038181818179"/>
    <n v="3.3440000000000003"/>
    <n v="0.15"/>
    <n v="12.6"/>
    <n v="53.5"/>
    <n v="35"/>
    <n v="4.5"/>
    <n v="14.722819047619049"/>
    <n v="14.876004448114511"/>
    <n v="892.56026688687064"/>
    <n v="1002.5074633988443"/>
    <n v="1"/>
    <n v="1.96"/>
    <n v="0.20799999999999999"/>
    <n v="1.93"/>
    <n v="0.16600000000000001"/>
    <n v="14.803798837004408"/>
    <n v="1.5710153867841412"/>
    <n v="14.577210079295156"/>
    <n v="1.2537911259911898"/>
    <n v="16.62062869427313"/>
    <n v="1.7638218206167402"/>
    <n v="16.366231316299562"/>
    <n v="1.4076654914537448"/>
    <n v="2.66"/>
    <n v="0.20499999999999999"/>
    <n v="1.55"/>
    <n v="0.24199999999999999"/>
    <n v="0.86"/>
    <n v="0.23200000000000001"/>
    <n v="1.01"/>
    <n v="9.9000000000000005E-2"/>
    <n v="23.200391999999997"/>
    <n v="6.2587104"/>
    <n v="27.246971999999996"/>
    <n v="2.6707427999999998"/>
    <n v="26.047712836363633"/>
    <n v="7.0268248581818176"/>
    <n v="30.590918563636361"/>
    <n v="2.99851578"/>
    <n v="1.39"/>
    <n v="0.39100000000000001"/>
    <n v="0.37"/>
    <n v="0.104"/>
    <n v="12.406587709727502"/>
    <n v="3.4899106435276646"/>
    <n v="3.3024729874814214"/>
    <n v="0.92826267756234537"/>
    <n v="13.929214383194058"/>
    <n v="3.9182178588696961"/>
    <n v="3.7077764904905046"/>
    <n v="1.0421858243540878"/>
    <m/>
    <m/>
    <m/>
    <m/>
    <m/>
    <m/>
    <m/>
    <m/>
  </r>
  <r>
    <n v="2019"/>
    <n v="8"/>
    <x v="7"/>
    <s v="4"/>
    <n v="410"/>
    <n v="320"/>
    <x v="2"/>
    <s v="MAP"/>
    <x v="0"/>
    <n v="112"/>
    <x v="2"/>
    <n v="135"/>
    <x v="1"/>
    <n v="0"/>
    <n v="7.5"/>
    <n v="2.34"/>
    <n v="5.7"/>
    <n v="6.4"/>
    <n v="3"/>
    <n v="14.1"/>
    <n v="13.700000000000001"/>
    <n v="6.9428743753231101"/>
    <n v="11.54415704579638"/>
    <n v="5.7399999999999993"/>
    <n v="312.0107901096344"/>
    <n v="2406.8296575546265"/>
    <n v="475.33910036087036"/>
    <n v="12.687753438949585"/>
    <n v="16.799549963590881"/>
    <n v="2.1602048873901367"/>
    <n v="2.82"/>
    <n v="0.79"/>
    <n v="1.8"/>
    <n v="4.8"/>
    <n v="3.1898546600341788"/>
    <n v="3"/>
    <n v="0.9"/>
    <n v="5.5"/>
    <n v="4.0351248168945304"/>
    <n v="4.28"/>
    <n v="0.46200000000000002"/>
    <n v="79.2"/>
    <n v="30.5"/>
    <n v="48.7"/>
    <n v="1495.2401762114539"/>
    <n v="1678.7469251101325"/>
    <n v="0.34"/>
    <n v="341"/>
    <n v="34"/>
    <n v="167.3"/>
    <n v="30.5"/>
    <n v="151.50488599348535"/>
    <n v="4651.67"/>
    <n v="5222.5567727272728"/>
    <n v="4.5320000000000009"/>
    <n v="0.15"/>
    <n v="12.7"/>
    <n v="53.5"/>
    <n v="35"/>
    <n v="4.5"/>
    <n v="20.198933333333336"/>
    <n v="20.385744277456649"/>
    <n v="1223.144656647399"/>
    <n v="1373.8138393526012"/>
    <n v="1.37"/>
    <n v="2.1"/>
    <n v="0.183"/>
    <n v="2.09"/>
    <n v="0.183"/>
    <n v="31.400043700440534"/>
    <n v="2.7362895224669606"/>
    <n v="31.250519682819384"/>
    <n v="2.7362895224669606"/>
    <n v="35.253685427312782"/>
    <n v="3.0721068729515424"/>
    <n v="35.085810734801761"/>
    <n v="3.0721068729515424"/>
    <n v="3.25"/>
    <n v="0.21199999999999999"/>
    <n v="1.58"/>
    <n v="0.27300000000000002"/>
    <n v="0.81"/>
    <n v="0.19700000000000001"/>
    <n v="1.05"/>
    <n v="0.09"/>
    <n v="37.67852700000001"/>
    <n v="9.1637898999999994"/>
    <n v="48.842535000000005"/>
    <n v="4.1865030000000001"/>
    <n v="42.302709859090925"/>
    <n v="10.288436842272725"/>
    <n v="54.836846113636369"/>
    <n v="4.7003010954545452"/>
    <n v="1.44"/>
    <n v="0.35299999999999998"/>
    <n v="0.35"/>
    <n v="0.105"/>
    <n v="17.613283055722544"/>
    <n v="4.3177006379653182"/>
    <n v="4.2810062982658961"/>
    <n v="1.2843018894797689"/>
    <n v="19.774913248924857"/>
    <n v="4.8476002617156073"/>
    <n v="4.8064025257803467"/>
    <n v="1.441920757734104"/>
    <n v="0.17606155057723469"/>
    <n v="8.2358142400876785E-2"/>
    <n v="1.3163988100192692"/>
    <n v="1.189657114065432E-2"/>
    <n v="2.7285713625353945E-2"/>
    <m/>
    <m/>
    <m/>
  </r>
  <r>
    <n v="2019"/>
    <n v="9"/>
    <x v="8"/>
    <s v="1"/>
    <n v="101"/>
    <n v="321"/>
    <x v="0"/>
    <s v="MAP_ES"/>
    <x v="0"/>
    <n v="112"/>
    <x v="0"/>
    <n v="45"/>
    <x v="0"/>
    <n v="11"/>
    <n v="7.5"/>
    <n v="8.59"/>
    <n v="7.7"/>
    <m/>
    <n v="2.1"/>
    <n v="29.2"/>
    <n v="25.4"/>
    <n v="9.6329771957033721"/>
    <n v="11.916370001555935"/>
    <n v="7.21"/>
    <n v="214.8655378818512"/>
    <n v="4071.2580633163452"/>
    <n v="49.77705717086792"/>
    <n v="5.7977676391601563"/>
    <n v="21.340713945186714"/>
    <n v="2.1822633743286133"/>
    <n v="2.82"/>
    <n v="0.79"/>
    <n v="5.2"/>
    <n v="6.5"/>
    <n v="2.5457201385498038"/>
    <n v="5.04"/>
    <n v="13.2"/>
    <n v="4.3"/>
    <n v="3.4115610504150382"/>
    <n v="4.0199999999999996"/>
    <n v="0.5615"/>
    <n v="122.1"/>
    <n v="30.5"/>
    <n v="91.6"/>
    <n v="2812.4024669603523"/>
    <n v="3157.56095154185"/>
    <n v="0.7"/>
    <n v="503.3"/>
    <n v="34"/>
    <n v="267"/>
    <n v="30.5"/>
    <n v="352.75942893671424"/>
    <n v="10830.8"/>
    <n v="12160.034545454544"/>
    <n v="4.9719999999999995"/>
    <n v="0.15"/>
    <n v="13.3"/>
    <n v="56.8"/>
    <n v="35"/>
    <n v="4.5"/>
    <n v="22.227123809523803"/>
    <n v="22.27851600330305"/>
    <n v="1336.7109601981831"/>
    <n v="1501.3694466589593"/>
    <n v="1.5"/>
    <n v="2.33"/>
    <n v="0.20399999999999999"/>
    <n v="1.88"/>
    <n v="0.16500000000000001"/>
    <n v="65.528977480176209"/>
    <n v="5.7373010325991176"/>
    <n v="52.873166378854613"/>
    <n v="4.6404640704845814"/>
    <n v="73.5711701709251"/>
    <n v="6.4414243411453729"/>
    <n v="59.362145888986767"/>
    <n v="5.2099755700440529"/>
    <n v="2.58"/>
    <n v="0.248"/>
    <n v="0.87"/>
    <n v="0.24299999999999999"/>
    <n v="1.1100000000000001"/>
    <n v="0.182"/>
    <n v="0.92"/>
    <n v="0.108"/>
    <n v="120.22188"/>
    <n v="19.712056"/>
    <n v="99.643359999999987"/>
    <n v="11.697263999999999"/>
    <n v="134.97638345454544"/>
    <n v="22.131262872727273"/>
    <n v="111.87231781818181"/>
    <n v="13.132837309090906"/>
    <n v="1.69"/>
    <n v="0.34599999999999997"/>
    <n v="0.33"/>
    <n v="0.105"/>
    <n v="22.590415227349293"/>
    <n v="4.6250199222857127"/>
    <n v="4.4111461686540041"/>
    <n v="1.4035465082080922"/>
    <n v="25.362875277978528"/>
    <n v="5.1926360036571406"/>
    <n v="4.9525141075342685"/>
    <n v="1.5757999433063581"/>
    <n v="0.22581273011555145"/>
    <n v="0.26466034677151584"/>
    <n v="-12.50290118535646"/>
    <n v="0.15364219725298692"/>
    <n v="0.35239036067198837"/>
    <n v="0.14325454030057802"/>
    <n v="-24.002777576458254"/>
    <n v="7.6985209917355135E-2"/>
  </r>
  <r>
    <n v="2019"/>
    <n v="9"/>
    <x v="8"/>
    <s v="1"/>
    <n v="102"/>
    <n v="322"/>
    <x v="1"/>
    <s v="MAP"/>
    <x v="0"/>
    <n v="112"/>
    <x v="1"/>
    <n v="90"/>
    <x v="1"/>
    <n v="0"/>
    <n v="7.5"/>
    <n v="8.59"/>
    <n v="7.7"/>
    <m/>
    <n v="2.1"/>
    <n v="29.2"/>
    <n v="25.4"/>
    <n v="9.6329771957033721"/>
    <n v="11.916370001555935"/>
    <n v="7.21"/>
    <n v="214.8655378818512"/>
    <n v="4071.2580633163452"/>
    <n v="49.77705717086792"/>
    <n v="5.7977676391601563"/>
    <n v="21.340713945186714"/>
    <n v="2.1822633743286133"/>
    <n v="5.47"/>
    <n v="0.65"/>
    <n v="5.2"/>
    <n v="6.5"/>
    <n v="2.5457201385498038"/>
    <n v="5.04"/>
    <n v="13.2"/>
    <n v="4.3"/>
    <n v="3.4115610504150382"/>
    <n v="4.0199999999999996"/>
    <n v="0.57420000000000004"/>
    <n v="110.1"/>
    <n v="30.5"/>
    <n v="79.599999999999994"/>
    <n v="2443.9654625550661"/>
    <n v="2743.9066784140969"/>
    <n v="0.62"/>
    <n v="455.6"/>
    <n v="34"/>
    <n v="228.5"/>
    <n v="30.5"/>
    <n v="291.17647058823525"/>
    <n v="8940.02"/>
    <n v="10037.204272727273"/>
    <n v="2.552"/>
    <n v="0.15"/>
    <n v="13"/>
    <n v="50.9"/>
    <n v="35"/>
    <n v="4.5"/>
    <n v="11.07207619047619"/>
    <n v="11.136076630883567"/>
    <n v="668.16459785301402"/>
    <n v="750.47032786127158"/>
    <n v="0.75"/>
    <n v="2.4300000000000002"/>
    <n v="0.20799999999999999"/>
    <n v="1.88"/>
    <n v="0.17299999999999999"/>
    <n v="59.38836074008811"/>
    <n v="5.0834481621145367"/>
    <n v="45.946550696035239"/>
    <n v="4.2280602502202642"/>
    <n v="66.676932285462556"/>
    <n v="5.7073258911013207"/>
    <n v="51.585445554185014"/>
    <n v="4.7469585536563876"/>
    <n v="2.75"/>
    <n v="0.26800000000000002"/>
    <n v="1.0900000000000001"/>
    <n v="0.27500000000000002"/>
    <n v="1.22"/>
    <n v="0.19500000000000001"/>
    <n v="1.1399999999999999"/>
    <n v="0.124"/>
    <n v="109.06824399999999"/>
    <n v="17.433039000000001"/>
    <n v="101.91622799999999"/>
    <n v="11.0856248"/>
    <n v="122.45389212727272"/>
    <n v="19.572548331818183"/>
    <n v="114.42412870909089"/>
    <n v="12.446133298181817"/>
    <n v="1.85"/>
    <n v="0.376"/>
    <n v="0.37"/>
    <n v="0.113"/>
    <n v="12.361045060280761"/>
    <n v="2.5122988879273325"/>
    <n v="2.472209012056152"/>
    <n v="0.75502599557390582"/>
    <n v="13.878082408587943"/>
    <n v="2.8206264787184141"/>
    <n v="2.7756164817175888"/>
    <n v="0.84768827684888515"/>
    <n v="0.12356042613878379"/>
    <n v="7.1881408733904528E-2"/>
    <n v="-14.594774134874761"/>
    <n v="2.2035275672628845E-2"/>
    <n v="5.0539623102359738E-2"/>
    <m/>
    <m/>
    <m/>
  </r>
  <r>
    <n v="2019"/>
    <n v="9"/>
    <x v="8"/>
    <s v="1"/>
    <n v="103"/>
    <n v="323"/>
    <x v="2"/>
    <s v="MAP"/>
    <x v="0"/>
    <n v="112"/>
    <x v="2"/>
    <n v="135"/>
    <x v="1"/>
    <n v="0"/>
    <n v="7.5"/>
    <n v="8.59"/>
    <n v="7.7"/>
    <m/>
    <n v="2.1"/>
    <n v="29.2"/>
    <n v="25.4"/>
    <n v="9.6329771957033721"/>
    <n v="11.916370001555935"/>
    <n v="7.21"/>
    <n v="214.8655378818512"/>
    <n v="4071.2580633163452"/>
    <n v="49.77705717086792"/>
    <n v="5.7977676391601563"/>
    <n v="21.340713945186714"/>
    <n v="2.1822633743286133"/>
    <n v="5.47"/>
    <n v="0.65"/>
    <n v="5.2"/>
    <n v="6.5"/>
    <n v="2.5457201385498038"/>
    <n v="5.04"/>
    <n v="13.2"/>
    <n v="4.3"/>
    <n v="3.4115610504150382"/>
    <n v="4.0199999999999996"/>
    <n v="0.63439999999999996"/>
    <n v="139.80000000000001"/>
    <n v="30.5"/>
    <n v="109.30000000000001"/>
    <n v="3355.8470484581503"/>
    <n v="3767.7010044052872"/>
    <n v="0.42"/>
    <n v="344"/>
    <n v="34"/>
    <n v="210.6"/>
    <n v="30.5"/>
    <n v="244.00645161290322"/>
    <n v="7491.75"/>
    <n v="8411.1920454545452"/>
    <n v="7.7880000000000011"/>
    <n v="0.15"/>
    <n v="13"/>
    <n v="58.7"/>
    <n v="35"/>
    <n v="4.5"/>
    <n v="35.207542857142855"/>
    <n v="35.411054665565644"/>
    <n v="2124.6632799339386"/>
    <n v="2386.3831657803462"/>
    <n v="2.39"/>
    <n v="1.6"/>
    <n v="0.14299999999999999"/>
    <n v="1.35"/>
    <n v="0.14099999999999999"/>
    <n v="53.693552775330403"/>
    <n v="4.7988612792951546"/>
    <n v="45.303935154185034"/>
    <n v="4.7317443383259912"/>
    <n v="60.283216070484592"/>
    <n v="5.3878124362995594"/>
    <n v="50.863963559471372"/>
    <n v="5.3124584162114532"/>
    <n v="2.7"/>
    <n v="0.25700000000000001"/>
    <n v="0.74"/>
    <n v="0.23200000000000001"/>
    <n v="0.63"/>
    <n v="0.107"/>
    <n v="1"/>
    <n v="7.8E-2"/>
    <n v="47.198025000000001"/>
    <n v="8.0161724999999997"/>
    <n v="74.917500000000004"/>
    <n v="5.8435649999999999"/>
    <n v="52.99050988636364"/>
    <n v="8.9999754886363643"/>
    <n v="84.111920454545469"/>
    <n v="6.5607297954545452"/>
    <n v="1.72"/>
    <n v="0.33"/>
    <n v="0.3"/>
    <n v="9.9000000000000005E-2"/>
    <n v="36.544208414863746"/>
    <n v="7.0113888237819975"/>
    <n v="6.3739898398018155"/>
    <n v="2.1034166471345994"/>
    <n v="41.029179447597031"/>
    <n v="7.8718774521552426"/>
    <n v="7.156252229232039"/>
    <n v="2.3615632356465732"/>
    <n v="0.36529419176330824"/>
    <n v="0.13373899850756443"/>
    <n v="2.3880234502247868"/>
    <n v="-2.6208496734877001E-2"/>
    <n v="-6.0111231043295875E-2"/>
    <m/>
    <m/>
    <m/>
  </r>
  <r>
    <n v="2019"/>
    <n v="9"/>
    <x v="8"/>
    <s v="1"/>
    <n v="104"/>
    <n v="324"/>
    <x v="3"/>
    <s v="MESZ"/>
    <x v="0"/>
    <n v="112"/>
    <x v="0"/>
    <n v="45"/>
    <x v="0"/>
    <n v="11"/>
    <n v="7.5"/>
    <n v="8.59"/>
    <n v="7.7"/>
    <m/>
    <n v="2.1"/>
    <n v="29.2"/>
    <n v="25.4"/>
    <n v="9.6329771957033721"/>
    <n v="11.916370001555935"/>
    <n v="7.21"/>
    <n v="214.8655378818512"/>
    <n v="4071.2580633163452"/>
    <n v="49.77705717086792"/>
    <n v="5.7977676391601563"/>
    <n v="21.340713945186714"/>
    <n v="2.1822633743286133"/>
    <n v="5.47"/>
    <n v="0.65"/>
    <n v="5.2"/>
    <n v="6.5"/>
    <n v="2.5457201385498038"/>
    <n v="5.04"/>
    <n v="13.2"/>
    <n v="4.3"/>
    <n v="3.4115610504150382"/>
    <n v="4.0199999999999996"/>
    <n v="0.60360000000000003"/>
    <n v="76.7"/>
    <n v="30.5"/>
    <n v="46.2"/>
    <n v="1418.4824669603524"/>
    <n v="1592.5689515418503"/>
    <n v="0.42"/>
    <n v="418.8"/>
    <n v="34"/>
    <n v="239.2"/>
    <n v="30.5"/>
    <n v="227.79106029106029"/>
    <n v="6993.89"/>
    <n v="7852.231045454545"/>
    <n v="4.620000000000001"/>
    <n v="0.15"/>
    <n v="13"/>
    <n v="56.3"/>
    <n v="35"/>
    <n v="4.5"/>
    <n v="20.604571428571429"/>
    <n v="20.723672997522709"/>
    <n v="1243.4203798513624"/>
    <n v="1396.5871630057802"/>
    <n v="1.4"/>
    <n v="2.38"/>
    <n v="0.16900000000000001"/>
    <n v="1.78"/>
    <n v="0.20399999999999999"/>
    <n v="33.759882713656388"/>
    <n v="2.397235369162996"/>
    <n v="25.248987911894272"/>
    <n v="2.8937042325991187"/>
    <n v="37.903141046696035"/>
    <n v="2.6914415281057273"/>
    <n v="28.34772733744493"/>
    <n v="3.248840661145374"/>
    <n v="2.71"/>
    <n v="0.25900000000000001"/>
    <n v="0.93"/>
    <n v="0.253"/>
    <n v="0.92"/>
    <n v="0.152"/>
    <n v="0.73"/>
    <n v="9.0999999999999998E-2"/>
    <n v="64.343788000000004"/>
    <n v="10.6307128"/>
    <n v="51.055397000000006"/>
    <n v="6.3644399000000007"/>
    <n v="72.24052561818182"/>
    <n v="11.935391189090907"/>
    <n v="57.321286631818182"/>
    <n v="7.1455302513636374"/>
    <n v="1.67"/>
    <n v="0.33600000000000002"/>
    <n v="0.31"/>
    <n v="0.109"/>
    <n v="20.765120343517751"/>
    <n v="4.1778924763005776"/>
    <n v="3.8546031775392233"/>
    <n v="1.3553282140379852"/>
    <n v="23.313566931131295"/>
    <n v="4.6906338256647393"/>
    <n v="4.3276681129644912"/>
    <n v="1.5216639493971924"/>
    <n v="0.2075671681444308"/>
    <n v="0.2390740991674179"/>
    <n v="-14.831396377649328"/>
    <n v="-8.408833300543006E-2"/>
    <n v="-0.19286314909502308"/>
    <n v="0.13833308630883567"/>
    <n v="-33.528439726747258"/>
    <n v="-0.46731543169421474"/>
  </r>
  <r>
    <n v="2019"/>
    <n v="9"/>
    <x v="8"/>
    <s v="1"/>
    <n v="105"/>
    <n v="325"/>
    <x v="4"/>
    <s v="Check"/>
    <x v="1"/>
    <n v="0"/>
    <x v="3"/>
    <n v="0"/>
    <x v="1"/>
    <n v="0"/>
    <n v="7.5"/>
    <n v="8.59"/>
    <n v="7.7"/>
    <m/>
    <n v="2.1"/>
    <n v="29.2"/>
    <n v="25.4"/>
    <n v="9.6329771957033721"/>
    <n v="11.916370001555935"/>
    <n v="7.21"/>
    <n v="214.8655378818512"/>
    <n v="4071.2580633163452"/>
    <n v="49.77705717086792"/>
    <n v="5.7977676391601563"/>
    <n v="21.340713945186714"/>
    <n v="2.1822633743286133"/>
    <n v="5.47"/>
    <n v="0.65"/>
    <n v="5.2"/>
    <n v="6.5"/>
    <n v="2.5457201385498038"/>
    <n v="5.04"/>
    <n v="13.2"/>
    <n v="4.3"/>
    <n v="3.4115610504150382"/>
    <n v="4.0199999999999996"/>
    <n v="0.45960000000000001"/>
    <n v="66.7"/>
    <n v="30.5"/>
    <n v="36.200000000000003"/>
    <n v="1111.4516299559473"/>
    <n v="1247.8570572687227"/>
    <n v="0.2"/>
    <n v="169.7"/>
    <n v="34"/>
    <n v="120.3"/>
    <n v="30.5"/>
    <n v="132.35077376565957"/>
    <n v="4063.58"/>
    <n v="4562.2920909090908"/>
    <n v="5.1040000000000001"/>
    <n v="0.15"/>
    <n v="13.2"/>
    <n v="58"/>
    <n v="35"/>
    <n v="4.5"/>
    <n v="22.835580952380951"/>
    <n v="22.914779499036609"/>
    <n v="1374.8867699421965"/>
    <n v="1544.2478220578032"/>
    <n v="1.54"/>
    <n v="1.76"/>
    <n v="0.21099999999999999"/>
    <n v="1.67"/>
    <n v="0.14799999999999999"/>
    <n v="19.561548687224672"/>
    <n v="2.3451629392070488"/>
    <n v="18.561242220264319"/>
    <n v="1.6449484123348019"/>
    <n v="21.962284207929518"/>
    <n v="2.6329783908370046"/>
    <n v="20.839212856387668"/>
    <n v="1.8468284447577095"/>
    <n v="2.11"/>
    <n v="0.23400000000000001"/>
    <n v="0.88"/>
    <n v="0.20599999999999999"/>
    <n v="0.5"/>
    <n v="0.11700000000000001"/>
    <n v="0.79"/>
    <n v="6.8000000000000005E-2"/>
    <n v="20.317900000000002"/>
    <n v="4.7543886000000004"/>
    <n v="32.102282000000002"/>
    <n v="2.7632344"/>
    <n v="22.811460454545454"/>
    <n v="5.337881746363637"/>
    <n v="36.042107518181822"/>
    <n v="3.102358621818182"/>
    <n v="1.48"/>
    <n v="0.32800000000000001"/>
    <n v="0.28999999999999998"/>
    <n v="9.0999999999999998E-2"/>
    <n v="20.348324195144507"/>
    <n v="4.5096286054104047"/>
    <n v="3.9871716328323696"/>
    <n v="1.2511469606473988"/>
    <n v="22.845618528184971"/>
    <n v="5.0630830251653185"/>
    <n v="4.4765063332254327"/>
    <n v="1.4046968149086705"/>
    <m/>
    <m/>
    <m/>
    <m/>
    <m/>
    <m/>
    <m/>
    <m/>
  </r>
  <r>
    <n v="2019"/>
    <n v="9"/>
    <x v="8"/>
    <s v="1"/>
    <n v="106"/>
    <n v="326"/>
    <x v="5"/>
    <s v="MAP_AS"/>
    <x v="0"/>
    <n v="112"/>
    <x v="0"/>
    <n v="45"/>
    <x v="0"/>
    <n v="11"/>
    <n v="7.5"/>
    <n v="8.59"/>
    <n v="7.7"/>
    <m/>
    <n v="2.1"/>
    <n v="29.2"/>
    <n v="25.4"/>
    <n v="9.6329771957033721"/>
    <n v="11.916370001555935"/>
    <n v="7.21"/>
    <n v="214.8655378818512"/>
    <n v="4071.2580633163452"/>
    <n v="49.77705717086792"/>
    <n v="5.7977676391601563"/>
    <n v="21.340713945186714"/>
    <n v="2.1822633743286133"/>
    <n v="5.47"/>
    <n v="0.65"/>
    <n v="5.2"/>
    <n v="6.5"/>
    <n v="2.5457201385498038"/>
    <n v="5.04"/>
    <n v="13.2"/>
    <n v="4.3"/>
    <n v="3.4115610504150382"/>
    <n v="4.0199999999999996"/>
    <n v="0.6573"/>
    <n v="97"/>
    <n v="30.5"/>
    <n v="66.5"/>
    <n v="2041.7550660792951"/>
    <n v="2292.3340969162996"/>
    <n v="0.36"/>
    <n v="316.8"/>
    <n v="34"/>
    <n v="182.4"/>
    <n v="30.5"/>
    <n v="193.36633663366337"/>
    <n v="5936.94"/>
    <n v="6665.5644545454534"/>
    <n v="7.8320000000000007"/>
    <n v="0.15"/>
    <n v="13"/>
    <n v="58.5"/>
    <n v="35"/>
    <n v="4.5"/>
    <n v="35.410361904761906"/>
    <n v="35.615046077621798"/>
    <n v="2136.9027646573077"/>
    <n v="2400.1303324855485"/>
    <n v="2.4"/>
    <n v="1.73"/>
    <n v="0.158"/>
    <n v="1.58"/>
    <n v="0.159"/>
    <n v="35.322362643171807"/>
    <n v="3.2259730044052866"/>
    <n v="32.259730044052866"/>
    <n v="3.2463905550660792"/>
    <n v="39.657379876651987"/>
    <n v="3.6218878731277537"/>
    <n v="36.218878731277535"/>
    <n v="3.644811214096916"/>
    <n v="2.77"/>
    <n v="0.249"/>
    <n v="0.75"/>
    <n v="0.23799999999999999"/>
    <n v="0.93"/>
    <n v="0.14099999999999999"/>
    <n v="1.0900000000000001"/>
    <n v="0.11899999999999999"/>
    <n v="55.213542000000004"/>
    <n v="8.3710853999999983"/>
    <n v="64.712645999999992"/>
    <n v="7.0649585999999989"/>
    <n v="61.989749427272734"/>
    <n v="9.3984458809090885"/>
    <n v="72.654652554545436"/>
    <n v="7.9320217009090896"/>
    <n v="1.63"/>
    <n v="0.41899999999999998"/>
    <n v="0.37"/>
    <n v="0.108"/>
    <n v="34.831515063914111"/>
    <n v="8.9536225839141199"/>
    <n v="7.9065402292320384"/>
    <n v="2.3078549858298922"/>
    <n v="39.10629191266721"/>
    <n v="10.052476264667217"/>
    <n v="8.8768883482741519"/>
    <n v="2.5910917340908335"/>
    <n v="0.34817418942884609"/>
    <n v="0.51235862714919556"/>
    <n v="7.4695629441232994"/>
    <n v="-2.1312841209415408E-2"/>
    <n v="-4.8882663324347264E-2"/>
    <n v="0.2355537940082576"/>
    <n v="57.702757498686218"/>
    <n v="-0.39581620900826453"/>
  </r>
  <r>
    <n v="2019"/>
    <n v="9"/>
    <x v="8"/>
    <s v="1"/>
    <n v="107"/>
    <n v="327"/>
    <x v="6"/>
    <s v="MAP"/>
    <x v="0"/>
    <n v="112"/>
    <x v="0"/>
    <n v="45"/>
    <x v="1"/>
    <n v="0"/>
    <n v="7.5"/>
    <n v="8.59"/>
    <n v="7.7"/>
    <m/>
    <n v="2.1"/>
    <n v="29.2"/>
    <n v="25.4"/>
    <n v="9.6329771957033721"/>
    <n v="11.916370001555935"/>
    <n v="7.21"/>
    <n v="214.8655378818512"/>
    <n v="4071.2580633163452"/>
    <n v="49.77705717086792"/>
    <n v="5.7977676391601563"/>
    <n v="21.340713945186714"/>
    <n v="2.1822633743286133"/>
    <n v="5.47"/>
    <n v="0.65"/>
    <n v="5.2"/>
    <n v="6.5"/>
    <n v="2.5457201385498038"/>
    <n v="5.04"/>
    <n v="13.2"/>
    <n v="4.3"/>
    <n v="3.4115610504150382"/>
    <n v="4.0199999999999996"/>
    <n v="0.56499999999999995"/>
    <n v="99.7"/>
    <n v="30.5"/>
    <n v="69.2"/>
    <n v="2124.6533920704846"/>
    <n v="2385.4063083700439"/>
    <n v="0.64"/>
    <n v="540.1"/>
    <n v="34"/>
    <n v="298.2"/>
    <n v="30.5"/>
    <n v="338.5259830073108"/>
    <n v="10393.790000000001"/>
    <n v="11669.3915"/>
    <n v="4.4880000000000004"/>
    <n v="0.15"/>
    <n v="12.9"/>
    <n v="55.6"/>
    <n v="35"/>
    <n v="4.5"/>
    <n v="19.996114285714285"/>
    <n v="20.134815656482242"/>
    <n v="1208.0889393889345"/>
    <n v="1356.9035314682078"/>
    <n v="1.36"/>
    <n v="2.67"/>
    <n v="0.23699999999999999"/>
    <n v="2.1"/>
    <n v="0.221"/>
    <n v="56.728245568281935"/>
    <n v="5.0354285392070484"/>
    <n v="44.617721233480182"/>
    <n v="4.6954839964757715"/>
    <n v="63.690348433480168"/>
    <n v="5.6534129508370041"/>
    <n v="50.093532475770935"/>
    <n v="5.2717479414977975"/>
    <n v="2.67"/>
    <n v="0.25900000000000001"/>
    <n v="0.89"/>
    <n v="0.25600000000000001"/>
    <n v="0.96"/>
    <n v="0.16400000000000001"/>
    <n v="0.86"/>
    <n v="0.105"/>
    <n v="99.780383999999998"/>
    <n v="17.045815600000001"/>
    <n v="89.386594000000002"/>
    <n v="10.913479500000001"/>
    <n v="112.02615839999999"/>
    <n v="19.137802060000002"/>
    <n v="100.3567669"/>
    <n v="12.252861075000002"/>
    <n v="1.74"/>
    <n v="0.30599999999999999"/>
    <n v="0.28999999999999998"/>
    <n v="0.106"/>
    <n v="21.02074754536746"/>
    <n v="3.6967521545301394"/>
    <n v="3.5034579242279098"/>
    <n v="1.2805742757522705"/>
    <n v="23.600566562298923"/>
    <n v="4.150444464404293"/>
    <n v="3.9334277603831533"/>
    <n v="1.4377356641400492"/>
    <n v="0.21012240565381479"/>
    <n v="0.21154151194721166"/>
    <n v="-15.713254856262049"/>
    <n v="6.3961033875650955E-2"/>
    <n v="0.14669961898085082"/>
    <m/>
    <m/>
    <m/>
  </r>
  <r>
    <n v="2019"/>
    <n v="9"/>
    <x v="8"/>
    <s v="1"/>
    <n v="108"/>
    <n v="328"/>
    <x v="7"/>
    <s v="Urea"/>
    <x v="0"/>
    <n v="112"/>
    <x v="3"/>
    <n v="0"/>
    <x v="1"/>
    <n v="0"/>
    <n v="7.5"/>
    <n v="8.59"/>
    <n v="7.7"/>
    <m/>
    <n v="2.1"/>
    <n v="29.2"/>
    <n v="25.4"/>
    <n v="9.6329771957033721"/>
    <n v="11.916370001555935"/>
    <n v="7.21"/>
    <n v="214.8655378818512"/>
    <n v="4071.2580633163452"/>
    <n v="49.77705717086792"/>
    <n v="5.7977676391601563"/>
    <n v="21.340713945186714"/>
    <n v="2.1822633743286133"/>
    <n v="5.47"/>
    <n v="0.65"/>
    <n v="5.2"/>
    <n v="6.5"/>
    <n v="2.5457201385498038"/>
    <n v="5.04"/>
    <n v="13.2"/>
    <n v="4.3"/>
    <n v="3.4115610504150382"/>
    <n v="4.0199999999999996"/>
    <n v="0.66059999999999997"/>
    <n v="108.2"/>
    <n v="30.5"/>
    <n v="77.7"/>
    <n v="2385.6296035242294"/>
    <n v="2678.4114185022027"/>
    <n v="0.42"/>
    <n v="385.4"/>
    <n v="34"/>
    <n v="238.4"/>
    <n v="30.5"/>
    <n v="248.48605577689241"/>
    <n v="7629.29"/>
    <n v="8565.6119545454549"/>
    <n v="5.5440000000000005"/>
    <n v="0.15"/>
    <n v="12.7"/>
    <n v="54.4"/>
    <n v="35"/>
    <n v="4.5"/>
    <n v="24.863771428571429"/>
    <n v="25.093725383980182"/>
    <n v="1505.6235230388108"/>
    <n v="1691.0889661040462"/>
    <n v="1.69"/>
    <n v="2.11"/>
    <n v="0.17100000000000001"/>
    <n v="1.65"/>
    <n v="0.16"/>
    <n v="50.336784634361237"/>
    <n v="4.0794266220264328"/>
    <n v="39.36288845814979"/>
    <n v="3.8170073656387671"/>
    <n v="56.514480930396481"/>
    <n v="4.5800835256387673"/>
    <n v="44.193788405286355"/>
    <n v="4.2854582696035246"/>
    <n v="2.63"/>
    <n v="0.26"/>
    <n v="0.82"/>
    <n v="0.249"/>
    <n v="0.67"/>
    <n v="8.1000000000000003E-2"/>
    <n v="1.04"/>
    <n v="8.5999999999999993E-2"/>
    <n v="51.116243000000004"/>
    <n v="6.1797249000000001"/>
    <n v="79.344616000000002"/>
    <n v="6.5611893999999999"/>
    <n v="57.389600095454547"/>
    <n v="6.9381456831818182"/>
    <n v="89.082364327272742"/>
    <n v="7.3664262809090912"/>
    <n v="1.74"/>
    <n v="0.32300000000000001"/>
    <n v="0.28999999999999998"/>
    <n v="0.10199999999999999"/>
    <n v="26.197849300875308"/>
    <n v="4.8631639794153596"/>
    <n v="4.3663082168125511"/>
    <n v="1.5357359934995869"/>
    <n v="29.413039896891824"/>
    <n v="5.4600068314345176"/>
    <n v="4.9021733161486365"/>
    <n v="1.7242126836108997"/>
    <n v="0.26187247176512352"/>
    <m/>
    <m/>
    <m/>
    <m/>
    <m/>
    <m/>
    <m/>
  </r>
  <r>
    <n v="2019"/>
    <n v="9"/>
    <x v="8"/>
    <s v="1"/>
    <n v="109"/>
    <n v="329"/>
    <x v="8"/>
    <s v="MES10"/>
    <x v="0"/>
    <n v="112"/>
    <x v="0"/>
    <n v="45"/>
    <x v="0"/>
    <n v="11"/>
    <n v="7.5"/>
    <n v="8.59"/>
    <n v="7.7"/>
    <m/>
    <n v="2.1"/>
    <n v="29.2"/>
    <n v="25.4"/>
    <n v="9.6329771957033721"/>
    <n v="11.916370001555935"/>
    <n v="7.21"/>
    <n v="214.8655378818512"/>
    <n v="4071.2580633163452"/>
    <n v="49.77705717086792"/>
    <n v="5.7977676391601563"/>
    <n v="21.340713945186714"/>
    <n v="2.1822633743286133"/>
    <n v="5.47"/>
    <n v="0.65"/>
    <n v="5.2"/>
    <n v="6.5"/>
    <n v="2.5457201385498038"/>
    <n v="5.04"/>
    <n v="13.2"/>
    <n v="4.3"/>
    <n v="3.4115610504150382"/>
    <n v="4.0199999999999996"/>
    <n v="0.64410000000000001"/>
    <n v="104.2"/>
    <n v="30.5"/>
    <n v="73.7"/>
    <n v="2262.8172687224669"/>
    <n v="2540.5266607929516"/>
    <n v="0.66"/>
    <n v="476"/>
    <n v="34"/>
    <n v="296.39999999999998"/>
    <n v="30.5"/>
    <n v="397.04524886877829"/>
    <n v="12190.51"/>
    <n v="13686.618045454547"/>
    <n v="8.2720000000000002"/>
    <n v="0.15"/>
    <n v="12.9"/>
    <n v="58.6"/>
    <n v="35"/>
    <n v="4.5"/>
    <n v="37.43855238095238"/>
    <n v="37.698241761629511"/>
    <n v="2261.8945056977705"/>
    <n v="2540.5187834450867"/>
    <n v="2.54"/>
    <n v="2.1"/>
    <n v="0.157"/>
    <n v="1.52"/>
    <n v="0.17399999999999999"/>
    <n v="47.519162643171811"/>
    <n v="3.552623111894273"/>
    <n v="34.394822484581496"/>
    <n v="3.9373020475770919"/>
    <n v="53.351059876651988"/>
    <n v="3.9886268574449342"/>
    <n v="38.616005244052864"/>
    <n v="4.4205163897797348"/>
    <n v="2.64"/>
    <n v="0.26100000000000001"/>
    <n v="0.73"/>
    <n v="0.24"/>
    <n v="0.59"/>
    <n v="7.9000000000000001E-2"/>
    <n v="0.8"/>
    <n v="7.9000000000000001E-2"/>
    <n v="71.924008999999998"/>
    <n v="9.6305028999999998"/>
    <n v="97.524079999999998"/>
    <n v="9.6305028999999998"/>
    <n v="80.751046468181826"/>
    <n v="10.81242825590909"/>
    <n v="109.49294436363637"/>
    <n v="10.81242825590909"/>
    <n v="1.67"/>
    <n v="0.315"/>
    <n v="0.27"/>
    <n v="0.10199999999999999"/>
    <n v="37.773638245152767"/>
    <n v="7.124967692947977"/>
    <n v="6.1071151653839806"/>
    <n v="2.3071323958117254"/>
    <n v="42.409493847966971"/>
    <n v="7.9993955461734103"/>
    <n v="6.8566247538629241"/>
    <n v="2.5902804625704374"/>
    <n v="0.3775835146318387"/>
    <n v="0.40771638869385374"/>
    <n v="10.589306298779704"/>
    <n v="-3.5515026620388884E-2"/>
    <n v="-8.1456483074286434E-2"/>
    <n v="0.23548004205185794"/>
    <n v="70.465343949553329"/>
    <n v="-0.13396106764462815"/>
  </r>
  <r>
    <n v="2019"/>
    <n v="9"/>
    <x v="8"/>
    <s v="1"/>
    <n v="110"/>
    <n v="330"/>
    <x v="9"/>
    <s v="MAP_AS"/>
    <x v="0"/>
    <n v="112"/>
    <x v="0"/>
    <n v="45"/>
    <x v="2"/>
    <n v="45"/>
    <n v="7.5"/>
    <n v="8.59"/>
    <n v="7.7"/>
    <m/>
    <n v="2.1"/>
    <n v="29.2"/>
    <n v="25.4"/>
    <n v="9.6329771957033721"/>
    <n v="11.916370001555935"/>
    <n v="7.21"/>
    <n v="214.8655378818512"/>
    <n v="4071.2580633163452"/>
    <n v="49.77705717086792"/>
    <n v="5.7977676391601563"/>
    <n v="21.340713945186714"/>
    <n v="2.1822633743286133"/>
    <n v="5.47"/>
    <n v="0.65"/>
    <n v="5.2"/>
    <n v="6.5"/>
    <n v="2.5457201385498038"/>
    <n v="5.04"/>
    <n v="13.2"/>
    <n v="4.3"/>
    <n v="3.4115610504150382"/>
    <n v="4.0199999999999996"/>
    <n v="0.66590000000000005"/>
    <n v="117.7"/>
    <n v="30.5"/>
    <n v="87.2"/>
    <n v="2677.3088986784142"/>
    <n v="3005.8877180616741"/>
    <n v="0.48"/>
    <n v="426.2"/>
    <n v="34"/>
    <n v="240"/>
    <n v="30.5"/>
    <n v="256.3997960224375"/>
    <n v="7872.26"/>
    <n v="8838.4009999999998"/>
    <n v="5.1920000000000002"/>
    <n v="0.15"/>
    <n v="12.6"/>
    <n v="55.5"/>
    <n v="35"/>
    <n v="4.5"/>
    <n v="23.241219047619044"/>
    <n v="23.483035199559595"/>
    <n v="1408.9821119735757"/>
    <n v="1582.5430903121387"/>
    <n v="1.58"/>
    <n v="2.0299999999999998"/>
    <n v="0.183"/>
    <n v="1.88"/>
    <n v="0.223"/>
    <n v="54.349370643171802"/>
    <n v="4.8994752845814977"/>
    <n v="50.333407295154181"/>
    <n v="5.9703988440528644"/>
    <n v="61.019520676651979"/>
    <n v="5.500774524052864"/>
    <n v="56.510689099559471"/>
    <n v="6.703129611277534"/>
    <n v="2.75"/>
    <n v="0.25800000000000001"/>
    <n v="0.79"/>
    <n v="0.253"/>
    <n v="0.74"/>
    <n v="0.111"/>
    <n v="1.25"/>
    <n v="0.11899999999999999"/>
    <n v="58.254724000000003"/>
    <n v="8.7382086000000001"/>
    <n v="98.403250000000014"/>
    <n v="9.367989399999999"/>
    <n v="65.404167400000006"/>
    <n v="9.8106251100000001"/>
    <n v="110.48001250000002"/>
    <n v="10.517697189999998"/>
    <n v="1.75"/>
    <n v="0.30599999999999999"/>
    <n v="0.28000000000000003"/>
    <n v="0.111"/>
    <n v="24.657186959537576"/>
    <n v="4.3114852626391409"/>
    <n v="3.9451499135260124"/>
    <n v="1.5639701442906691"/>
    <n v="27.683296268208096"/>
    <n v="4.8406220903266721"/>
    <n v="4.4293274029132954"/>
    <n v="1.7559119347263419"/>
    <n v="0.24647208332682238"/>
    <n v="0.24671876097485584"/>
    <n v="-10.699042437508028"/>
    <n v="-0.12797228443718506"/>
    <n v="-0.2935144138467547"/>
    <n v="3.902026521614093E-2"/>
    <n v="-4.0634868819524756"/>
    <n v="-3.9295618000000032E-2"/>
  </r>
  <r>
    <n v="2019"/>
    <n v="9"/>
    <x v="8"/>
    <s v="2"/>
    <n v="201"/>
    <n v="331"/>
    <x v="6"/>
    <s v="MAP"/>
    <x v="0"/>
    <n v="112"/>
    <x v="0"/>
    <n v="45"/>
    <x v="1"/>
    <n v="0"/>
    <n v="7.5"/>
    <n v="4.6900000000000004"/>
    <n v="7.7"/>
    <m/>
    <n v="1.9"/>
    <n v="24.4"/>
    <n v="19.2"/>
    <n v="8.7923200643345414"/>
    <n v="10.377519423266426"/>
    <n v="5.3900000000000006"/>
    <n v="165.94326615333557"/>
    <n v="3944.6912908554077"/>
    <n v="40.007789134979248"/>
    <n v="6.2696278095245361"/>
    <n v="20.504405251040939"/>
    <n v="1.8492021560668945"/>
    <n v="4.87"/>
    <n v="0.37"/>
    <n v="4.9000000000000004"/>
    <n v="6.6"/>
    <n v="3.5102510833740226"/>
    <n v="3.8"/>
    <n v="10.199999999999999"/>
    <n v="4"/>
    <n v="5.6214361572265616"/>
    <n v="3.52"/>
    <n v="0.60299999999999998"/>
    <n v="125.5"/>
    <n v="30.5"/>
    <n v="95"/>
    <n v="2916.79295154185"/>
    <n v="3274.7629955947136"/>
    <n v="0.8"/>
    <n v="631.29999999999995"/>
    <n v="34"/>
    <n v="334.3"/>
    <n v="30.5"/>
    <n v="406.89770634522023"/>
    <n v="12493.01"/>
    <n v="14026.243045454545"/>
    <n v="6.3360000000000003"/>
    <n v="0.15"/>
    <n v="13.6"/>
    <n v="57.8"/>
    <n v="35"/>
    <n v="4.5"/>
    <n v="28.514514285714281"/>
    <n v="28.481549529314616"/>
    <n v="1708.8929717588769"/>
    <n v="1919.3975150982658"/>
    <n v="1.92"/>
    <n v="1.93"/>
    <n v="0.224"/>
    <n v="1.69"/>
    <n v="0.14599999999999999"/>
    <n v="56.294103964757696"/>
    <n v="6.5336162114537446"/>
    <n v="49.293800881057258"/>
    <n v="4.2585177092511008"/>
    <n v="63.202925814977959"/>
    <n v="7.3354691101321583"/>
    <n v="55.343494625550655"/>
    <n v="4.7811539735682818"/>
    <n v="2.78"/>
    <n v="0.26"/>
    <n v="0.9"/>
    <n v="0.25"/>
    <n v="1.01"/>
    <n v="0.161"/>
    <n v="0.83"/>
    <n v="0.10299999999999999"/>
    <n v="126.179401"/>
    <n v="20.1137461"/>
    <n v="103.69198300000001"/>
    <n v="12.867800299999999"/>
    <n v="141.66505475909091"/>
    <n v="22.582251303181817"/>
    <n v="116.41781727727273"/>
    <n v="14.44703033681818"/>
    <n v="1.74"/>
    <n v="0.317"/>
    <n v="0.28000000000000003"/>
    <n v="9.7000000000000003E-2"/>
    <n v="29.734737708604456"/>
    <n v="5.4171907204756398"/>
    <n v="4.784900320924856"/>
    <n v="1.6576261826061107"/>
    <n v="33.384000972842273"/>
    <n v="6.0820277634431044"/>
    <n v="5.3721380875838163"/>
    <n v="1.8610621231986788"/>
    <n v="0.29722704225112506"/>
    <n v="0.30999122137834373"/>
    <n v="-3.2133885533718716"/>
    <n v="0.18342842370277601"/>
    <n v="0.42070739381370648"/>
    <m/>
    <m/>
    <m/>
  </r>
  <r>
    <n v="2019"/>
    <n v="9"/>
    <x v="8"/>
    <s v="2"/>
    <n v="202"/>
    <n v="332"/>
    <x v="2"/>
    <s v="MAP"/>
    <x v="0"/>
    <n v="112"/>
    <x v="2"/>
    <n v="135"/>
    <x v="1"/>
    <n v="0"/>
    <n v="7.5"/>
    <n v="4.6900000000000004"/>
    <n v="7.7"/>
    <m/>
    <n v="1.9"/>
    <n v="24.4"/>
    <n v="19.2"/>
    <n v="8.7923200643345414"/>
    <n v="10.377519423266426"/>
    <n v="5.3900000000000006"/>
    <n v="165.94326615333557"/>
    <n v="3944.6912908554077"/>
    <n v="40.007789134979248"/>
    <n v="6.2696278095245361"/>
    <n v="20.504405251040939"/>
    <n v="1.8492021560668945"/>
    <n v="4.87"/>
    <n v="0.37"/>
    <n v="4.9000000000000004"/>
    <n v="6.6"/>
    <n v="3.5102510833740226"/>
    <n v="3.8"/>
    <n v="10.199999999999999"/>
    <n v="4"/>
    <n v="5.6214361572265616"/>
    <n v="3.52"/>
    <n v="0.61"/>
    <n v="196.6"/>
    <n v="30.5"/>
    <n v="166.1"/>
    <n v="5099.7822026431722"/>
    <n v="5725.6645638766522"/>
    <n v="0.84"/>
    <n v="464.9"/>
    <n v="34"/>
    <n v="270.8"/>
    <n v="30.5"/>
    <n v="468.44279415177539"/>
    <n v="14382.64"/>
    <n v="16147.782181818182"/>
    <n v="4.5320000000000009"/>
    <n v="0.15"/>
    <n v="13.2"/>
    <n v="53.9"/>
    <n v="35"/>
    <n v="4.5"/>
    <n v="20.198933333333336"/>
    <n v="20.268987437379582"/>
    <n v="1216.139246242775"/>
    <n v="1365.9454897572259"/>
    <n v="1.37"/>
    <n v="2.2799999999999998"/>
    <n v="0.22600000000000001"/>
    <n v="1.59"/>
    <n v="0.17799999999999999"/>
    <n v="116.27503422026432"/>
    <n v="11.525507777973569"/>
    <n v="81.086537022026448"/>
    <n v="9.077612320704846"/>
    <n v="130.54515205638765"/>
    <n v="12.940001914361234"/>
    <n v="91.038066565638786"/>
    <n v="10.191682923700441"/>
    <n v="2.78"/>
    <n v="0.26100000000000001"/>
    <n v="0.99"/>
    <n v="0.26800000000000002"/>
    <n v="0.95"/>
    <n v="0.17299999999999999"/>
    <n v="0.72"/>
    <n v="9.5000000000000001E-2"/>
    <n v="136.63507999999999"/>
    <n v="24.881967199999995"/>
    <n v="103.55500799999999"/>
    <n v="13.663508"/>
    <n v="153.40393072727269"/>
    <n v="27.93566317454545"/>
    <n v="116.2640317090909"/>
    <n v="15.340393072727274"/>
    <n v="1.84"/>
    <n v="0.36199999999999999"/>
    <n v="0.33"/>
    <n v="0.113"/>
    <n v="22.37696213086706"/>
    <n v="4.4024240713988458"/>
    <n v="4.0132595126011577"/>
    <n v="1.3742373482543357"/>
    <n v="25.123225665109835"/>
    <n v="4.9427215710705221"/>
    <n v="4.5057959073294818"/>
    <n v="1.5428937500855497"/>
    <n v="0.22367906298357604"/>
    <n v="8.3974202702523315E-2"/>
    <n v="-5.1707741499464746"/>
    <n v="9.2358405523081291E-2"/>
    <n v="0.2118312053281681"/>
    <m/>
    <m/>
    <m/>
  </r>
  <r>
    <n v="2019"/>
    <n v="9"/>
    <x v="8"/>
    <s v="2"/>
    <n v="203"/>
    <n v="333"/>
    <x v="0"/>
    <s v="MAP_ES"/>
    <x v="0"/>
    <n v="112"/>
    <x v="0"/>
    <n v="45"/>
    <x v="0"/>
    <n v="11"/>
    <n v="7.5"/>
    <n v="4.6900000000000004"/>
    <n v="7.7"/>
    <m/>
    <n v="1.9"/>
    <n v="24.4"/>
    <n v="19.2"/>
    <n v="8.7923200643345414"/>
    <n v="10.377519423266426"/>
    <n v="5.3900000000000006"/>
    <n v="165.94326615333557"/>
    <n v="3944.6912908554077"/>
    <n v="40.007789134979248"/>
    <n v="6.2696278095245361"/>
    <n v="20.504405251040939"/>
    <n v="1.8492021560668945"/>
    <n v="4.87"/>
    <n v="0.37"/>
    <n v="4.9000000000000004"/>
    <n v="6.6"/>
    <n v="3.5102510833740226"/>
    <n v="3.8"/>
    <n v="10.199999999999999"/>
    <n v="4"/>
    <n v="5.6214361572265616"/>
    <n v="3.52"/>
    <n v="0.62690000000000001"/>
    <n v="119.8"/>
    <n v="30.5"/>
    <n v="89.3"/>
    <n v="2741.7853744493395"/>
    <n v="3078.277215859031"/>
    <n v="0.4"/>
    <n v="366.4"/>
    <n v="34"/>
    <n v="226"/>
    <n v="30.5"/>
    <n v="235.25872442839957"/>
    <n v="7223.17"/>
    <n v="8109.6499545454553"/>
    <n v="8.0080000000000009"/>
    <n v="0.15"/>
    <n v="13.2"/>
    <n v="58.6"/>
    <n v="35"/>
    <n v="4.5"/>
    <n v="36.221638095238092"/>
    <n v="36.347262273603079"/>
    <n v="2180.8357364161848"/>
    <n v="2449.4750475838146"/>
    <n v="2.4500000000000002"/>
    <n v="2.29"/>
    <n v="0.182"/>
    <n v="1.56"/>
    <n v="0.17399999999999999"/>
    <n v="62.786885074889874"/>
    <n v="4.9900493814977978"/>
    <n v="42.771851841409699"/>
    <n v="4.7707065515418501"/>
    <n v="70.492548243171811"/>
    <n v="5.6024645328634364"/>
    <n v="48.021124567400889"/>
    <n v="5.3562023555947134"/>
    <n v="2.79"/>
    <n v="0.27200000000000002"/>
    <n v="0.82"/>
    <n v="0.24399999999999999"/>
    <n v="0.64"/>
    <n v="0.13600000000000001"/>
    <n v="0.6"/>
    <n v="5.8000000000000003E-2"/>
    <n v="46.228287999999999"/>
    <n v="9.8235112000000004"/>
    <n v="43.339019999999998"/>
    <n v="4.1894385999999999"/>
    <n v="51.901759709090911"/>
    <n v="11.029123938181817"/>
    <n v="48.657899727272728"/>
    <n v="4.7035969736363636"/>
    <n v="1.71"/>
    <n v="0.3"/>
    <n v="0.25"/>
    <n v="0.10199999999999999"/>
    <n v="37.292291092716759"/>
    <n v="6.5425072092485541"/>
    <n v="5.4520893410404616"/>
    <n v="2.2244524511445083"/>
    <n v="41.869072272277457"/>
    <n v="7.3454512758381494"/>
    <n v="6.1212093965317917"/>
    <n v="2.4974534337849708"/>
    <n v="0.37277199109271714"/>
    <n v="0.37438589581234194"/>
    <n v="8.5661121685292123"/>
    <n v="-4.5231661910667416E-2"/>
    <n v="-0.103742343831806"/>
    <n v="0.22704122125317916"/>
    <n v="62.188640689437676"/>
    <n v="-0.68930936603305781"/>
  </r>
  <r>
    <n v="2019"/>
    <n v="9"/>
    <x v="8"/>
    <s v="2"/>
    <n v="204"/>
    <n v="334"/>
    <x v="5"/>
    <s v="MAP_AS"/>
    <x v="0"/>
    <n v="112"/>
    <x v="0"/>
    <n v="45"/>
    <x v="0"/>
    <n v="11"/>
    <n v="7.5"/>
    <n v="4.6900000000000004"/>
    <n v="7.7"/>
    <m/>
    <n v="1.9"/>
    <n v="24.4"/>
    <n v="19.2"/>
    <n v="8.7923200643345414"/>
    <n v="10.377519423266426"/>
    <n v="5.3900000000000006"/>
    <n v="165.94326615333557"/>
    <n v="3944.6912908554077"/>
    <n v="40.007789134979248"/>
    <n v="6.2696278095245361"/>
    <n v="20.504405251040939"/>
    <n v="1.8492021560668945"/>
    <n v="4.87"/>
    <n v="0.37"/>
    <n v="4.9000000000000004"/>
    <n v="6.6"/>
    <n v="3.5102510833740226"/>
    <n v="3.8"/>
    <n v="10.199999999999999"/>
    <n v="4"/>
    <n v="5.6214361572265616"/>
    <n v="3.52"/>
    <n v="0.62790000000000001"/>
    <n v="80.2"/>
    <n v="30.5"/>
    <n v="49.7"/>
    <n v="1525.9432599118945"/>
    <n v="1713.2181145374452"/>
    <n v="0.5"/>
    <n v="426.4"/>
    <n v="34"/>
    <n v="244.1"/>
    <n v="30.5"/>
    <n v="272.17125382262998"/>
    <n v="8356.5"/>
    <n v="9382.0704545454537"/>
    <n v="5.4560000000000004"/>
    <n v="0.15"/>
    <n v="13.1"/>
    <n v="56.3"/>
    <n v="35"/>
    <n v="4.5"/>
    <n v="24.458133333333329"/>
    <n v="24.571234527938341"/>
    <n v="1474.2740716763005"/>
    <n v="1655.8778323236993"/>
    <n v="1.66"/>
    <n v="2.2799999999999998"/>
    <n v="0.20300000000000001"/>
    <n v="1.74"/>
    <n v="0.20799999999999999"/>
    <n v="34.791506325991193"/>
    <n v="3.0976648176211459"/>
    <n v="26.551412722466964"/>
    <n v="3.1739619806167405"/>
    <n v="39.061373011453746"/>
    <n v="3.4778327725110136"/>
    <n v="29.809995192951547"/>
    <n v="3.5634936782378861"/>
    <n v="2.73"/>
    <n v="0.27"/>
    <n v="0.88"/>
    <n v="0.27600000000000002"/>
    <n v="0.76"/>
    <n v="0.113"/>
    <n v="0.92"/>
    <n v="9.5000000000000001E-2"/>
    <n v="63.509399999999999"/>
    <n v="9.4428450000000002"/>
    <n v="76.879800000000003"/>
    <n v="7.9386749999999999"/>
    <n v="71.303735454545446"/>
    <n v="10.601739613636363"/>
    <n v="86.315048181818199"/>
    <n v="8.9129669318181808"/>
    <n v="1.79"/>
    <n v="0.32300000000000001"/>
    <n v="0.28999999999999998"/>
    <n v="0.106"/>
    <n v="26.389505883005778"/>
    <n v="4.7619052515144507"/>
    <n v="4.2753948078612716"/>
    <n v="1.5627305159768785"/>
    <n v="29.628217968647395"/>
    <n v="5.3463208960184971"/>
    <n v="4.800102352462428"/>
    <n v="1.7545201702104045"/>
    <n v="0.26378826196286631"/>
    <n v="0.27249341977668179"/>
    <n v="-9.0693815039177927"/>
    <n v="-9.9154210896558653E-2"/>
    <n v="-0.22741791490036389"/>
    <n v="0.15950183365549131"/>
    <n v="-9.9565606978455268"/>
    <n v="-0.3066393698347108"/>
  </r>
  <r>
    <n v="2019"/>
    <n v="9"/>
    <x v="8"/>
    <s v="2"/>
    <n v="205"/>
    <n v="335"/>
    <x v="1"/>
    <s v="MAP"/>
    <x v="0"/>
    <n v="112"/>
    <x v="1"/>
    <n v="90"/>
    <x v="1"/>
    <n v="0"/>
    <n v="7.5"/>
    <n v="4.6900000000000004"/>
    <n v="7.7"/>
    <m/>
    <n v="1.9"/>
    <n v="24.4"/>
    <n v="19.2"/>
    <n v="8.7923200643345414"/>
    <n v="10.377519423266426"/>
    <n v="5.3900000000000006"/>
    <n v="165.94326615333557"/>
    <n v="3944.6912908554077"/>
    <n v="40.007789134979248"/>
    <n v="6.2696278095245361"/>
    <n v="20.504405251040939"/>
    <n v="1.8492021560668945"/>
    <n v="4.87"/>
    <n v="0.37"/>
    <n v="4.9000000000000004"/>
    <n v="6.6"/>
    <n v="3.5102510833740226"/>
    <n v="3.8"/>
    <n v="10.199999999999999"/>
    <n v="4"/>
    <n v="5.6214361572265616"/>
    <n v="3.52"/>
    <n v="0.66659999999999997"/>
    <n v="110"/>
    <n v="30.5"/>
    <n v="79.5"/>
    <n v="2440.8951541850224"/>
    <n v="2740.459559471366"/>
    <n v="0.56000000000000005"/>
    <n v="335.3"/>
    <n v="34"/>
    <n v="193.5"/>
    <n v="30.5"/>
    <n v="302.9538665781613"/>
    <n v="9301.6200000000008"/>
    <n v="10443.182454545456"/>
    <n v="8.2720000000000002"/>
    <n v="0.15"/>
    <n v="13"/>
    <n v="59.1"/>
    <n v="35"/>
    <n v="4.5"/>
    <n v="37.43855238095238"/>
    <n v="37.654960198183318"/>
    <n v="2259.2976118909992"/>
    <n v="2537.6019995375723"/>
    <n v="2.54"/>
    <n v="2.1800000000000002"/>
    <n v="0.19800000000000001"/>
    <n v="1.81"/>
    <n v="0.17799999999999999"/>
    <n v="53.21151436123349"/>
    <n v="4.8329724052863448"/>
    <n v="44.180202290748909"/>
    <n v="4.3447933744493392"/>
    <n v="59.742018396475785"/>
    <n v="5.4261099277533047"/>
    <n v="49.602318026431732"/>
    <n v="4.8780180158590305"/>
    <n v="2.8"/>
    <n v="0.26400000000000001"/>
    <n v="0.73"/>
    <n v="0.23599999999999999"/>
    <n v="0.8"/>
    <n v="0.114"/>
    <n v="0.83"/>
    <n v="7.6999999999999999E-2"/>
    <n v="74.412960000000012"/>
    <n v="10.603846800000001"/>
    <n v="77.203446000000014"/>
    <n v="7.1622474"/>
    <n v="83.545459636363645"/>
    <n v="11.90522799818182"/>
    <n v="86.678414372727289"/>
    <n v="8.0412504899999995"/>
    <n v="1.71"/>
    <n v="0.35099999999999998"/>
    <n v="0.3"/>
    <n v="0.107"/>
    <n v="38.633989163336089"/>
    <n v="7.9301346177374068"/>
    <n v="6.7778928356729979"/>
    <n v="2.4174484447233691"/>
    <n v="43.375433287927336"/>
    <n v="8.9033784117324526"/>
    <n v="7.6097251382328652"/>
    <n v="2.7141352993030554"/>
    <n v="0.38618354202120658"/>
    <n v="0.22689547430510837"/>
    <n v="5.2622444393063583"/>
    <n v="4.4289601101585811E-3"/>
    <n v="1.0158165390271975E-2"/>
    <m/>
    <m/>
    <m/>
  </r>
  <r>
    <n v="2019"/>
    <n v="9"/>
    <x v="8"/>
    <s v="2"/>
    <n v="206"/>
    <n v="336"/>
    <x v="3"/>
    <s v="MESZ"/>
    <x v="0"/>
    <n v="112"/>
    <x v="0"/>
    <n v="45"/>
    <x v="0"/>
    <n v="11"/>
    <n v="7.5"/>
    <n v="4.6900000000000004"/>
    <n v="7.7"/>
    <m/>
    <n v="1.9"/>
    <n v="24.4"/>
    <n v="19.2"/>
    <n v="8.7923200643345414"/>
    <n v="10.377519423266426"/>
    <n v="5.3900000000000006"/>
    <n v="165.94326615333557"/>
    <n v="3944.6912908554077"/>
    <n v="40.007789134979248"/>
    <n v="6.2696278095245361"/>
    <n v="20.504405251040939"/>
    <n v="1.8492021560668945"/>
    <n v="4.87"/>
    <n v="0.37"/>
    <n v="4.9000000000000004"/>
    <n v="6.6"/>
    <n v="3.5102510833740226"/>
    <n v="3.8"/>
    <n v="10.199999999999999"/>
    <n v="4"/>
    <n v="5.6214361572265616"/>
    <n v="3.52"/>
    <n v="0.67210000000000003"/>
    <n v="89.1"/>
    <n v="30.5"/>
    <n v="58.599999999999994"/>
    <n v="1799.2007048458149"/>
    <n v="2020.0117004405286"/>
    <n v="0.5"/>
    <n v="388.8"/>
    <n v="34"/>
    <n v="232.2"/>
    <n v="30.5"/>
    <n v="284.24464487034948"/>
    <n v="8727.19"/>
    <n v="9798.2542272727278"/>
    <n v="8.0960000000000019"/>
    <n v="0.15"/>
    <n v="13.1"/>
    <n v="59.1"/>
    <n v="35"/>
    <n v="4.5"/>
    <n v="36.627276190476195"/>
    <n v="36.796650878062216"/>
    <n v="2207.799052683733"/>
    <n v="2479.7597541734108"/>
    <n v="2.48"/>
    <n v="2.04"/>
    <n v="0.18099999999999999"/>
    <n v="1.81"/>
    <n v="0.17899999999999999"/>
    <n v="36.703694378854628"/>
    <n v="3.256553275770925"/>
    <n v="32.565532757709256"/>
    <n v="3.2205692616740085"/>
    <n v="41.208238688986782"/>
    <n v="3.6562211777973568"/>
    <n v="36.562211777973573"/>
    <n v="3.6158209437885458"/>
    <n v="3"/>
    <n v="0.27500000000000002"/>
    <n v="0.78"/>
    <n v="0.254"/>
    <n v="0.52"/>
    <n v="8.2000000000000003E-2"/>
    <n v="0.97"/>
    <n v="7.1999999999999995E-2"/>
    <n v="45.381388000000001"/>
    <n v="7.1562958000000005"/>
    <n v="84.653743000000006"/>
    <n v="6.2835767999999996"/>
    <n v="50.950921981818176"/>
    <n v="8.0345684663636359"/>
    <n v="95.043066004545466"/>
    <n v="7.0547430436363623"/>
    <n v="1.77"/>
    <n v="0.29599999999999999"/>
    <n v="0.25"/>
    <n v="0.10199999999999999"/>
    <n v="39.078043232502075"/>
    <n v="6.5350851959438492"/>
    <n v="5.5194976317093323"/>
    <n v="2.2519550337374072"/>
    <n v="43.873984901945512"/>
    <n v="7.3371183790824119"/>
    <n v="6.1968905228736588"/>
    <n v="2.5283313333324524"/>
    <n v="0.39062228565066826"/>
    <n v="0.37396118140073453"/>
    <n v="9.2391056482980183"/>
    <n v="-0.11196251454564339"/>
    <n v="-0.25679475813220959"/>
    <n v="0.22984830303022294"/>
    <n v="64.941795833946429"/>
    <n v="-0.47556881421487612"/>
  </r>
  <r>
    <n v="2019"/>
    <n v="9"/>
    <x v="8"/>
    <s v="2"/>
    <n v="207"/>
    <n v="337"/>
    <x v="7"/>
    <s v="Urea"/>
    <x v="0"/>
    <n v="112"/>
    <x v="3"/>
    <n v="0"/>
    <x v="1"/>
    <n v="0"/>
    <n v="7.5"/>
    <n v="4.6900000000000004"/>
    <n v="7.7"/>
    <m/>
    <n v="1.9"/>
    <n v="24.4"/>
    <n v="19.2"/>
    <n v="8.7923200643345414"/>
    <n v="10.377519423266426"/>
    <n v="5.3900000000000006"/>
    <n v="165.94326615333557"/>
    <n v="3944.6912908554077"/>
    <n v="40.007789134979248"/>
    <n v="6.2696278095245361"/>
    <n v="20.504405251040939"/>
    <n v="1.8492021560668945"/>
    <n v="4.87"/>
    <n v="0.37"/>
    <n v="4.9000000000000004"/>
    <n v="6.6"/>
    <n v="3.5102510833740226"/>
    <n v="3.8"/>
    <n v="10.199999999999999"/>
    <n v="4"/>
    <n v="5.6214361572265616"/>
    <n v="3.52"/>
    <n v="0.52790000000000004"/>
    <n v="97.3"/>
    <n v="30.5"/>
    <n v="66.8"/>
    <n v="2050.9659911894273"/>
    <n v="2302.6754537444931"/>
    <n v="0.6"/>
    <n v="506.5"/>
    <n v="34"/>
    <n v="250"/>
    <n v="30.5"/>
    <n v="278.73015873015873"/>
    <n v="8557.8799999999992"/>
    <n v="9608.1652727272722"/>
    <n v="4.4440000000000008"/>
    <n v="0.15"/>
    <n v="12.8"/>
    <n v="53.5"/>
    <n v="35"/>
    <n v="4.5"/>
    <n v="19.79329523809524"/>
    <n v="19.953472193779245"/>
    <n v="1197.2083316267547"/>
    <n v="1344.6826306589594"/>
    <n v="1.34"/>
    <n v="2.83"/>
    <n v="0.253"/>
    <n v="2.58"/>
    <n v="0.23100000000000001"/>
    <n v="58.042337550660797"/>
    <n v="5.1889439577092515"/>
    <n v="52.914922572687225"/>
    <n v="4.7377314396475771"/>
    <n v="65.165715340969172"/>
    <n v="5.8257688979735684"/>
    <n v="59.409026706607925"/>
    <n v="5.3191802981497798"/>
    <n v="2.88"/>
    <n v="0.27500000000000002"/>
    <n v="1.03"/>
    <n v="0.27"/>
    <n v="1.1299999999999999"/>
    <n v="0.16800000000000001"/>
    <n v="1.1399999999999999"/>
    <n v="0.122"/>
    <n v="96.704043999999982"/>
    <n v="14.3772384"/>
    <n v="97.559831999999986"/>
    <n v="10.440613599999999"/>
    <n v="108.57226758181817"/>
    <n v="16.141717658181818"/>
    <n v="109.53308410909089"/>
    <n v="11.72196163272727"/>
    <n v="1.87"/>
    <n v="0.35299999999999998"/>
    <n v="0.34"/>
    <n v="0.11899999999999999"/>
    <n v="22.387795801420314"/>
    <n v="4.2261454106424434"/>
    <n v="4.0705083275309661"/>
    <n v="1.4246779146358379"/>
    <n v="25.135388922503719"/>
    <n v="4.7448087110394708"/>
    <n v="4.5700707131824938"/>
    <n v="1.5995247496138727"/>
    <n v="0.22378735584584453"/>
    <m/>
    <m/>
    <m/>
    <m/>
    <m/>
    <m/>
    <m/>
  </r>
  <r>
    <n v="2019"/>
    <n v="9"/>
    <x v="8"/>
    <s v="2"/>
    <n v="208"/>
    <n v="338"/>
    <x v="8"/>
    <s v="MES10"/>
    <x v="0"/>
    <n v="112"/>
    <x v="0"/>
    <n v="45"/>
    <x v="0"/>
    <n v="11"/>
    <n v="7.5"/>
    <n v="4.6900000000000004"/>
    <n v="7.7"/>
    <m/>
    <n v="1.9"/>
    <n v="24.4"/>
    <n v="19.2"/>
    <n v="8.7923200643345414"/>
    <n v="10.377519423266426"/>
    <n v="5.3900000000000006"/>
    <n v="165.94326615333557"/>
    <n v="3944.6912908554077"/>
    <n v="40.007789134979248"/>
    <n v="6.2696278095245361"/>
    <n v="20.504405251040939"/>
    <n v="1.8492021560668945"/>
    <n v="4.87"/>
    <n v="0.37"/>
    <n v="4.9000000000000004"/>
    <n v="6.6"/>
    <n v="3.5102510833740226"/>
    <n v="3.8"/>
    <n v="10.199999999999999"/>
    <n v="4"/>
    <n v="5.6214361572265616"/>
    <n v="3.52"/>
    <n v="0.64580000000000004"/>
    <n v="107.2"/>
    <n v="30.5"/>
    <n v="76.7"/>
    <n v="2354.926519823789"/>
    <n v="2643.9402290748903"/>
    <n v="0.4"/>
    <n v="406.9"/>
    <n v="34"/>
    <n v="232.6"/>
    <n v="30.5"/>
    <n v="216.78734245105926"/>
    <n v="6656.04"/>
    <n v="7472.9176363636361"/>
    <n v="6.8640000000000008"/>
    <n v="0.15"/>
    <n v="13.2"/>
    <n v="57.5"/>
    <n v="35"/>
    <n v="4.5"/>
    <n v="30.948342857142858"/>
    <n v="31.055678150289019"/>
    <n v="1863.3406890173412"/>
    <n v="2092.8703829826591"/>
    <n v="2.09"/>
    <n v="2.25"/>
    <n v="0.2"/>
    <n v="2.02"/>
    <n v="0.20599999999999999"/>
    <n v="52.985846696035253"/>
    <n v="4.7098530396475784"/>
    <n v="47.569515700440533"/>
    <n v="4.8511486308370051"/>
    <n v="59.488655154185032"/>
    <n v="5.2878804581497816"/>
    <n v="53.407592627312773"/>
    <n v="5.446516871894274"/>
    <n v="2.92"/>
    <n v="0.26500000000000001"/>
    <n v="0.83"/>
    <n v="0.27900000000000003"/>
    <n v="0.79"/>
    <n v="0.106"/>
    <n v="0.96"/>
    <n v="9.9000000000000005E-2"/>
    <n v="52.582716000000005"/>
    <n v="7.0554023999999993"/>
    <n v="63.897983999999994"/>
    <n v="6.5894795999999998"/>
    <n v="59.036049327272735"/>
    <n v="7.9212926945454543"/>
    <n v="71.740009309090894"/>
    <n v="7.3981884599999992"/>
    <n v="1.79"/>
    <n v="0.36199999999999999"/>
    <n v="0.32"/>
    <n v="0.11700000000000001"/>
    <n v="33.35379833341041"/>
    <n v="6.7452932942427752"/>
    <n v="5.9626902048554919"/>
    <n v="2.1801086061502892"/>
    <n v="37.447219037965326"/>
    <n v="7.5731247439907525"/>
    <n v="6.6944749118150293"/>
    <n v="2.4476673896323704"/>
    <n v="0.33340300236148812"/>
    <n v="0.38599004811369786"/>
    <n v="0.64156406628131257"/>
    <n v="-0.10923516803252874"/>
    <n v="-0.25053937622139616"/>
    <n v="0.2225152172393064"/>
    <n v="29.77003481660536"/>
    <n v="-0.44434650363636369"/>
  </r>
  <r>
    <n v="2019"/>
    <n v="9"/>
    <x v="8"/>
    <s v="2"/>
    <n v="209"/>
    <n v="339"/>
    <x v="9"/>
    <s v="MAP_AS"/>
    <x v="0"/>
    <n v="112"/>
    <x v="0"/>
    <n v="45"/>
    <x v="2"/>
    <n v="45"/>
    <n v="7.5"/>
    <n v="4.6900000000000004"/>
    <n v="7.7"/>
    <m/>
    <n v="1.9"/>
    <n v="24.4"/>
    <n v="19.2"/>
    <n v="8.7923200643345414"/>
    <n v="10.377519423266426"/>
    <n v="5.3900000000000006"/>
    <n v="165.94326615333557"/>
    <n v="3944.6912908554077"/>
    <n v="40.007789134979248"/>
    <n v="6.2696278095245361"/>
    <n v="20.504405251040939"/>
    <n v="1.8492021560668945"/>
    <n v="4.87"/>
    <n v="0.37"/>
    <n v="4.9000000000000004"/>
    <n v="6.6"/>
    <n v="3.5102510833740226"/>
    <n v="3.8"/>
    <n v="10.199999999999999"/>
    <n v="4"/>
    <n v="5.6214361572265616"/>
    <n v="3.52"/>
    <n v="0.6169"/>
    <n v="89.7"/>
    <n v="30.5"/>
    <n v="59.2"/>
    <n v="1817.6225550660795"/>
    <n v="2040.6944140969167"/>
    <n v="0.42"/>
    <n v="403.5"/>
    <n v="34"/>
    <n v="235"/>
    <n v="30.5"/>
    <n v="232.44925575101487"/>
    <n v="7136.91"/>
    <n v="8012.8035"/>
    <n v="7.6120000000000001"/>
    <n v="0.15"/>
    <n v="12.9"/>
    <n v="57.4"/>
    <n v="35"/>
    <n v="4.5"/>
    <n v="34.396266666666662"/>
    <n v="34.634853487475908"/>
    <n v="2078.0912092485546"/>
    <n v="2334.0742627514446"/>
    <n v="2.33"/>
    <n v="2.17"/>
    <n v="0.186"/>
    <n v="1.97"/>
    <n v="0.219"/>
    <n v="39.442409444933929"/>
    <n v="3.3807779524229078"/>
    <n v="35.807164334801762"/>
    <n v="3.9805933955947141"/>
    <n v="44.28306878590309"/>
    <n v="3.7956916102202647"/>
    <n v="40.201679957709246"/>
    <n v="4.4691207668722477"/>
    <n v="2.78"/>
    <n v="0.26200000000000001"/>
    <n v="0.77"/>
    <n v="0.25800000000000001"/>
    <n v="0.89"/>
    <n v="0.19900000000000001"/>
    <n v="0.59"/>
    <n v="9.0999999999999998E-2"/>
    <n v="63.518498999999998"/>
    <n v="14.202450900000001"/>
    <n v="42.107768999999998"/>
    <n v="6.4945880999999996"/>
    <n v="71.313951149999994"/>
    <n v="15.945478965"/>
    <n v="47.275540649999996"/>
    <n v="7.2916511849999992"/>
    <n v="1.67"/>
    <n v="0.31900000000000001"/>
    <n v="0.28000000000000003"/>
    <n v="0.111"/>
    <n v="34.704123194450858"/>
    <n v="6.6291109575028893"/>
    <n v="5.818655385895954"/>
    <n v="2.306681242265896"/>
    <n v="38.963265586497101"/>
    <n v="7.442683665923699"/>
    <n v="6.532763092346821"/>
    <n v="2.5897739401803466"/>
    <n v="0.34690078628204624"/>
    <n v="0.37934167512353206"/>
    <n v="6.0016502833654357"/>
    <n v="6.6181391798304415E-2"/>
    <n v="0.15179218302363398"/>
    <n v="5.7550532004007698E-2"/>
    <n v="12.637205838920989"/>
    <n v="-0.11098552922222223"/>
  </r>
  <r>
    <n v="2019"/>
    <n v="9"/>
    <x v="8"/>
    <s v="2"/>
    <n v="210"/>
    <n v="340"/>
    <x v="4"/>
    <s v="Check"/>
    <x v="1"/>
    <n v="0"/>
    <x v="3"/>
    <n v="0"/>
    <x v="1"/>
    <n v="0"/>
    <n v="7.5"/>
    <n v="4.6900000000000004"/>
    <n v="7.7"/>
    <m/>
    <n v="1.9"/>
    <n v="24.4"/>
    <n v="19.2"/>
    <n v="8.7923200643345414"/>
    <n v="10.377519423266426"/>
    <n v="5.3900000000000006"/>
    <n v="165.94326615333557"/>
    <n v="3944.6912908554077"/>
    <n v="40.007789134979248"/>
    <n v="6.2696278095245361"/>
    <n v="20.504405251040939"/>
    <n v="1.8492021560668945"/>
    <n v="4.87"/>
    <n v="0.37"/>
    <n v="4.9000000000000004"/>
    <n v="6.6"/>
    <n v="3.5102510833740226"/>
    <n v="3.8"/>
    <n v="10.199999999999999"/>
    <n v="4"/>
    <n v="5.6214361572265616"/>
    <n v="3.52"/>
    <n v="0.55630000000000002"/>
    <n v="76.400000000000006"/>
    <n v="30.5"/>
    <n v="45.900000000000006"/>
    <n v="1409.2715418502205"/>
    <n v="1582.2275947136566"/>
    <n v="0.34"/>
    <n v="329.8"/>
    <n v="34"/>
    <n v="206.1"/>
    <n v="30.5"/>
    <n v="201.83908045977009"/>
    <n v="6197.08"/>
    <n v="6957.6307272727272"/>
    <n v="4.3120000000000003"/>
    <n v="0.15"/>
    <n v="12.8"/>
    <n v="55.6"/>
    <n v="35"/>
    <n v="4.5"/>
    <n v="19.184838095238092"/>
    <n v="19.34009112028626"/>
    <n v="1160.4054672171756"/>
    <n v="1303.3463224971094"/>
    <n v="1.3"/>
    <n v="1.97"/>
    <n v="0.19700000000000001"/>
    <n v="1.77"/>
    <n v="0.16700000000000001"/>
    <n v="27.762649374449342"/>
    <n v="2.7762649374449344"/>
    <n v="24.944106290748902"/>
    <n v="2.3534834748898681"/>
    <n v="31.169883615859032"/>
    <n v="3.116988361585904"/>
    <n v="28.00542842643172"/>
    <n v="2.6423200831718066"/>
    <n v="2.21"/>
    <n v="0.23499999999999999"/>
    <n v="0.85"/>
    <n v="0.21099999999999999"/>
    <n v="0.54"/>
    <n v="9.0999999999999998E-2"/>
    <n v="0.66"/>
    <n v="5.8999999999999997E-2"/>
    <n v="33.464232000000003"/>
    <n v="5.6393427999999997"/>
    <n v="40.900728000000001"/>
    <n v="3.6562771999999994"/>
    <n v="37.571205927272729"/>
    <n v="6.3314439618181817"/>
    <n v="45.920362799999999"/>
    <n v="4.1050021290909084"/>
    <n v="1.53"/>
    <n v="0.35599999999999998"/>
    <n v="0.32"/>
    <n v="0.10299999999999999"/>
    <n v="17.754203648422788"/>
    <n v="4.1310434632931443"/>
    <n v="3.7132974950949618"/>
    <n v="1.1952176312336906"/>
    <n v="19.933128641638312"/>
    <n v="4.6380351610609392"/>
    <n v="4.1690203694929799"/>
    <n v="1.3419034314305527"/>
    <m/>
    <m/>
    <m/>
    <m/>
    <m/>
    <m/>
    <m/>
    <m/>
  </r>
  <r>
    <n v="2019"/>
    <n v="9"/>
    <x v="8"/>
    <s v="3"/>
    <n v="301"/>
    <n v="341"/>
    <x v="7"/>
    <s v="Urea"/>
    <x v="0"/>
    <n v="112"/>
    <x v="3"/>
    <n v="0"/>
    <x v="1"/>
    <n v="0"/>
    <n v="7.5"/>
    <n v="5.08"/>
    <n v="7.7"/>
    <m/>
    <n v="2.1"/>
    <n v="30.4"/>
    <n v="13"/>
    <n v="9.7450648132192157"/>
    <n v="10.971949069031687"/>
    <n v="4.17"/>
    <n v="180.2549421787262"/>
    <n v="4221.199164390564"/>
    <n v="40.065600872039795"/>
    <n v="6.8865323066711426"/>
    <n v="21.926705380931605"/>
    <n v="1.8691558837890625"/>
    <n v="5.03"/>
    <n v="2.2400000000000002"/>
    <n v="5.0999999999999996"/>
    <n v="5.2"/>
    <n v="4.7221460723876945"/>
    <n v="4.46"/>
    <n v="5.7"/>
    <n v="3.9"/>
    <n v="2.6185446166992179"/>
    <n v="3.28"/>
    <n v="0.66769999999999996"/>
    <n v="162.19999999999999"/>
    <n v="30.5"/>
    <n v="131.69999999999999"/>
    <n v="4043.5961233480175"/>
    <n v="4539.8556475770929"/>
    <n v="0.7"/>
    <n v="486.2"/>
    <n v="34"/>
    <n v="247.1"/>
    <n v="30.5"/>
    <n v="335.29411764705878"/>
    <n v="10294.56"/>
    <n v="11557.983272727273"/>
    <n v="9.636000000000001"/>
    <n v="0.15"/>
    <n v="13.6"/>
    <n v="58.9"/>
    <n v="35"/>
    <n v="4.5"/>
    <n v="43.725942857142854"/>
    <n v="43.675392634186629"/>
    <n v="2620.5235580511976"/>
    <n v="2943.3244145202316"/>
    <n v="2.94"/>
    <n v="2"/>
    <n v="0.186"/>
    <n v="1.98"/>
    <n v="0.159"/>
    <n v="80.871922466960356"/>
    <n v="7.5210887894273117"/>
    <n v="80.06320324229074"/>
    <n v="6.4293178361233476"/>
    <n v="90.797112951541848"/>
    <n v="8.4441315044933916"/>
    <n v="89.889141822026431"/>
    <n v="7.2183704796475769"/>
    <n v="3"/>
    <n v="0.26100000000000001"/>
    <n v="0.92"/>
    <n v="0.23499999999999999"/>
    <n v="1.01"/>
    <n v="0.14799999999999999"/>
    <n v="1.1499999999999999"/>
    <n v="0.11700000000000001"/>
    <n v="103.975056"/>
    <n v="15.235948799999999"/>
    <n v="118.38744"/>
    <n v="12.0446352"/>
    <n v="116.73563105454545"/>
    <n v="17.105815243636361"/>
    <n v="132.91680763636361"/>
    <n v="13.522840429090909"/>
    <n v="1.65"/>
    <n v="0.31900000000000001"/>
    <n v="0.28000000000000003"/>
    <n v="0.107"/>
    <n v="43.238638707844764"/>
    <n v="8.35947015018332"/>
    <n v="7.3374659625433543"/>
    <n v="2.8039602071147813"/>
    <n v="48.545198912898442"/>
    <n v="9.3854051231603641"/>
    <n v="8.2379731488554935"/>
    <n v="3.1480825961697771"/>
    <n v="0.43221140270488295"/>
    <m/>
    <m/>
    <m/>
    <m/>
    <m/>
    <m/>
    <m/>
  </r>
  <r>
    <n v="2019"/>
    <n v="9"/>
    <x v="8"/>
    <s v="3"/>
    <n v="302"/>
    <n v="342"/>
    <x v="4"/>
    <s v="Check"/>
    <x v="1"/>
    <n v="0"/>
    <x v="3"/>
    <n v="0"/>
    <x v="1"/>
    <n v="0"/>
    <n v="7.5"/>
    <n v="5.08"/>
    <n v="7.7"/>
    <m/>
    <n v="2.1"/>
    <n v="30.4"/>
    <n v="13"/>
    <n v="9.7450648132192157"/>
    <n v="10.971949069031687"/>
    <n v="4.17"/>
    <n v="180.2549421787262"/>
    <n v="4221.199164390564"/>
    <n v="40.065600872039795"/>
    <n v="6.8865323066711426"/>
    <n v="21.926705380931605"/>
    <n v="1.8691558837890625"/>
    <n v="5.03"/>
    <n v="2.2400000000000002"/>
    <n v="5.0999999999999996"/>
    <n v="5.2"/>
    <n v="4.7221460723876945"/>
    <n v="4.46"/>
    <n v="5.7"/>
    <n v="3.9"/>
    <n v="2.6185446166992179"/>
    <n v="3.28"/>
    <n v="0.53480000000000005"/>
    <n v="105.6"/>
    <n v="30.5"/>
    <n v="75.099999999999994"/>
    <n v="2305.8015859030834"/>
    <n v="2588.7863259911892"/>
    <n v="0.46"/>
    <n v="424.2"/>
    <n v="34"/>
    <n v="251.8"/>
    <n v="30.5"/>
    <n v="260.8867247565351"/>
    <n v="8010.03"/>
    <n v="8993.0791363636363"/>
    <n v="5.4119999999999999"/>
    <n v="0.15"/>
    <n v="13.2"/>
    <n v="57"/>
    <n v="35"/>
    <n v="4.5"/>
    <n v="24.255314285714284"/>
    <n v="24.339436763005779"/>
    <n v="1460.3662057803467"/>
    <n v="1640.2567702196532"/>
    <n v="1.64"/>
    <n v="1.65"/>
    <n v="0.23"/>
    <n v="1.83"/>
    <n v="0.153"/>
    <n v="38.045726167400879"/>
    <n v="5.3033436475770914"/>
    <n v="42.196169022026424"/>
    <n v="3.5278764264317175"/>
    <n v="42.714974378854627"/>
    <n v="5.954208549779735"/>
    <n v="47.374789765638752"/>
    <n v="3.9608430787665188"/>
    <n v="2.59"/>
    <n v="0.255"/>
    <n v="0.88"/>
    <n v="0.23"/>
    <n v="0.62"/>
    <n v="0.13"/>
    <n v="0.83"/>
    <n v="7.0000000000000007E-2"/>
    <n v="49.662185999999998"/>
    <n v="10.413038999999999"/>
    <n v="66.483249000000001"/>
    <n v="5.6070210000000005"/>
    <n v="55.757090645454539"/>
    <n v="11.691002877272727"/>
    <n v="74.642556831818183"/>
    <n v="6.2951553954545467"/>
    <n v="1.56"/>
    <n v="0.32800000000000001"/>
    <n v="0.28999999999999998"/>
    <n v="0.1"/>
    <n v="22.78171281017341"/>
    <n v="4.7900011549595369"/>
    <n v="4.2350619967630054"/>
    <n v="1.4603662057803468"/>
    <n v="25.577650291421964"/>
    <n v="5.3778649330682073"/>
    <n v="4.7548196054566469"/>
    <n v="1.6395929673988439"/>
    <m/>
    <m/>
    <m/>
    <m/>
    <m/>
    <m/>
    <m/>
    <m/>
  </r>
  <r>
    <n v="2019"/>
    <n v="9"/>
    <x v="8"/>
    <s v="3"/>
    <n v="303"/>
    <n v="343"/>
    <x v="5"/>
    <s v="MAP_AS"/>
    <x v="0"/>
    <n v="112"/>
    <x v="0"/>
    <n v="45"/>
    <x v="0"/>
    <n v="11"/>
    <n v="7.5"/>
    <n v="5.08"/>
    <n v="7.7"/>
    <m/>
    <n v="2.1"/>
    <n v="30.4"/>
    <n v="13"/>
    <n v="9.7450648132192157"/>
    <n v="10.971949069031687"/>
    <n v="4.17"/>
    <n v="180.2549421787262"/>
    <n v="4221.199164390564"/>
    <n v="40.065600872039795"/>
    <n v="6.8865323066711426"/>
    <n v="21.926705380931605"/>
    <n v="1.8691558837890625"/>
    <n v="5.03"/>
    <n v="2.2400000000000002"/>
    <n v="5.0999999999999996"/>
    <n v="5.2"/>
    <n v="4.7221460723876945"/>
    <n v="4.46"/>
    <n v="5.7"/>
    <n v="3.9"/>
    <n v="2.6185446166992179"/>
    <n v="3.28"/>
    <n v="0.67010000000000003"/>
    <n v="115.8"/>
    <n v="30.5"/>
    <n v="85.3"/>
    <n v="2618.973039647577"/>
    <n v="2940.3924581497799"/>
    <n v="0.57999999999999996"/>
    <n v="439.4"/>
    <n v="34"/>
    <n v="284.7"/>
    <n v="30.5"/>
    <n v="363.68031573754314"/>
    <n v="11166.11"/>
    <n v="12536.496227272728"/>
    <n v="9.5040000000000013"/>
    <n v="0.15"/>
    <n v="13.3"/>
    <n v="60"/>
    <n v="35"/>
    <n v="4.5"/>
    <n v="43.117485714285721"/>
    <n v="43.217179322873662"/>
    <n v="2593.0307593724197"/>
    <n v="2912.445002913295"/>
    <n v="2.91"/>
    <n v="1.76"/>
    <n v="0.17699999999999999"/>
    <n v="1.74"/>
    <n v="0.17"/>
    <n v="46.093925497797358"/>
    <n v="4.6355822801762114"/>
    <n v="45.570130889867841"/>
    <n v="4.4522541674008815"/>
    <n v="51.750907263436119"/>
    <n v="5.2044946509251098"/>
    <n v="51.162828771806169"/>
    <n v="4.9986671788546264"/>
    <n v="2.87"/>
    <n v="0.27500000000000002"/>
    <n v="0.74"/>
    <n v="0.24199999999999999"/>
    <n v="0.81"/>
    <n v="0.18"/>
    <n v="0.62"/>
    <n v="0.08"/>
    <n v="90.445491000000018"/>
    <n v="20.098998000000002"/>
    <n v="69.229882000000003"/>
    <n v="8.9328880000000002"/>
    <n v="101.54561944090911"/>
    <n v="22.565693209090913"/>
    <n v="77.726276609090917"/>
    <n v="10.029196981818183"/>
    <n v="1.65"/>
    <n v="0.30299999999999999"/>
    <n v="0.25"/>
    <n v="0.10199999999999999"/>
    <n v="42.785007529644929"/>
    <n v="7.8568832008984311"/>
    <n v="6.4825768984310495"/>
    <n v="2.6448913745598679"/>
    <n v="48.035894817374086"/>
    <n v="8.82113704828142"/>
    <n v="7.278165881420315"/>
    <n v="2.9694916796194879"/>
    <n v="0.42767692674311208"/>
    <n v="0.44959923793483281"/>
    <n v="18.854333398073223"/>
    <n v="0.2439295612749407"/>
    <n v="0.55947147081408422"/>
    <n v="0.26995378905631706"/>
    <n v="104.27681844666317"/>
    <n v="-0.2051639107438015"/>
  </r>
  <r>
    <n v="2019"/>
    <n v="9"/>
    <x v="8"/>
    <s v="3"/>
    <n v="304"/>
    <n v="344"/>
    <x v="6"/>
    <s v="MAP"/>
    <x v="0"/>
    <n v="112"/>
    <x v="0"/>
    <n v="45"/>
    <x v="1"/>
    <n v="0"/>
    <n v="7.5"/>
    <n v="5.08"/>
    <n v="7.7"/>
    <m/>
    <n v="2.1"/>
    <n v="30.4"/>
    <n v="13"/>
    <n v="9.7450648132192157"/>
    <n v="10.971949069031687"/>
    <n v="4.17"/>
    <n v="180.2549421787262"/>
    <n v="4221.199164390564"/>
    <n v="40.065600872039795"/>
    <n v="6.8865323066711426"/>
    <n v="21.926705380931605"/>
    <n v="1.8691558837890625"/>
    <n v="5.03"/>
    <n v="2.2400000000000002"/>
    <n v="5.0999999999999996"/>
    <n v="5.2"/>
    <n v="4.7221460723876945"/>
    <n v="4.46"/>
    <n v="5.7"/>
    <n v="3.9"/>
    <n v="2.6185446166992179"/>
    <n v="3.28"/>
    <n v="0.65429999999999999"/>
    <n v="105.2"/>
    <n v="30.5"/>
    <n v="74.7"/>
    <n v="2293.5203524229078"/>
    <n v="2574.9978502202644"/>
    <n v="0.46"/>
    <n v="433.8"/>
    <n v="34"/>
    <n v="246.1"/>
    <n v="30.5"/>
    <n v="248.06403201600799"/>
    <n v="7616.33"/>
    <n v="8551.0614090909094"/>
    <n v="6.8640000000000008"/>
    <n v="0.15"/>
    <n v="12.9"/>
    <n v="57.9"/>
    <n v="35"/>
    <n v="4.5"/>
    <n v="30.948342857142858"/>
    <n v="31.16301344343518"/>
    <n v="1869.7808066061107"/>
    <n v="2100.1038059653179"/>
    <n v="2.1"/>
    <n v="1.52"/>
    <n v="0.14299999999999999"/>
    <n v="1.37"/>
    <n v="0.13600000000000001"/>
    <n v="34.861509356828201"/>
    <n v="3.2797341039647576"/>
    <n v="31.421228828193836"/>
    <n v="3.1191876792951549"/>
    <n v="39.139967323348024"/>
    <n v="3.6822469258149777"/>
    <n v="35.277470548017625"/>
    <n v="3.5019970762995603"/>
    <n v="3.04"/>
    <n v="0.28100000000000003"/>
    <n v="0.82"/>
    <n v="0.26"/>
    <n v="0.92"/>
    <n v="0.152"/>
    <n v="0.64"/>
    <n v="7.6999999999999999E-2"/>
    <n v="70.070235999999994"/>
    <n v="11.576821599999999"/>
    <n v="48.744512"/>
    <n v="5.8645740999999996"/>
    <n v="78.669764963636354"/>
    <n v="12.99761334181818"/>
    <n v="54.726793018181816"/>
    <n v="6.584317285"/>
    <n v="1.76"/>
    <n v="0.32700000000000001"/>
    <n v="0.28000000000000003"/>
    <n v="0.106"/>
    <n v="32.908142196267548"/>
    <n v="6.1141832376019822"/>
    <n v="5.2353862584971109"/>
    <n v="1.9819676550024772"/>
    <n v="36.94686873853675"/>
    <n v="6.8645602713076803"/>
    <n v="5.8779109356763017"/>
    <n v="2.2252091399345995"/>
    <n v="0.32894824453573795"/>
    <n v="0.34987565093311312"/>
    <n v="0.80230679922928583"/>
    <n v="-1.2173919708314192E-2"/>
    <n v="-2.7921834193381175E-2"/>
    <m/>
    <m/>
    <m/>
  </r>
  <r>
    <n v="2019"/>
    <n v="9"/>
    <x v="8"/>
    <s v="3"/>
    <n v="305"/>
    <n v="345"/>
    <x v="2"/>
    <s v="MAP"/>
    <x v="0"/>
    <n v="112"/>
    <x v="2"/>
    <n v="135"/>
    <x v="1"/>
    <n v="0"/>
    <n v="7.5"/>
    <n v="5.08"/>
    <n v="7.7"/>
    <m/>
    <n v="2.1"/>
    <n v="30.4"/>
    <n v="13"/>
    <n v="9.7450648132192157"/>
    <n v="10.971949069031687"/>
    <n v="4.17"/>
    <n v="180.2549421787262"/>
    <n v="4221.199164390564"/>
    <n v="40.065600872039795"/>
    <n v="6.8865323066711426"/>
    <n v="21.926705380931605"/>
    <n v="1.8691558837890625"/>
    <n v="5.03"/>
    <n v="2.2400000000000002"/>
    <n v="5.0999999999999996"/>
    <n v="5.2"/>
    <n v="4.7221460723876945"/>
    <n v="4.46"/>
    <n v="5.7"/>
    <n v="3.9"/>
    <n v="2.6185446166992179"/>
    <n v="3.28"/>
    <n v="0.67300000000000004"/>
    <n v="89.4"/>
    <n v="30.5"/>
    <n v="58.900000000000006"/>
    <n v="1808.4116299559473"/>
    <n v="2030.3530572687228"/>
    <n v="0.28000000000000003"/>
    <n v="249.9"/>
    <n v="34"/>
    <n v="153.6"/>
    <n v="30.5"/>
    <n v="159.64798517832332"/>
    <n v="4901.6899999999996"/>
    <n v="5503.2610454545456"/>
    <n v="8.8880000000000017"/>
    <n v="0.15"/>
    <n v="13.1"/>
    <n v="59"/>
    <n v="35"/>
    <n v="4.5"/>
    <n v="40.278019047619054"/>
    <n v="40.464275783099382"/>
    <n v="2427.8565469859627"/>
    <n v="2726.9243307283241"/>
    <n v="2.73"/>
    <n v="1.92"/>
    <n v="0.19"/>
    <n v="1.64"/>
    <n v="0.16300000000000001"/>
    <n v="34.721503295154186"/>
    <n v="3.4359820969163"/>
    <n v="29.657950731277531"/>
    <n v="2.9477109568281943"/>
    <n v="38.982778699559468"/>
    <n v="3.8576708088105733"/>
    <n v="33.297790139207045"/>
    <n v="3.309475483348018"/>
    <n v="2.98"/>
    <n v="0.27100000000000002"/>
    <n v="0.71"/>
    <n v="0.24"/>
    <n v="0.71"/>
    <n v="0.125"/>
    <n v="0.88"/>
    <n v="8.3000000000000004E-2"/>
    <n v="34.801998999999995"/>
    <n v="6.1271125"/>
    <n v="43.134872000000001"/>
    <n v="4.0684027"/>
    <n v="39.073153422727266"/>
    <n v="6.8790763068181819"/>
    <n v="48.428697199999995"/>
    <n v="4.5677066677272729"/>
    <n v="1.78"/>
    <n v="0.34200000000000003"/>
    <n v="0.28999999999999998"/>
    <n v="0.10100000000000001"/>
    <n v="43.215846536350135"/>
    <n v="8.3032693906919928"/>
    <n v="7.0407839862592914"/>
    <n v="2.4521351124558226"/>
    <n v="48.519609520356745"/>
    <n v="9.3223069977314648"/>
    <n v="7.9048802027547493"/>
    <n v="2.7530789671663096"/>
    <n v="0.43198357322859104"/>
    <n v="0.15838102272734395"/>
    <n v="4.9105505979875863"/>
    <n v="-3.1174938484817425E-2"/>
    <n v="-7.1502152488113355E-2"/>
    <m/>
    <m/>
    <m/>
  </r>
  <r>
    <n v="2019"/>
    <n v="9"/>
    <x v="8"/>
    <s v="3"/>
    <n v="306"/>
    <n v="346"/>
    <x v="0"/>
    <s v="MAP_ES"/>
    <x v="0"/>
    <n v="112"/>
    <x v="0"/>
    <n v="45"/>
    <x v="0"/>
    <n v="11"/>
    <n v="7.5"/>
    <n v="5.08"/>
    <n v="7.7"/>
    <m/>
    <n v="2.1"/>
    <n v="30.4"/>
    <n v="13"/>
    <n v="9.7450648132192157"/>
    <n v="10.971949069031687"/>
    <n v="4.17"/>
    <n v="180.2549421787262"/>
    <n v="4221.199164390564"/>
    <n v="40.065600872039795"/>
    <n v="6.8865323066711426"/>
    <n v="21.926705380931605"/>
    <n v="1.8691558837890625"/>
    <n v="5.03"/>
    <n v="2.2400000000000002"/>
    <n v="5.0999999999999996"/>
    <n v="5.2"/>
    <n v="4.7221460723876945"/>
    <n v="4.46"/>
    <n v="5.7"/>
    <n v="3.9"/>
    <n v="2.6185446166992179"/>
    <n v="3.28"/>
    <n v="0.66210000000000002"/>
    <n v="103.1"/>
    <n v="30.5"/>
    <n v="72.599999999999994"/>
    <n v="2229.0438766519824"/>
    <n v="2502.6083524229075"/>
    <n v="0.44"/>
    <n v="377"/>
    <n v="34"/>
    <n v="229.8"/>
    <n v="30.5"/>
    <n v="255.66180758017492"/>
    <n v="7849.61"/>
    <n v="8812.9712272727265"/>
    <n v="7.48"/>
    <n v="0.15"/>
    <n v="12.9"/>
    <n v="58"/>
    <n v="35"/>
    <n v="4.5"/>
    <n v="33.787809523809521"/>
    <n v="34.022175832645196"/>
    <n v="2041.3305499587118"/>
    <n v="2292.7853586127167"/>
    <n v="2.29"/>
    <n v="1.68"/>
    <n v="0.18099999999999999"/>
    <n v="1.57"/>
    <n v="0.154"/>
    <n v="37.447937127753299"/>
    <n v="4.0345694167400881"/>
    <n v="34.995988863436125"/>
    <n v="3.4327275700440527"/>
    <n v="42.043820320704839"/>
    <n v="4.5297211178854626"/>
    <n v="39.290951133039648"/>
    <n v="3.8540168627312776"/>
    <n v="3.02"/>
    <n v="0.27500000000000002"/>
    <n v="0.79"/>
    <n v="0.251"/>
    <n v="0.61"/>
    <n v="9.7000000000000003E-2"/>
    <n v="0.94"/>
    <n v="7.1999999999999995E-2"/>
    <n v="47.882620999999993"/>
    <n v="7.6141217000000001"/>
    <n v="73.786333999999982"/>
    <n v="5.6517191999999996"/>
    <n v="53.759124486363632"/>
    <n v="8.5485820904545449"/>
    <n v="82.841929536363608"/>
    <n v="6.3453392836363633"/>
    <n v="1.78"/>
    <n v="0.32100000000000001"/>
    <n v="0.28000000000000003"/>
    <n v="0.105"/>
    <n v="36.335683789265069"/>
    <n v="6.5526710653674654"/>
    <n v="5.715725539884394"/>
    <n v="2.1433970774566471"/>
    <n v="40.795063163402148"/>
    <n v="7.3568625142989266"/>
    <n v="6.4172009470520246"/>
    <n v="2.4064503551445084"/>
    <n v="0.36320978939491999"/>
    <n v="0.37496750837405335"/>
    <n v="5.0841190802825924"/>
    <n v="-0.10010123100547842"/>
    <n v="-0.22958997937036335"/>
    <n v="0.21876821410404623"/>
    <n v="47.944123510246961"/>
    <n v="-0.54006006512396698"/>
  </r>
  <r>
    <n v="2019"/>
    <n v="9"/>
    <x v="8"/>
    <s v="3"/>
    <n v="307"/>
    <n v="347"/>
    <x v="8"/>
    <s v="MES10"/>
    <x v="0"/>
    <n v="112"/>
    <x v="0"/>
    <n v="45"/>
    <x v="0"/>
    <n v="11"/>
    <n v="7.5"/>
    <n v="5.08"/>
    <n v="7.7"/>
    <m/>
    <n v="2.1"/>
    <n v="30.4"/>
    <n v="13"/>
    <n v="9.7450648132192157"/>
    <n v="10.971949069031687"/>
    <n v="4.17"/>
    <n v="180.2549421787262"/>
    <n v="4221.199164390564"/>
    <n v="40.065600872039795"/>
    <n v="6.8865323066711426"/>
    <n v="21.926705380931605"/>
    <n v="1.8691558837890625"/>
    <n v="5.03"/>
    <n v="2.2400000000000002"/>
    <n v="5.0999999999999996"/>
    <n v="5.2"/>
    <n v="4.7221460723876945"/>
    <n v="4.46"/>
    <n v="5.7"/>
    <n v="3.9"/>
    <n v="2.6185446166992179"/>
    <n v="3.28"/>
    <n v="0.53739999999999999"/>
    <n v="97.2"/>
    <n v="30.5"/>
    <n v="66.7"/>
    <n v="2047.8956828193836"/>
    <n v="2299.2283348017627"/>
    <n v="0.54"/>
    <n v="436"/>
    <n v="34"/>
    <n v="224.1"/>
    <n v="30.5"/>
    <n v="260.05970149253733"/>
    <n v="7984.63"/>
    <n v="8964.5618636363633"/>
    <n v="4.0920000000000005"/>
    <n v="0.15"/>
    <n v="12.8"/>
    <n v="52.4"/>
    <n v="35"/>
    <n v="4.5"/>
    <n v="18.170742857142859"/>
    <n v="18.317789331131298"/>
    <n v="1099.0673598678779"/>
    <n v="1234.4524755606938"/>
    <n v="1.23"/>
    <n v="2.5499999999999998"/>
    <n v="0.23599999999999999"/>
    <n v="1.99"/>
    <n v="0.22600000000000001"/>
    <n v="52.221339911894276"/>
    <n v="4.8330338114537446"/>
    <n v="40.753124088105736"/>
    <n v="4.6282442431718067"/>
    <n v="58.630322537444933"/>
    <n v="5.4261788701321585"/>
    <n v="45.754643862555078"/>
    <n v="5.1962560366519828"/>
    <n v="2.89"/>
    <n v="0.26"/>
    <n v="1.01"/>
    <n v="0.27700000000000002"/>
    <n v="1.06"/>
    <n v="0.16900000000000001"/>
    <n v="1.32"/>
    <n v="0.13700000000000001"/>
    <n v="84.637078000000002"/>
    <n v="13.494024700000001"/>
    <n v="105.397116"/>
    <n v="10.938943100000001"/>
    <n v="95.024355754545454"/>
    <n v="15.150109549545455"/>
    <n v="118.3322166"/>
    <n v="12.281449753181819"/>
    <n v="1.86"/>
    <n v="0.36399999999999999"/>
    <n v="0.35"/>
    <n v="0.124"/>
    <n v="20.442652893542533"/>
    <n v="4.0006051899190753"/>
    <n v="3.8467357595375722"/>
    <n v="1.3628435262361687"/>
    <n v="22.951523930477297"/>
    <n v="4.491588554136416"/>
    <n v="4.318835148208092"/>
    <n v="1.5301015953651529"/>
    <n v="0.20434379865257005"/>
    <n v="0.22892908023121386"/>
    <n v="-18.434389431984584"/>
    <n v="-1.7073375473736184E-2"/>
    <n v="-3.9159118059027942E-2"/>
    <n v="0.1391001450331957"/>
    <n v="-48.267956767209668"/>
    <n v="-4.1365880165274274E-4"/>
  </r>
  <r>
    <n v="2019"/>
    <n v="9"/>
    <x v="8"/>
    <s v="3"/>
    <n v="308"/>
    <n v="348"/>
    <x v="3"/>
    <s v="MESZ"/>
    <x v="0"/>
    <n v="112"/>
    <x v="0"/>
    <n v="45"/>
    <x v="0"/>
    <n v="11"/>
    <n v="7.5"/>
    <n v="5.08"/>
    <n v="7.7"/>
    <m/>
    <n v="2.1"/>
    <n v="30.4"/>
    <n v="13"/>
    <n v="9.7450648132192157"/>
    <n v="10.971949069031687"/>
    <n v="4.17"/>
    <n v="180.2549421787262"/>
    <n v="4221.199164390564"/>
    <n v="40.065600872039795"/>
    <n v="6.8865323066711426"/>
    <n v="21.926705380931605"/>
    <n v="1.8691558837890625"/>
    <n v="5.03"/>
    <n v="2.2400000000000002"/>
    <n v="5.0999999999999996"/>
    <n v="5.2"/>
    <n v="4.7221460723876945"/>
    <n v="4.46"/>
    <n v="5.7"/>
    <n v="3.9"/>
    <n v="2.6185446166992179"/>
    <n v="3.28"/>
    <n v="0.65939999999999999"/>
    <n v="93.1"/>
    <n v="30.5"/>
    <n v="62.599999999999994"/>
    <n v="1922.013039647577"/>
    <n v="2157.8964581497794"/>
    <n v="0.3"/>
    <n v="310.39999999999998"/>
    <n v="34"/>
    <n v="179.8"/>
    <n v="30.5"/>
    <n v="162.04775687409554"/>
    <n v="4975.37"/>
    <n v="5585.9835909090907"/>
    <n v="7.128000000000001"/>
    <n v="0.15"/>
    <n v="13"/>
    <n v="57.6"/>
    <n v="35"/>
    <n v="4.5"/>
    <n v="32.165257142857143"/>
    <n v="32.351183484723371"/>
    <n v="1941.0710090834023"/>
    <n v="2180.1756652023123"/>
    <n v="2.1800000000000002"/>
    <n v="1.83"/>
    <n v="0.17799999999999999"/>
    <n v="1.64"/>
    <n v="0.17100000000000001"/>
    <n v="35.172838625550661"/>
    <n v="3.4211832105726869"/>
    <n v="31.52101385022026"/>
    <n v="3.2866422977973571"/>
    <n v="39.489505184140967"/>
    <n v="3.8410556955066077"/>
    <n v="35.389501913656382"/>
    <n v="3.6900029434361237"/>
    <n v="2.97"/>
    <n v="0.26800000000000002"/>
    <n v="0.8"/>
    <n v="0.253"/>
    <n v="0.91"/>
    <n v="0.13100000000000001"/>
    <n v="0.91"/>
    <n v="0.11"/>
    <n v="45.275866999999998"/>
    <n v="6.5177347000000001"/>
    <n v="45.275866999999998"/>
    <n v="5.4729070000000002"/>
    <n v="50.832450677272725"/>
    <n v="7.3176385040909091"/>
    <n v="50.832450677272725"/>
    <n v="6.1445819500000001"/>
    <n v="1.69"/>
    <n v="0.33200000000000002"/>
    <n v="0.28999999999999998"/>
    <n v="0.106"/>
    <n v="32.804100053509494"/>
    <n v="6.4443557501568955"/>
    <n v="5.6291059263418664"/>
    <n v="2.0575352696284064"/>
    <n v="36.830057787349297"/>
    <n v="7.2352539558579698"/>
    <n v="6.319950744574732"/>
    <n v="2.3100509618100742"/>
    <n v="0.32790824416094072"/>
    <n v="0.36876931477359681"/>
    <n v="2.5816814489402735"/>
    <n v="-0.13015794533446937"/>
    <n v="-0.2985273975561224"/>
    <n v="0.21000463289182492"/>
    <n v="37.706878654755656"/>
    <n v="-0.5583107318181818"/>
  </r>
  <r>
    <n v="2019"/>
    <n v="9"/>
    <x v="8"/>
    <s v="3"/>
    <n v="309"/>
    <n v="349"/>
    <x v="1"/>
    <s v="MAP"/>
    <x v="0"/>
    <n v="112"/>
    <x v="1"/>
    <n v="90"/>
    <x v="1"/>
    <n v="0"/>
    <n v="7.5"/>
    <n v="5.08"/>
    <n v="7.7"/>
    <m/>
    <n v="2.1"/>
    <n v="30.4"/>
    <n v="13"/>
    <n v="9.7450648132192157"/>
    <n v="10.971949069031687"/>
    <n v="4.17"/>
    <n v="180.2549421787262"/>
    <n v="4221.199164390564"/>
    <n v="40.065600872039795"/>
    <n v="6.8865323066711426"/>
    <n v="21.926705380931605"/>
    <n v="1.8691558837890625"/>
    <n v="5.03"/>
    <n v="2.2400000000000002"/>
    <n v="5.0999999999999996"/>
    <n v="5.2"/>
    <n v="4.7221460723876945"/>
    <n v="4.46"/>
    <n v="5.7"/>
    <n v="3.9"/>
    <n v="2.6185446166992179"/>
    <n v="3.28"/>
    <n v="0.64690000000000003"/>
    <n v="100.9"/>
    <n v="30.5"/>
    <n v="70.400000000000006"/>
    <n v="2161.4970925110138"/>
    <n v="2426.7717356828198"/>
    <n v="0.4"/>
    <n v="367.5"/>
    <n v="34"/>
    <n v="209.6"/>
    <n v="30.5"/>
    <n v="214.81259370314842"/>
    <n v="6595.41"/>
    <n v="7404.8466818181823"/>
    <n v="8.0080000000000009"/>
    <n v="0.15"/>
    <n v="12.9"/>
    <n v="57.1"/>
    <n v="35"/>
    <n v="4.5"/>
    <n v="36.221638095238092"/>
    <n v="36.472886451968066"/>
    <n v="2188.3731871180839"/>
    <n v="2457.9409751676299"/>
    <n v="2.46"/>
    <n v="2.3199999999999998"/>
    <n v="0.17399999999999999"/>
    <n v="1.85"/>
    <n v="0.20100000000000001"/>
    <n v="50.146732546255514"/>
    <n v="3.7610049409691637"/>
    <n v="39.987696211453759"/>
    <n v="4.344609155947138"/>
    <n v="56.301104267841417"/>
    <n v="4.2225828200881068"/>
    <n v="44.895277110132177"/>
    <n v="4.8778111887224682"/>
    <n v="2.92"/>
    <n v="0.28100000000000003"/>
    <n v="0.8"/>
    <n v="0.253"/>
    <n v="0.79"/>
    <n v="0.111"/>
    <n v="0.82"/>
    <n v="8.5000000000000006E-2"/>
    <n v="52.103739000000004"/>
    <n v="7.3209051000000001"/>
    <n v="54.082361999999989"/>
    <n v="5.6060984999999999"/>
    <n v="58.498288786363638"/>
    <n v="8.2193798168181811"/>
    <n v="60.719742790909073"/>
    <n v="6.2941196795454548"/>
    <n v="1.69"/>
    <n v="0.38600000000000001"/>
    <n v="0.34"/>
    <n v="0.11"/>
    <n v="36.983506862295613"/>
    <n v="8.4471205022758049"/>
    <n v="7.4404688362014859"/>
    <n v="2.4072105058298923"/>
    <n v="41.522391795395528"/>
    <n v="9.4838125639187449"/>
    <n v="8.3536172842807588"/>
    <n v="2.7026408860908333"/>
    <n v="0.36968539842116621"/>
    <n v="0.24168737420791908"/>
    <n v="4.3771219463069988"/>
    <n v="-3.0075640214034156E-2"/>
    <n v="-6.8980826178977425E-2"/>
    <m/>
    <m/>
    <m/>
  </r>
  <r>
    <n v="2019"/>
    <n v="9"/>
    <x v="8"/>
    <s v="3"/>
    <n v="310"/>
    <n v="350"/>
    <x v="9"/>
    <s v="MAP_AS"/>
    <x v="0"/>
    <n v="112"/>
    <x v="0"/>
    <n v="45"/>
    <x v="2"/>
    <n v="45"/>
    <n v="7.5"/>
    <n v="5.08"/>
    <n v="7.7"/>
    <m/>
    <n v="2.1"/>
    <n v="30.4"/>
    <n v="13"/>
    <n v="9.7450648132192157"/>
    <n v="10.971949069031687"/>
    <n v="4.17"/>
    <n v="180.2549421787262"/>
    <n v="4221.199164390564"/>
    <n v="40.065600872039795"/>
    <n v="6.8865323066711426"/>
    <n v="21.926705380931605"/>
    <n v="1.8691558837890625"/>
    <n v="5.03"/>
    <n v="2.2400000000000002"/>
    <n v="5.0999999999999996"/>
    <n v="5.2"/>
    <n v="4.7221460723876945"/>
    <n v="4.46"/>
    <n v="5.7"/>
    <n v="3.9"/>
    <n v="2.6185446166992179"/>
    <n v="3.28"/>
    <n v="0.65129999999999999"/>
    <n v="99.8"/>
    <n v="30.5"/>
    <n v="69.3"/>
    <n v="2127.7237004405288"/>
    <n v="2388.8534273127757"/>
    <n v="0.36"/>
    <n v="320.8"/>
    <n v="34"/>
    <n v="181.1"/>
    <n v="30.5"/>
    <n v="189.03765690376568"/>
    <n v="5804.04"/>
    <n v="6516.3540000000003"/>
    <n v="6.16"/>
    <n v="0.15"/>
    <n v="12.6"/>
    <n v="54.9"/>
    <n v="35"/>
    <n v="4.5"/>
    <n v="27.703238095238092"/>
    <n v="27.991479878887969"/>
    <n v="1679.4887927332782"/>
    <n v="1886.37127583815"/>
    <n v="1.89"/>
    <n v="2.13"/>
    <n v="0.20300000000000001"/>
    <n v="1.89"/>
    <n v="0.23"/>
    <n v="45.320514819383263"/>
    <n v="4.3192791118942733"/>
    <n v="40.213977938325996"/>
    <n v="4.8937645110132157"/>
    <n v="50.88257800176212"/>
    <n v="4.8493724574449342"/>
    <n v="45.149329776211459"/>
    <n v="5.4943628828193827"/>
    <n v="2.84"/>
    <n v="0.28199999999999997"/>
    <n v="0.88"/>
    <n v="0.28599999999999998"/>
    <n v="0.78"/>
    <n v="0.124"/>
    <n v="0.92"/>
    <n v="0.106"/>
    <n v="45.271512000000001"/>
    <n v="7.1970096000000003"/>
    <n v="53.397168000000001"/>
    <n v="6.1522823999999998"/>
    <n v="50.827561199999998"/>
    <n v="8.0802789599999993"/>
    <n v="59.950456799999998"/>
    <n v="6.9073352400000001"/>
    <n v="1.76"/>
    <n v="0.307"/>
    <n v="0.28000000000000003"/>
    <n v="0.113"/>
    <n v="29.559002752105698"/>
    <n v="5.1560305936911632"/>
    <n v="4.7025686196531797"/>
    <n v="1.8978223357886042"/>
    <n v="33.18669854440958"/>
    <n v="5.7888161665532598"/>
    <n v="5.2797020411560709"/>
    <n v="2.1307368951808421"/>
    <n v="0.29547040387576318"/>
    <n v="0.29504669554297958"/>
    <n v="-3.9473049813744434"/>
    <n v="-0.14535344163214983"/>
    <n v="-0.33337945328474733"/>
    <n v="4.7349708781796493E-2"/>
    <n v="2.6882505741811098"/>
    <n v="-0.11952588355555555"/>
  </r>
  <r>
    <n v="2019"/>
    <n v="9"/>
    <x v="8"/>
    <s v="4"/>
    <n v="401"/>
    <n v="351"/>
    <x v="7"/>
    <s v="Urea"/>
    <x v="0"/>
    <n v="112"/>
    <x v="3"/>
    <n v="0"/>
    <x v="1"/>
    <n v="0"/>
    <n v="7.5"/>
    <n v="5.86"/>
    <n v="7.6"/>
    <m/>
    <n v="2"/>
    <n v="32"/>
    <n v="26.5"/>
    <n v="12.042860972294024"/>
    <n v="14.927406151133239"/>
    <n v="12"/>
    <n v="203.06696534156799"/>
    <n v="4003.4150457382202"/>
    <n v="67.695543766021729"/>
    <n v="7.2685253620147705"/>
    <n v="21.125195334677421"/>
    <n v="2.0295448303222656"/>
    <n v="15.91"/>
    <n v="4.5199999999999996"/>
    <n v="6.4"/>
    <n v="5.3"/>
    <n v="0.41092113494872962"/>
    <n v="2.58"/>
    <n v="9.4"/>
    <n v="3.2"/>
    <n v="3.1254968811035155"/>
    <n v="2.38"/>
    <n v="0.61780000000000002"/>
    <n v="96.1"/>
    <n v="30.5"/>
    <n v="65.599999999999994"/>
    <n v="2014.1222907488986"/>
    <n v="2261.3100264317181"/>
    <n v="0.5"/>
    <n v="450.6"/>
    <n v="34"/>
    <n v="202.7"/>
    <n v="30.5"/>
    <n v="206.67306769083052"/>
    <n v="6345.5"/>
    <n v="7124.2659090909092"/>
    <n v="7.48"/>
    <n v="0.15"/>
    <n v="13.5"/>
    <n v="53.7"/>
    <n v="35"/>
    <n v="4.5"/>
    <n v="33.787809523809521"/>
    <n v="33.787809523809521"/>
    <n v="2027.2685714285712"/>
    <n v="2276.9911999999999"/>
    <n v="2.2799999999999998"/>
    <n v="2.74"/>
    <n v="0.25"/>
    <n v="2.34"/>
    <n v="0.221"/>
    <n v="55.186950766519821"/>
    <n v="5.035305726872247"/>
    <n v="47.130461603524225"/>
    <n v="4.4512102625550662"/>
    <n v="61.959894724229066"/>
    <n v="5.6532750660792956"/>
    <n v="52.914654618502198"/>
    <n v="4.9974951584140967"/>
    <n v="2.96"/>
    <n v="0.26900000000000002"/>
    <n v="1.1100000000000001"/>
    <n v="0.28299999999999997"/>
    <n v="1.36"/>
    <n v="0.19900000000000001"/>
    <n v="1.58"/>
    <n v="0.156"/>
    <n v="86.2988"/>
    <n v="12.627545"/>
    <n v="100.25890000000001"/>
    <n v="9.8989799999999999"/>
    <n v="96.890016363636363"/>
    <n v="14.177289159090909"/>
    <n v="112.56340136363637"/>
    <n v="11.113854818181817"/>
    <n v="1.92"/>
    <n v="0.33800000000000002"/>
    <n v="0.31"/>
    <n v="0.11799999999999999"/>
    <n v="38.923556571428563"/>
    <n v="6.8521677714285714"/>
    <n v="6.2845325714285707"/>
    <n v="2.3921769142857139"/>
    <n v="43.700538514285704"/>
    <n v="7.6931156342857143"/>
    <n v="7.0558161142857134"/>
    <n v="2.6857622628571423"/>
    <n v="0.38907804423888526"/>
    <m/>
    <m/>
    <m/>
    <m/>
    <m/>
    <m/>
    <m/>
  </r>
  <r>
    <n v="2019"/>
    <n v="9"/>
    <x v="8"/>
    <s v="4"/>
    <n v="402"/>
    <n v="352"/>
    <x v="6"/>
    <s v="MAP"/>
    <x v="0"/>
    <n v="112"/>
    <x v="0"/>
    <n v="45"/>
    <x v="1"/>
    <n v="0"/>
    <n v="7.5"/>
    <n v="5.86"/>
    <n v="7.6"/>
    <m/>
    <n v="2"/>
    <n v="32"/>
    <n v="26.5"/>
    <n v="12.042860972294024"/>
    <n v="14.927406151133239"/>
    <n v="12"/>
    <n v="203.06696534156799"/>
    <n v="4003.4150457382202"/>
    <n v="67.695543766021729"/>
    <n v="7.2685253620147705"/>
    <n v="21.125195334677421"/>
    <n v="2.0295448303222656"/>
    <n v="15.91"/>
    <n v="4.5199999999999996"/>
    <n v="6.4"/>
    <n v="5.3"/>
    <n v="0.41092113494872962"/>
    <n v="2.58"/>
    <n v="9.4"/>
    <n v="3.2"/>
    <n v="3.1254968811035155"/>
    <n v="2.38"/>
    <n v="0.65239999999999998"/>
    <n v="114.9"/>
    <n v="30.5"/>
    <n v="84.4"/>
    <n v="2591.3402643171812"/>
    <n v="2909.368387665199"/>
    <n v="0.78"/>
    <n v="533.79999999999995"/>
    <n v="34"/>
    <n v="257.3"/>
    <n v="30.5"/>
    <n v="353.94957983193279"/>
    <n v="10867.34"/>
    <n v="12201.059000000001"/>
    <n v="5.5440000000000005"/>
    <n v="0.15"/>
    <n v="13"/>
    <n v="53.6"/>
    <n v="35"/>
    <n v="4.5"/>
    <n v="24.863771428571429"/>
    <n v="25.007492650701902"/>
    <n v="1500.4495590421141"/>
    <n v="1685.277663815029"/>
    <n v="1.68"/>
    <n v="2.7"/>
    <n v="0.254"/>
    <n v="2.04"/>
    <n v="0.223"/>
    <n v="69.966187136563903"/>
    <n v="6.5820042713656406"/>
    <n v="52.863341392070502"/>
    <n v="5.7786887894273145"/>
    <n v="78.552946466960378"/>
    <n v="7.3897957046696057"/>
    <n v="59.35111510837006"/>
    <n v="6.4878915044933931"/>
    <n v="2.65"/>
    <n v="0.25900000000000001"/>
    <n v="0.97"/>
    <n v="0.245"/>
    <n v="1.1599999999999999"/>
    <n v="0.188"/>
    <n v="1.1599999999999999"/>
    <n v="0.13"/>
    <n v="126.061144"/>
    <n v="20.4305992"/>
    <n v="126.061144"/>
    <n v="14.127542"/>
    <n v="141.53228439999998"/>
    <n v="22.937990920000001"/>
    <n v="141.53228439999998"/>
    <n v="15.861376699999999"/>
    <n v="1.89"/>
    <n v="0.372"/>
    <n v="0.35"/>
    <n v="0.114"/>
    <n v="28.358496665895956"/>
    <n v="5.5816723596366637"/>
    <n v="5.2515734566473986"/>
    <n v="1.7105124973080099"/>
    <n v="31.838857620346822"/>
    <n v="6.2666957855920726"/>
    <n v="5.8960847445086699"/>
    <n v="1.9204390310685384"/>
    <n v="0.28347020139523676"/>
    <n v="0.31940345492314332"/>
    <n v="-8.416051915221578"/>
    <n v="0.19543748234649053"/>
    <n v="0.44825110629929021"/>
    <m/>
    <m/>
    <m/>
  </r>
  <r>
    <n v="2019"/>
    <n v="9"/>
    <x v="8"/>
    <s v="4"/>
    <n v="403"/>
    <n v="353"/>
    <x v="8"/>
    <s v="MES10"/>
    <x v="0"/>
    <n v="112"/>
    <x v="0"/>
    <n v="45"/>
    <x v="0"/>
    <n v="11"/>
    <n v="7.5"/>
    <n v="5.86"/>
    <n v="7.6"/>
    <m/>
    <n v="2"/>
    <n v="32"/>
    <n v="26.5"/>
    <n v="12.042860972294024"/>
    <n v="14.927406151133239"/>
    <n v="12"/>
    <n v="203.06696534156799"/>
    <n v="4003.4150457382202"/>
    <n v="67.695543766021729"/>
    <n v="7.2685253620147705"/>
    <n v="21.125195334677421"/>
    <n v="2.0295448303222656"/>
    <n v="15.91"/>
    <n v="4.5199999999999996"/>
    <n v="6.4"/>
    <n v="5.3"/>
    <n v="0.41092113494872962"/>
    <n v="2.58"/>
    <n v="9.4"/>
    <n v="3.2"/>
    <n v="3.1254968811035155"/>
    <n v="2.38"/>
    <n v="0.70179999999999998"/>
    <n v="85"/>
    <n v="30.5"/>
    <n v="54.5"/>
    <n v="1673.318061674009"/>
    <n v="1878.6798237885464"/>
    <n v="0.62"/>
    <n v="520.70000000000005"/>
    <n v="34"/>
    <n v="296.10000000000002"/>
    <n v="30.5"/>
    <n v="338.343949044586"/>
    <n v="10388.200000000001"/>
    <n v="11663.115454545456"/>
    <n v="10.032"/>
    <n v="0.15"/>
    <n v="13.3"/>
    <n v="59.7"/>
    <n v="35"/>
    <n v="4.5"/>
    <n v="45.551314285714284"/>
    <n v="45.656635243600327"/>
    <n v="2739.3981146160195"/>
    <n v="3076.8421550982653"/>
    <n v="3.08"/>
    <n v="2.5099999999999998"/>
    <n v="0.20899999999999999"/>
    <n v="2.23"/>
    <n v="0.21099999999999999"/>
    <n v="42.000283348017618"/>
    <n v="3.4972347488986784"/>
    <n v="37.314992775330403"/>
    <n v="3.5307011101321586"/>
    <n v="47.154863577092506"/>
    <n v="3.9264408317180619"/>
    <n v="41.894560070484587"/>
    <n v="3.9640144281938325"/>
    <n v="2.74"/>
    <n v="0.27100000000000002"/>
    <n v="0.78"/>
    <n v="0.24"/>
    <n v="0.85"/>
    <n v="9.9000000000000005E-2"/>
    <n v="1.3"/>
    <n v="0.10299999999999999"/>
    <n v="88.299700000000016"/>
    <n v="10.284318000000001"/>
    <n v="135.04660000000001"/>
    <n v="10.699845999999999"/>
    <n v="99.136481363636378"/>
    <n v="11.546484300000001"/>
    <n v="151.62050090909094"/>
    <n v="12.013008918181816"/>
    <n v="1.63"/>
    <n v="0.38800000000000001"/>
    <n v="0.33"/>
    <n v="0.112"/>
    <n v="44.652189268241116"/>
    <n v="10.628864684710155"/>
    <n v="9.0400137782328649"/>
    <n v="3.0681258883699423"/>
    <n v="50.13223067843434"/>
    <n v="11.933316259651855"/>
    <n v="10.149470014652353"/>
    <n v="3.4446686110335261"/>
    <n v="0.44634118774810017"/>
    <n v="0.6082220315826633"/>
    <n v="22.507603446628117"/>
    <n v="6.8217790214485693E-2"/>
    <n v="0.1564628215928571"/>
    <n v="0.31315169191213871"/>
    <n v="119.22201409984228"/>
    <n v="-2.4817371074380323E-2"/>
  </r>
  <r>
    <n v="2019"/>
    <n v="9"/>
    <x v="8"/>
    <s v="4"/>
    <n v="404"/>
    <n v="354"/>
    <x v="1"/>
    <s v="MAP"/>
    <x v="0"/>
    <n v="112"/>
    <x v="1"/>
    <n v="90"/>
    <x v="1"/>
    <n v="0"/>
    <n v="7.5"/>
    <n v="5.86"/>
    <n v="7.6"/>
    <m/>
    <n v="2"/>
    <n v="32"/>
    <n v="26.5"/>
    <n v="12.042860972294024"/>
    <n v="14.927406151133239"/>
    <n v="12"/>
    <n v="203.06696534156799"/>
    <n v="4003.4150457382202"/>
    <n v="67.695543766021729"/>
    <n v="7.2685253620147705"/>
    <n v="21.125195334677421"/>
    <n v="2.0295448303222656"/>
    <n v="15.91"/>
    <n v="4.5199999999999996"/>
    <n v="6.4"/>
    <n v="5.3"/>
    <n v="0.41092113494872962"/>
    <n v="2.58"/>
    <n v="9.4"/>
    <n v="3.2"/>
    <n v="3.1254968811035155"/>
    <n v="2.38"/>
    <n v="0.69710000000000005"/>
    <n v="102.8"/>
    <n v="30.5"/>
    <n v="72.3"/>
    <n v="2219.8329515418504"/>
    <n v="2492.266995594714"/>
    <n v="0.62"/>
    <n v="487.6"/>
    <n v="34"/>
    <n v="277.10000000000002"/>
    <n v="30.5"/>
    <n v="337.06349206349211"/>
    <n v="10348.89"/>
    <n v="11618.981045454546"/>
    <n v="9.02"/>
    <n v="0.15"/>
    <n v="13.2"/>
    <n v="59"/>
    <n v="35"/>
    <n v="4.5"/>
    <n v="40.886476190476181"/>
    <n v="41.028278998073205"/>
    <n v="2461.6967398843922"/>
    <n v="2764.9330201156058"/>
    <n v="2.76"/>
    <n v="2.2799999999999998"/>
    <n v="0.23200000000000001"/>
    <n v="2.19"/>
    <n v="0.19500000000000001"/>
    <n v="50.612191295154183"/>
    <n v="5.150012447577093"/>
    <n v="48.614341638766525"/>
    <n v="4.3286742555066082"/>
    <n v="56.823687499559469"/>
    <n v="5.7820594297797356"/>
    <n v="54.580647203524229"/>
    <n v="4.8599206414096923"/>
    <n v="2.75"/>
    <n v="0.27600000000000002"/>
    <n v="0.74"/>
    <n v="0.24099999999999999"/>
    <n v="0.71"/>
    <n v="0.11700000000000001"/>
    <n v="1.02"/>
    <n v="7.6999999999999999E-2"/>
    <n v="73.477118999999988"/>
    <n v="12.108201299999999"/>
    <n v="105.558678"/>
    <n v="7.9686452999999995"/>
    <n v="82.494765422727255"/>
    <n v="13.594207823181817"/>
    <n v="118.51360666363637"/>
    <n v="8.9466154049999993"/>
    <n v="1.68"/>
    <n v="0.40600000000000003"/>
    <n v="0.34"/>
    <n v="0.115"/>
    <n v="41.356505230057785"/>
    <n v="9.994488763930633"/>
    <n v="8.3697689156069348"/>
    <n v="2.8309512508670509"/>
    <n v="46.432076326473968"/>
    <n v="11.221085112231211"/>
    <n v="9.3969678279768765"/>
    <n v="3.1783861771098252"/>
    <n v="0.41339768481684636"/>
    <n v="0.2859603749294396"/>
    <n v="7.7881446679511761"/>
    <n v="4.894769928236696E-2"/>
    <n v="0.11226536532652973"/>
    <m/>
    <m/>
    <m/>
  </r>
  <r>
    <n v="2019"/>
    <n v="9"/>
    <x v="8"/>
    <s v="4"/>
    <n v="405"/>
    <n v="355"/>
    <x v="5"/>
    <s v="MAP_AS"/>
    <x v="0"/>
    <n v="112"/>
    <x v="0"/>
    <n v="45"/>
    <x v="0"/>
    <n v="11"/>
    <n v="7.5"/>
    <n v="5.86"/>
    <n v="7.6"/>
    <m/>
    <n v="2"/>
    <n v="32"/>
    <n v="26.5"/>
    <n v="12.042860972294024"/>
    <n v="14.927406151133239"/>
    <n v="12"/>
    <n v="203.06696534156799"/>
    <n v="4003.4150457382202"/>
    <n v="67.695543766021729"/>
    <n v="7.2685253620147705"/>
    <n v="21.125195334677421"/>
    <n v="2.0295448303222656"/>
    <n v="15.91"/>
    <n v="4.5199999999999996"/>
    <n v="6.4"/>
    <n v="5.3"/>
    <n v="0.41092113494872962"/>
    <n v="2.58"/>
    <n v="9.4"/>
    <n v="3.2"/>
    <n v="3.1254968811035155"/>
    <n v="2.38"/>
    <n v="0.67730000000000001"/>
    <n v="145.4"/>
    <n v="30.5"/>
    <n v="114.9"/>
    <n v="3527.7843171806171"/>
    <n v="3960.7396651982381"/>
    <n v="0.57999999999999996"/>
    <n v="459"/>
    <n v="34"/>
    <n v="260.2"/>
    <n v="30.5"/>
    <n v="313.4729411764705"/>
    <n v="9624.59"/>
    <n v="10805.789681818182"/>
    <n v="9.7680000000000025"/>
    <n v="0.15"/>
    <n v="13.2"/>
    <n v="59.4"/>
    <n v="35"/>
    <n v="4.5"/>
    <n v="44.334400000000002"/>
    <n v="44.488160924855492"/>
    <n v="2669.2896554913295"/>
    <n v="2998.0976085086704"/>
    <n v="3"/>
    <n v="1.97"/>
    <n v="0.189"/>
    <n v="1.71"/>
    <n v="0.18099999999999999"/>
    <n v="69.497351048458157"/>
    <n v="6.6675123594713659"/>
    <n v="60.325111823788554"/>
    <n v="6.3852896140969166"/>
    <n v="78.026571404405288"/>
    <n v="7.4857979672246699"/>
    <n v="67.728648274889878"/>
    <n v="7.1689387940088114"/>
    <n v="3.02"/>
    <n v="0.26700000000000002"/>
    <n v="0.77"/>
    <n v="0.246"/>
    <n v="0.79"/>
    <n v="0.13500000000000001"/>
    <n v="0.81"/>
    <n v="8.4000000000000005E-2"/>
    <n v="76.034261000000015"/>
    <n v="12.993196500000002"/>
    <n v="77.95917900000002"/>
    <n v="8.0846555999999996"/>
    <n v="85.365738486363654"/>
    <n v="14.587816070454547"/>
    <n v="87.52689642272729"/>
    <n v="9.0768633327272727"/>
    <n v="1.77"/>
    <n v="0.34899999999999998"/>
    <n v="0.3"/>
    <n v="0.114"/>
    <n v="47.246426902196532"/>
    <n v="9.3158208976647394"/>
    <n v="8.007868966473989"/>
    <n v="3.0429902072601154"/>
    <n v="53.044852022011568"/>
    <n v="10.459126189650867"/>
    <n v="8.9906528850867069"/>
    <n v="3.4164480963329478"/>
    <n v="0.47227306535178248"/>
    <n v="0.53308492301992183"/>
    <n v="20.75772463352601"/>
    <n v="0.10304316133567587"/>
    <n v="0.23633752599925659"/>
    <n v="0.31058619057572251"/>
    <n v="112.06341895533366"/>
    <n v="-0.29173969702479335"/>
  </r>
  <r>
    <n v="2019"/>
    <n v="9"/>
    <x v="8"/>
    <s v="4"/>
    <n v="406"/>
    <n v="356"/>
    <x v="3"/>
    <s v="MESZ"/>
    <x v="0"/>
    <n v="112"/>
    <x v="0"/>
    <n v="45"/>
    <x v="0"/>
    <n v="11"/>
    <n v="7.5"/>
    <n v="5.86"/>
    <n v="7.6"/>
    <m/>
    <n v="2"/>
    <n v="32"/>
    <n v="26.5"/>
    <n v="12.042860972294024"/>
    <n v="14.927406151133239"/>
    <n v="12"/>
    <n v="203.06696534156799"/>
    <n v="4003.4150457382202"/>
    <n v="67.695543766021729"/>
    <n v="7.2685253620147705"/>
    <n v="21.125195334677421"/>
    <n v="2.0295448303222656"/>
    <n v="15.91"/>
    <n v="4.5199999999999996"/>
    <n v="6.4"/>
    <n v="5.3"/>
    <n v="0.41092113494872962"/>
    <n v="2.58"/>
    <n v="9.4"/>
    <n v="3.2"/>
    <n v="3.1254968811035155"/>
    <n v="2.38"/>
    <n v="0.67769999999999997"/>
    <n v="115.6"/>
    <n v="30.5"/>
    <n v="85.1"/>
    <n v="2612.8324229074888"/>
    <n v="2933.4982202643168"/>
    <n v="0.6"/>
    <n v="445.2"/>
    <n v="34"/>
    <n v="254.1"/>
    <n v="30.5"/>
    <n v="326.26459143968867"/>
    <n v="10017.33"/>
    <n v="11246.72959090909"/>
    <n v="9.3280000000000012"/>
    <n v="0.15"/>
    <n v="13.1"/>
    <n v="59"/>
    <n v="35"/>
    <n v="4.5"/>
    <n v="42.306209523809528"/>
    <n v="42.501845174786688"/>
    <n v="2550.1107104872012"/>
    <n v="2864.2379843699428"/>
    <n v="2.86"/>
    <n v="2.02"/>
    <n v="0.192"/>
    <n v="1.73"/>
    <n v="0.17199999999999999"/>
    <n v="52.779214942731272"/>
    <n v="5.0166382519823784"/>
    <n v="45.202000916299554"/>
    <n v="4.4940717674008805"/>
    <n v="59.2566640493392"/>
    <n v="5.6323165829074879"/>
    <n v="50.749519210572679"/>
    <n v="5.045616938854625"/>
    <n v="2.82"/>
    <n v="0.27700000000000002"/>
    <n v="0.79"/>
    <n v="0.248"/>
    <n v="0.86"/>
    <n v="0.126"/>
    <n v="1.03"/>
    <n v="9.9000000000000005E-2"/>
    <n v="86.149038000000004"/>
    <n v="12.621835800000001"/>
    <n v="103.178499"/>
    <n v="9.9171566999999996"/>
    <n v="96.72187448181819"/>
    <n v="14.170879284545457"/>
    <n v="115.84131478636364"/>
    <n v="11.134262295000001"/>
    <n v="1.67"/>
    <n v="0.44"/>
    <n v="0.38"/>
    <n v="0.115"/>
    <n v="42.586848865136261"/>
    <n v="11.220487126143686"/>
    <n v="9.690420699851364"/>
    <n v="2.9326273170602812"/>
    <n v="47.813416680402987"/>
    <n v="12.597546909806775"/>
    <n v="10.879699603924031"/>
    <n v="3.2925406696085888"/>
    <n v="0.4256961420351541"/>
    <n v="0.64207680478118112"/>
    <n v="17.783066319332061"/>
    <n v="0.14129835987449399"/>
    <n v="0.3240788070515917"/>
    <n v="0.29932187905532626"/>
    <n v="99.894362215449334"/>
    <n v="-0.1047034277272726"/>
  </r>
  <r>
    <n v="2019"/>
    <n v="9"/>
    <x v="8"/>
    <s v="4"/>
    <n v="407"/>
    <n v="357"/>
    <x v="0"/>
    <s v="MAP_ES"/>
    <x v="0"/>
    <n v="112"/>
    <x v="0"/>
    <n v="45"/>
    <x v="0"/>
    <n v="11"/>
    <n v="7.5"/>
    <n v="5.86"/>
    <n v="7.6"/>
    <m/>
    <n v="2"/>
    <n v="32"/>
    <n v="26.5"/>
    <n v="12.042860972294024"/>
    <n v="14.927406151133239"/>
    <n v="12"/>
    <n v="203.06696534156799"/>
    <n v="4003.4150457382202"/>
    <n v="67.695543766021729"/>
    <n v="7.2685253620147705"/>
    <n v="21.125195334677421"/>
    <n v="2.0295448303222656"/>
    <n v="15.91"/>
    <n v="4.5199999999999996"/>
    <n v="6.4"/>
    <n v="5.3"/>
    <n v="0.41092113494872962"/>
    <n v="2.58"/>
    <n v="9.4"/>
    <n v="3.2"/>
    <n v="3.1254968811035155"/>
    <n v="2.38"/>
    <n v="0.50149999999999995"/>
    <n v="92"/>
    <n v="30.5"/>
    <n v="61.5"/>
    <n v="1888.2396475770927"/>
    <n v="2119.9781497797358"/>
    <n v="0.54"/>
    <n v="461.8"/>
    <n v="34"/>
    <n v="204.4"/>
    <n v="30.5"/>
    <n v="219.5091164095372"/>
    <n v="6739.61"/>
    <n v="7566.7439545454545"/>
    <n v="3.1680000000000001"/>
    <n v="0.15"/>
    <n v="11.9"/>
    <n v="52.1"/>
    <n v="35"/>
    <n v="4.5"/>
    <n v="13.911542857142857"/>
    <n v="14.168866193228734"/>
    <n v="850.13197159372407"/>
    <n v="954.85277354913273"/>
    <n v="0.95"/>
    <n v="2.67"/>
    <n v="0.29099999999999998"/>
    <n v="2.1"/>
    <n v="0.215"/>
    <n v="50.415998590308369"/>
    <n v="5.4947773744493391"/>
    <n v="39.653032599118951"/>
    <n v="4.059715242290749"/>
    <n v="56.603416599118937"/>
    <n v="6.1691364158590307"/>
    <n v="44.519541145374461"/>
    <n v="4.5579530220264317"/>
    <n v="3.07"/>
    <n v="0.26900000000000002"/>
    <n v="1.04"/>
    <n v="0.28699999999999998"/>
    <n v="1.32"/>
    <n v="0.26100000000000001"/>
    <n v="1.1200000000000001"/>
    <n v="0.13900000000000001"/>
    <n v="88.962851999999998"/>
    <n v="17.590382099999999"/>
    <n v="75.483632000000014"/>
    <n v="9.3680579000000002"/>
    <n v="99.881020199999995"/>
    <n v="19.749201721363633"/>
    <n v="84.74753229090912"/>
    <n v="10.517774096818181"/>
    <n v="1.84"/>
    <n v="0.38"/>
    <n v="0.36"/>
    <n v="0.11899999999999999"/>
    <n v="15.642428277324523"/>
    <n v="3.2305014920561517"/>
    <n v="3.0604750977374064"/>
    <n v="1.0116570461965315"/>
    <n v="17.562180838632532"/>
    <n v="3.6269721297175881"/>
    <n v="3.4360788597324516"/>
    <n v="1.1358149564115603"/>
    <n v="0.15636097873327226"/>
    <n v="0.18486096481741018"/>
    <n v="-24.647716143352607"/>
    <n v="6.5914974468471541E-2"/>
    <n v="0.15118113410199896"/>
    <n v="0.10325590512832367"/>
    <n v="-73.686111495533396"/>
    <n v="-0.16074780938016531"/>
  </r>
  <r>
    <n v="2019"/>
    <n v="9"/>
    <x v="8"/>
    <s v="4"/>
    <n v="408"/>
    <n v="358"/>
    <x v="9"/>
    <s v="MAP_AS"/>
    <x v="0"/>
    <n v="112"/>
    <x v="0"/>
    <n v="45"/>
    <x v="2"/>
    <n v="45"/>
    <n v="7.5"/>
    <n v="5.86"/>
    <n v="7.6"/>
    <m/>
    <n v="2"/>
    <n v="32"/>
    <n v="26.5"/>
    <n v="12.042860972294024"/>
    <n v="14.927406151133239"/>
    <n v="12"/>
    <n v="203.06696534156799"/>
    <n v="4003.4150457382202"/>
    <n v="67.695543766021729"/>
    <n v="7.2685253620147705"/>
    <n v="21.125195334677421"/>
    <n v="2.0295448303222656"/>
    <n v="15.91"/>
    <n v="4.5199999999999996"/>
    <n v="6.4"/>
    <n v="5.3"/>
    <n v="0.41092113494872962"/>
    <n v="2.58"/>
    <n v="9.4"/>
    <n v="3.2"/>
    <n v="3.1254968811035155"/>
    <n v="2.38"/>
    <n v="0.63119999999999998"/>
    <n v="94.1"/>
    <n v="30.5"/>
    <n v="63.599999999999994"/>
    <n v="1952.7161233480176"/>
    <n v="2192.3676475770926"/>
    <n v="0.7"/>
    <n v="500.8"/>
    <n v="34"/>
    <n v="276.2"/>
    <n v="30.5"/>
    <n v="368.44473007712082"/>
    <n v="11312.39"/>
    <n v="12700.728772727272"/>
    <n v="7.4359999999999999"/>
    <n v="0.15"/>
    <n v="12.7"/>
    <n v="57.1"/>
    <n v="35"/>
    <n v="4.5"/>
    <n v="33.58499047619047"/>
    <n v="33.895603104872002"/>
    <n v="2033.7361862923201"/>
    <n v="2284.2555074219649"/>
    <n v="2.2799999999999998"/>
    <n v="2.1"/>
    <n v="0.222"/>
    <n v="1.99"/>
    <n v="0.24299999999999999"/>
    <n v="41.007038590308376"/>
    <n v="4.3350297938325992"/>
    <n v="38.859050854625551"/>
    <n v="4.7451001797356822"/>
    <n v="46.039720599118951"/>
    <n v="4.8670561776211461"/>
    <n v="43.62811618678414"/>
    <n v="5.3274533836123341"/>
    <n v="3.01"/>
    <n v="0.26900000000000002"/>
    <n v="0.94"/>
    <n v="0.27900000000000003"/>
    <n v="0.89"/>
    <n v="0.151"/>
    <n v="0.78"/>
    <n v="0.10199999999999999"/>
    <n v="100.68027099999999"/>
    <n v="17.081708899999999"/>
    <n v="88.236642000000003"/>
    <n v="11.538637799999998"/>
    <n v="113.03648607727273"/>
    <n v="19.178100446818181"/>
    <n v="99.065684427272728"/>
    <n v="12.954743348181815"/>
    <n v="1.65"/>
    <n v="0.318"/>
    <n v="0.28000000000000003"/>
    <n v="0.112"/>
    <n v="33.556647073823285"/>
    <n v="6.4672810724095777"/>
    <n v="5.6944613216184967"/>
    <n v="2.2777845286473988"/>
    <n v="37.674962851065231"/>
    <n v="7.2609928403871162"/>
    <n v="6.3933270292716751"/>
    <n v="2.5573308117086704"/>
    <n v="0.33543066884801098"/>
    <n v="0.37008118452533723"/>
    <n v="4.8945668315992208"/>
    <n v="0.13397985082678435"/>
    <n v="0.30729323584124851"/>
    <n v="5.6829573593526007E-2"/>
    <n v="11.530122387154774"/>
    <n v="1.4860963292929222E-2"/>
  </r>
  <r>
    <n v="2019"/>
    <n v="9"/>
    <x v="8"/>
    <s v="4"/>
    <n v="409"/>
    <n v="359"/>
    <x v="4"/>
    <s v="Check"/>
    <x v="1"/>
    <n v="0"/>
    <x v="3"/>
    <n v="0"/>
    <x v="1"/>
    <n v="0"/>
    <n v="7.5"/>
    <n v="5.86"/>
    <n v="7.6"/>
    <m/>
    <n v="2"/>
    <n v="32"/>
    <n v="26.5"/>
    <n v="12.042860972294024"/>
    <n v="14.927406151133239"/>
    <n v="12"/>
    <n v="203.06696534156799"/>
    <n v="4003.4150457382202"/>
    <n v="67.695543766021729"/>
    <n v="7.2685253620147705"/>
    <n v="21.125195334677421"/>
    <n v="2.0295448303222656"/>
    <n v="15.91"/>
    <n v="4.5199999999999996"/>
    <n v="6.4"/>
    <n v="5.3"/>
    <n v="0.41092113494872962"/>
    <n v="2.58"/>
    <n v="9.4"/>
    <n v="3.2"/>
    <n v="3.1254968811035155"/>
    <n v="2.38"/>
    <n v="0.501"/>
    <n v="80"/>
    <n v="30.5"/>
    <n v="49.5"/>
    <n v="1519.8026431718063"/>
    <n v="1706.3238766519826"/>
    <n v="0.36"/>
    <n v="316"/>
    <n v="34"/>
    <n v="197"/>
    <n v="30.5"/>
    <n v="212.55319148936172"/>
    <n v="6526.04"/>
    <n v="7326.9630909090911"/>
    <n v="5.1040000000000001"/>
    <n v="0.15"/>
    <n v="12.7"/>
    <n v="54.4"/>
    <n v="35"/>
    <n v="4.5"/>
    <n v="22.835580952380951"/>
    <n v="23.046777076796037"/>
    <n v="1382.8066246077622"/>
    <n v="1553.143258820809"/>
    <n v="1.55"/>
    <n v="2.0299999999999998"/>
    <n v="0.13300000000000001"/>
    <n v="1.71"/>
    <n v="0.16700000000000001"/>
    <n v="30.851993656387666"/>
    <n v="2.0213375154185025"/>
    <n v="25.988625198237887"/>
    <n v="2.5380704140969166"/>
    <n v="34.638374696035243"/>
    <n v="2.269410755947137"/>
    <n v="29.178138290748901"/>
    <n v="2.849560874008811"/>
    <n v="2.44"/>
    <n v="0.252"/>
    <n v="0.84"/>
    <n v="0.223"/>
    <n v="0.54"/>
    <n v="0.11"/>
    <n v="0.8"/>
    <n v="6.2E-2"/>
    <n v="35.240616000000003"/>
    <n v="7.1786440000000002"/>
    <n v="52.208320000000001"/>
    <n v="4.0461447999999995"/>
    <n v="39.5656006909091"/>
    <n v="8.059659400000001"/>
    <n v="58.615704727272728"/>
    <n v="4.5427171163636357"/>
    <n v="1.53"/>
    <n v="0.33100000000000002"/>
    <n v="0.28999999999999998"/>
    <n v="0.10199999999999999"/>
    <n v="21.156941356498763"/>
    <n v="4.5770899274516932"/>
    <n v="4.0101392113625103"/>
    <n v="1.4104627570999173"/>
    <n v="23.753475068432699"/>
    <n v="5.1388236912753102"/>
    <n v="4.5022926600297275"/>
    <n v="1.5835650045621799"/>
    <m/>
    <m/>
    <m/>
    <m/>
    <m/>
    <m/>
    <m/>
    <m/>
  </r>
  <r>
    <n v="2019"/>
    <n v="9"/>
    <x v="8"/>
    <s v="4"/>
    <n v="410"/>
    <n v="360"/>
    <x v="2"/>
    <s v="MAP"/>
    <x v="0"/>
    <n v="112"/>
    <x v="2"/>
    <n v="135"/>
    <x v="1"/>
    <n v="0"/>
    <n v="7.5"/>
    <n v="5.86"/>
    <n v="7.6"/>
    <m/>
    <n v="2"/>
    <n v="32"/>
    <n v="26.5"/>
    <n v="12.042860972294024"/>
    <n v="14.927406151133239"/>
    <n v="12"/>
    <n v="203.06696534156799"/>
    <n v="4003.4150457382202"/>
    <n v="67.695543766021729"/>
    <n v="7.2685253620147705"/>
    <n v="21.125195334677421"/>
    <n v="2.0295448303222656"/>
    <n v="15.91"/>
    <n v="4.5199999999999996"/>
    <n v="6.4"/>
    <n v="5.3"/>
    <n v="0.41092113494872962"/>
    <n v="2.58"/>
    <n v="9.4"/>
    <n v="3.2"/>
    <n v="3.1254968811035155"/>
    <n v="2.38"/>
    <n v="0.64900000000000002"/>
    <n v="105.9"/>
    <n v="30.5"/>
    <n v="75.400000000000006"/>
    <n v="2315.0125110132162"/>
    <n v="2599.1276828193836"/>
    <n v="0.52"/>
    <n v="414"/>
    <n v="34"/>
    <n v="240.7"/>
    <n v="30.5"/>
    <n v="287.64210526315787"/>
    <n v="8831.5"/>
    <n v="9915.3659090909096"/>
    <n v="6.16"/>
    <n v="0.15"/>
    <n v="12.7"/>
    <n v="56.6"/>
    <n v="35"/>
    <n v="4.5"/>
    <n v="27.703238095238092"/>
    <n v="27.959453014037983"/>
    <n v="1677.567180842279"/>
    <n v="1884.2129563005778"/>
    <n v="1.88"/>
    <n v="2.19"/>
    <n v="0.19"/>
    <n v="1.67"/>
    <n v="0.186"/>
    <n v="50.698773991189434"/>
    <n v="4.3985237709251113"/>
    <n v="38.660708933920709"/>
    <n v="4.3059232704845822"/>
    <n v="56.920896253744502"/>
    <n v="4.9383425973568293"/>
    <n v="43.405432303083707"/>
    <n v="4.8343774900440541"/>
    <n v="2.95"/>
    <n v="0.27200000000000002"/>
    <n v="0.83"/>
    <n v="0.25800000000000001"/>
    <n v="0.75"/>
    <n v="0.129"/>
    <n v="0.86"/>
    <n v="7.9000000000000001E-2"/>
    <n v="66.236249999999998"/>
    <n v="11.392635"/>
    <n v="75.950900000000004"/>
    <n v="6.9768850000000002"/>
    <n v="74.365244318181823"/>
    <n v="12.790822022727273"/>
    <n v="85.272146818181824"/>
    <n v="7.8331390681818185"/>
    <n v="1.78"/>
    <n v="0.32900000000000001"/>
    <n v="0.28000000000000003"/>
    <n v="0.114"/>
    <n v="29.860695818992564"/>
    <n v="5.5191960249710981"/>
    <n v="4.6971881063583814"/>
    <n v="1.9124265861601979"/>
    <n v="33.525417578596198"/>
    <n v="6.1965519007630059"/>
    <n v="5.2736611921387277"/>
    <n v="2.1471334853707673"/>
    <n v="0.29848611360951693"/>
    <n v="0.10527611112407417"/>
    <n v="-1.3317558792549788"/>
    <n v="-1.0537970937109054E-2"/>
    <n v="-2.4169658112635446E-2"/>
    <m/>
    <m/>
    <m/>
  </r>
  <r>
    <n v="2020"/>
    <n v="10"/>
    <x v="9"/>
    <s v="1"/>
    <n v="101"/>
    <n v="361"/>
    <x v="0"/>
    <s v="MAP_ES"/>
    <x v="0"/>
    <n v="112"/>
    <x v="0"/>
    <n v="45"/>
    <x v="0"/>
    <n v="11"/>
    <n v="10"/>
    <n v="3.1E-2"/>
    <n v="6.2"/>
    <n v="6.8"/>
    <n v="2.2999999999999998"/>
    <n v="8"/>
    <n v="7"/>
    <n v="6"/>
    <n v="5.2281569802276815"/>
    <n v="7.1"/>
    <n v="272"/>
    <n v="1696"/>
    <n v="254"/>
    <n v="20"/>
    <n v="11.353143675076042"/>
    <n v="0.35337927699999999"/>
    <m/>
    <m/>
    <n v="0.6"/>
    <n v="3.3"/>
    <n v="1.682496091"/>
    <n v="2.76"/>
    <n v="0.5"/>
    <n v="4"/>
    <n v="1.104685804"/>
    <n v="2.2400000000000002"/>
    <n v="0.37240000000000001"/>
    <n v="79.400000000000006"/>
    <n v="30.5"/>
    <n v="48.900000000000006"/>
    <n v="1126.0355947136566"/>
    <n v="1264.2308722466962"/>
    <n v="0.42"/>
    <n v="323.2"/>
    <n v="34"/>
    <n v="177.6"/>
    <n v="30.5"/>
    <n v="213.63070539419084"/>
    <n v="4919.34"/>
    <n v="5523.077181818182"/>
    <n v="9.4"/>
    <n v="0"/>
    <n v="9.67"/>
    <n v="59.4"/>
    <n v="30.75"/>
    <n v="6"/>
    <n v="36.988617886178865"/>
    <n v="38.626379811081357"/>
    <n v="2317.5827886648813"/>
    <n v="2603.0668503595093"/>
    <n v="2.6"/>
    <n v="3.17"/>
    <n v="0.24399999999999999"/>
    <n v="2.98"/>
    <n v="0.17299999999999999"/>
    <n v="35.695328352422912"/>
    <n v="2.747526851101322"/>
    <n v="33.555860722466967"/>
    <n v="1.9480415788546257"/>
    <n v="40.076118650220266"/>
    <n v="3.0847233282819388"/>
    <n v="37.674079992951548"/>
    <n v="2.187119408986784"/>
    <n v="3.81"/>
    <n v="0.27400000000000002"/>
    <n v="1.6"/>
    <n v="0.27800000000000002"/>
    <n v="1.33"/>
    <n v="0.13500000000000001"/>
    <n v="1.69"/>
    <n v="9.6000000000000002E-2"/>
    <n v="65.427222"/>
    <n v="6.6411090000000002"/>
    <n v="83.136845999999991"/>
    <n v="4.7225663999999998"/>
    <n v="73.456926518181817"/>
    <n v="7.4561541954545456"/>
    <n v="93.340004372727265"/>
    <n v="5.3021540945454539"/>
    <n v="2.57"/>
    <n v="0.309"/>
    <n v="0.25"/>
    <n v="0.14399999999999999"/>
    <n v="59.561877668687444"/>
    <n v="7.1613308169744831"/>
    <n v="5.7939569716622037"/>
    <n v="3.3373192156774287"/>
    <n v="66.871744473480902"/>
    <n v="8.0402214172395325"/>
    <n v="6.5050335090934741"/>
    <n v="3.7468993012378404"/>
    <n v="0.59537773307024688"/>
    <n v="0.40979721800405361"/>
    <n v="14.863707785766874"/>
    <n v="3.4141680282090588E-2"/>
    <n v="7.8306606151583913E-2"/>
    <n v="0.34062720920344003"/>
    <n v="-12.457559058226417"/>
    <n v="-5.644053685950419E-2"/>
  </r>
  <r>
    <n v="2020"/>
    <n v="10"/>
    <x v="9"/>
    <s v="1"/>
    <n v="102"/>
    <n v="362"/>
    <x v="1"/>
    <s v="MAP"/>
    <x v="0"/>
    <n v="112"/>
    <x v="1"/>
    <n v="90"/>
    <x v="1"/>
    <n v="0"/>
    <n v="10"/>
    <n v="3.1E-2"/>
    <n v="6.2"/>
    <n v="6.8"/>
    <n v="2.2999999999999998"/>
    <n v="8"/>
    <n v="7"/>
    <n v="6"/>
    <n v="5.2281569802276815"/>
    <n v="7.1"/>
    <n v="272"/>
    <n v="1696"/>
    <n v="254"/>
    <n v="20"/>
    <n v="11.353143675076042"/>
    <n v="0.35337927699999999"/>
    <m/>
    <m/>
    <n v="0.6"/>
    <n v="3.3"/>
    <n v="1.682496091"/>
    <n v="2.76"/>
    <n v="0.5"/>
    <n v="4"/>
    <n v="1.104685804"/>
    <n v="2.2400000000000002"/>
    <n v="0.45600000000000002"/>
    <n v="82.6"/>
    <n v="30.5"/>
    <n v="52.099999999999994"/>
    <n v="1199.7229955947134"/>
    <n v="1346.9617268722463"/>
    <n v="0.56000000000000005"/>
    <n v="508.6"/>
    <n v="34"/>
    <n v="256.5"/>
    <n v="30.5"/>
    <n v="266.66666666666669"/>
    <n v="6140.62"/>
    <n v="6894.2415454545453"/>
    <n v="10.42"/>
    <n v="0"/>
    <n v="10.1"/>
    <n v="59.6"/>
    <n v="30.75"/>
    <n v="6"/>
    <n v="41.002276422764226"/>
    <n v="42.613926594294838"/>
    <n v="2556.8355956576902"/>
    <n v="2871.7912531227962"/>
    <n v="2.87"/>
    <n v="2.98"/>
    <n v="0.21099999999999999"/>
    <n v="2.91"/>
    <n v="0.16300000000000001"/>
    <n v="35.751745268722459"/>
    <n v="2.5314155207048454"/>
    <n v="34.911939171806161"/>
    <n v="1.955548482819383"/>
    <n v="40.139459460792942"/>
    <n v="2.8420892437004399"/>
    <n v="39.196586251982374"/>
    <n v="2.1955476148017619"/>
    <n v="3.87"/>
    <n v="0.26100000000000001"/>
    <n v="1.48"/>
    <n v="0.25"/>
    <n v="1.23"/>
    <n v="0.14000000000000001"/>
    <n v="1.49"/>
    <n v="0.08"/>
    <n v="75.529625999999993"/>
    <n v="8.5968680000000006"/>
    <n v="91.495238000000001"/>
    <n v="4.912496"/>
    <n v="84.799171009090898"/>
    <n v="9.6519381636363644"/>
    <n v="102.72419902727273"/>
    <n v="5.5153932363636358"/>
    <n v="2.7"/>
    <n v="0.36399999999999999"/>
    <n v="0.28000000000000003"/>
    <n v="0.17799999999999999"/>
    <n v="69.034561082757648"/>
    <n v="9.306881568193992"/>
    <n v="7.1591396678415338"/>
    <n v="4.5511673602706884"/>
    <n v="77.506984488368815"/>
    <n v="10.449089760654164"/>
    <n v="8.0377613543493585"/>
    <n v="5.1097197181220908"/>
    <n v="0.6900662317863675"/>
    <n v="0.26628669114816933"/>
    <n v="10.417680590253291"/>
    <n v="6.8233643603228061E-2"/>
    <n v="0.15649918257621115"/>
    <m/>
    <m/>
    <m/>
  </r>
  <r>
    <n v="2020"/>
    <n v="10"/>
    <x v="9"/>
    <s v="1"/>
    <n v="103"/>
    <n v="363"/>
    <x v="2"/>
    <s v="MAP"/>
    <x v="0"/>
    <n v="112"/>
    <x v="2"/>
    <n v="135"/>
    <x v="1"/>
    <n v="0"/>
    <n v="10"/>
    <n v="3.1E-2"/>
    <n v="6.2"/>
    <n v="6.8"/>
    <n v="2.2999999999999998"/>
    <n v="8"/>
    <n v="7"/>
    <n v="6"/>
    <n v="5.2281569802276815"/>
    <n v="7.1"/>
    <n v="272"/>
    <n v="1696"/>
    <n v="254"/>
    <n v="20"/>
    <n v="11.353143675076042"/>
    <n v="0.35337927699999999"/>
    <m/>
    <m/>
    <n v="0.6"/>
    <n v="3.3"/>
    <n v="1.682496091"/>
    <n v="2.76"/>
    <n v="0.5"/>
    <n v="4"/>
    <n v="1.104685804"/>
    <n v="2.2400000000000002"/>
    <n v="0.51649999999999996"/>
    <n v="104.1"/>
    <n v="30.5"/>
    <n v="73.599999999999994"/>
    <n v="1694.8102202643172"/>
    <n v="1902.8096563876652"/>
    <n v="0.62"/>
    <n v="467.8"/>
    <n v="34"/>
    <n v="223.3"/>
    <n v="30.5"/>
    <n v="275.55555555555554"/>
    <n v="6345.3"/>
    <n v="7124.0413636363637"/>
    <n v="11"/>
    <n v="0"/>
    <n v="9.91"/>
    <n v="59.4"/>
    <n v="30.75"/>
    <n v="6"/>
    <n v="43.284552845528452"/>
    <n v="45.080986888481597"/>
    <n v="2704.859213308896"/>
    <n v="3038.048689130128"/>
    <n v="3.04"/>
    <n v="3.16"/>
    <n v="0.27800000000000002"/>
    <n v="3.29"/>
    <n v="0.17599999999999999"/>
    <n v="53.55600296035243"/>
    <n v="4.7115724123348022"/>
    <n v="55.759256246696033"/>
    <n v="2.9828659876651979"/>
    <n v="60.128785141850223"/>
    <n v="5.2898108447577101"/>
    <n v="62.60243769515418"/>
    <n v="3.3489449952422907"/>
    <n v="4.0199999999999996"/>
    <n v="0.3"/>
    <n v="1.42"/>
    <n v="0.28899999999999998"/>
    <n v="1.45"/>
    <n v="0.16200000000000001"/>
    <n v="1.65"/>
    <n v="0.11"/>
    <n v="92.00685"/>
    <n v="10.279386000000001"/>
    <n v="104.69745"/>
    <n v="6.9798300000000006"/>
    <n v="103.29859977272727"/>
    <n v="11.54094700909091"/>
    <n v="117.5466825"/>
    <n v="7.8364455000000008"/>
    <n v="2.57"/>
    <n v="0.38900000000000001"/>
    <n v="0.31"/>
    <n v="0.158"/>
    <n v="69.514881782038614"/>
    <n v="10.521902339771605"/>
    <n v="8.3850635612575779"/>
    <n v="4.2736775570280559"/>
    <n v="78.046253637106986"/>
    <n v="11.813226717834485"/>
    <n v="9.4141395437755531"/>
    <n v="4.7981743481178629"/>
    <n v="0.69486749494793754"/>
    <n v="0.2007004199428217"/>
    <n v="8.1766569565194658"/>
    <n v="6.9586472051299225E-2"/>
    <n v="0.15960200011765877"/>
    <m/>
    <m/>
    <m/>
  </r>
  <r>
    <n v="2020"/>
    <n v="10"/>
    <x v="9"/>
    <s v="1"/>
    <n v="104"/>
    <n v="364"/>
    <x v="3"/>
    <s v="MESZ"/>
    <x v="0"/>
    <n v="112"/>
    <x v="0"/>
    <n v="45"/>
    <x v="0"/>
    <n v="11"/>
    <n v="10"/>
    <n v="3.1E-2"/>
    <n v="6.2"/>
    <n v="6.8"/>
    <n v="2.2999999999999998"/>
    <n v="8"/>
    <n v="7"/>
    <n v="6"/>
    <n v="5.2281569802276815"/>
    <n v="7.1"/>
    <n v="272"/>
    <n v="1696"/>
    <n v="254"/>
    <n v="20"/>
    <n v="11.353143675076042"/>
    <n v="0.35337927699999999"/>
    <m/>
    <m/>
    <n v="0.6"/>
    <n v="3.3"/>
    <n v="1.682496091"/>
    <n v="2.76"/>
    <n v="0.5"/>
    <n v="4"/>
    <n v="1.104685804"/>
    <n v="2.2400000000000002"/>
    <n v="0.4194"/>
    <n v="81.5"/>
    <n v="30.5"/>
    <n v="51"/>
    <n v="1174.3929515418504"/>
    <n v="1318.5229955947136"/>
    <n v="0.72"/>
    <n v="420.2"/>
    <n v="34"/>
    <n v="190.8"/>
    <n v="30.5"/>
    <n v="298.85033661315379"/>
    <n v="6881.72"/>
    <n v="7726.2947272727279"/>
    <n v="9.58"/>
    <n v="0"/>
    <n v="9.8000000000000007"/>
    <n v="59"/>
    <n v="30.75"/>
    <n v="6"/>
    <n v="37.696910569105697"/>
    <n v="39.309379576107901"/>
    <n v="2358.5627745664742"/>
    <n v="2649.0948254335258"/>
    <n v="2.65"/>
    <n v="3.48"/>
    <n v="0.187"/>
    <n v="2.99"/>
    <n v="0.23300000000000001"/>
    <n v="40.868874713656389"/>
    <n v="2.19611481938326"/>
    <n v="35.114349251101331"/>
    <n v="2.7363355770925115"/>
    <n v="45.884600246696039"/>
    <n v="2.4656380017621147"/>
    <n v="39.423837568281947"/>
    <n v="3.0721585797356834"/>
    <n v="4"/>
    <n v="0.25800000000000001"/>
    <n v="1.55"/>
    <n v="0.31"/>
    <n v="1.36"/>
    <n v="0.13600000000000001"/>
    <n v="1.72"/>
    <n v="0.121"/>
    <n v="93.591392000000013"/>
    <n v="9.3591392000000013"/>
    <n v="118.365584"/>
    <n v="8.326881199999999"/>
    <n v="105.0776082909091"/>
    <n v="10.507760829090911"/>
    <n v="132.89226930909092"/>
    <n v="9.3488166199999991"/>
    <n v="2.52"/>
    <n v="0.34300000000000003"/>
    <n v="0.3"/>
    <n v="0.157"/>
    <n v="59.435781919075154"/>
    <n v="8.0898703167630082"/>
    <n v="7.0756883236994232"/>
    <n v="3.7029435560693647"/>
    <n v="66.7301733364162"/>
    <n v="9.0827180374566492"/>
    <n v="7.9440682543352619"/>
    <n v="4.157395719768787"/>
    <n v="0.59411728587663148"/>
    <n v="0.46293160231685265"/>
    <n v="15.886551676300572"/>
    <n v="0.12512175258994576"/>
    <n v="0.28697649676593062"/>
    <n v="0.37794506543352607"/>
    <n v="-8.2731976878612841"/>
    <n v="0.31143787454545446"/>
  </r>
  <r>
    <n v="2020"/>
    <n v="10"/>
    <x v="9"/>
    <s v="1"/>
    <n v="105"/>
    <n v="365"/>
    <x v="4"/>
    <s v="Check"/>
    <x v="1"/>
    <n v="0"/>
    <x v="3"/>
    <n v="0"/>
    <x v="1"/>
    <n v="0"/>
    <n v="10"/>
    <n v="3.1E-2"/>
    <n v="6.2"/>
    <n v="6.8"/>
    <n v="2.2999999999999998"/>
    <n v="8"/>
    <n v="7"/>
    <n v="6"/>
    <n v="5.2281569802276815"/>
    <n v="7.1"/>
    <n v="272"/>
    <n v="1696"/>
    <n v="254"/>
    <n v="20"/>
    <n v="11.353143675076042"/>
    <n v="0.35337927699999999"/>
    <m/>
    <m/>
    <n v="0.6"/>
    <n v="3.3"/>
    <n v="1.682496091"/>
    <n v="2.76"/>
    <n v="0.5"/>
    <n v="4"/>
    <n v="1.104685804"/>
    <n v="2.2400000000000002"/>
    <n v="0.30630000000000002"/>
    <n v="55.4"/>
    <n v="30.5"/>
    <n v="24.9"/>
    <n v="573.38008810572683"/>
    <n v="643.74946255506609"/>
    <n v="0.38"/>
    <n v="367.7"/>
    <n v="34"/>
    <n v="175.6"/>
    <n v="30.5"/>
    <n v="165.23224453101588"/>
    <n v="3804.85"/>
    <n v="4271.8088636363636"/>
    <n v="7.54"/>
    <n v="0"/>
    <n v="9.83"/>
    <n v="59.2"/>
    <n v="30.75"/>
    <n v="6"/>
    <n v="29.669593495934961"/>
    <n v="30.928407462756713"/>
    <n v="1855.7044477654028"/>
    <n v="2084.2934956492322"/>
    <n v="2.08"/>
    <n v="3.11"/>
    <n v="0.19900000000000001"/>
    <n v="2.88"/>
    <n v="0.17899999999999999"/>
    <n v="17.832120740088104"/>
    <n v="1.1410263753303964"/>
    <n v="16.513346537444932"/>
    <n v="1.026350357709251"/>
    <n v="20.020608285462551"/>
    <n v="1.2810614304845813"/>
    <n v="18.5399845215859"/>
    <n v="1.152311537973568"/>
    <n v="3.62"/>
    <n v="0.25700000000000001"/>
    <n v="1.69"/>
    <n v="0.26200000000000001"/>
    <n v="1.41"/>
    <n v="0.16600000000000001"/>
    <n v="1.79"/>
    <n v="0.106"/>
    <n v="53.648384999999998"/>
    <n v="6.3160509999999999"/>
    <n v="68.106814999999997"/>
    <n v="4.0331409999999996"/>
    <n v="60.232504977272725"/>
    <n v="7.0912027136363642"/>
    <n v="76.465378659090902"/>
    <n v="4.5281173954545455"/>
    <n v="2.39"/>
    <n v="0.4"/>
    <n v="0.33"/>
    <n v="0.14899999999999999"/>
    <n v="44.351336301593129"/>
    <n v="7.4228177910616111"/>
    <n v="6.1238246776258292"/>
    <n v="2.7649996271704502"/>
    <n v="49.794454847697743"/>
    <n v="8.3337999745100824"/>
    <n v="6.8753849789708168"/>
    <n v="3.1043404905050056"/>
    <m/>
    <m/>
    <m/>
    <m/>
    <m/>
    <m/>
    <m/>
    <m/>
  </r>
  <r>
    <n v="2020"/>
    <n v="10"/>
    <x v="9"/>
    <s v="1"/>
    <n v="106"/>
    <n v="366"/>
    <x v="5"/>
    <s v="MAP_AS"/>
    <x v="0"/>
    <n v="112"/>
    <x v="0"/>
    <n v="45"/>
    <x v="0"/>
    <n v="11"/>
    <n v="10"/>
    <n v="3.1E-2"/>
    <n v="6.2"/>
    <n v="6.8"/>
    <n v="2.2999999999999998"/>
    <n v="8"/>
    <n v="7"/>
    <n v="6"/>
    <n v="5.2281569802276815"/>
    <n v="7.1"/>
    <n v="272"/>
    <n v="1696"/>
    <n v="254"/>
    <n v="20"/>
    <n v="11.353143675076042"/>
    <n v="0.35337927699999999"/>
    <m/>
    <m/>
    <n v="0.6"/>
    <n v="3.3"/>
    <n v="1.682496091"/>
    <n v="2.76"/>
    <n v="0.5"/>
    <n v="4"/>
    <n v="1.104685804"/>
    <n v="2.2400000000000002"/>
    <n v="0.52349999999999997"/>
    <n v="74.5"/>
    <n v="30.5"/>
    <n v="44"/>
    <n v="1013.2017621145374"/>
    <n v="1137.5492511013215"/>
    <n v="0.5"/>
    <n v="443.7"/>
    <n v="34"/>
    <n v="214.2"/>
    <n v="30.5"/>
    <n v="224.18843055894556"/>
    <n v="5162.46"/>
    <n v="5796.0346363636363"/>
    <n v="9.7100000000000009"/>
    <n v="0"/>
    <n v="9.76"/>
    <n v="59.2"/>
    <n v="30.75"/>
    <n v="6"/>
    <n v="38.208455284552848"/>
    <n v="39.860474044832941"/>
    <n v="2391.6284426899765"/>
    <n v="2686.2335826758781"/>
    <n v="2.69"/>
    <n v="3.06"/>
    <n v="0.17"/>
    <n v="2.82"/>
    <n v="0.217"/>
    <n v="31.003973920704844"/>
    <n v="1.7224429955947136"/>
    <n v="28.572289691629951"/>
    <n v="2.1986478237885461"/>
    <n v="34.809007083700436"/>
    <n v="1.9338337268722465"/>
    <n v="32.078888881057267"/>
    <n v="2.4684818748898678"/>
    <n v="3.91"/>
    <n v="0.224"/>
    <n v="1.44"/>
    <n v="0.28699999999999998"/>
    <n v="1.49"/>
    <n v="0.14299999999999999"/>
    <n v="1.67"/>
    <n v="0.13"/>
    <n v="76.920653999999999"/>
    <n v="7.3823177999999992"/>
    <n v="86.213082"/>
    <n v="6.7111979999999996"/>
    <n v="86.360916081818189"/>
    <n v="8.2883295299999986"/>
    <n v="96.793778427272727"/>
    <n v="7.534845027272727"/>
    <n v="2.65"/>
    <n v="0.316"/>
    <n v="0.27"/>
    <n v="0.156"/>
    <n v="63.378153731284378"/>
    <n v="7.557545878900326"/>
    <n v="6.4573967952629365"/>
    <n v="3.7309403705963633"/>
    <n v="71.156381689214726"/>
    <n v="8.485062873129003"/>
    <n v="7.2498954928633879"/>
    <n v="4.1888285069877345"/>
    <n v="0.63352504943857713"/>
    <n v="0.43247007508302765"/>
    <n v="16.711857392797292"/>
    <n v="6.2519831180644456E-2"/>
    <n v="0.1433941082124873"/>
    <n v="0.38080259154433949"/>
    <n v="-4.8969470294656192"/>
    <n v="0.14653136611570244"/>
  </r>
  <r>
    <n v="2020"/>
    <n v="10"/>
    <x v="9"/>
    <s v="1"/>
    <n v="107"/>
    <n v="367"/>
    <x v="6"/>
    <s v="MAP"/>
    <x v="0"/>
    <n v="112"/>
    <x v="0"/>
    <n v="45"/>
    <x v="1"/>
    <n v="0"/>
    <n v="10"/>
    <n v="3.1E-2"/>
    <n v="6.2"/>
    <n v="6.8"/>
    <n v="2.2999999999999998"/>
    <n v="8"/>
    <n v="7"/>
    <n v="6"/>
    <n v="5.2281569802276815"/>
    <n v="7.1"/>
    <n v="272"/>
    <n v="1696"/>
    <n v="254"/>
    <n v="20"/>
    <n v="11.353143675076042"/>
    <n v="0.35337927699999999"/>
    <m/>
    <m/>
    <n v="0.6"/>
    <n v="3.3"/>
    <n v="1.682496091"/>
    <n v="2.76"/>
    <n v="0.5"/>
    <n v="4"/>
    <n v="1.104685804"/>
    <n v="2.2400000000000002"/>
    <n v="0.4335"/>
    <n v="124"/>
    <n v="30.5"/>
    <n v="93.5"/>
    <n v="2153.0537444933921"/>
    <n v="2417.2921585903086"/>
    <n v="0.32"/>
    <n v="306.39999999999998"/>
    <n v="34"/>
    <n v="173.2"/>
    <n v="30.5"/>
    <n v="167.63582966226139"/>
    <n v="3860.2"/>
    <n v="4333.9518181818185"/>
    <n v="10.14"/>
    <n v="0"/>
    <n v="9.39"/>
    <n v="59.2"/>
    <n v="30.75"/>
    <n v="6"/>
    <n v="39.900487804878047"/>
    <n v="41.796337572254338"/>
    <n v="2507.7802543352605"/>
    <n v="2816.6931856647402"/>
    <n v="2.82"/>
    <n v="2.67"/>
    <n v="0.19700000000000001"/>
    <n v="2.68"/>
    <n v="0.14399999999999999"/>
    <n v="57.486534977973562"/>
    <n v="4.2415158766519827"/>
    <n v="57.701840352422906"/>
    <n v="3.1003973920704841"/>
    <n v="64.541700634361234"/>
    <n v="4.7620655524229081"/>
    <n v="64.783429850220259"/>
    <n v="3.4809007083700436"/>
    <n v="3.92"/>
    <n v="0.24099999999999999"/>
    <n v="1.4"/>
    <n v="0.222"/>
    <n v="1.39"/>
    <n v="0.14299999999999999"/>
    <n v="1.33"/>
    <n v="6.8000000000000005E-2"/>
    <n v="53.656779999999998"/>
    <n v="5.5200859999999992"/>
    <n v="51.34066"/>
    <n v="2.6249359999999999"/>
    <n v="60.241930272727274"/>
    <n v="6.1975510999999992"/>
    <n v="57.641559181818181"/>
    <n v="2.9470872363636365"/>
    <n v="2.65"/>
    <n v="0.35"/>
    <n v="0.27"/>
    <n v="0.129"/>
    <n v="66.456176739884398"/>
    <n v="8.77723089017341"/>
    <n v="6.7710066867052037"/>
    <n v="3.2350365280924862"/>
    <n v="74.612162067052026"/>
    <n v="9.8544364994219649"/>
    <n v="7.6019938709826596"/>
    <n v="3.632063738358382"/>
    <n v="0.6642928229361168"/>
    <n v="0.50226485725901959"/>
    <n v="19.610959681438672"/>
    <n v="4.6488613320488051E-2"/>
    <n v="0.10662525990937627"/>
    <m/>
    <m/>
    <m/>
  </r>
  <r>
    <n v="2020"/>
    <n v="10"/>
    <x v="9"/>
    <s v="1"/>
    <n v="108"/>
    <n v="368"/>
    <x v="7"/>
    <s v="Urea"/>
    <x v="0"/>
    <n v="112"/>
    <x v="3"/>
    <n v="0"/>
    <x v="1"/>
    <n v="0"/>
    <n v="10"/>
    <n v="3.1E-2"/>
    <n v="6.2"/>
    <n v="6.8"/>
    <n v="2.2999999999999998"/>
    <n v="8"/>
    <n v="7"/>
    <n v="6"/>
    <n v="5.2281569802276815"/>
    <n v="7.1"/>
    <n v="272"/>
    <n v="1696"/>
    <n v="254"/>
    <n v="20"/>
    <n v="11.353143675076042"/>
    <n v="0.35337927699999999"/>
    <m/>
    <m/>
    <n v="0.6"/>
    <n v="3.3"/>
    <n v="1.682496091"/>
    <n v="2.76"/>
    <n v="0.5"/>
    <n v="4"/>
    <n v="1.104685804"/>
    <n v="2.2400000000000002"/>
    <n v="0.37240000000000001"/>
    <n v="57"/>
    <n v="30.5"/>
    <n v="26.5"/>
    <n v="610.22378854625549"/>
    <n v="685.1148898678415"/>
    <n v="0.46"/>
    <n v="446"/>
    <n v="34"/>
    <n v="225.5"/>
    <n v="30.5"/>
    <n v="217.71844660194176"/>
    <n v="5013.47"/>
    <n v="5628.7595000000001"/>
    <n v="6.14"/>
    <n v="0"/>
    <n v="9.15"/>
    <n v="58.3"/>
    <n v="30.75"/>
    <n v="6"/>
    <n v="24.160650406504065"/>
    <n v="25.375665773767562"/>
    <n v="1522.5399464260538"/>
    <n v="1710.0891852812631"/>
    <n v="1.71"/>
    <n v="3.28"/>
    <n v="0.20899999999999999"/>
    <n v="2.97"/>
    <n v="0.17199999999999999"/>
    <n v="20.015340264317178"/>
    <n v="1.2753677180616738"/>
    <n v="18.12364651982379"/>
    <n v="1.0495849162995594"/>
    <n v="22.471768387665193"/>
    <n v="1.4318901198237883"/>
    <n v="20.347912229074893"/>
    <n v="1.1783976105726872"/>
    <n v="4"/>
    <n v="0.24"/>
    <n v="1.62"/>
    <n v="0.26700000000000002"/>
    <n v="1.3"/>
    <n v="0.129"/>
    <n v="1.46"/>
    <n v="9.7000000000000003E-2"/>
    <n v="65.175110000000004"/>
    <n v="6.4673763000000006"/>
    <n v="73.196662000000003"/>
    <n v="4.8630659000000005"/>
    <n v="73.173873499999999"/>
    <n v="7.261099755"/>
    <n v="82.179888699999992"/>
    <n v="5.4598967150000011"/>
    <n v="2.88"/>
    <n v="0.311"/>
    <n v="0.26"/>
    <n v="0.13500000000000001"/>
    <n v="43.849150457070351"/>
    <n v="4.7350992333850268"/>
    <n v="3.9586038607077398"/>
    <n v="2.0554289276751727"/>
    <n v="49.230637104074439"/>
    <n v="5.3162250483913711"/>
    <n v="4.4444325163400533"/>
    <n v="2.3076861142534897"/>
    <n v="0.43831404948993835"/>
    <m/>
    <m/>
    <m/>
    <m/>
    <m/>
    <m/>
    <m/>
  </r>
  <r>
    <n v="2020"/>
    <n v="10"/>
    <x v="9"/>
    <s v="1"/>
    <n v="109"/>
    <n v="369"/>
    <x v="8"/>
    <s v="MES10"/>
    <x v="0"/>
    <n v="112"/>
    <x v="0"/>
    <n v="45"/>
    <x v="0"/>
    <n v="11"/>
    <n v="10"/>
    <n v="3.1E-2"/>
    <n v="6.2"/>
    <n v="6.8"/>
    <n v="2.2999999999999998"/>
    <n v="8"/>
    <n v="7"/>
    <n v="6"/>
    <n v="5.2281569802276815"/>
    <n v="7.1"/>
    <n v="272"/>
    <n v="1696"/>
    <n v="254"/>
    <n v="20"/>
    <n v="11.353143675076042"/>
    <n v="0.35337927699999999"/>
    <m/>
    <m/>
    <n v="0.6"/>
    <n v="3.3"/>
    <n v="1.682496091"/>
    <n v="2.76"/>
    <n v="0.5"/>
    <n v="4"/>
    <n v="1.104685804"/>
    <n v="2.2400000000000002"/>
    <n v="0.4607"/>
    <n v="95"/>
    <n v="30.5"/>
    <n v="64.5"/>
    <n v="1485.2616740088104"/>
    <n v="1667.5437885462552"/>
    <n v="0.56000000000000005"/>
    <n v="442"/>
    <n v="34"/>
    <n v="222.5"/>
    <n v="30.5"/>
    <n v="263.52941176470591"/>
    <n v="6068.37"/>
    <n v="6813.1244999999999"/>
    <n v="9.2899999999999991"/>
    <n v="0"/>
    <n v="9.42"/>
    <n v="58.9"/>
    <n v="30.75"/>
    <n v="6"/>
    <n v="36.555772357723569"/>
    <n v="38.280021504769948"/>
    <n v="2296.8012902861969"/>
    <n v="2579.7254492259967"/>
    <n v="2.58"/>
    <n v="3.22"/>
    <n v="0.193"/>
    <n v="2.9"/>
    <n v="0.215"/>
    <n v="47.825425903083691"/>
    <n v="2.866555030837004"/>
    <n v="43.072588546255496"/>
    <n v="3.1933125991189422"/>
    <n v="53.694909991189419"/>
    <n v="3.2183595118942727"/>
    <n v="48.358769867841396"/>
    <n v="3.5852191453744484"/>
    <n v="4.2300000000000004"/>
    <n v="0.23400000000000001"/>
    <n v="1.42"/>
    <n v="0.27100000000000002"/>
    <n v="1.34"/>
    <n v="0.154"/>
    <n v="1.59"/>
    <n v="0.121"/>
    <n v="81.316158000000001"/>
    <n v="9.3452897999999998"/>
    <n v="96.487082999999998"/>
    <n v="7.3427276999999993"/>
    <n v="91.295868299999995"/>
    <n v="10.492211729999999"/>
    <n v="108.32867954999999"/>
    <n v="8.2438806449999991"/>
    <n v="2.8"/>
    <n v="0.33100000000000002"/>
    <n v="0.28999999999999998"/>
    <n v="0.155"/>
    <n v="64.310436128013507"/>
    <n v="7.6024122708473119"/>
    <n v="6.6607237418299707"/>
    <n v="3.5600419999436053"/>
    <n v="72.203080561906077"/>
    <n v="8.5354355949967537"/>
    <n v="7.4781762010545583"/>
    <n v="3.9969562453912295"/>
    <n v="0.64284410051069762"/>
    <n v="0.43503749209973258"/>
    <n v="14.345009982799926"/>
    <n v="0.11261438499992783"/>
    <n v="0.25828987385304547"/>
    <n v="0.36335965867192993"/>
    <n v="-14.579504615818472"/>
    <n v="0.21098914954545445"/>
  </r>
  <r>
    <n v="2020"/>
    <n v="10"/>
    <x v="9"/>
    <s v="1"/>
    <n v="110"/>
    <n v="370"/>
    <x v="9"/>
    <s v="MAP_AS"/>
    <x v="0"/>
    <n v="112"/>
    <x v="0"/>
    <n v="45"/>
    <x v="2"/>
    <n v="45"/>
    <n v="10"/>
    <n v="3.1E-2"/>
    <n v="6.2"/>
    <n v="6.8"/>
    <n v="2.2999999999999998"/>
    <n v="8"/>
    <n v="7"/>
    <n v="6"/>
    <n v="5.2281569802276815"/>
    <n v="7.1"/>
    <n v="272"/>
    <n v="1696"/>
    <n v="254"/>
    <n v="20"/>
    <n v="11.353143675076042"/>
    <n v="0.35337927699999999"/>
    <m/>
    <m/>
    <n v="0.6"/>
    <n v="3.3"/>
    <n v="1.682496091"/>
    <n v="2.76"/>
    <n v="0.5"/>
    <n v="4"/>
    <n v="1.104685804"/>
    <n v="2.2400000000000002"/>
    <n v="0.44769999999999999"/>
    <n v="79.2"/>
    <n v="30.5"/>
    <n v="48.7"/>
    <n v="1121.4301321585904"/>
    <n v="1259.0601938325992"/>
    <n v="0.36"/>
    <n v="358.6"/>
    <n v="34"/>
    <n v="185.6"/>
    <n v="30.5"/>
    <n v="172.01478743068387"/>
    <n v="3961.04"/>
    <n v="4447.1676363636361"/>
    <n v="9.1199999999999992"/>
    <n v="0"/>
    <n v="9.1"/>
    <n v="58.3"/>
    <n v="30.75"/>
    <n v="6"/>
    <n v="35.886829268292679"/>
    <n v="37.712286479627807"/>
    <n v="2262.7371887776685"/>
    <n v="2541.4652697589177"/>
    <n v="2.54"/>
    <n v="3.69"/>
    <n v="0.191"/>
    <n v="2.86"/>
    <n v="0.31"/>
    <n v="41.380771876651984"/>
    <n v="2.1419315524229074"/>
    <n v="32.072901779735687"/>
    <n v="3.4764334096916301"/>
    <n v="46.459321152422916"/>
    <n v="2.4048049702202641"/>
    <n v="36.009121543612338"/>
    <n v="3.9030866008810574"/>
    <n v="3.9"/>
    <n v="0.224"/>
    <n v="1.43"/>
    <n v="0.32700000000000001"/>
    <n v="1.57"/>
    <n v="0.12"/>
    <n v="1.85"/>
    <n v="0.20699999999999999"/>
    <n v="62.188328000000006"/>
    <n v="4.7532479999999993"/>
    <n v="73.279240000000016"/>
    <n v="8.1993527999999998"/>
    <n v="69.820531890909095"/>
    <n v="5.3366011636363631"/>
    <n v="82.272601272727286"/>
    <n v="9.2056370072727276"/>
    <n v="2.86"/>
    <n v="0.33800000000000002"/>
    <n v="0.31"/>
    <n v="0.16600000000000001"/>
    <n v="64.714283599041323"/>
    <n v="7.64805169806852"/>
    <n v="7.014485285210772"/>
    <n v="3.7561437333709295"/>
    <n v="72.656491131650938"/>
    <n v="8.586676224649656"/>
    <n v="7.8753539338502767"/>
    <n v="4.2171250097391804"/>
    <n v="0.64688094087265102"/>
    <n v="0.43764914498724033"/>
    <n v="13.494783772420391"/>
    <n v="-8.160580380884852E-4"/>
    <n v="-1.8716927479093697E-3"/>
    <n v="9.3713889105315112E-2"/>
    <n v="-4.4141051164684946"/>
    <n v="7.2947489050505063E-2"/>
  </r>
  <r>
    <n v="2020"/>
    <n v="10"/>
    <x v="9"/>
    <s v="2"/>
    <n v="201"/>
    <n v="371"/>
    <x v="6"/>
    <s v="MAP"/>
    <x v="0"/>
    <n v="112"/>
    <x v="0"/>
    <n v="45"/>
    <x v="1"/>
    <n v="0"/>
    <n v="10"/>
    <n v="0"/>
    <n v="6.5"/>
    <n v="6.9"/>
    <n v="2.4"/>
    <n v="5"/>
    <n v="5"/>
    <n v="5"/>
    <n v="5.0661273217495513"/>
    <n v="5.53"/>
    <n v="318"/>
    <n v="1720"/>
    <n v="256"/>
    <n v="19"/>
    <n v="11.602903813162412"/>
    <n v="0.64686873300000003"/>
    <m/>
    <m/>
    <n v="2.8"/>
    <n v="4.4000000000000004"/>
    <n v="1.4002638060000001"/>
    <n v="3.08"/>
    <n v="0.4"/>
    <n v="5.0999999999999996"/>
    <n v="0.77534391499999999"/>
    <n v="1.72"/>
    <n v="0.3589"/>
    <n v="81.5"/>
    <n v="30.5"/>
    <n v="51"/>
    <n v="1174.3929515418504"/>
    <n v="1318.5229955947136"/>
    <n v="0.48"/>
    <n v="435.3"/>
    <n v="34"/>
    <n v="203.7"/>
    <n v="30.5"/>
    <n v="207.16670819835531"/>
    <n v="4770.49"/>
    <n v="5355.9592272727277"/>
    <n v="10"/>
    <n v="0"/>
    <n v="9.35"/>
    <n v="59"/>
    <n v="30.5"/>
    <n v="6"/>
    <n v="39.672131147540988"/>
    <n v="41.575476167914346"/>
    <n v="2494.5285700748609"/>
    <n v="2801.8091348431731"/>
    <n v="2.8"/>
    <n v="3.33"/>
    <n v="0.17399999999999999"/>
    <n v="2.77"/>
    <n v="0.186"/>
    <n v="39.107285286343618"/>
    <n v="2.0434437356828195"/>
    <n v="32.530684757709253"/>
    <n v="2.1843708898678416"/>
    <n v="43.906815753303974"/>
    <n v="2.2942300123348018"/>
    <n v="36.52308697797357"/>
    <n v="2.4524527718061675"/>
    <n v="4.03"/>
    <n v="0.25600000000000001"/>
    <n v="1.6"/>
    <n v="0.23300000000000001"/>
    <n v="1.57"/>
    <n v="0.19500000000000001"/>
    <n v="1.8"/>
    <n v="8.2000000000000003E-2"/>
    <n v="74.896693000000013"/>
    <n v="9.3024555000000007"/>
    <n v="85.868819999999999"/>
    <n v="3.9118017999999997"/>
    <n v="84.088559868181832"/>
    <n v="10.444120493181821"/>
    <n v="96.40726609090909"/>
    <n v="4.3918865663636364"/>
    <n v="2.73"/>
    <n v="0.39800000000000002"/>
    <n v="0.33"/>
    <n v="0.13200000000000001"/>
    <n v="68.100629963043701"/>
    <n v="9.9282237088979457"/>
    <n v="8.2319442812470403"/>
    <n v="3.2927777124988165"/>
    <n v="76.458434549417248"/>
    <n v="11.146687527717241"/>
    <n v="9.2422283521273592"/>
    <n v="3.6968913408509438"/>
    <n v="0.68073070015668946"/>
    <n v="0.56812882404267273"/>
    <n v="19.280202996514955"/>
    <n v="0.16957351157553469"/>
    <n v="0.38893007242095112"/>
    <m/>
    <m/>
    <m/>
  </r>
  <r>
    <n v="2020"/>
    <n v="10"/>
    <x v="9"/>
    <s v="2"/>
    <n v="202"/>
    <n v="372"/>
    <x v="2"/>
    <s v="MAP"/>
    <x v="0"/>
    <n v="112"/>
    <x v="2"/>
    <n v="135"/>
    <x v="1"/>
    <n v="0"/>
    <n v="10"/>
    <n v="0"/>
    <n v="6.5"/>
    <n v="6.9"/>
    <n v="2.4"/>
    <n v="5"/>
    <n v="5"/>
    <n v="5"/>
    <n v="5.0661273217495513"/>
    <n v="5.53"/>
    <n v="318"/>
    <n v="1720"/>
    <n v="256"/>
    <n v="19"/>
    <n v="11.602903813162412"/>
    <n v="0.64686873300000003"/>
    <m/>
    <m/>
    <n v="2.8"/>
    <n v="4.4000000000000004"/>
    <n v="1.4002638060000001"/>
    <n v="3.08"/>
    <n v="0.4"/>
    <n v="5.0999999999999996"/>
    <n v="0.77534391499999999"/>
    <n v="1.72"/>
    <n v="0.57199999999999995"/>
    <n v="171.8"/>
    <n v="30.5"/>
    <n v="141.30000000000001"/>
    <n v="3253.7592951541851"/>
    <n v="3653.0842995594712"/>
    <n v="0.88"/>
    <n v="541.4"/>
    <n v="34"/>
    <n v="266.7"/>
    <n v="30.5"/>
    <n v="409.64919195900666"/>
    <n v="9433.1200000000008"/>
    <n v="10590.821090909092"/>
    <n v="10.63"/>
    <n v="0"/>
    <n v="10.199999999999999"/>
    <n v="59.4"/>
    <n v="30.5"/>
    <n v="6"/>
    <n v="42.17147540983607"/>
    <n v="43.780329385009011"/>
    <n v="2626.8197631005405"/>
    <n v="2950.3961975551974"/>
    <n v="2.95"/>
    <n v="2.91"/>
    <n v="0.25600000000000001"/>
    <n v="3.27"/>
    <n v="0.17899999999999999"/>
    <n v="94.684395488986794"/>
    <n v="8.3296237955947152"/>
    <n v="106.39792895154186"/>
    <n v="5.8242291383259914"/>
    <n v="106.30475311718062"/>
    <n v="9.351895806872248"/>
    <n v="119.45585659559472"/>
    <n v="6.5390208962114533"/>
    <n v="4.12"/>
    <n v="0.29099999999999998"/>
    <n v="1.58"/>
    <n v="0.26"/>
    <n v="1.28"/>
    <n v="0.191"/>
    <n v="1.59"/>
    <n v="0.106"/>
    <n v="120.74393600000002"/>
    <n v="18.017259200000002"/>
    <n v="149.98660800000002"/>
    <n v="9.999107200000001"/>
    <n v="135.56250996363639"/>
    <n v="20.228468283636367"/>
    <n v="168.39405534545457"/>
    <n v="11.226270356363637"/>
    <n v="2.58"/>
    <n v="0.314"/>
    <n v="0.26"/>
    <n v="0.13200000000000001"/>
    <n v="67.771949887993941"/>
    <n v="8.2482140561356978"/>
    <n v="6.8297313840614047"/>
    <n v="3.4674020872927134"/>
    <n v="76.08941646515683"/>
    <n v="9.2604948721159879"/>
    <n v="7.6679256902871229"/>
    <n v="3.8929468889150014"/>
    <n v="0.67744522955623243"/>
    <n v="0.15733086768800522"/>
    <n v="7.5273792411496103"/>
    <n v="0.11502935670927669"/>
    <n v="0.26382879979191903"/>
    <m/>
    <m/>
    <m/>
  </r>
  <r>
    <n v="2020"/>
    <n v="10"/>
    <x v="9"/>
    <s v="2"/>
    <n v="203"/>
    <n v="373"/>
    <x v="0"/>
    <s v="MAP_ES"/>
    <x v="0"/>
    <n v="112"/>
    <x v="0"/>
    <n v="45"/>
    <x v="0"/>
    <n v="11"/>
    <n v="10"/>
    <n v="0"/>
    <n v="6.5"/>
    <n v="6.9"/>
    <n v="2.4"/>
    <n v="5"/>
    <n v="5"/>
    <n v="5"/>
    <n v="5.0661273217495513"/>
    <n v="5.53"/>
    <n v="318"/>
    <n v="1720"/>
    <n v="256"/>
    <n v="19"/>
    <n v="11.602903813162412"/>
    <n v="0.64686873300000003"/>
    <m/>
    <m/>
    <n v="2.8"/>
    <n v="4.4000000000000004"/>
    <n v="1.4002638060000001"/>
    <n v="3.08"/>
    <n v="0.4"/>
    <n v="5.0999999999999996"/>
    <n v="0.77534391499999999"/>
    <n v="1.72"/>
    <n v="0.40849999999999997"/>
    <n v="88.5"/>
    <n v="30.5"/>
    <n v="58"/>
    <n v="1335.5841409691629"/>
    <n v="1499.4967400881058"/>
    <n v="0.76"/>
    <n v="440.7"/>
    <n v="34"/>
    <n v="204.6"/>
    <n v="30.5"/>
    <n v="325.34054585689699"/>
    <n v="7491.72"/>
    <n v="8411.158363636363"/>
    <n v="9.0299999999999994"/>
    <n v="0"/>
    <n v="9.6999999999999993"/>
    <n v="59.4"/>
    <n v="30.5"/>
    <n v="6"/>
    <n v="35.823934426229506"/>
    <n v="37.39770264379797"/>
    <n v="2243.8621586278782"/>
    <n v="2520.2651790770396"/>
    <n v="2.52"/>
    <n v="3.2"/>
    <n v="0.19500000000000001"/>
    <n v="2.88"/>
    <n v="0.20100000000000001"/>
    <n v="42.738692511013213"/>
    <n v="2.6043890748898679"/>
    <n v="38.464823259911888"/>
    <n v="2.6845241233480177"/>
    <n v="47.98389568281938"/>
    <n v="2.9240186431718067"/>
    <n v="43.185506114537439"/>
    <n v="3.0139884475770931"/>
    <n v="4"/>
    <n v="0.252"/>
    <n v="1.61"/>
    <n v="0.25800000000000001"/>
    <n v="1.32"/>
    <n v="0.14799999999999999"/>
    <n v="1.75"/>
    <n v="9.9000000000000005E-2"/>
    <n v="98.890703999999999"/>
    <n v="11.0877456"/>
    <n v="131.10510000000002"/>
    <n v="7.4168028000000001"/>
    <n v="111.0272904"/>
    <n v="12.448514378181819"/>
    <n v="147.19527136363638"/>
    <n v="8.3270467799999999"/>
    <n v="2.71"/>
    <n v="0.29499999999999998"/>
    <n v="0.23"/>
    <n v="0.13500000000000001"/>
    <n v="60.808664498815496"/>
    <n v="6.6193933679522408"/>
    <n v="5.1608829648441201"/>
    <n v="3.0292139141476357"/>
    <n v="68.27154605094286"/>
    <n v="7.4317734631100159"/>
    <n v="5.7942640559840806"/>
    <n v="3.400981076338482"/>
    <n v="0.60784055569435169"/>
    <n v="0.37878559954689173"/>
    <n v="13.023670646156436"/>
    <n v="0.13156195202870744"/>
    <n v="0.30174759639611798"/>
    <n v="0.3091800978489529"/>
    <n v="-19.984983720269113"/>
    <n v="0.21854970727272727"/>
  </r>
  <r>
    <n v="2020"/>
    <n v="10"/>
    <x v="9"/>
    <s v="2"/>
    <n v="204"/>
    <n v="374"/>
    <x v="5"/>
    <s v="MAP_AS"/>
    <x v="0"/>
    <n v="112"/>
    <x v="0"/>
    <n v="45"/>
    <x v="0"/>
    <n v="11"/>
    <n v="10"/>
    <n v="0"/>
    <n v="6.5"/>
    <n v="6.9"/>
    <n v="2.4"/>
    <n v="5"/>
    <n v="5"/>
    <n v="5"/>
    <n v="5.0661273217495513"/>
    <n v="5.53"/>
    <n v="318"/>
    <n v="1720"/>
    <n v="256"/>
    <n v="19"/>
    <n v="11.602903813162412"/>
    <n v="0.64686873300000003"/>
    <m/>
    <m/>
    <n v="2.8"/>
    <n v="4.4000000000000004"/>
    <n v="1.4002638060000001"/>
    <n v="3.08"/>
    <n v="0.4"/>
    <n v="5.0999999999999996"/>
    <n v="0.77534391499999999"/>
    <n v="1.72"/>
    <n v="0.49809999999999999"/>
    <n v="107"/>
    <n v="30.5"/>
    <n v="76.5"/>
    <n v="1761.5894273127753"/>
    <n v="1977.7844933920703"/>
    <n v="0.68"/>
    <n v="454.7"/>
    <n v="34"/>
    <n v="217.6"/>
    <n v="30.5"/>
    <n v="302.41977656287139"/>
    <n v="6963.91"/>
    <n v="7818.5716818181818"/>
    <n v="9.2799999999999994"/>
    <n v="0"/>
    <n v="9.51"/>
    <n v="59"/>
    <n v="30.5"/>
    <n v="6"/>
    <n v="36.815737704918028"/>
    <n v="38.513943409457021"/>
    <n v="2310.8366045674211"/>
    <n v="2595.4896590391349"/>
    <n v="2.59"/>
    <n v="3.32"/>
    <n v="0.193"/>
    <n v="3.26"/>
    <n v="0.27300000000000002"/>
    <n v="58.48476898678414"/>
    <n v="3.3998675947136565"/>
    <n v="57.42781533039647"/>
    <n v="4.8091391365638767"/>
    <n v="65.662445180616743"/>
    <n v="3.8171240722466964"/>
    <n v="64.475774484581493"/>
    <n v="5.3993516669603521"/>
    <n v="4.0599999999999996"/>
    <n v="0.24299999999999999"/>
    <n v="1.73"/>
    <n v="0.3"/>
    <n v="1.44"/>
    <n v="0.17899999999999999"/>
    <n v="1.92"/>
    <n v="0.159"/>
    <n v="100.280304"/>
    <n v="12.465398899999999"/>
    <n v="133.70707199999998"/>
    <n v="11.0726169"/>
    <n v="112.58743221818182"/>
    <n v="13.995243310454544"/>
    <n v="150.11657629090908"/>
    <n v="12.431528974090908"/>
    <n v="2.73"/>
    <n v="0.29099999999999998"/>
    <n v="0.25"/>
    <n v="0.153"/>
    <n v="63.085839304690602"/>
    <n v="6.7245345192911952"/>
    <n v="5.7770915114185533"/>
    <n v="3.5355800049881538"/>
    <n v="70.828192310266274"/>
    <n v="7.5498183012042057"/>
    <n v="6.4860981969108309"/>
    <n v="3.9694920965094274"/>
    <n v="0.6306030881529171"/>
    <n v="0.38480215602467915"/>
    <n v="14.69532575642522"/>
    <n v="0.16855692470352773"/>
    <n v="0.38659845115488012"/>
    <n v="0.36086291786449337"/>
    <n v="-13.146394632805906"/>
    <n v="0.59168445219008248"/>
  </r>
  <r>
    <n v="2020"/>
    <n v="10"/>
    <x v="9"/>
    <s v="2"/>
    <n v="205"/>
    <n v="375"/>
    <x v="1"/>
    <s v="MAP"/>
    <x v="0"/>
    <n v="112"/>
    <x v="1"/>
    <n v="90"/>
    <x v="1"/>
    <n v="0"/>
    <n v="10"/>
    <n v="0"/>
    <n v="6.5"/>
    <n v="6.9"/>
    <n v="2.4"/>
    <n v="5"/>
    <n v="5"/>
    <n v="5"/>
    <n v="5.0661273217495513"/>
    <n v="5.53"/>
    <n v="318"/>
    <n v="1720"/>
    <n v="256"/>
    <n v="19"/>
    <n v="11.602903813162412"/>
    <n v="0.64686873300000003"/>
    <m/>
    <m/>
    <n v="2.8"/>
    <n v="4.4000000000000004"/>
    <n v="1.4002638060000001"/>
    <n v="3.08"/>
    <n v="0.4"/>
    <n v="5.0999999999999996"/>
    <n v="0.77534391499999999"/>
    <n v="1.72"/>
    <n v="0.4597"/>
    <n v="108.8"/>
    <n v="30.5"/>
    <n v="78.3"/>
    <n v="1803.0385903083697"/>
    <n v="2024.3205991189425"/>
    <n v="0.72"/>
    <n v="455.6"/>
    <n v="34"/>
    <n v="233"/>
    <n v="30.5"/>
    <n v="345.82542694497147"/>
    <n v="7963.43"/>
    <n v="8940.7600454545463"/>
    <n v="11.34"/>
    <n v="0"/>
    <n v="9.51"/>
    <n v="59.4"/>
    <n v="30.5"/>
    <n v="6"/>
    <n v="44.988196721311482"/>
    <n v="47.063374812849432"/>
    <n v="2823.8024887709657"/>
    <n v="3171.6436135241161"/>
    <n v="3.17"/>
    <n v="3.31"/>
    <n v="0.26"/>
    <n v="3.29"/>
    <n v="0.20699999999999999"/>
    <n v="59.680577339207034"/>
    <n v="4.6879003348017614"/>
    <n v="59.319969621145361"/>
    <n v="3.7322898819383248"/>
    <n v="67.005011830836978"/>
    <n v="5.2632335577092508"/>
    <n v="66.600147711013193"/>
    <n v="4.1903436401762102"/>
    <n v="3.86"/>
    <n v="0.29399999999999998"/>
    <n v="1.58"/>
    <n v="0.27"/>
    <n v="1.43"/>
    <n v="0.155"/>
    <n v="1.62"/>
    <n v="9.1999999999999998E-2"/>
    <n v="113.877049"/>
    <n v="12.3433165"/>
    <n v="129.00756600000003"/>
    <n v="7.3263556000000003"/>
    <n v="127.85286864999999"/>
    <n v="13.858178070454546"/>
    <n v="144.84031273636367"/>
    <n v="8.2254992418181825"/>
    <n v="2.75"/>
    <n v="0.32600000000000001"/>
    <n v="0.27"/>
    <n v="0.14199999999999999"/>
    <n v="77.654568441201562"/>
    <n v="9.2055961133933497"/>
    <n v="7.6242667196816081"/>
    <n v="4.0097995340547712"/>
    <n v="87.184901840803576"/>
    <n v="10.335373818218898"/>
    <n v="8.5599721807334408"/>
    <n v="4.5019112950524018"/>
    <n v="0.77623142067894735"/>
    <n v="0.26338873135114416"/>
    <n v="13.749373483601289"/>
    <n v="0.11370613209637158"/>
    <n v="0.26079388095498068"/>
    <m/>
    <m/>
    <m/>
  </r>
  <r>
    <n v="2020"/>
    <n v="10"/>
    <x v="9"/>
    <s v="2"/>
    <n v="206"/>
    <n v="376"/>
    <x v="3"/>
    <s v="MESZ"/>
    <x v="0"/>
    <n v="112"/>
    <x v="0"/>
    <n v="45"/>
    <x v="0"/>
    <n v="11"/>
    <n v="10"/>
    <n v="0"/>
    <n v="6.5"/>
    <n v="6.9"/>
    <n v="2.4"/>
    <n v="5"/>
    <n v="5"/>
    <n v="5"/>
    <n v="5.0661273217495513"/>
    <n v="5.53"/>
    <n v="318"/>
    <n v="1720"/>
    <n v="256"/>
    <n v="19"/>
    <n v="11.602903813162412"/>
    <n v="0.64686873300000003"/>
    <m/>
    <m/>
    <n v="2.8"/>
    <n v="4.4000000000000004"/>
    <n v="1.4002638060000001"/>
    <n v="3.08"/>
    <n v="0.4"/>
    <n v="5.0999999999999996"/>
    <n v="0.77534391499999999"/>
    <n v="1.72"/>
    <n v="0.42880000000000001"/>
    <n v="111.1"/>
    <n v="30.5"/>
    <n v="80.599999999999994"/>
    <n v="1856.0014096916298"/>
    <n v="2083.7834008810573"/>
    <n v="0.5"/>
    <n v="368.3"/>
    <n v="34"/>
    <n v="204.3"/>
    <n v="30.5"/>
    <n v="259.94615614717321"/>
    <n v="5985.86"/>
    <n v="6720.4882727272725"/>
    <n v="7.29"/>
    <n v="0"/>
    <n v="9.44"/>
    <n v="58.6"/>
    <n v="30.5"/>
    <n v="6"/>
    <n v="28.920983606557378"/>
    <n v="30.278430929593483"/>
    <n v="1816.7058557756091"/>
    <n v="2040.4909861916044"/>
    <n v="2.04"/>
    <n v="3.6"/>
    <n v="0.247"/>
    <n v="3.36"/>
    <n v="0.218"/>
    <n v="66.816050748898675"/>
    <n v="4.5843234819383252"/>
    <n v="62.361647365638753"/>
    <n v="4.0460830731277531"/>
    <n v="75.016202431718057"/>
    <n v="5.1469450001762107"/>
    <n v="70.015122269603509"/>
    <n v="4.5426478139207047"/>
    <n v="4.18"/>
    <n v="0.247"/>
    <n v="1.6"/>
    <n v="0.29899999999999999"/>
    <n v="1.23"/>
    <n v="0.13500000000000001"/>
    <n v="1.52"/>
    <n v="0.112"/>
    <n v="73.626077999999993"/>
    <n v="8.0809110000000004"/>
    <n v="90.985071999999988"/>
    <n v="6.7041632"/>
    <n v="82.662005754545447"/>
    <n v="9.0726591681818185"/>
    <n v="102.15142174545454"/>
    <n v="7.5269468654545459"/>
    <n v="2.75"/>
    <n v="0.29099999999999998"/>
    <n v="0.24"/>
    <n v="0.14099999999999999"/>
    <n v="49.959411033829248"/>
    <n v="5.2866140403070219"/>
    <n v="4.3600940538614612"/>
    <n v="2.5615552566436084"/>
    <n v="56.090793297071933"/>
    <n v="5.9354257634356111"/>
    <n v="4.8951965059262763"/>
    <n v="2.8759279472316877"/>
    <n v="0.49939192737174526"/>
    <n v="0.30251915206093838"/>
    <n v="2.3620219153689859"/>
    <n v="2.3290776258165065E-2"/>
    <n v="5.3419211601296021E-2"/>
    <n v="0.2614479952028807"/>
    <n v="-63.600819437126866"/>
    <n v="0.14581335140495871"/>
  </r>
  <r>
    <n v="2020"/>
    <n v="10"/>
    <x v="9"/>
    <s v="2"/>
    <n v="207"/>
    <n v="377"/>
    <x v="7"/>
    <s v="Urea"/>
    <x v="0"/>
    <n v="112"/>
    <x v="3"/>
    <n v="0"/>
    <x v="1"/>
    <n v="0"/>
    <n v="10"/>
    <n v="0"/>
    <n v="6.5"/>
    <n v="6.9"/>
    <n v="2.4"/>
    <n v="5"/>
    <n v="5"/>
    <n v="5"/>
    <n v="5.0661273217495513"/>
    <n v="5.53"/>
    <n v="318"/>
    <n v="1720"/>
    <n v="256"/>
    <n v="19"/>
    <n v="11.602903813162412"/>
    <n v="0.64686873300000003"/>
    <m/>
    <m/>
    <n v="2.8"/>
    <n v="4.4000000000000004"/>
    <n v="1.4002638060000001"/>
    <n v="3.08"/>
    <n v="0.4"/>
    <n v="5.0999999999999996"/>
    <n v="0.77534391499999999"/>
    <n v="1.72"/>
    <n v="0.29649999999999999"/>
    <n v="56.9"/>
    <n v="30.5"/>
    <n v="26.4"/>
    <n v="607.92105726872239"/>
    <n v="682.52955066079289"/>
    <n v="0.38"/>
    <n v="385.7"/>
    <n v="34"/>
    <n v="192.4"/>
    <n v="30.5"/>
    <n v="174.92749502416834"/>
    <n v="4028.11"/>
    <n v="4522.4689545454548"/>
    <n v="7.02"/>
    <n v="0"/>
    <n v="9.17"/>
    <n v="58.9"/>
    <n v="30.5"/>
    <n v="6"/>
    <n v="27.849836065573768"/>
    <n v="29.243937685966074"/>
    <n v="1754.6362611579643"/>
    <n v="1970.7755460551498"/>
    <n v="1.97"/>
    <n v="3.47"/>
    <n v="0.193"/>
    <n v="2.78"/>
    <n v="0.17599999999999999"/>
    <n v="21.094860687224667"/>
    <n v="1.1732876405286343"/>
    <n v="16.900205392070482"/>
    <n v="1.0699410607929514"/>
    <n v="23.68377540792951"/>
    <n v="1.3172820327753303"/>
    <n v="18.974321508370043"/>
    <n v="1.2012520091629955"/>
    <n v="3.81"/>
    <n v="0.20799999999999999"/>
    <n v="1.56"/>
    <n v="0.23100000000000001"/>
    <n v="1.59"/>
    <n v="0.13500000000000001"/>
    <n v="1.66"/>
    <n v="6.7000000000000004E-2"/>
    <n v="64.046949000000012"/>
    <n v="5.4379485000000001"/>
    <n v="66.866625999999997"/>
    <n v="2.6988337000000002"/>
    <n v="71.907256377272745"/>
    <n v="6.105333088636363"/>
    <n v="75.07298464545454"/>
    <n v="3.0300541995454551"/>
    <n v="3.07"/>
    <n v="0.35199999999999998"/>
    <n v="0.28000000000000003"/>
    <n v="0.128"/>
    <n v="53.867333217549501"/>
    <n v="6.1763196392760342"/>
    <n v="4.9129815312423011"/>
    <n v="2.2459344142821944"/>
    <n v="60.478324112430577"/>
    <n v="6.9343225040962748"/>
    <n v="5.5159383555311283"/>
    <n v="2.5215718196713728"/>
    <n v="0.53845533406453772"/>
    <m/>
    <m/>
    <m/>
    <m/>
    <m/>
    <m/>
    <m/>
  </r>
  <r>
    <n v="2020"/>
    <n v="10"/>
    <x v="9"/>
    <s v="2"/>
    <n v="208"/>
    <n v="378"/>
    <x v="8"/>
    <s v="MES10"/>
    <x v="0"/>
    <n v="112"/>
    <x v="0"/>
    <n v="45"/>
    <x v="0"/>
    <n v="11"/>
    <n v="10"/>
    <n v="0"/>
    <n v="6.5"/>
    <n v="6.9"/>
    <n v="2.4"/>
    <n v="5"/>
    <n v="5"/>
    <n v="5"/>
    <n v="5.0661273217495513"/>
    <n v="5.53"/>
    <n v="318"/>
    <n v="1720"/>
    <n v="256"/>
    <n v="19"/>
    <n v="11.602903813162412"/>
    <n v="0.64686873300000003"/>
    <m/>
    <m/>
    <n v="2.8"/>
    <n v="4.4000000000000004"/>
    <n v="1.4002638060000001"/>
    <n v="3.08"/>
    <n v="0.4"/>
    <n v="5.0999999999999996"/>
    <n v="0.77534391499999999"/>
    <n v="1.72"/>
    <n v="0.50290000000000001"/>
    <n v="91.3"/>
    <n v="30.5"/>
    <n v="60.8"/>
    <n v="1400.0606167400879"/>
    <n v="1571.8862378854624"/>
    <n v="0.4"/>
    <n v="363.8"/>
    <n v="34"/>
    <n v="201.4"/>
    <n v="30.5"/>
    <n v="207.27713765918742"/>
    <n v="4773.04"/>
    <n v="5358.8221818181819"/>
    <n v="10.57"/>
    <n v="0"/>
    <n v="9.31"/>
    <n v="59"/>
    <n v="30.5"/>
    <n v="6"/>
    <n v="41.933442622950821"/>
    <n v="43.96466949682555"/>
    <n v="2637.8801698095331"/>
    <n v="2962.8190452724348"/>
    <n v="2.96"/>
    <n v="3.11"/>
    <n v="0.17499999999999999"/>
    <n v="2.87"/>
    <n v="0.2"/>
    <n v="43.541885180616731"/>
    <n v="2.4501060792951534"/>
    <n v="40.181739700440524"/>
    <n v="2.8001212334801759"/>
    <n v="48.885661998237879"/>
    <n v="2.7508009162995588"/>
    <n v="45.113135027312772"/>
    <n v="3.1437724757709247"/>
    <n v="3.94"/>
    <n v="0.222"/>
    <n v="1.49"/>
    <n v="0.27900000000000003"/>
    <n v="1.1299999999999999"/>
    <n v="0.11"/>
    <n v="1.56"/>
    <n v="9.2999999999999999E-2"/>
    <n v="53.935351999999995"/>
    <n v="5.2503440000000001"/>
    <n v="74.459423999999999"/>
    <n v="4.4389271999999993"/>
    <n v="60.554690654545453"/>
    <n v="5.8947044000000002"/>
    <n v="83.597626036363636"/>
    <n v="4.9837046290909086"/>
    <n v="2.69"/>
    <n v="0.27800000000000002"/>
    <n v="0.24"/>
    <n v="0.157"/>
    <n v="70.958976567876434"/>
    <n v="7.3333068720705032"/>
    <n v="6.3309124075428791"/>
    <n v="4.1414718666009671"/>
    <n v="79.667578237570353"/>
    <n v="8.2333036245518834"/>
    <n v="7.107888021195869"/>
    <n v="4.6497434138656315"/>
    <n v="0.70930259863478262"/>
    <n v="0.4196383091005037"/>
    <n v="22.858201006054106"/>
    <n v="3.7335116567085041E-3"/>
    <n v="8.5631001300653757E-3"/>
    <n v="0.4227039467150574"/>
    <n v="20.247185933857715"/>
    <n v="-8.5390488264462855E-2"/>
  </r>
  <r>
    <n v="2020"/>
    <n v="10"/>
    <x v="9"/>
    <s v="2"/>
    <n v="209"/>
    <n v="379"/>
    <x v="9"/>
    <s v="MAP_AS"/>
    <x v="0"/>
    <n v="112"/>
    <x v="0"/>
    <n v="45"/>
    <x v="2"/>
    <n v="45"/>
    <n v="10"/>
    <n v="0"/>
    <n v="6.5"/>
    <n v="6.9"/>
    <n v="2.4"/>
    <n v="5"/>
    <n v="5"/>
    <n v="5"/>
    <n v="5.0661273217495513"/>
    <n v="5.53"/>
    <n v="318"/>
    <n v="1720"/>
    <n v="256"/>
    <n v="19"/>
    <n v="11.602903813162412"/>
    <n v="0.64686873300000003"/>
    <m/>
    <m/>
    <n v="2.8"/>
    <n v="4.4000000000000004"/>
    <n v="1.4002638060000001"/>
    <n v="3.08"/>
    <n v="0.4"/>
    <n v="5.0999999999999996"/>
    <n v="0.77534391499999999"/>
    <n v="1.72"/>
    <n v="0.47560000000000002"/>
    <n v="93.5"/>
    <n v="30.5"/>
    <n v="63"/>
    <n v="1450.7207048458149"/>
    <n v="1628.7637004405287"/>
    <n v="0.54"/>
    <n v="369.7"/>
    <n v="34"/>
    <n v="203.5"/>
    <n v="30.5"/>
    <n v="278.28418230563005"/>
    <n v="6408.14"/>
    <n v="7194.5935454545452"/>
    <n v="9.35"/>
    <n v="0"/>
    <n v="9.0500000000000007"/>
    <n v="58.6"/>
    <n v="30.5"/>
    <n v="6"/>
    <n v="37.093442622950825"/>
    <n v="39.001717994882974"/>
    <n v="2340.1030796929786"/>
    <n v="2628.3612317824318"/>
    <n v="2.63"/>
    <n v="3.29"/>
    <n v="0.20399999999999999"/>
    <n v="3.31"/>
    <n v="0.28100000000000003"/>
    <n v="47.728711189427308"/>
    <n v="2.959470237885462"/>
    <n v="48.01885533039647"/>
    <n v="4.0765251806167404"/>
    <n v="53.586325744493386"/>
    <n v="3.322677948898678"/>
    <n v="53.912078484581492"/>
    <n v="4.5768259982378856"/>
    <n v="4.1399999999999997"/>
    <n v="0.223"/>
    <n v="1.38"/>
    <n v="0.35599999999999998"/>
    <n v="1.33"/>
    <n v="0.13600000000000001"/>
    <n v="1.59"/>
    <n v="0.2"/>
    <n v="85.228262000000015"/>
    <n v="8.7150704000000019"/>
    <n v="101.88942600000001"/>
    <n v="12.816280000000001"/>
    <n v="95.688094154545482"/>
    <n v="9.784647221818183"/>
    <n v="114.3940373727273"/>
    <n v="14.389187090909092"/>
    <n v="2.76"/>
    <n v="0.28000000000000003"/>
    <n v="0.25"/>
    <n v="0.157"/>
    <n v="64.586844999526207"/>
    <n v="6.552288623140341"/>
    <n v="5.8502576992324462"/>
    <n v="3.6739618351179764"/>
    <n v="72.513412340377144"/>
    <n v="7.3564331359802919"/>
    <n v="6.5682438714109734"/>
    <n v="4.1248571512460916"/>
    <n v="0.64560707061444644"/>
    <n v="0.37494562364833289"/>
    <n v="15.425805150720706"/>
    <n v="7.0690674617743893E-2"/>
    <n v="0.16213457481133919"/>
    <n v="9.1663492249913145E-2"/>
    <n v="-2.4830837381681805"/>
    <n v="0.18813749090909093"/>
  </r>
  <r>
    <n v="2020"/>
    <n v="10"/>
    <x v="9"/>
    <s v="2"/>
    <n v="210"/>
    <n v="380"/>
    <x v="4"/>
    <s v="Check"/>
    <x v="1"/>
    <n v="0"/>
    <x v="3"/>
    <n v="0"/>
    <x v="1"/>
    <n v="0"/>
    <n v="10"/>
    <n v="0"/>
    <n v="6.5"/>
    <n v="6.9"/>
    <n v="2.4"/>
    <n v="5"/>
    <n v="5"/>
    <n v="5"/>
    <n v="5.0661273217495513"/>
    <n v="5.53"/>
    <n v="318"/>
    <n v="1720"/>
    <n v="256"/>
    <n v="19"/>
    <n v="11.602903813162412"/>
    <n v="0.64686873300000003"/>
    <m/>
    <m/>
    <n v="2.8"/>
    <n v="4.4000000000000004"/>
    <n v="1.4002638060000001"/>
    <n v="3.08"/>
    <n v="0.4"/>
    <n v="5.0999999999999996"/>
    <n v="0.77534391499999999"/>
    <n v="1.72"/>
    <n v="0.31380000000000002"/>
    <n v="68.7"/>
    <n v="30.5"/>
    <n v="38.200000000000003"/>
    <n v="879.64334801762118"/>
    <n v="987.59957709251103"/>
    <n v="0.3"/>
    <n v="296"/>
    <n v="34"/>
    <n v="135.5"/>
    <n v="30.5"/>
    <n v="120.22900763358778"/>
    <n v="2768.55"/>
    <n v="3108.3265909090915"/>
    <n v="7.8"/>
    <n v="0"/>
    <n v="9.1300000000000008"/>
    <n v="58"/>
    <n v="30.5"/>
    <n v="6"/>
    <n v="30.944262295081966"/>
    <n v="32.507573580972242"/>
    <n v="1950.4544148583345"/>
    <n v="2190.7149359613386"/>
    <n v="2.19"/>
    <n v="3.12"/>
    <n v="0.21099999999999999"/>
    <n v="3.31"/>
    <n v="0.186"/>
    <n v="27.444872458149781"/>
    <n v="1.8560474643171807"/>
    <n v="29.11619481938326"/>
    <n v="1.6361366273127753"/>
    <n v="30.813106805286345"/>
    <n v="2.0838351076651982"/>
    <n v="32.689546001762118"/>
    <n v="1.8369352133920704"/>
    <n v="3.99"/>
    <n v="0.223"/>
    <n v="1.74"/>
    <n v="0.24199999999999999"/>
    <n v="1.63"/>
    <n v="0.20499999999999999"/>
    <n v="1.91"/>
    <n v="0.114"/>
    <n v="45.127364999999998"/>
    <n v="5.6755274999999994"/>
    <n v="52.879305000000002"/>
    <n v="3.1561470000000003"/>
    <n v="50.665723431818179"/>
    <n v="6.3720695113636356"/>
    <n v="59.369037886363643"/>
    <n v="3.5434923136363641"/>
    <n v="2.78"/>
    <n v="0.30399999999999999"/>
    <n v="0.26"/>
    <n v="0.129"/>
    <n v="54.222632733061694"/>
    <n v="5.9293814211693361"/>
    <n v="5.0711814786316696"/>
    <n v="2.5160861951672517"/>
    <n v="60.877228568482899"/>
    <n v="6.6570782319492086"/>
    <n v="5.6935537510091931"/>
    <n v="2.8248785918468688"/>
    <m/>
    <m/>
    <m/>
    <m/>
    <m/>
    <m/>
    <m/>
    <m/>
  </r>
  <r>
    <n v="2020"/>
    <n v="10"/>
    <x v="9"/>
    <s v="3"/>
    <n v="301"/>
    <n v="381"/>
    <x v="7"/>
    <s v="Urea"/>
    <x v="0"/>
    <n v="112"/>
    <x v="3"/>
    <n v="0"/>
    <x v="1"/>
    <n v="0"/>
    <n v="10"/>
    <n v="1.2999999999999999E-2"/>
    <n v="6.1"/>
    <n v="6.8"/>
    <n v="2.2000000000000002"/>
    <n v="7"/>
    <n v="7"/>
    <n v="6"/>
    <n v="5.3739836728579995"/>
    <n v="6.9399999999999995"/>
    <n v="328"/>
    <n v="1404"/>
    <n v="215"/>
    <n v="12"/>
    <n v="9.6805959184532639"/>
    <n v="0.72448447100000002"/>
    <m/>
    <m/>
    <n v="1.7"/>
    <n v="4.2"/>
    <n v="1.0221853460000001"/>
    <n v="2.2000000000000002"/>
    <n v="0.4"/>
    <n v="4.3"/>
    <n v="0.87284948500000004"/>
    <n v="2.4"/>
    <n v="0.2752"/>
    <n v="67.2"/>
    <n v="30.5"/>
    <n v="36.700000000000003"/>
    <n v="845.10237885462561"/>
    <n v="948.81948898678411"/>
    <n v="0.42"/>
    <n v="391.6"/>
    <n v="34"/>
    <n v="183.9"/>
    <n v="30.5"/>
    <n v="180.16778523489933"/>
    <n v="4148.78"/>
    <n v="4657.9484545454543"/>
    <n v="7.36"/>
    <n v="0"/>
    <n v="8.9499999999999993"/>
    <n v="57.6"/>
    <n v="30.25"/>
    <n v="6"/>
    <n v="29.44"/>
    <n v="30.988578034682078"/>
    <n v="1859.3146820809247"/>
    <n v="2088.3484451918021"/>
    <n v="2.09"/>
    <n v="3.16"/>
    <n v="0.187"/>
    <n v="2.87"/>
    <n v="0.20100000000000001"/>
    <n v="26.705235171806173"/>
    <n v="1.5803414484581497"/>
    <n v="24.254438273127754"/>
    <n v="1.6986557814977976"/>
    <n v="29.982695851982385"/>
    <n v="1.7742924444052863"/>
    <n v="27.231119333920702"/>
    <n v="1.9071271728634365"/>
    <n v="3.84"/>
    <n v="0.23100000000000001"/>
    <n v="1.69"/>
    <n v="0.223"/>
    <n v="1.5"/>
    <n v="0.14499999999999999"/>
    <n v="1.58"/>
    <n v="8.1000000000000003E-2"/>
    <n v="62.231699999999996"/>
    <n v="6.0157309999999988"/>
    <n v="65.550724000000002"/>
    <n v="3.3605118000000003"/>
    <n v="69.869226818181815"/>
    <n v="6.7540252590909073"/>
    <n v="73.595585581818185"/>
    <n v="3.7729382481818186"/>
    <n v="2.93"/>
    <n v="0.31900000000000001"/>
    <n v="0.3"/>
    <n v="0.13200000000000001"/>
    <n v="54.477920184971097"/>
    <n v="5.9312138358381503"/>
    <n v="5.5779440462427745"/>
    <n v="2.4542953803468208"/>
    <n v="61.163846753126641"/>
    <n v="6.6591355338728322"/>
    <n v="6.262509906463479"/>
    <n v="2.7555043588439307"/>
    <n v="0.54455873272714939"/>
    <m/>
    <m/>
    <m/>
    <m/>
    <m/>
    <m/>
    <m/>
  </r>
  <r>
    <n v="2020"/>
    <n v="10"/>
    <x v="9"/>
    <s v="3"/>
    <n v="302"/>
    <n v="382"/>
    <x v="4"/>
    <s v="Check"/>
    <x v="1"/>
    <n v="0"/>
    <x v="3"/>
    <n v="0"/>
    <x v="1"/>
    <n v="0"/>
    <n v="10"/>
    <n v="1.2999999999999999E-2"/>
    <n v="6.1"/>
    <n v="6.8"/>
    <n v="2.2000000000000002"/>
    <n v="7"/>
    <n v="7"/>
    <n v="6"/>
    <n v="5.3739836728579995"/>
    <n v="6.9399999999999995"/>
    <n v="328"/>
    <n v="1404"/>
    <n v="215"/>
    <n v="12"/>
    <n v="9.6805959184532639"/>
    <n v="0.72448447100000002"/>
    <m/>
    <m/>
    <n v="1.7"/>
    <n v="4.2"/>
    <n v="1.0221853460000001"/>
    <n v="2.2000000000000002"/>
    <n v="0.4"/>
    <n v="4.3"/>
    <n v="0.87284948500000004"/>
    <n v="2.4"/>
    <n v="0.3196"/>
    <n v="58.3"/>
    <n v="30.5"/>
    <n v="27.799999999999997"/>
    <n v="640.15929515418486"/>
    <n v="718.72429955947121"/>
    <n v="0.46"/>
    <n v="412.6"/>
    <n v="34"/>
    <n v="201.4"/>
    <n v="30.5"/>
    <n v="207.64395139989435"/>
    <n v="4781.4799999999996"/>
    <n v="5368.2979999999998"/>
    <n v="8.43"/>
    <n v="0"/>
    <n v="9.6199999999999992"/>
    <n v="58.9"/>
    <n v="30.25"/>
    <n v="6"/>
    <n v="33.72"/>
    <n v="35.232527167630053"/>
    <n v="2113.9516300578034"/>
    <n v="2374.3520353967419"/>
    <n v="2.37"/>
    <n v="3.27"/>
    <n v="0.22700000000000001"/>
    <n v="2.97"/>
    <n v="0.182"/>
    <n v="20.933208951541843"/>
    <n v="1.4531615999999996"/>
    <n v="19.01273106607929"/>
    <n v="1.1650899171806164"/>
    <n v="23.502284595594706"/>
    <n v="1.6315041599999995"/>
    <n v="21.346111696916292"/>
    <n v="1.3080782251982377"/>
    <n v="3.87"/>
    <n v="0.22800000000000001"/>
    <n v="1.75"/>
    <n v="0.22800000000000001"/>
    <n v="1.22"/>
    <n v="0.14799999999999999"/>
    <n v="1.48"/>
    <n v="6.8000000000000005E-2"/>
    <n v="58.33405599999999"/>
    <n v="7.0765903999999988"/>
    <n v="70.765903999999992"/>
    <n v="3.2514064"/>
    <n v="65.493235599999991"/>
    <n v="7.9450810399999989"/>
    <n v="79.45081039999998"/>
    <n v="3.6504426400000001"/>
    <n v="2.78"/>
    <n v="0.28000000000000003"/>
    <n v="0.26"/>
    <n v="0.13600000000000001"/>
    <n v="58.76785531560693"/>
    <n v="5.9190645641618502"/>
    <n v="5.4962742381502885"/>
    <n v="2.8749742168786128"/>
    <n v="65.980273922522329"/>
    <n v="6.6454952152180775"/>
    <n v="6.1708169855596422"/>
    <n v="3.227811961677352"/>
    <m/>
    <m/>
    <m/>
    <m/>
    <m/>
    <m/>
    <m/>
    <m/>
  </r>
  <r>
    <n v="2020"/>
    <n v="10"/>
    <x v="9"/>
    <s v="3"/>
    <n v="303"/>
    <n v="383"/>
    <x v="5"/>
    <s v="MAP_AS"/>
    <x v="0"/>
    <n v="112"/>
    <x v="0"/>
    <n v="45"/>
    <x v="0"/>
    <n v="11"/>
    <n v="10"/>
    <n v="1.2999999999999999E-2"/>
    <n v="6.1"/>
    <n v="6.8"/>
    <n v="2.2000000000000002"/>
    <n v="7"/>
    <n v="7"/>
    <n v="6"/>
    <n v="5.3739836728579995"/>
    <n v="6.9399999999999995"/>
    <n v="328"/>
    <n v="1404"/>
    <n v="215"/>
    <n v="12"/>
    <n v="9.6805959184532639"/>
    <n v="0.72448447100000002"/>
    <m/>
    <m/>
    <n v="1.7"/>
    <n v="4.2"/>
    <n v="1.0221853460000001"/>
    <n v="2.2000000000000002"/>
    <n v="0.4"/>
    <n v="4.3"/>
    <n v="0.87284948500000004"/>
    <n v="2.4"/>
    <n v="0.48859999999999998"/>
    <n v="86.1"/>
    <n v="30.5"/>
    <n v="55.599999999999994"/>
    <n v="1280.3185903083697"/>
    <n v="1437.4485991189424"/>
    <n v="0.68"/>
    <n v="379.2"/>
    <n v="34"/>
    <n v="197.4"/>
    <n v="30.5"/>
    <n v="328.77172653534188"/>
    <n v="7570.73"/>
    <n v="8499.8650454545459"/>
    <n v="7.29"/>
    <n v="0"/>
    <n v="9.6999999999999993"/>
    <n v="58.8"/>
    <n v="30.25"/>
    <n v="6"/>
    <n v="29.16"/>
    <n v="30.44101734104046"/>
    <n v="1826.4610404624277"/>
    <n v="2051.4478322648447"/>
    <n v="2.0499999999999998"/>
    <n v="3.2"/>
    <n v="0.155"/>
    <n v="2.66"/>
    <n v="0.252"/>
    <n v="40.970194889867834"/>
    <n v="1.9844938149779729"/>
    <n v="34.05647450220264"/>
    <n v="3.2264028475770918"/>
    <n v="45.998355171806161"/>
    <n v="2.2280453286343604"/>
    <n v="38.236132736563874"/>
    <n v="3.6223704697797352"/>
    <n v="3.99"/>
    <n v="0.223"/>
    <n v="1.47"/>
    <n v="0.28000000000000003"/>
    <n v="1.36"/>
    <n v="0.127"/>
    <n v="1.53"/>
    <n v="0.125"/>
    <n v="102.961928"/>
    <n v="9.6148270999999994"/>
    <n v="115.83216900000001"/>
    <n v="9.4634125000000004"/>
    <n v="115.59816461818183"/>
    <n v="10.794828607727274"/>
    <n v="130.04793519545456"/>
    <n v="10.624831306818182"/>
    <n v="2.76"/>
    <n v="0.27700000000000002"/>
    <n v="0.23"/>
    <n v="0.152"/>
    <n v="50.410324716763007"/>
    <n v="5.0592970820809251"/>
    <n v="4.2008603930635839"/>
    <n v="2.7762207815028899"/>
    <n v="56.597046386547561"/>
    <n v="5.6802108148817654"/>
    <n v="4.7164205322122967"/>
    <n v="3.1169387865055174"/>
    <n v="0.50389923937840808"/>
    <n v="0.2895112545811297"/>
    <n v="2.6055073836632143"/>
    <n v="5.5889764946867537E-2"/>
    <n v="0.12818753428180629"/>
    <n v="0.28335807150050157"/>
    <n v="-62.604742521377744"/>
    <n v="0.42743920971074378"/>
  </r>
  <r>
    <n v="2020"/>
    <n v="10"/>
    <x v="9"/>
    <s v="3"/>
    <n v="304"/>
    <n v="384"/>
    <x v="6"/>
    <s v="MAP"/>
    <x v="0"/>
    <n v="112"/>
    <x v="0"/>
    <n v="45"/>
    <x v="1"/>
    <n v="0"/>
    <n v="10"/>
    <n v="1.2999999999999999E-2"/>
    <n v="6.1"/>
    <n v="6.8"/>
    <n v="2.2000000000000002"/>
    <n v="7"/>
    <n v="7"/>
    <n v="6"/>
    <n v="5.3739836728579995"/>
    <n v="6.9399999999999995"/>
    <n v="328"/>
    <n v="1404"/>
    <n v="215"/>
    <n v="12"/>
    <n v="9.6805959184532639"/>
    <n v="0.72448447100000002"/>
    <m/>
    <m/>
    <n v="1.7"/>
    <n v="4.2"/>
    <n v="1.0221853460000001"/>
    <n v="2.2000000000000002"/>
    <n v="0.4"/>
    <n v="4.3"/>
    <n v="0.87284948500000004"/>
    <n v="2.4"/>
    <n v="0.44319999999999998"/>
    <n v="109.4"/>
    <n v="30.5"/>
    <n v="78.900000000000006"/>
    <n v="1816.8549779735683"/>
    <n v="2039.8326343612334"/>
    <n v="0.78"/>
    <n v="388.2"/>
    <n v="34"/>
    <n v="194.7"/>
    <n v="30.5"/>
    <n v="361.59232072275552"/>
    <n v="8326.5"/>
    <n v="9348.3886363636357"/>
    <n v="10"/>
    <n v="0"/>
    <n v="9.6"/>
    <n v="59.6"/>
    <n v="30.25"/>
    <n v="6"/>
    <n v="40"/>
    <n v="41.80346820809249"/>
    <n v="2508.2080924855495"/>
    <n v="2817.1737256962697"/>
    <n v="2.82"/>
    <n v="2.79"/>
    <n v="0.193"/>
    <n v="2.8"/>
    <n v="0.17499999999999999"/>
    <n v="50.69025388546256"/>
    <n v="3.5065301074889872"/>
    <n v="50.871939383259907"/>
    <n v="3.1794962114537442"/>
    <n v="56.911330498678424"/>
    <n v="3.9368769843171814"/>
    <n v="57.115313762114532"/>
    <n v="3.5697071101321582"/>
    <n v="4.07"/>
    <n v="0.24"/>
    <n v="1.62"/>
    <n v="0.24399999999999999"/>
    <n v="1.19"/>
    <n v="0.11700000000000001"/>
    <n v="1.55"/>
    <n v="9.1999999999999998E-2"/>
    <n v="99.085349999999991"/>
    <n v="9.7420050000000007"/>
    <n v="129.06075000000001"/>
    <n v="7.66038"/>
    <n v="111.24582477272726"/>
    <n v="10.937614704545455"/>
    <n v="144.90002386363636"/>
    <n v="8.6005175454545455"/>
    <n v="2.8"/>
    <n v="0.29099999999999998"/>
    <n v="0.25"/>
    <n v="0.14099999999999999"/>
    <n v="70.229826589595376"/>
    <n v="7.2988855491329483"/>
    <n v="6.2705202312138741"/>
    <n v="3.5365734104046243"/>
    <n v="78.848941671045722"/>
    <n v="8.194657866526537"/>
    <n v="7.0400840777719402"/>
    <n v="3.9706074198633736"/>
    <n v="0.70201404968150782"/>
    <n v="0.41766859666292233"/>
    <n v="19.621638348805991"/>
    <n v="0.11493939046826651"/>
    <n v="0.26362245520244615"/>
    <m/>
    <m/>
    <m/>
  </r>
  <r>
    <n v="2020"/>
    <n v="10"/>
    <x v="9"/>
    <s v="3"/>
    <n v="305"/>
    <n v="385"/>
    <x v="2"/>
    <s v="MAP"/>
    <x v="0"/>
    <n v="112"/>
    <x v="2"/>
    <n v="135"/>
    <x v="1"/>
    <n v="0"/>
    <n v="10"/>
    <n v="1.2999999999999999E-2"/>
    <n v="6.1"/>
    <n v="6.8"/>
    <n v="2.2000000000000002"/>
    <n v="7"/>
    <n v="7"/>
    <n v="6"/>
    <n v="5.3739836728579995"/>
    <n v="6.9399999999999995"/>
    <n v="328"/>
    <n v="1404"/>
    <n v="215"/>
    <n v="12"/>
    <n v="9.6805959184532639"/>
    <n v="0.72448447100000002"/>
    <m/>
    <m/>
    <n v="1.7"/>
    <n v="4.2"/>
    <n v="1.0221853460000001"/>
    <n v="2.2000000000000002"/>
    <n v="0.4"/>
    <n v="4.3"/>
    <n v="0.87284948500000004"/>
    <n v="2.4"/>
    <n v="0.52190000000000003"/>
    <n v="118.8"/>
    <n v="30.5"/>
    <n v="88.3"/>
    <n v="2033.3117180616739"/>
    <n v="2282.8545198237885"/>
    <n v="0.98"/>
    <n v="503.8"/>
    <n v="34"/>
    <n v="235.9"/>
    <n v="30.5"/>
    <n v="428.46317581949768"/>
    <n v="9866.36"/>
    <n v="11077.231454545456"/>
    <n v="10.44"/>
    <n v="0"/>
    <n v="9.8000000000000007"/>
    <n v="58.7"/>
    <n v="30.25"/>
    <n v="6"/>
    <n v="41.76"/>
    <n v="43.546265895953752"/>
    <n v="2612.7759537572251"/>
    <n v="2934.6224462427745"/>
    <n v="2.93"/>
    <n v="3.2"/>
    <n v="0.23100000000000001"/>
    <n v="3.11"/>
    <n v="0.20300000000000001"/>
    <n v="65.065974977973568"/>
    <n v="4.696950068722467"/>
    <n v="63.235994431718055"/>
    <n v="4.1276227876651985"/>
    <n v="73.051344634361229"/>
    <n v="5.2733939407929515"/>
    <n v="70.996775566519815"/>
    <n v="4.6341946752422913"/>
    <n v="4.05"/>
    <n v="0.308"/>
    <n v="1.5"/>
    <n v="0.28299999999999997"/>
    <n v="1.24"/>
    <n v="0.19"/>
    <n v="1.36"/>
    <n v="0.107"/>
    <n v="122.34286400000001"/>
    <n v="18.746084"/>
    <n v="134.18249600000001"/>
    <n v="10.557005200000001"/>
    <n v="137.35767003636363"/>
    <n v="21.046739763636364"/>
    <n v="150.6503477818182"/>
    <n v="11.852637656363637"/>
    <n v="2.7"/>
    <n v="0.36599999999999999"/>
    <n v="0.31"/>
    <n v="0.14399999999999999"/>
    <n v="70.544950751445086"/>
    <n v="9.5627599907514433"/>
    <n v="8.0996054566473976"/>
    <n v="3.7623973734104039"/>
    <n v="79.202740161849718"/>
    <n v="10.736371444161847"/>
    <n v="9.0936479445086693"/>
    <n v="4.224146141965317"/>
    <n v="0.70516401600999346"/>
    <n v="0.18240522331229778"/>
    <n v="7.4105366388353664"/>
    <n v="0.13202304598369044"/>
    <n v="0.30280515133873953"/>
    <m/>
    <m/>
    <m/>
  </r>
  <r>
    <n v="2020"/>
    <n v="10"/>
    <x v="9"/>
    <s v="3"/>
    <n v="306"/>
    <n v="386"/>
    <x v="0"/>
    <s v="MAP_ES"/>
    <x v="0"/>
    <n v="112"/>
    <x v="0"/>
    <n v="45"/>
    <x v="0"/>
    <n v="11"/>
    <n v="10"/>
    <n v="1.2999999999999999E-2"/>
    <n v="6.1"/>
    <n v="6.8"/>
    <n v="2.2000000000000002"/>
    <n v="7"/>
    <n v="7"/>
    <n v="6"/>
    <n v="5.3739836728579995"/>
    <n v="6.9399999999999995"/>
    <n v="328"/>
    <n v="1404"/>
    <n v="215"/>
    <n v="12"/>
    <n v="9.6805959184532639"/>
    <n v="0.72448447100000002"/>
    <m/>
    <m/>
    <n v="1.7"/>
    <n v="4.2"/>
    <n v="1.0221853460000001"/>
    <n v="2.2000000000000002"/>
    <n v="0.4"/>
    <n v="4.3"/>
    <n v="0.87284948500000004"/>
    <n v="2.4"/>
    <n v="0.45029999999999998"/>
    <n v="106.3"/>
    <n v="30.5"/>
    <n v="75.8"/>
    <n v="1745.4703083700438"/>
    <n v="1959.6871189427311"/>
    <n v="0.6"/>
    <n v="530.70000000000005"/>
    <n v="34"/>
    <n v="259.7"/>
    <n v="30.5"/>
    <n v="276.86732434064822"/>
    <n v="6375.51"/>
    <n v="7157.9589545454546"/>
    <n v="10.53"/>
    <n v="0"/>
    <n v="9.5399999999999991"/>
    <n v="59.4"/>
    <n v="30.25"/>
    <n v="6"/>
    <n v="42.12"/>
    <n v="44.04826820809248"/>
    <n v="2642.8960924855487"/>
    <n v="2968.4528384235414"/>
    <n v="2.97"/>
    <n v="2.97"/>
    <n v="0.189"/>
    <n v="2.91"/>
    <n v="0.17699999999999999"/>
    <n v="51.840468158590298"/>
    <n v="3.2989388828193826"/>
    <n v="50.793185973568278"/>
    <n v="3.0894824458149772"/>
    <n v="58.202707432599105"/>
    <n v="3.7038086548017612"/>
    <n v="57.026895161233476"/>
    <n v="3.4686462005286334"/>
    <n v="3.9"/>
    <n v="0.20300000000000001"/>
    <n v="1.46"/>
    <n v="0.246"/>
    <n v="1.2"/>
    <n v="0.13400000000000001"/>
    <n v="1.39"/>
    <n v="9.0999999999999998E-2"/>
    <n v="76.50612000000001"/>
    <n v="8.5431834000000002"/>
    <n v="88.619588999999991"/>
    <n v="5.8017140999999999"/>
    <n v="85.895507454545452"/>
    <n v="9.5916649990909093"/>
    <n v="99.495629468181804"/>
    <n v="6.513742648636363"/>
    <n v="2.85"/>
    <n v="0.32800000000000001"/>
    <n v="0.27"/>
    <n v="0.14599999999999999"/>
    <n v="75.322538635838143"/>
    <n v="8.668699183352599"/>
    <n v="7.1358194497109819"/>
    <n v="3.8586282950289008"/>
    <n v="84.566668377509188"/>
    <n v="9.7325849922185999"/>
    <n v="8.01157910944824"/>
    <n v="4.332187222146084"/>
    <n v="0.75292056022064036"/>
    <n v="0.4960542809489602"/>
    <n v="22.98339640941203"/>
    <n v="0.11920555536243348"/>
    <n v="0.27340723706980158"/>
    <n v="0.39383520201328037"/>
    <n v="20.759348947594678"/>
    <n v="5.3703877148760265E-2"/>
  </r>
  <r>
    <n v="2020"/>
    <n v="10"/>
    <x v="9"/>
    <s v="3"/>
    <n v="307"/>
    <n v="387"/>
    <x v="8"/>
    <s v="MES10"/>
    <x v="0"/>
    <n v="112"/>
    <x v="0"/>
    <n v="45"/>
    <x v="0"/>
    <n v="11"/>
    <n v="10"/>
    <n v="1.2999999999999999E-2"/>
    <n v="6.1"/>
    <n v="6.8"/>
    <n v="2.2000000000000002"/>
    <n v="7"/>
    <n v="7"/>
    <n v="6"/>
    <n v="5.3739836728579995"/>
    <n v="6.9399999999999995"/>
    <n v="328"/>
    <n v="1404"/>
    <n v="215"/>
    <n v="12"/>
    <n v="9.6805959184532639"/>
    <n v="0.72448447100000002"/>
    <m/>
    <m/>
    <n v="1.7"/>
    <n v="4.2"/>
    <n v="1.0221853460000001"/>
    <n v="2.2000000000000002"/>
    <n v="0.4"/>
    <n v="4.3"/>
    <n v="0.87284948500000004"/>
    <n v="2.4"/>
    <n v="0.44990000000000002"/>
    <n v="85.5"/>
    <n v="30.5"/>
    <n v="55"/>
    <n v="1266.5022026431718"/>
    <n v="1421.9365638766519"/>
    <n v="0.6"/>
    <n v="428.5"/>
    <n v="34"/>
    <n v="204.6"/>
    <n v="30.5"/>
    <n v="264.79087452471481"/>
    <n v="6097.42"/>
    <n v="6845.7397272727276"/>
    <n v="10.119999999999999"/>
    <n v="0"/>
    <n v="9.58"/>
    <n v="59.2"/>
    <n v="30.25"/>
    <n v="6"/>
    <n v="40.479999999999997"/>
    <n v="42.314469364161852"/>
    <n v="2538.8681618497112"/>
    <n v="2851.6105581502893"/>
    <n v="2.85"/>
    <n v="2.7"/>
    <n v="0.17499999999999999"/>
    <n v="2.91"/>
    <n v="0.19700000000000001"/>
    <n v="34.195559471365641"/>
    <n v="2.2163788546255505"/>
    <n v="36.855214096916299"/>
    <n v="2.4950093392070483"/>
    <n v="38.392287224669609"/>
    <n v="2.4883889867841411"/>
    <n v="41.378354008810575"/>
    <n v="2.8012150308370045"/>
    <n v="3.93"/>
    <n v="0.217"/>
    <n v="1.48"/>
    <n v="0.28899999999999998"/>
    <n v="1.31"/>
    <n v="0.115"/>
    <n v="1.41"/>
    <n v="0.10299999999999999"/>
    <n v="79.876202000000006"/>
    <n v="7.0120329999999997"/>
    <n v="85.973622000000006"/>
    <n v="6.2803425999999991"/>
    <n v="89.679190427272744"/>
    <n v="7.8726006863636364"/>
    <n v="96.524930154545459"/>
    <n v="7.0511119190909088"/>
    <n v="2.75"/>
    <n v="0.27400000000000002"/>
    <n v="0.23"/>
    <n v="0.14599999999999999"/>
    <n v="69.818874450867057"/>
    <n v="6.9564987634682094"/>
    <n v="5.8393967722543358"/>
    <n v="3.7067475163005783"/>
    <n v="78.387554497109832"/>
    <n v="7.8102508844393075"/>
    <n v="6.5560500124855494"/>
    <n v="4.1616665296647399"/>
    <n v="0.69790619139474563"/>
    <n v="0.39807598799384847"/>
    <n v="20.38690129222865"/>
    <n v="3.8285590462287626E-2"/>
    <n v="8.7810987298824833E-2"/>
    <n v="0.37833332087861271"/>
    <n v="10.137323468208127"/>
    <n v="0.10255562900826444"/>
  </r>
  <r>
    <n v="2020"/>
    <n v="10"/>
    <x v="9"/>
    <s v="3"/>
    <n v="308"/>
    <n v="388"/>
    <x v="3"/>
    <s v="MESZ"/>
    <x v="0"/>
    <n v="112"/>
    <x v="0"/>
    <n v="45"/>
    <x v="0"/>
    <n v="11"/>
    <n v="10"/>
    <n v="1.2999999999999999E-2"/>
    <n v="6.1"/>
    <n v="6.8"/>
    <n v="2.2000000000000002"/>
    <n v="7"/>
    <n v="7"/>
    <n v="6"/>
    <n v="5.3739836728579995"/>
    <n v="6.9399999999999995"/>
    <n v="328"/>
    <n v="1404"/>
    <n v="215"/>
    <n v="12"/>
    <n v="9.6805959184532639"/>
    <n v="0.72448447100000002"/>
    <m/>
    <m/>
    <n v="1.7"/>
    <n v="4.2"/>
    <n v="1.0221853460000001"/>
    <n v="2.2000000000000002"/>
    <n v="0.4"/>
    <n v="4.3"/>
    <n v="0.87284948500000004"/>
    <n v="2.4"/>
    <n v="0.48199999999999998"/>
    <n v="86.4"/>
    <n v="30.5"/>
    <n v="55.900000000000006"/>
    <n v="1287.2267841409694"/>
    <n v="1445.2046167400883"/>
    <n v="0.6"/>
    <n v="364.6"/>
    <n v="34"/>
    <n v="192.8"/>
    <n v="30.5"/>
    <n v="294.5553539019964"/>
    <n v="6782.82"/>
    <n v="7615.2569999999996"/>
    <n v="8.56"/>
    <n v="0"/>
    <n v="9.44"/>
    <n v="59.3"/>
    <n v="30.25"/>
    <n v="6"/>
    <n v="34.24"/>
    <n v="35.847102890173417"/>
    <n v="2150.8261734104049"/>
    <n v="2415.7688520441411"/>
    <n v="2.41"/>
    <n v="2.87"/>
    <n v="0.14699999999999999"/>
    <n v="2.67"/>
    <n v="0.215"/>
    <n v="36.943408704845822"/>
    <n v="1.8922233726872248"/>
    <n v="34.368955136563876"/>
    <n v="2.7675375859030842"/>
    <n v="41.477372500440538"/>
    <n v="2.1244507866079294"/>
    <n v="38.586963266960353"/>
    <n v="3.1071899259911904"/>
    <n v="3.9"/>
    <n v="0.19500000000000001"/>
    <n v="1.41"/>
    <n v="0.25800000000000001"/>
    <n v="1.24"/>
    <n v="0.122"/>
    <n v="1.39"/>
    <n v="0.1"/>
    <n v="84.106967999999995"/>
    <n v="8.2750404"/>
    <n v="94.281197999999989"/>
    <n v="6.7828200000000001"/>
    <n v="94.429186799999997"/>
    <n v="9.2906135400000007"/>
    <n v="105.85207229999999"/>
    <n v="7.6152570000000006"/>
    <n v="2.84"/>
    <n v="0.317"/>
    <n v="0.26"/>
    <n v="0.156"/>
    <n v="61.083463324855494"/>
    <n v="6.8181189697109836"/>
    <n v="5.5921480508670527"/>
    <n v="3.3552888305202315"/>
    <n v="68.580070187451398"/>
    <n v="7.6548881159936952"/>
    <n v="6.2784571298370997"/>
    <n v="3.7670742779022603"/>
    <n v="0.61058743185913833"/>
    <n v="0.39015739632995389"/>
    <n v="10.701530045425358"/>
    <n v="6.634448124430431E-2"/>
    <n v="0.15216624138601906"/>
    <n v="0.34246129799111458"/>
    <n v="-29.484649814168982"/>
    <n v="0.15384154545454551"/>
  </r>
  <r>
    <n v="2020"/>
    <n v="10"/>
    <x v="9"/>
    <s v="3"/>
    <n v="309"/>
    <n v="389"/>
    <x v="1"/>
    <s v="MAP"/>
    <x v="0"/>
    <n v="112"/>
    <x v="1"/>
    <n v="90"/>
    <x v="1"/>
    <n v="0"/>
    <n v="10"/>
    <n v="1.2999999999999999E-2"/>
    <n v="6.1"/>
    <n v="6.8"/>
    <n v="2.2000000000000002"/>
    <n v="7"/>
    <n v="7"/>
    <n v="6"/>
    <n v="5.3739836728579995"/>
    <n v="6.9399999999999995"/>
    <n v="328"/>
    <n v="1404"/>
    <n v="215"/>
    <n v="12"/>
    <n v="9.6805959184532639"/>
    <n v="0.72448447100000002"/>
    <m/>
    <m/>
    <n v="1.7"/>
    <n v="4.2"/>
    <n v="1.0221853460000001"/>
    <n v="2.2000000000000002"/>
    <n v="0.4"/>
    <n v="4.3"/>
    <n v="0.87284948500000004"/>
    <n v="2.4"/>
    <n v="0.52090000000000003"/>
    <n v="109.4"/>
    <n v="30.5"/>
    <n v="78.900000000000006"/>
    <n v="1816.8549779735683"/>
    <n v="2039.8326343612334"/>
    <n v="0.66"/>
    <n v="468.9"/>
    <n v="34"/>
    <n v="232.2"/>
    <n v="30.5"/>
    <n v="306.09795355254084"/>
    <n v="7048.61"/>
    <n v="7913.6666818181811"/>
    <n v="12.56"/>
    <n v="0"/>
    <n v="9.73"/>
    <n v="59.4"/>
    <n v="30.25"/>
    <n v="6"/>
    <n v="50.24"/>
    <n v="52.429650867052018"/>
    <n v="3145.779052023121"/>
    <n v="3533.2818352496056"/>
    <n v="3.53"/>
    <n v="2.76"/>
    <n v="0.17299999999999999"/>
    <n v="2.92"/>
    <n v="0.187"/>
    <n v="50.145197392070486"/>
    <n v="3.1431591118942728"/>
    <n v="53.052165356828198"/>
    <n v="3.3975188088105726"/>
    <n v="56.299380708370052"/>
    <n v="3.5289104574449333"/>
    <n v="59.563112923348022"/>
    <n v="3.8144870262555064"/>
    <n v="3.89"/>
    <n v="0.25"/>
    <n v="1.29"/>
    <n v="0.26800000000000002"/>
    <n v="1.06"/>
    <n v="0.125"/>
    <n v="1.28"/>
    <n v="8.5999999999999993E-2"/>
    <n v="74.715266"/>
    <n v="8.8107624999999992"/>
    <n v="90.222207999999995"/>
    <n v="6.0618045999999994"/>
    <n v="83.884866827272731"/>
    <n v="9.8920833522727261"/>
    <n v="101.29493352727273"/>
    <n v="6.8057533463636357"/>
    <n v="2.68"/>
    <n v="0.29399999999999998"/>
    <n v="0.24"/>
    <n v="0.13600000000000001"/>
    <n v="84.30687859421964"/>
    <n v="9.2485904129479763"/>
    <n v="7.5498697248554896"/>
    <n v="4.2782595107514449"/>
    <n v="94.653631876237498"/>
    <n v="10.383644690900683"/>
    <n v="8.4764446456332099"/>
    <n v="4.8033186325254862"/>
    <n v="0.84272760067876362"/>
    <n v="0.26461887591490013"/>
    <n v="17.767575947217839"/>
    <n v="7.0174756035260091E-2"/>
    <n v="0.16095127531022957"/>
    <m/>
    <m/>
    <m/>
  </r>
  <r>
    <n v="2020"/>
    <n v="10"/>
    <x v="9"/>
    <s v="3"/>
    <n v="310"/>
    <n v="390"/>
    <x v="9"/>
    <s v="MAP_AS"/>
    <x v="0"/>
    <n v="112"/>
    <x v="0"/>
    <n v="45"/>
    <x v="2"/>
    <n v="45"/>
    <n v="10"/>
    <n v="1.2999999999999999E-2"/>
    <n v="6.1"/>
    <n v="6.8"/>
    <n v="2.2000000000000002"/>
    <n v="7"/>
    <n v="7"/>
    <n v="6"/>
    <n v="5.3739836728579995"/>
    <n v="6.9399999999999995"/>
    <n v="328"/>
    <n v="1404"/>
    <n v="215"/>
    <n v="12"/>
    <n v="9.6805959184532639"/>
    <n v="0.72448447100000002"/>
    <m/>
    <m/>
    <n v="1.7"/>
    <n v="4.2"/>
    <n v="1.0221853460000001"/>
    <n v="2.2000000000000002"/>
    <n v="0.4"/>
    <n v="4.3"/>
    <n v="0.87284948500000004"/>
    <n v="2.4"/>
    <n v="0.46529999999999999"/>
    <n v="104.3"/>
    <n v="30.5"/>
    <n v="73.8"/>
    <n v="1699.4156828193832"/>
    <n v="1907.9803348017622"/>
    <n v="0.84"/>
    <n v="431"/>
    <n v="34"/>
    <n v="213.8"/>
    <n v="30.5"/>
    <n v="387.83879093198993"/>
    <n v="8930.89"/>
    <n v="10026.953772727273"/>
    <n v="10.9"/>
    <n v="0"/>
    <n v="9.48"/>
    <n v="58.7"/>
    <n v="30.25"/>
    <n v="6"/>
    <n v="43.6"/>
    <n v="45.626265895953757"/>
    <n v="2737.5759537572253"/>
    <n v="3074.7955371518651"/>
    <n v="3.07"/>
    <n v="2.93"/>
    <n v="0.191"/>
    <n v="3.12"/>
    <n v="0.27300000000000002"/>
    <n v="49.792879506607932"/>
    <n v="3.2458839541850217"/>
    <n v="53.02176930396476"/>
    <n v="4.6394048140969169"/>
    <n v="55.90382380969163"/>
    <n v="3.6442424394713653"/>
    <n v="59.528986445814979"/>
    <n v="5.2087863140088109"/>
    <n v="4.1399999999999997"/>
    <n v="0.223"/>
    <n v="1.65"/>
    <n v="0.35499999999999998"/>
    <n v="1.1499999999999999"/>
    <n v="0.115"/>
    <n v="1.5"/>
    <n v="0.17"/>
    <n v="102.70523499999999"/>
    <n v="10.270523499999999"/>
    <n v="133.96334999999999"/>
    <n v="15.182513"/>
    <n v="115.30996838636362"/>
    <n v="11.530996838636364"/>
    <n v="150.4043065909091"/>
    <n v="17.045821413636364"/>
    <n v="2.86"/>
    <n v="0.26700000000000002"/>
    <n v="0.25"/>
    <n v="0.155"/>
    <n v="78.294672277456641"/>
    <n v="7.3093277965317913"/>
    <n v="6.8439398843930634"/>
    <n v="4.2432427283236986"/>
    <n v="87.903563875144499"/>
    <n v="8.2063816624697843"/>
    <n v="7.6838779611140309"/>
    <n v="4.7640043358906983"/>
    <n v="0.78262986857676209"/>
    <n v="0.41826613977929583"/>
    <n v="25.346567492263667"/>
    <n v="0.12838618891346998"/>
    <n v="0.29446373604006876"/>
    <n v="0.10586676301979329"/>
    <n v="7.4376786033747821"/>
    <n v="0.2471738091919192"/>
  </r>
  <r>
    <n v="2020"/>
    <n v="10"/>
    <x v="9"/>
    <s v="4"/>
    <n v="401"/>
    <n v="391"/>
    <x v="7"/>
    <s v="Urea"/>
    <x v="0"/>
    <n v="112"/>
    <x v="3"/>
    <n v="0"/>
    <x v="1"/>
    <n v="0"/>
    <n v="10"/>
    <n v="0"/>
    <n v="6"/>
    <n v="6.8"/>
    <n v="2.2000000000000002"/>
    <n v="14"/>
    <n v="13"/>
    <n v="11"/>
    <n v="8.7333985919712394"/>
    <n v="10"/>
    <n v="299"/>
    <n v="1522"/>
    <n v="232"/>
    <n v="14"/>
    <n v="10.345040468146465"/>
    <n v="1.247130421"/>
    <m/>
    <m/>
    <n v="2.8"/>
    <n v="3.2"/>
    <n v="1.0809164250000001"/>
    <n v="2.84"/>
    <n v="0.6"/>
    <n v="4.4000000000000004"/>
    <n v="1.5094139479999999"/>
    <n v="2.98"/>
    <n v="0.25779999999999997"/>
    <n v="49.2"/>
    <n v="30.5"/>
    <n v="18.700000000000003"/>
    <n v="430.61074889867848"/>
    <n v="483.45843171806177"/>
    <n v="0.48"/>
    <n v="445.1"/>
    <n v="34"/>
    <n v="194.6"/>
    <n v="30.5"/>
    <n v="191.60301629773775"/>
    <n v="4412.1000000000004"/>
    <n v="4953.585"/>
    <n v="6.94"/>
    <n v="0"/>
    <n v="9.0299999999999994"/>
    <n v="57.7"/>
    <n v="30.25"/>
    <n v="6"/>
    <n v="27.76"/>
    <n v="29.194534104046241"/>
    <n v="1751.6720462427745"/>
    <n v="1967.4461937572253"/>
    <n v="1.97"/>
    <n v="3.75"/>
    <n v="0.223"/>
    <n v="3.24"/>
    <n v="0.21299999999999999"/>
    <n v="16.147903083700442"/>
    <n v="0.96026197004405311"/>
    <n v="13.951788264317186"/>
    <n v="0.91720089515418513"/>
    <n v="18.129691189427312"/>
    <n v="1.0781123027312778"/>
    <n v="15.664053187665203"/>
    <n v="1.0297664595594715"/>
    <n v="4.1900000000000004"/>
    <n v="0.246"/>
    <n v="1.78"/>
    <n v="0.26"/>
    <n v="1.67"/>
    <n v="0.20100000000000001"/>
    <n v="1.84"/>
    <n v="0.1"/>
    <n v="73.68207000000001"/>
    <n v="8.8683210000000017"/>
    <n v="81.182640000000006"/>
    <n v="4.4121000000000006"/>
    <n v="82.724869500000011"/>
    <n v="9.9567058500000023"/>
    <n v="91.145964000000021"/>
    <n v="4.9535850000000003"/>
    <n v="2.99"/>
    <n v="0.34799999999999998"/>
    <n v="0.33"/>
    <n v="0.14499999999999999"/>
    <n v="52.374994182658966"/>
    <n v="6.0958187209248544"/>
    <n v="5.7805177526011562"/>
    <n v="2.5399244670520229"/>
    <n v="58.802834377803478"/>
    <n v="6.8439419275838134"/>
    <n v="6.4899449313294797"/>
    <n v="2.8516424698265892"/>
    <n v="0.5235379831289666"/>
    <m/>
    <m/>
    <m/>
    <m/>
    <m/>
    <m/>
    <m/>
  </r>
  <r>
    <n v="2020"/>
    <n v="10"/>
    <x v="9"/>
    <s v="4"/>
    <n v="402"/>
    <n v="392"/>
    <x v="6"/>
    <s v="MAP"/>
    <x v="0"/>
    <n v="112"/>
    <x v="0"/>
    <n v="45"/>
    <x v="1"/>
    <n v="0"/>
    <n v="10"/>
    <n v="0"/>
    <n v="6"/>
    <n v="6.8"/>
    <n v="2.2000000000000002"/>
    <n v="14"/>
    <n v="13"/>
    <n v="11"/>
    <n v="8.7333985919712394"/>
    <n v="10"/>
    <n v="299"/>
    <n v="1522"/>
    <n v="232"/>
    <n v="14"/>
    <n v="10.345040468146465"/>
    <n v="1.247130421"/>
    <m/>
    <m/>
    <n v="2.8"/>
    <n v="3.2"/>
    <n v="1.0809164250000001"/>
    <n v="2.84"/>
    <n v="0.6"/>
    <n v="4.4000000000000004"/>
    <n v="1.5094139479999999"/>
    <n v="2.98"/>
    <n v="0.44700000000000001"/>
    <n v="92.8"/>
    <n v="30.5"/>
    <n v="62.3"/>
    <n v="1434.6015859030838"/>
    <n v="1610.6663259911895"/>
    <n v="0.68"/>
    <n v="444.4"/>
    <n v="34"/>
    <n v="198.1"/>
    <n v="30.5"/>
    <n v="277.69980506822617"/>
    <n v="6394.68"/>
    <n v="7179.4816363636364"/>
    <n v="8.99"/>
    <n v="0"/>
    <n v="9.8800000000000008"/>
    <n v="59.7"/>
    <n v="30.25"/>
    <n v="6"/>
    <n v="35.96"/>
    <n v="37.464915606936422"/>
    <n v="2247.8949364161854"/>
    <n v="2524.7947217656333"/>
    <n v="2.52"/>
    <n v="3.41"/>
    <n v="0.23"/>
    <n v="3.41"/>
    <n v="0.20200000000000001"/>
    <n v="48.919914079295154"/>
    <n v="3.2995836475770925"/>
    <n v="48.919914079295154"/>
    <n v="2.8978952035242296"/>
    <n v="54.923721716299553"/>
    <n v="3.7045325497797355"/>
    <n v="54.923721716299553"/>
    <n v="3.2535459785022032"/>
    <n v="4.3"/>
    <n v="0.25800000000000001"/>
    <n v="1.66"/>
    <n v="0.27400000000000002"/>
    <n v="1.56"/>
    <n v="0.183"/>
    <n v="1.59"/>
    <n v="0.108"/>
    <n v="99.757008000000013"/>
    <n v="11.702264400000001"/>
    <n v="101.67541200000001"/>
    <n v="6.9062544000000008"/>
    <n v="111.99991352727274"/>
    <n v="13.138451394545456"/>
    <n v="114.15375801818182"/>
    <n v="7.7538401672727284"/>
    <n v="2.78"/>
    <n v="0.34300000000000003"/>
    <n v="0.28000000000000003"/>
    <n v="0.14899999999999999"/>
    <n v="62.491479232369947"/>
    <n v="7.7102796319075164"/>
    <n v="6.2941058219653199"/>
    <n v="3.3493634552601161"/>
    <n v="70.160888047251717"/>
    <n v="8.6565412230961662"/>
    <n v="7.0665642637519728"/>
    <n v="3.7604216974965849"/>
    <n v="0.62466189277197004"/>
    <n v="0.44121005214557418"/>
    <n v="13.124327150347407"/>
    <n v="0.1741109470587027"/>
    <n v="0.39933703453830893"/>
    <m/>
    <m/>
    <m/>
  </r>
  <r>
    <n v="2020"/>
    <n v="10"/>
    <x v="9"/>
    <s v="4"/>
    <n v="403"/>
    <n v="393"/>
    <x v="8"/>
    <s v="MES10"/>
    <x v="0"/>
    <n v="112"/>
    <x v="0"/>
    <n v="45"/>
    <x v="0"/>
    <n v="11"/>
    <n v="10"/>
    <n v="0"/>
    <n v="6"/>
    <n v="6.8"/>
    <n v="2.2000000000000002"/>
    <n v="14"/>
    <n v="13"/>
    <n v="11"/>
    <n v="8.7333985919712394"/>
    <n v="10"/>
    <n v="299"/>
    <n v="1522"/>
    <n v="232"/>
    <n v="14"/>
    <n v="10.345040468146465"/>
    <n v="1.247130421"/>
    <m/>
    <m/>
    <n v="2.8"/>
    <n v="3.2"/>
    <n v="1.0809164250000001"/>
    <n v="2.84"/>
    <n v="0.6"/>
    <n v="4.4000000000000004"/>
    <n v="1.5094139479999999"/>
    <n v="2.98"/>
    <n v="0.41160000000000002"/>
    <n v="65.3"/>
    <n v="30.5"/>
    <n v="34.799999999999997"/>
    <n v="801.35048458149765"/>
    <n v="899.69804405286322"/>
    <n v="0.6"/>
    <n v="509.1"/>
    <n v="34"/>
    <n v="230.6"/>
    <n v="30.5"/>
    <n v="252.70469374868449"/>
    <n v="5819.11"/>
    <n v="6533.2735000000002"/>
    <n v="9.18"/>
    <n v="0"/>
    <n v="10.199999999999999"/>
    <n v="59.5"/>
    <n v="30.25"/>
    <n v="6"/>
    <n v="36.72"/>
    <n v="38.120878612716758"/>
    <n v="2287.2527167630055"/>
    <n v="2569.0006650551754"/>
    <n v="2.57"/>
    <n v="3.91"/>
    <n v="0.21299999999999999"/>
    <n v="3.1"/>
    <n v="0.254"/>
    <n v="31.332803947136561"/>
    <n v="1.7068765321585899"/>
    <n v="24.841865022026425"/>
    <n v="2.035430230837004"/>
    <n v="35.178193522466955"/>
    <n v="1.9163568338325987"/>
    <n v="27.890639365638762"/>
    <n v="2.2852330318942728"/>
    <n v="4.2"/>
    <n v="0.23599999999999999"/>
    <n v="1.7"/>
    <n v="0.29399999999999998"/>
    <n v="1.3"/>
    <n v="0.13300000000000001"/>
    <n v="1.76"/>
    <n v="0.113"/>
    <n v="75.648430000000005"/>
    <n v="7.7394162999999994"/>
    <n v="102.416336"/>
    <n v="6.5755942999999988"/>
    <n v="84.932555500000007"/>
    <n v="8.6892537549999993"/>
    <n v="114.98561359999999"/>
    <n v="7.3825990549999991"/>
    <n v="2.82"/>
    <n v="0.28599999999999998"/>
    <n v="0.24"/>
    <n v="0.14599999999999999"/>
    <n v="64.500526612716754"/>
    <n v="6.5415427699421951"/>
    <n v="5.4894065202312126"/>
    <n v="3.339388966473988"/>
    <n v="72.416500333368361"/>
    <n v="7.3443684735260097"/>
    <n v="6.1631064113504976"/>
    <n v="3.7492230669048867"/>
    <n v="0.64474423607207776"/>
    <n v="0.37433070711141742"/>
    <n v="14.106681445670564"/>
    <n v="4.6080493967244646E-2"/>
    <n v="0.10568920634689138"/>
    <n v="0.340838460627717"/>
    <n v="-15.554484994984044"/>
    <n v="0.1326908231818181"/>
  </r>
  <r>
    <n v="2020"/>
    <n v="10"/>
    <x v="9"/>
    <s v="4"/>
    <n v="404"/>
    <n v="394"/>
    <x v="1"/>
    <s v="MAP"/>
    <x v="0"/>
    <n v="112"/>
    <x v="1"/>
    <n v="90"/>
    <x v="1"/>
    <n v="0"/>
    <n v="10"/>
    <n v="0"/>
    <n v="6"/>
    <n v="6.8"/>
    <n v="2.2000000000000002"/>
    <n v="14"/>
    <n v="13"/>
    <n v="11"/>
    <n v="8.7333985919712394"/>
    <n v="10"/>
    <n v="299"/>
    <n v="1522"/>
    <n v="232"/>
    <n v="14"/>
    <n v="10.345040468146465"/>
    <n v="1.247130421"/>
    <m/>
    <m/>
    <n v="2.8"/>
    <n v="3.2"/>
    <n v="1.0809164250000001"/>
    <n v="2.84"/>
    <n v="0.6"/>
    <n v="4.4000000000000004"/>
    <n v="1.5094139479999999"/>
    <n v="2.98"/>
    <n v="0.45169999999999999"/>
    <n v="91.8"/>
    <n v="30.5"/>
    <n v="61.3"/>
    <n v="1411.5742731277533"/>
    <n v="1584.8129339207046"/>
    <n v="0.64"/>
    <n v="400.5"/>
    <n v="34"/>
    <n v="215.5"/>
    <n v="30.5"/>
    <n v="323.05593451568899"/>
    <n v="7439.11"/>
    <n v="8352.0916818181813"/>
    <n v="11.17"/>
    <n v="0"/>
    <n v="9.76"/>
    <n v="59.5"/>
    <n v="30.25"/>
    <n v="6"/>
    <n v="44.68"/>
    <n v="46.611828901734107"/>
    <n v="2796.7097341040462"/>
    <n v="3141.2135240777716"/>
    <n v="3.14"/>
    <n v="3.45"/>
    <n v="0.26300000000000001"/>
    <n v="3.01"/>
    <n v="0.19400000000000001"/>
    <n v="48.699312422907489"/>
    <n v="3.7124403383259912"/>
    <n v="42.488385621145369"/>
    <n v="2.7384540898678416"/>
    <n v="54.676046220264318"/>
    <n v="4.1680580162114538"/>
    <n v="47.70286931101321"/>
    <n v="3.0745370918061679"/>
    <n v="3.94"/>
    <n v="0.27500000000000002"/>
    <n v="1.65"/>
    <n v="0.255"/>
    <n v="1.07"/>
    <n v="0.15"/>
    <n v="1.21"/>
    <n v="6.4000000000000001E-2"/>
    <n v="79.598477000000003"/>
    <n v="11.158664999999999"/>
    <n v="90.01323099999999"/>
    <n v="4.7610304000000001"/>
    <n v="89.367380995454553"/>
    <n v="12.528137522727272"/>
    <n v="101.06030934999998"/>
    <n v="5.3453386763636361"/>
    <n v="2.65"/>
    <n v="0.35299999999999998"/>
    <n v="0.3"/>
    <n v="0.14199999999999999"/>
    <n v="74.112807953757226"/>
    <n v="9.8723853613872823"/>
    <n v="8.3901292023121385"/>
    <n v="3.9713278224277451"/>
    <n v="83.208470748081979"/>
    <n v="11.083996292102995"/>
    <n v="9.4198268771413556"/>
    <n v="4.458718055180241"/>
    <n v="0.74082814911283024"/>
    <n v="0.28246677604747694"/>
    <n v="13.411261378641907"/>
    <n v="0.10724593127589183"/>
    <n v="0.24597690659608218"/>
    <m/>
    <m/>
    <m/>
  </r>
  <r>
    <n v="2020"/>
    <n v="10"/>
    <x v="9"/>
    <s v="4"/>
    <n v="405"/>
    <n v="395"/>
    <x v="5"/>
    <s v="MAP_AS"/>
    <x v="0"/>
    <n v="112"/>
    <x v="0"/>
    <n v="45"/>
    <x v="0"/>
    <n v="11"/>
    <n v="10"/>
    <n v="0"/>
    <n v="6"/>
    <n v="6.8"/>
    <n v="2.2000000000000002"/>
    <n v="14"/>
    <n v="13"/>
    <n v="11"/>
    <n v="8.7333985919712394"/>
    <n v="10"/>
    <n v="299"/>
    <n v="1522"/>
    <n v="232"/>
    <n v="14"/>
    <n v="10.345040468146465"/>
    <n v="1.247130421"/>
    <m/>
    <m/>
    <n v="2.8"/>
    <n v="3.2"/>
    <n v="1.0809164250000001"/>
    <n v="2.84"/>
    <n v="0.6"/>
    <n v="4.4000000000000004"/>
    <n v="1.5094139479999999"/>
    <n v="2.98"/>
    <n v="0.34689999999999999"/>
    <n v="91.7"/>
    <n v="30.5"/>
    <n v="61.2"/>
    <n v="1409.2715418502203"/>
    <n v="1582.2275947136563"/>
    <n v="0.56000000000000005"/>
    <n v="372.2"/>
    <n v="34"/>
    <n v="190.9"/>
    <n v="30.5"/>
    <n v="265.59432288586635"/>
    <n v="6115.92"/>
    <n v="6866.510181818182"/>
    <n v="7.75"/>
    <n v="0"/>
    <n v="8.81"/>
    <n v="58"/>
    <n v="30.25"/>
    <n v="6"/>
    <n v="31"/>
    <n v="32.680809248554915"/>
    <n v="1960.8485549132949"/>
    <n v="2202.3894450867056"/>
    <n v="2.2000000000000002"/>
    <n v="3.28"/>
    <n v="0.19900000000000001"/>
    <n v="3.18"/>
    <n v="0.245"/>
    <n v="46.224106572687219"/>
    <n v="2.8044503682819384"/>
    <n v="44.81483503083701"/>
    <n v="3.4527152775330396"/>
    <n v="51.897065106607926"/>
    <n v="3.1486329134801765"/>
    <n v="50.314837511894282"/>
    <n v="3.876457607048458"/>
    <n v="4.22"/>
    <n v="0.247"/>
    <n v="1.72"/>
    <n v="0.315"/>
    <n v="1.33"/>
    <n v="0.14499999999999999"/>
    <n v="1.63"/>
    <n v="0.11700000000000001"/>
    <n v="81.341736000000012"/>
    <n v="8.8680839999999996"/>
    <n v="99.689495999999991"/>
    <n v="7.1556264000000001"/>
    <n v="91.324585418181826"/>
    <n v="9.9564397636363626"/>
    <n v="111.92411596363637"/>
    <n v="8.0338169127272714"/>
    <n v="2.83"/>
    <n v="0.34"/>
    <n v="0.31"/>
    <n v="0.16"/>
    <n v="55.492014104046248"/>
    <n v="6.6668850867052036"/>
    <n v="6.0786305202312141"/>
    <n v="3.1373576878612721"/>
    <n v="62.302397653179199"/>
    <n v="7.4850937109826603"/>
    <n v="6.8246442658959543"/>
    <n v="3.5223970404624283"/>
    <n v="0.55469556793603503"/>
    <n v="0.38150324724682261"/>
    <n v="5.9597654463712342"/>
    <n v="7.7367410547089344E-2"/>
    <n v="0.17744818932818657"/>
    <n v="0.32021791276931166"/>
    <n v="-48.882777719390397"/>
    <n v="0.19189244661157012"/>
  </r>
  <r>
    <n v="2020"/>
    <n v="10"/>
    <x v="9"/>
    <s v="4"/>
    <n v="406"/>
    <n v="396"/>
    <x v="3"/>
    <s v="MESZ"/>
    <x v="0"/>
    <n v="112"/>
    <x v="0"/>
    <n v="45"/>
    <x v="0"/>
    <n v="11"/>
    <n v="10"/>
    <n v="0"/>
    <n v="6"/>
    <n v="6.8"/>
    <n v="2.2000000000000002"/>
    <n v="14"/>
    <n v="13"/>
    <n v="11"/>
    <n v="8.7333985919712394"/>
    <n v="10"/>
    <n v="299"/>
    <n v="1522"/>
    <n v="232"/>
    <n v="14"/>
    <n v="10.345040468146465"/>
    <n v="1.247130421"/>
    <m/>
    <m/>
    <n v="2.8"/>
    <n v="3.2"/>
    <n v="1.0809164250000001"/>
    <n v="2.84"/>
    <n v="0.6"/>
    <n v="4.4000000000000004"/>
    <n v="1.5094139479999999"/>
    <n v="2.98"/>
    <n v="0.42930000000000001"/>
    <n v="90.2"/>
    <n v="30.5"/>
    <n v="59.7"/>
    <n v="1374.7305726872248"/>
    <n v="1543.4475066079297"/>
    <n v="0.56000000000000005"/>
    <n v="341.3"/>
    <n v="34"/>
    <n v="180.8"/>
    <n v="30.5"/>
    <n v="273.89521640091118"/>
    <n v="6307.07"/>
    <n v="7081.1194999999989"/>
    <n v="9.14"/>
    <n v="0"/>
    <n v="9.84"/>
    <n v="58.7"/>
    <n v="30.25"/>
    <n v="6"/>
    <n v="36.560000000000009"/>
    <n v="38.106931791907527"/>
    <n v="2286.4159075144516"/>
    <n v="2568.0607761219139"/>
    <n v="2.57"/>
    <n v="3.38"/>
    <n v="0.20699999999999999"/>
    <n v="3.29"/>
    <n v="0.23200000000000001"/>
    <n v="46.465893356828197"/>
    <n v="2.845692285462555"/>
    <n v="45.228635841409698"/>
    <n v="3.1893749286343618"/>
    <n v="52.168525723348026"/>
    <n v="3.194936338678414"/>
    <n v="50.77942296740089"/>
    <n v="3.5807982153303968"/>
    <n v="4.1399999999999997"/>
    <n v="0.254"/>
    <n v="1.67"/>
    <n v="0.30099999999999999"/>
    <n v="1.17"/>
    <n v="0.113"/>
    <n v="1.5"/>
    <n v="0.108"/>
    <n v="73.792718999999991"/>
    <n v="7.1269890999999994"/>
    <n v="94.606049999999996"/>
    <n v="6.8116355999999998"/>
    <n v="82.849098149999989"/>
    <n v="8.0016650350000003"/>
    <n v="106.21679249999998"/>
    <n v="7.6476090599999997"/>
    <n v="2.84"/>
    <n v="0.32100000000000001"/>
    <n v="0.28000000000000003"/>
    <n v="0.14599999999999999"/>
    <n v="64.934211773410425"/>
    <n v="7.3393950631213905"/>
    <n v="6.4019645410404653"/>
    <n v="3.3381672249710994"/>
    <n v="72.903410491056249"/>
    <n v="8.2401390026862877"/>
    <n v="7.1876601892590672"/>
    <n v="3.7478513843993708"/>
    <n v="0.64907933257921391"/>
    <n v="0.41998669738462219"/>
    <n v="14.08579502493142"/>
    <n v="5.0706756393028567E-2"/>
    <n v="0.11629989998401047"/>
    <n v="0.34071376221812461"/>
    <n v="-15.639929443462362"/>
    <n v="0.1567826418181818"/>
  </r>
  <r>
    <n v="2020"/>
    <n v="10"/>
    <x v="9"/>
    <s v="4"/>
    <n v="407"/>
    <n v="397"/>
    <x v="0"/>
    <s v="MAP_ES"/>
    <x v="0"/>
    <n v="112"/>
    <x v="0"/>
    <n v="45"/>
    <x v="0"/>
    <n v="11"/>
    <n v="10"/>
    <n v="0"/>
    <n v="6"/>
    <n v="6.8"/>
    <n v="2.2000000000000002"/>
    <n v="14"/>
    <n v="13"/>
    <n v="11"/>
    <n v="8.7333985919712394"/>
    <n v="10"/>
    <n v="299"/>
    <n v="1522"/>
    <n v="232"/>
    <n v="14"/>
    <n v="10.345040468146465"/>
    <n v="1.247130421"/>
    <m/>
    <m/>
    <n v="2.8"/>
    <n v="3.2"/>
    <n v="1.0809164250000001"/>
    <n v="2.84"/>
    <n v="0.6"/>
    <n v="4.4000000000000004"/>
    <n v="1.5094139479999999"/>
    <n v="2.98"/>
    <n v="0.37430000000000002"/>
    <n v="101.2"/>
    <n v="30.5"/>
    <n v="70.7"/>
    <n v="1628.031013215859"/>
    <n v="1827.8348193832601"/>
    <n v="0.54"/>
    <n v="410.6"/>
    <n v="34"/>
    <n v="215.3"/>
    <n v="30.5"/>
    <n v="264.98141263940522"/>
    <n v="6101.81"/>
    <n v="6850.6685000000007"/>
    <n v="8.2799999999999994"/>
    <n v="0"/>
    <n v="9.73"/>
    <n v="59.1"/>
    <n v="30.25"/>
    <n v="6"/>
    <n v="33.119999999999997"/>
    <n v="34.563495953757226"/>
    <n v="2073.8097572254337"/>
    <n v="2329.2654136836572"/>
    <n v="2.33"/>
    <n v="3.11"/>
    <n v="0.19700000000000001"/>
    <n v="3.06"/>
    <n v="0.21099999999999999"/>
    <n v="50.631764511013216"/>
    <n v="3.2072210960352421"/>
    <n v="49.817749004405293"/>
    <n v="3.4351454378854624"/>
    <n v="56.845662882819383"/>
    <n v="3.6008345941850219"/>
    <n v="55.931745473127755"/>
    <n v="3.8567314688986785"/>
    <n v="3.91"/>
    <n v="0.23"/>
    <n v="1.5"/>
    <n v="0.23699999999999999"/>
    <n v="1.17"/>
    <n v="0.125"/>
    <n v="1.29"/>
    <n v="7.9000000000000001E-2"/>
    <n v="71.391176999999999"/>
    <n v="7.6272625000000005"/>
    <n v="78.713349000000008"/>
    <n v="4.8204299000000006"/>
    <n v="80.15282144999999"/>
    <n v="8.5633356250000006"/>
    <n v="88.373623650000013"/>
    <n v="5.4120281150000009"/>
    <n v="2.79"/>
    <n v="0.32400000000000001"/>
    <n v="0.26"/>
    <n v="0.13600000000000001"/>
    <n v="57.859292226589602"/>
    <n v="6.7191436134104059"/>
    <n v="5.3919053687861274"/>
    <n v="2.8203812698265902"/>
    <n v="64.960205363489237"/>
    <n v="7.5437657841471379"/>
    <n v="6.0536392095007887"/>
    <n v="3.16651897112349"/>
    <n v="0.57835876891815596"/>
    <n v="0.38449366891677561"/>
    <n v="8.7792314151923829"/>
    <n v="4.7713364647714147E-2"/>
    <n v="0.10943432258650033"/>
    <n v="0.28786536101122634"/>
    <n v="-37.348598756031151"/>
    <n v="-4.6451989545454465E-2"/>
  </r>
  <r>
    <n v="2020"/>
    <n v="10"/>
    <x v="9"/>
    <s v="4"/>
    <n v="408"/>
    <n v="398"/>
    <x v="9"/>
    <s v="MAP_AS"/>
    <x v="0"/>
    <n v="112"/>
    <x v="0"/>
    <n v="45"/>
    <x v="2"/>
    <n v="45"/>
    <n v="10"/>
    <n v="0"/>
    <n v="6"/>
    <n v="6.8"/>
    <n v="2.2000000000000002"/>
    <n v="14"/>
    <n v="13"/>
    <n v="11"/>
    <n v="8.7333985919712394"/>
    <n v="10"/>
    <n v="299"/>
    <n v="1522"/>
    <n v="232"/>
    <n v="14"/>
    <n v="10.345040468146465"/>
    <n v="1.247130421"/>
    <m/>
    <m/>
    <n v="2.8"/>
    <n v="3.2"/>
    <n v="1.0809164250000001"/>
    <n v="2.84"/>
    <n v="0.6"/>
    <n v="4.4000000000000004"/>
    <n v="1.5094139479999999"/>
    <n v="2.98"/>
    <n v="0.47420000000000001"/>
    <n v="107.8"/>
    <n v="30.5"/>
    <n v="77.3"/>
    <n v="1780.0112775330397"/>
    <n v="1998.467207048458"/>
    <n v="0.6"/>
    <n v="382.7"/>
    <n v="34"/>
    <n v="199.8"/>
    <n v="30.5"/>
    <n v="291.31058216231719"/>
    <n v="6708.1"/>
    <n v="7531.3668181818184"/>
    <n v="10.55"/>
    <n v="0"/>
    <n v="9.02"/>
    <n v="58.2"/>
    <n v="30.25"/>
    <n v="6"/>
    <n v="42.2"/>
    <n v="44.385618497109839"/>
    <n v="2663.1371098265904"/>
    <n v="2991.1871810825019"/>
    <n v="2.99"/>
    <n v="3.51"/>
    <n v="0.20599999999999999"/>
    <n v="3.17"/>
    <n v="0.33700000000000002"/>
    <n v="62.478395841409693"/>
    <n v="3.6668232317180611"/>
    <n v="56.426357497797355"/>
    <n v="5.9986380052863444"/>
    <n v="70.146198967400892"/>
    <n v="4.116842446519823"/>
    <n v="63.351410463436117"/>
    <n v="6.7348344877533046"/>
    <n v="4.0599999999999996"/>
    <n v="0.24099999999999999"/>
    <n v="1.63"/>
    <n v="0.38700000000000001"/>
    <n v="1.33"/>
    <n v="0.14000000000000001"/>
    <n v="1.49"/>
    <n v="0.20599999999999999"/>
    <n v="89.217730000000017"/>
    <n v="9.3913400000000014"/>
    <n v="99.950690000000009"/>
    <n v="13.818686"/>
    <n v="100.1671786818182"/>
    <n v="10.543913545454547"/>
    <n v="112.2173655909091"/>
    <n v="15.514615645454546"/>
    <n v="2.63"/>
    <n v="0.30099999999999999"/>
    <n v="0.28999999999999998"/>
    <n v="0.161"/>
    <n v="70.040505988439335"/>
    <n v="8.016042700578037"/>
    <n v="7.7230976184971114"/>
    <n v="4.2876507468208107"/>
    <n v="78.636386268838706"/>
    <n v="8.9998297592853422"/>
    <n v="8.6709323262217577"/>
    <n v="4.8138624293851828"/>
    <n v="0.70012160983992378"/>
    <n v="0.45870691943350367"/>
    <n v="23.488604024055597"/>
    <n v="0.12408318454977534"/>
    <n v="0.28459445997654892"/>
    <n v="0.10697472065300406"/>
    <n v="5.57971513516671"/>
    <n v="0.21314701434343436"/>
  </r>
  <r>
    <n v="2020"/>
    <n v="10"/>
    <x v="9"/>
    <s v="4"/>
    <n v="409"/>
    <n v="399"/>
    <x v="4"/>
    <s v="Check"/>
    <x v="1"/>
    <n v="0"/>
    <x v="3"/>
    <n v="0"/>
    <x v="1"/>
    <n v="0"/>
    <n v="10"/>
    <n v="0"/>
    <n v="6"/>
    <n v="6.8"/>
    <n v="2.2000000000000002"/>
    <n v="14"/>
    <n v="13"/>
    <n v="11"/>
    <n v="8.7333985919712394"/>
    <n v="10"/>
    <n v="299"/>
    <n v="1522"/>
    <n v="232"/>
    <n v="14"/>
    <n v="10.345040468146465"/>
    <n v="1.247130421"/>
    <m/>
    <m/>
    <n v="2.8"/>
    <n v="3.2"/>
    <n v="1.0809164250000001"/>
    <n v="2.84"/>
    <n v="0.6"/>
    <n v="4.4000000000000004"/>
    <n v="1.5094139479999999"/>
    <n v="2.98"/>
    <n v="0.2888"/>
    <n v="59.1"/>
    <n v="30.5"/>
    <n v="28.6"/>
    <n v="658.58114537444942"/>
    <n v="739.40701321585914"/>
    <n v="0.52"/>
    <n v="357.6"/>
    <n v="34"/>
    <n v="178.5"/>
    <n v="30.5"/>
    <n v="237.82447466007415"/>
    <n v="5476.46"/>
    <n v="6148.5709999999999"/>
    <n v="7.37"/>
    <n v="0"/>
    <n v="9.1"/>
    <n v="59"/>
    <n v="30.25"/>
    <n v="6"/>
    <n v="29.48"/>
    <n v="30.979560693641623"/>
    <n v="1858.7736416184973"/>
    <n v="2087.7407583815029"/>
    <n v="2.09"/>
    <n v="3.33"/>
    <n v="0.20699999999999999"/>
    <n v="3.09"/>
    <n v="0.246"/>
    <n v="21.930752140969169"/>
    <n v="1.3632629709251101"/>
    <n v="20.350157392070486"/>
    <n v="1.6201096176211456"/>
    <n v="24.62225354008811"/>
    <n v="1.5305725173568281"/>
    <n v="22.847676708370045"/>
    <n v="1.8189412525110136"/>
    <n v="3.73"/>
    <n v="0.23100000000000001"/>
    <n v="1.75"/>
    <n v="0.23799999999999999"/>
    <n v="1.01"/>
    <n v="0.14899999999999999"/>
    <n v="1.41"/>
    <n v="9.1999999999999998E-2"/>
    <n v="55.312245999999995"/>
    <n v="8.1599254000000006"/>
    <n v="77.218086"/>
    <n v="5.0383431999999999"/>
    <n v="62.100567099999992"/>
    <n v="9.1613707900000012"/>
    <n v="86.694851099999994"/>
    <n v="5.6566853199999994"/>
    <n v="2.56"/>
    <n v="0.33500000000000002"/>
    <n v="0.28999999999999998"/>
    <n v="0.13600000000000001"/>
    <n v="47.584605225433535"/>
    <n v="6.2268916994219659"/>
    <n v="5.3904435606936421"/>
    <n v="2.5279321526011564"/>
    <n v="53.424534048554918"/>
    <n v="6.9911011352601165"/>
    <n v="6.0519979976878622"/>
    <n v="2.8381783713294801"/>
    <m/>
    <m/>
    <m/>
    <m/>
    <m/>
    <m/>
    <m/>
    <m/>
  </r>
  <r>
    <n v="2020"/>
    <n v="10"/>
    <x v="9"/>
    <s v="4"/>
    <n v="410"/>
    <n v="400"/>
    <x v="2"/>
    <s v="MAP"/>
    <x v="0"/>
    <n v="112"/>
    <x v="2"/>
    <n v="135"/>
    <x v="1"/>
    <n v="0"/>
    <n v="10"/>
    <n v="0"/>
    <n v="6"/>
    <n v="6.8"/>
    <n v="2.2000000000000002"/>
    <n v="14"/>
    <n v="13"/>
    <n v="11"/>
    <n v="8.7333985919712394"/>
    <n v="10"/>
    <n v="299"/>
    <n v="1522"/>
    <n v="232"/>
    <n v="14"/>
    <n v="10.345040468146465"/>
    <n v="1.247130421"/>
    <m/>
    <m/>
    <n v="2.8"/>
    <n v="3.2"/>
    <n v="1.0809164250000001"/>
    <n v="2.84"/>
    <n v="0.6"/>
    <n v="4.4000000000000004"/>
    <n v="1.5094139479999999"/>
    <n v="2.98"/>
    <n v="0.49630000000000002"/>
    <n v="100"/>
    <n v="30.5"/>
    <n v="69.5"/>
    <n v="1600.3982378854623"/>
    <n v="1796.8107488986782"/>
    <n v="0.68"/>
    <n v="469.8"/>
    <n v="34"/>
    <n v="220"/>
    <n v="30.5"/>
    <n v="295.68609453877929"/>
    <n v="6808.86"/>
    <n v="7644.4928181818177"/>
    <n v="11.57"/>
    <n v="0"/>
    <n v="9.5"/>
    <n v="59.1"/>
    <n v="30.25"/>
    <n v="6"/>
    <n v="46.28"/>
    <n v="48.42011560693642"/>
    <n v="2905.2069364161853"/>
    <n v="3263.0756090383607"/>
    <n v="3.26"/>
    <n v="3.42"/>
    <n v="0.28000000000000003"/>
    <n v="3.19"/>
    <n v="0.20499999999999999"/>
    <n v="54.733619735682815"/>
    <n v="4.4811150660792949"/>
    <n v="51.052703788546246"/>
    <n v="3.2808163876651975"/>
    <n v="61.450927612334795"/>
    <n v="5.0310700969162996"/>
    <n v="57.318262889867832"/>
    <n v="3.68346203524229"/>
    <n v="4.04"/>
    <n v="0.30199999999999999"/>
    <n v="1.53"/>
    <n v="0.28399999999999997"/>
    <n v="1.34"/>
    <n v="0.20599999999999999"/>
    <n v="1.55"/>
    <n v="0.108"/>
    <n v="91.238724000000005"/>
    <n v="14.026251599999998"/>
    <n v="105.53733"/>
    <n v="7.3535687999999997"/>
    <n v="102.43620376363637"/>
    <n v="15.747655205454544"/>
    <n v="118.48963868181818"/>
    <n v="8.256052243636363"/>
    <n v="2.74"/>
    <n v="0.33600000000000002"/>
    <n v="0.28999999999999998"/>
    <n v="0.13300000000000001"/>
    <n v="79.602670057803479"/>
    <n v="9.7614953063583823"/>
    <n v="8.4251001156069361"/>
    <n v="3.8639252254335266"/>
    <n v="89.372088655806635"/>
    <n v="10.959497003047819"/>
    <n v="9.4590896752496061"/>
    <n v="4.3381342303730959"/>
    <n v="0.79570455298573295"/>
    <n v="0.1861960075271461"/>
    <n v="9.8435230299137828"/>
    <n v="9.4423349692610098E-2"/>
    <n v="0.21656731580873875"/>
    <m/>
    <m/>
    <m/>
  </r>
  <r>
    <n v="2020"/>
    <n v="11"/>
    <x v="10"/>
    <s v="1"/>
    <n v="101"/>
    <n v="401"/>
    <x v="0"/>
    <s v="MAP_ES"/>
    <x v="0"/>
    <n v="112"/>
    <x v="0"/>
    <n v="45"/>
    <x v="0"/>
    <n v="11"/>
    <n v="10"/>
    <n v="8.9999999999999993E-3"/>
    <n v="5.7"/>
    <n v="6.6"/>
    <n v="2.4"/>
    <n v="18"/>
    <n v="15"/>
    <n v="11"/>
    <n v="10.575135710005993"/>
    <n v="10.4"/>
    <n v="329"/>
    <n v="1440"/>
    <n v="251"/>
    <n v="10"/>
    <n v="10.150754107332681"/>
    <n v="0.88304045600000003"/>
    <m/>
    <m/>
    <n v="3.9"/>
    <n v="4.4000000000000004"/>
    <n v="1.6612274549999999"/>
    <n v="2.64"/>
    <m/>
    <m/>
    <m/>
    <m/>
    <n v="0.34889999999999999"/>
    <n v="72.2"/>
    <n v="30.5"/>
    <n v="41.7"/>
    <n v="960.23894273127758"/>
    <n v="1078.0864493392071"/>
    <n v="0.34"/>
    <n v="345.5"/>
    <n v="34"/>
    <n v="157.30000000000001"/>
    <n v="30.5"/>
    <n v="138.40128410914929"/>
    <n v="3187.01"/>
    <n v="3578.1430454545452"/>
    <n v="9.06"/>
    <n v="0"/>
    <n v="8.74"/>
    <n v="56.9"/>
    <n v="30"/>
    <n v="6"/>
    <n v="36.542000000000002"/>
    <n v="38.55286612716764"/>
    <n v="2313.1719676300586"/>
    <n v="2598.1126963699426"/>
    <n v="2.6"/>
    <n v="3.23"/>
    <n v="0.26400000000000001"/>
    <n v="2.96"/>
    <n v="0.17499999999999999"/>
    <n v="31.015717850220266"/>
    <n v="2.5350308088105726"/>
    <n v="28.423072704845818"/>
    <n v="1.6804181497797357"/>
    <n v="34.822192313656387"/>
    <n v="2.8461482262555067"/>
    <n v="31.911358900440533"/>
    <n v="1.8866512863436125"/>
    <n v="4.04"/>
    <n v="0.26500000000000001"/>
    <n v="1.7"/>
    <n v="0.252"/>
    <n v="1.44"/>
    <n v="0.189"/>
    <n v="1.65"/>
    <n v="9.6000000000000002E-2"/>
    <n v="45.892944"/>
    <n v="6.0234489"/>
    <n v="52.585665000000006"/>
    <n v="3.0595296000000003"/>
    <n v="51.525259854545453"/>
    <n v="6.7626903559090907"/>
    <n v="59.039360250000009"/>
    <n v="3.4350173236363641"/>
    <n v="2.79"/>
    <n v="0.33"/>
    <n v="0.28000000000000003"/>
    <n v="0.11700000000000001"/>
    <n v="64.537497896878634"/>
    <n v="7.633467493179193"/>
    <n v="6.4768815093641647"/>
    <n v="2.7064112021271685"/>
    <n v="72.458009002404651"/>
    <n v="8.5703021400693675"/>
    <n v="7.2717715127861302"/>
    <n v="3.0385616678427754"/>
    <n v="0.64511379929295931"/>
    <n v="0.43681458410139484"/>
    <n v="6.4447265859987262"/>
    <n v="1.8442776884102033E-3"/>
    <n v="4.2299946981885399E-3"/>
    <n v="0.27623287889479775"/>
    <n v="0.51933603363113434"/>
    <n v="-2.0634788760330525E-2"/>
  </r>
  <r>
    <n v="2020"/>
    <n v="11"/>
    <x v="10"/>
    <s v="1"/>
    <n v="102"/>
    <n v="402"/>
    <x v="1"/>
    <s v="MAP"/>
    <x v="0"/>
    <n v="112"/>
    <x v="1"/>
    <n v="90"/>
    <x v="1"/>
    <n v="0"/>
    <n v="10"/>
    <n v="8.9999999999999993E-3"/>
    <n v="5.7"/>
    <n v="6.6"/>
    <n v="2.4"/>
    <n v="18"/>
    <n v="15"/>
    <n v="11"/>
    <n v="10.575135710005993"/>
    <n v="10.4"/>
    <n v="329"/>
    <n v="1440"/>
    <n v="251"/>
    <n v="10"/>
    <n v="10.150754107332681"/>
    <n v="0.88304045600000003"/>
    <m/>
    <m/>
    <n v="3.9"/>
    <n v="4.4000000000000004"/>
    <n v="1.6612274549999999"/>
    <n v="2.64"/>
    <m/>
    <m/>
    <m/>
    <m/>
    <n v="0.4975"/>
    <n v="96.3"/>
    <n v="30.5"/>
    <n v="65.8"/>
    <n v="1515.1971806167398"/>
    <n v="1701.1531982378854"/>
    <n v="0.5"/>
    <n v="390.5"/>
    <n v="34"/>
    <n v="192.1"/>
    <n v="30.5"/>
    <n v="226.64796633941091"/>
    <n v="5219.09"/>
    <n v="5859.6146818181824"/>
    <n v="9.01"/>
    <n v="0"/>
    <n v="9.1300000000000008"/>
    <n v="58"/>
    <n v="30"/>
    <n v="6"/>
    <n v="36.340333333333334"/>
    <n v="38.176255375722548"/>
    <n v="2290.5753225433527"/>
    <n v="2572.7325554566473"/>
    <n v="2.57"/>
    <n v="2.78"/>
    <n v="0.253"/>
    <n v="2.84"/>
    <n v="0.16400000000000001"/>
    <n v="42.122481621145369"/>
    <n v="3.8334488669603521"/>
    <n v="43.031599929515409"/>
    <n v="2.4849233762114533"/>
    <n v="47.292058911013207"/>
    <n v="4.3039175915418495"/>
    <n v="48.312750829955938"/>
    <n v="2.7898912451101312"/>
    <n v="3.93"/>
    <n v="0.248"/>
    <n v="1.41"/>
    <n v="0.248"/>
    <n v="1.43"/>
    <n v="0.17100000000000001"/>
    <n v="1.36"/>
    <n v="9.1999999999999998E-2"/>
    <n v="74.632987"/>
    <n v="8.9246439000000013"/>
    <n v="70.979624000000001"/>
    <n v="4.8015628000000001"/>
    <n v="83.792489950000004"/>
    <n v="10.019941105909091"/>
    <n v="79.690759672727282"/>
    <n v="5.3908455072727284"/>
    <n v="2.99"/>
    <n v="0.39300000000000002"/>
    <n v="0.31"/>
    <n v="0.124"/>
    <n v="68.488202144046255"/>
    <n v="9.0019610175953773"/>
    <n v="7.1007834998843933"/>
    <n v="2.8403133999537573"/>
    <n v="76.893572407179207"/>
    <n v="10.106747142482083"/>
    <n v="7.9722432930520233"/>
    <n v="3.188897317220809"/>
    <n v="0.68460485348358668"/>
    <n v="0.25756236346794298"/>
    <n v="2.9403617272960827"/>
    <n v="5.4185424982124177E-2"/>
    <n v="0.12427849766542243"/>
    <m/>
    <m/>
    <m/>
  </r>
  <r>
    <n v="2020"/>
    <n v="11"/>
    <x v="10"/>
    <s v="1"/>
    <n v="103"/>
    <n v="403"/>
    <x v="2"/>
    <s v="MAP"/>
    <x v="0"/>
    <n v="112"/>
    <x v="2"/>
    <n v="135"/>
    <x v="1"/>
    <n v="0"/>
    <n v="10"/>
    <n v="8.9999999999999993E-3"/>
    <n v="5.7"/>
    <n v="6.6"/>
    <n v="2.4"/>
    <n v="18"/>
    <n v="15"/>
    <n v="11"/>
    <n v="10.575135710005993"/>
    <n v="10.4"/>
    <n v="329"/>
    <n v="1440"/>
    <n v="251"/>
    <n v="10"/>
    <n v="10.150754107332681"/>
    <n v="0.88304045600000003"/>
    <m/>
    <m/>
    <n v="3.9"/>
    <n v="4.4000000000000004"/>
    <n v="1.6612274549999999"/>
    <n v="2.64"/>
    <m/>
    <m/>
    <m/>
    <m/>
    <n v="0.43680000000000002"/>
    <n v="82.6"/>
    <n v="30.5"/>
    <n v="52.099999999999994"/>
    <n v="1199.7229955947134"/>
    <n v="1346.9617268722463"/>
    <n v="0.5"/>
    <n v="459.5"/>
    <n v="34"/>
    <n v="221.3"/>
    <n v="30.5"/>
    <n v="224.20681551116334"/>
    <n v="5162.88"/>
    <n v="5796.5061818181821"/>
    <n v="9.6"/>
    <n v="0"/>
    <n v="9.06"/>
    <n v="58.3"/>
    <n v="30"/>
    <n v="6"/>
    <n v="38.72"/>
    <n v="40.707477456647396"/>
    <n v="2442.4486473988436"/>
    <n v="2743.3139126011556"/>
    <n v="2.74"/>
    <n v="3.32"/>
    <n v="0.23799999999999999"/>
    <n v="2.68"/>
    <n v="0.20300000000000001"/>
    <n v="39.830803453744487"/>
    <n v="2.8553407295154178"/>
    <n v="32.152576281938323"/>
    <n v="2.4354376810572682"/>
    <n v="44.71912933215858"/>
    <n v="3.2057689099559465"/>
    <n v="36.098574280176209"/>
    <n v="2.7343323055506601"/>
    <n v="3.93"/>
    <n v="0.28799999999999998"/>
    <n v="1.55"/>
    <n v="0.25700000000000001"/>
    <n v="1.77"/>
    <n v="0.25900000000000001"/>
    <n v="1.27"/>
    <n v="0.109"/>
    <n v="91.382975999999999"/>
    <n v="13.371859200000001"/>
    <n v="65.568575999999993"/>
    <n v="5.6275392000000002"/>
    <n v="102.59815941818182"/>
    <n v="15.012951010909092"/>
    <n v="73.615628509090897"/>
    <n v="6.3181917381818185"/>
    <n v="2.88"/>
    <n v="0.36"/>
    <n v="0.28999999999999998"/>
    <n v="0.13700000000000001"/>
    <n v="70.342521045086698"/>
    <n v="8.7928151306358373"/>
    <n v="7.0831010774566456"/>
    <n v="3.3461546469364158"/>
    <n v="78.97546680971098"/>
    <n v="9.8719333512138725"/>
    <n v="7.9523907551445072"/>
    <n v="3.7568190808786124"/>
    <n v="0.70314053816820787"/>
    <n v="0.167718881264252"/>
    <n v="3.2238067600085607"/>
    <n v="7.1369513793503439E-2"/>
    <n v="0.16369154539794367"/>
    <m/>
    <m/>
    <m/>
  </r>
  <r>
    <n v="2020"/>
    <n v="11"/>
    <x v="10"/>
    <s v="1"/>
    <n v="104"/>
    <n v="404"/>
    <x v="3"/>
    <s v="MESZ"/>
    <x v="0"/>
    <n v="112"/>
    <x v="0"/>
    <n v="45"/>
    <x v="0"/>
    <n v="11"/>
    <n v="10"/>
    <n v="8.9999999999999993E-3"/>
    <n v="5.7"/>
    <n v="6.6"/>
    <n v="2.4"/>
    <n v="18"/>
    <n v="15"/>
    <n v="11"/>
    <n v="10.575135710005993"/>
    <n v="10.4"/>
    <n v="329"/>
    <n v="1440"/>
    <n v="251"/>
    <n v="10"/>
    <n v="10.150754107332681"/>
    <n v="0.88304045600000003"/>
    <m/>
    <m/>
    <n v="3.9"/>
    <n v="4.4000000000000004"/>
    <n v="1.6612274549999999"/>
    <n v="2.64"/>
    <m/>
    <m/>
    <m/>
    <m/>
    <n v="0.49659999999999999"/>
    <n v="81.8"/>
    <n v="30.5"/>
    <n v="51.3"/>
    <n v="1181.3011453744493"/>
    <n v="1326.2790132158589"/>
    <n v="0.5"/>
    <n v="554.70000000000005"/>
    <n v="34"/>
    <n v="280.10000000000002"/>
    <n v="30.5"/>
    <n v="239.67735740349531"/>
    <n v="5519.13"/>
    <n v="6196.4777727272731"/>
    <n v="11.39"/>
    <n v="0"/>
    <n v="9.11"/>
    <n v="58.2"/>
    <n v="30"/>
    <n v="6"/>
    <n v="45.939666666666668"/>
    <n v="48.271171136801541"/>
    <n v="2896.2702682080926"/>
    <n v="3253.0381057919071"/>
    <n v="3.25"/>
    <n v="3.14"/>
    <n v="0.21099999999999999"/>
    <n v="2.73"/>
    <n v="0.21"/>
    <n v="37.092855964757717"/>
    <n v="2.492545416740088"/>
    <n v="32.249521268722468"/>
    <n v="2.4807324052863433"/>
    <n v="41.64516101497798"/>
    <n v="2.7984487178854622"/>
    <n v="36.207417060792956"/>
    <n v="2.7851859277533038"/>
    <n v="4.01"/>
    <n v="0.249"/>
    <n v="1.4"/>
    <n v="0.253"/>
    <n v="1.38"/>
    <n v="0.16800000000000001"/>
    <n v="1.56"/>
    <n v="0.13400000000000001"/>
    <n v="76.163994000000002"/>
    <n v="9.2721384000000011"/>
    <n v="86.098428000000013"/>
    <n v="7.3956342000000008"/>
    <n v="85.511393263636364"/>
    <n v="10.410082658181819"/>
    <n v="96.665053254545455"/>
    <n v="8.3032802154545475"/>
    <n v="2.72"/>
    <n v="0.35699999999999998"/>
    <n v="0.3"/>
    <n v="0.129"/>
    <n v="78.778551295260129"/>
    <n v="10.33968485750289"/>
    <n v="8.6888108046242785"/>
    <n v="3.7361886459884399"/>
    <n v="88.44682804513296"/>
    <n v="11.608646180923699"/>
    <n v="9.7551648579190768"/>
    <n v="4.194720888905203"/>
    <n v="0.78746670052323964"/>
    <n v="0.59167411727439856"/>
    <n v="20.998624573153492"/>
    <n v="0.15041619642456713"/>
    <n v="0.34499127620313563"/>
    <n v="0.38133826262774573"/>
    <n v="60.058009617446096"/>
    <n v="0.42193456504132248"/>
  </r>
  <r>
    <n v="2020"/>
    <n v="11"/>
    <x v="10"/>
    <s v="1"/>
    <n v="105"/>
    <n v="405"/>
    <x v="4"/>
    <s v="Check"/>
    <x v="1"/>
    <n v="0"/>
    <x v="3"/>
    <n v="0"/>
    <x v="1"/>
    <n v="0"/>
    <n v="10"/>
    <n v="8.9999999999999993E-3"/>
    <n v="5.7"/>
    <n v="6.6"/>
    <n v="2.4"/>
    <n v="18"/>
    <n v="15"/>
    <n v="11"/>
    <n v="10.575135710005993"/>
    <n v="10.4"/>
    <n v="329"/>
    <n v="1440"/>
    <n v="251"/>
    <n v="10"/>
    <n v="10.150754107332681"/>
    <n v="0.88304045600000003"/>
    <m/>
    <m/>
    <n v="3.9"/>
    <n v="4.4000000000000004"/>
    <n v="1.6612274549999999"/>
    <n v="2.64"/>
    <m/>
    <m/>
    <m/>
    <m/>
    <n v="0.441"/>
    <n v="84.6"/>
    <n v="30.5"/>
    <n v="54.099999999999994"/>
    <n v="1245.7776211453743"/>
    <n v="1398.6685110132155"/>
    <n v="0.72"/>
    <n v="589.5"/>
    <n v="34"/>
    <n v="277.39999999999998"/>
    <n v="30.5"/>
    <n v="320.01440144014396"/>
    <n v="7369.07"/>
    <n v="8273.4558636363636"/>
    <n v="10.08"/>
    <n v="0"/>
    <n v="9.59"/>
    <n v="58.4"/>
    <n v="30"/>
    <n v="6"/>
    <n v="40.655999999999999"/>
    <n v="42.493745202312141"/>
    <n v="2549.6247121387287"/>
    <n v="2863.6921198612717"/>
    <n v="2.86"/>
    <n v="2.66"/>
    <n v="0.23499999999999999"/>
    <n v="2.74"/>
    <n v="0.224"/>
    <n v="33.137684722466958"/>
    <n v="2.9275774096916289"/>
    <n v="34.134306819383255"/>
    <n v="2.7905418713656385"/>
    <n v="37.204582392951536"/>
    <n v="3.2868710008810562"/>
    <n v="38.323517201762108"/>
    <n v="3.1330174646696034"/>
    <n v="3.98"/>
    <n v="0.27"/>
    <n v="1.4"/>
    <n v="0.26200000000000001"/>
    <n v="1.1100000000000001"/>
    <n v="0.19400000000000001"/>
    <n v="1.35"/>
    <n v="0.115"/>
    <n v="81.796677000000003"/>
    <n v="14.2959958"/>
    <n v="99.482445000000013"/>
    <n v="8.4744304999999986"/>
    <n v="91.835360086363636"/>
    <n v="16.050504375454544"/>
    <n v="111.69165415909092"/>
    <n v="9.5144742431818177"/>
    <n v="2.5299999999999998"/>
    <n v="0.31900000000000001"/>
    <n v="0.28999999999999998"/>
    <n v="0.13400000000000001"/>
    <n v="64.505505217109828"/>
    <n v="8.1333028317225455"/>
    <n v="7.3939116652023129"/>
    <n v="3.4164971142658964"/>
    <n v="72.422089948300581"/>
    <n v="9.1314809065248586"/>
    <n v="8.3013462786589614"/>
    <n v="3.8357944873803476"/>
    <m/>
    <m/>
    <m/>
    <m/>
    <m/>
    <m/>
    <m/>
    <m/>
  </r>
  <r>
    <n v="2020"/>
    <n v="11"/>
    <x v="10"/>
    <s v="1"/>
    <n v="106"/>
    <n v="406"/>
    <x v="5"/>
    <s v="MAP_AS"/>
    <x v="0"/>
    <n v="112"/>
    <x v="0"/>
    <n v="45"/>
    <x v="0"/>
    <n v="11"/>
    <n v="10"/>
    <n v="8.9999999999999993E-3"/>
    <n v="5.7"/>
    <n v="6.6"/>
    <n v="2.4"/>
    <n v="18"/>
    <n v="15"/>
    <n v="11"/>
    <n v="10.575135710005993"/>
    <n v="10.4"/>
    <n v="329"/>
    <n v="1440"/>
    <n v="251"/>
    <n v="10"/>
    <n v="10.150754107332681"/>
    <n v="0.88304045600000003"/>
    <m/>
    <m/>
    <n v="3.9"/>
    <n v="4.4000000000000004"/>
    <n v="1.6612274549999999"/>
    <n v="2.64"/>
    <m/>
    <m/>
    <m/>
    <m/>
    <n v="0.46279999999999999"/>
    <n v="65.599999999999994"/>
    <n v="30.5"/>
    <n v="35.099999999999994"/>
    <n v="808.25867841409683"/>
    <n v="907.45406167400881"/>
    <n v="0.48"/>
    <n v="518.1"/>
    <n v="34"/>
    <n v="221.4"/>
    <n v="30.5"/>
    <n v="189.28320594918401"/>
    <n v="4358.68"/>
    <n v="4893.6089090909099"/>
    <n v="9.17"/>
    <n v="0"/>
    <n v="8.99"/>
    <n v="57.9"/>
    <n v="30"/>
    <n v="6"/>
    <n v="36.985666666666667"/>
    <n v="38.914052292870913"/>
    <n v="2334.8431375722548"/>
    <n v="2622.4533604277462"/>
    <n v="2.62"/>
    <n v="2.8"/>
    <n v="0.23899999999999999"/>
    <n v="2.48"/>
    <n v="0.153"/>
    <n v="22.631242995594707"/>
    <n v="1.9317382414096913"/>
    <n v="20.044815224669602"/>
    <n v="1.2366357779735682"/>
    <n v="25.408713726872239"/>
    <n v="2.1688152074008804"/>
    <n v="22.504860729515414"/>
    <n v="1.3884047143612335"/>
    <n v="4.01"/>
    <n v="0.28100000000000003"/>
    <n v="1.54"/>
    <n v="0.24299999999999999"/>
    <n v="1.41"/>
    <n v="0.20899999999999999"/>
    <n v="1.58"/>
    <n v="8.8999999999999996E-2"/>
    <n v="61.457388000000002"/>
    <n v="9.1096412000000004"/>
    <n v="68.86714400000001"/>
    <n v="3.8792252"/>
    <n v="68.999885618181821"/>
    <n v="10.227642620000001"/>
    <n v="77.319020763636374"/>
    <n v="4.3553119290909095"/>
    <n v="2.65"/>
    <n v="0.33600000000000002"/>
    <n v="0.28999999999999998"/>
    <n v="0.13500000000000001"/>
    <n v="61.873343145664748"/>
    <n v="7.8450729422427763"/>
    <n v="6.7710450989595383"/>
    <n v="3.1520382357225443"/>
    <n v="69.466889804450886"/>
    <n v="8.807877348790754"/>
    <n v="7.6020369974682085"/>
    <n v="3.5388792919248568"/>
    <n v="0.61848303346738953"/>
    <n v="0.44892341227271937"/>
    <n v="6.9856302317276961"/>
    <n v="8.4122665973127883E-2"/>
    <n v="0.19294189443377954"/>
    <n v="0.32171629926589607"/>
    <n v="2.7321236752496505"/>
    <n v="6.3028357190082693E-2"/>
  </r>
  <r>
    <n v="2020"/>
    <n v="11"/>
    <x v="10"/>
    <s v="1"/>
    <n v="107"/>
    <n v="407"/>
    <x v="6"/>
    <s v="MAP"/>
    <x v="0"/>
    <n v="112"/>
    <x v="0"/>
    <n v="45"/>
    <x v="1"/>
    <n v="0"/>
    <n v="10"/>
    <n v="8.9999999999999993E-3"/>
    <n v="5.7"/>
    <n v="6.6"/>
    <n v="2.4"/>
    <n v="18"/>
    <n v="15"/>
    <n v="11"/>
    <n v="10.575135710005993"/>
    <n v="10.4"/>
    <n v="329"/>
    <n v="1440"/>
    <n v="251"/>
    <n v="10"/>
    <n v="10.150754107332681"/>
    <n v="0.88304045600000003"/>
    <m/>
    <m/>
    <n v="3.9"/>
    <n v="4.4000000000000004"/>
    <n v="1.6612274549999999"/>
    <n v="2.64"/>
    <m/>
    <m/>
    <m/>
    <m/>
    <n v="0.4219"/>
    <n v="74.3"/>
    <n v="30.5"/>
    <n v="43.8"/>
    <n v="1008.5962995594713"/>
    <n v="1132.3785726872245"/>
    <n v="0.4"/>
    <n v="419.8"/>
    <n v="34"/>
    <n v="195.4"/>
    <n v="30.5"/>
    <n v="170.96941420425094"/>
    <n v="3936.97"/>
    <n v="4420.1435909090906"/>
    <n v="8.82"/>
    <n v="0"/>
    <n v="9.2799999999999994"/>
    <n v="58.3"/>
    <n v="30"/>
    <n v="6"/>
    <n v="35.573999999999998"/>
    <n v="37.309517687861273"/>
    <n v="2238.5710612716766"/>
    <n v="2514.3223147283238"/>
    <n v="2.5099999999999998"/>
    <n v="2.65"/>
    <n v="0.249"/>
    <n v="2.61"/>
    <n v="0.14299999999999999"/>
    <n v="26.727801938325989"/>
    <n v="2.5114047859030837"/>
    <n v="26.324363418502198"/>
    <n v="1.4422927083700439"/>
    <n v="30.008032176211451"/>
    <n v="2.8196226459911893"/>
    <n v="29.555080747136557"/>
    <n v="1.619301358942731"/>
    <n v="3.67"/>
    <n v="0.26100000000000001"/>
    <n v="1.45"/>
    <n v="0.20300000000000001"/>
    <n v="1.29"/>
    <n v="0.17299999999999999"/>
    <n v="1.35"/>
    <n v="7.1999999999999995E-2"/>
    <n v="50.786912999999998"/>
    <n v="6.8109580999999988"/>
    <n v="53.149095000000003"/>
    <n v="2.8346183999999996"/>
    <n v="57.019852322727274"/>
    <n v="7.6468484122727265"/>
    <n v="59.671938477272725"/>
    <n v="3.1825033854545448"/>
    <n v="2.61"/>
    <n v="0.38600000000000001"/>
    <n v="0.3"/>
    <n v="0.113"/>
    <n v="58.426704699190758"/>
    <n v="8.6408842965086716"/>
    <n v="6.7157131838150299"/>
    <n v="2.5295852992369943"/>
    <n v="65.59725482136416"/>
    <n v="9.7013564601711"/>
    <n v="7.5399143472832382"/>
    <n v="2.8400344041433527"/>
    <n v="0.58403059735734986"/>
    <n v="0.49446261264888375"/>
    <n v="4.582718105073865"/>
    <n v="4.6626774943196142E-2"/>
    <n v="0.10694214436512876"/>
    <m/>
    <m/>
    <m/>
  </r>
  <r>
    <n v="2020"/>
    <n v="11"/>
    <x v="10"/>
    <s v="1"/>
    <n v="108"/>
    <n v="408"/>
    <x v="7"/>
    <s v="Urea"/>
    <x v="0"/>
    <n v="112"/>
    <x v="3"/>
    <n v="0"/>
    <x v="1"/>
    <n v="0"/>
    <n v="10"/>
    <n v="8.9999999999999993E-3"/>
    <n v="5.7"/>
    <n v="6.6"/>
    <n v="2.4"/>
    <n v="18"/>
    <n v="15"/>
    <n v="11"/>
    <n v="10.575135710005993"/>
    <n v="10.4"/>
    <n v="329"/>
    <n v="1440"/>
    <n v="251"/>
    <n v="10"/>
    <n v="10.150754107332681"/>
    <n v="0.88304045600000003"/>
    <m/>
    <m/>
    <n v="3.9"/>
    <n v="4.4000000000000004"/>
    <n v="1.6612274549999999"/>
    <n v="2.64"/>
    <m/>
    <m/>
    <m/>
    <m/>
    <n v="0.4037"/>
    <n v="66.2"/>
    <n v="30.5"/>
    <n v="35.700000000000003"/>
    <n v="822.0750660792952"/>
    <n v="922.96609691629953"/>
    <n v="0.52"/>
    <n v="540.29999999999995"/>
    <n v="34"/>
    <n v="273.3"/>
    <n v="30.5"/>
    <n v="249.36993877147938"/>
    <n v="5742.32"/>
    <n v="6447.0592727272733"/>
    <n v="7.54"/>
    <n v="0"/>
    <n v="8.91"/>
    <n v="58.1"/>
    <n v="30"/>
    <n v="6"/>
    <n v="30.411333333333335"/>
    <n v="32.025067668593451"/>
    <n v="1921.504060115607"/>
    <n v="2158.1984238843929"/>
    <n v="2.16"/>
    <n v="3.13"/>
    <n v="0.245"/>
    <n v="2.62"/>
    <n v="0.158"/>
    <n v="25.73094956828194"/>
    <n v="2.0140839118942733"/>
    <n v="21.538366731277534"/>
    <n v="1.2988786044052865"/>
    <n v="28.888838833480175"/>
    <n v="2.2612669374449341"/>
    <n v="24.181711739207053"/>
    <n v="1.4582864331277534"/>
    <n v="3.83"/>
    <n v="0.22600000000000001"/>
    <n v="1.47"/>
    <n v="0.20300000000000001"/>
    <n v="1.0900000000000001"/>
    <n v="0.14499999999999999"/>
    <n v="1.39"/>
    <n v="7.3999999999999996E-2"/>
    <n v="62.591287999999999"/>
    <n v="8.3263639999999999"/>
    <n v="79.818247999999997"/>
    <n v="4.2493167999999999"/>
    <n v="70.272946072727265"/>
    <n v="9.3482359454545456"/>
    <n v="89.614123890909084"/>
    <n v="4.7708238618181813"/>
    <n v="2.85"/>
    <n v="0.34"/>
    <n v="0.27"/>
    <n v="0.115"/>
    <n v="54.762865713294801"/>
    <n v="6.5331138043930643"/>
    <n v="5.1880609623121394"/>
    <n v="2.209729669132948"/>
    <n v="61.48376286901734"/>
    <n v="7.334905044023122"/>
    <n v="5.8247775349595381"/>
    <n v="2.4809237648901732"/>
    <n v="0.54740703485163156"/>
    <m/>
    <m/>
    <m/>
    <m/>
    <m/>
    <m/>
    <m/>
  </r>
  <r>
    <n v="2020"/>
    <n v="11"/>
    <x v="10"/>
    <s v="1"/>
    <n v="109"/>
    <n v="409"/>
    <x v="8"/>
    <s v="MES10"/>
    <x v="0"/>
    <n v="112"/>
    <x v="0"/>
    <n v="45"/>
    <x v="0"/>
    <n v="11"/>
    <n v="10"/>
    <n v="8.9999999999999993E-3"/>
    <n v="5.7"/>
    <n v="6.6"/>
    <n v="2.4"/>
    <n v="18"/>
    <n v="15"/>
    <n v="11"/>
    <n v="10.575135710005993"/>
    <n v="10.4"/>
    <n v="329"/>
    <n v="1440"/>
    <n v="251"/>
    <n v="10"/>
    <n v="10.150754107332681"/>
    <n v="0.88304045600000003"/>
    <m/>
    <m/>
    <n v="3.9"/>
    <n v="4.4000000000000004"/>
    <n v="1.6612274549999999"/>
    <n v="2.64"/>
    <m/>
    <m/>
    <m/>
    <m/>
    <n v="0.46870000000000001"/>
    <n v="86"/>
    <n v="30.5"/>
    <n v="55.5"/>
    <n v="1278.015859030837"/>
    <n v="1434.8632599118944"/>
    <n v="0.48"/>
    <n v="488.2"/>
    <n v="34"/>
    <n v="253.1"/>
    <n v="30.5"/>
    <n v="235.24438573315717"/>
    <n v="5417.05"/>
    <n v="6081.8697727272729"/>
    <n v="11.05"/>
    <n v="0"/>
    <n v="9.3000000000000007"/>
    <n v="58"/>
    <n v="30"/>
    <n v="6"/>
    <n v="44.568333333333342"/>
    <n v="46.732344894026987"/>
    <n v="2803.9406936416194"/>
    <n v="3149.3352063583825"/>
    <n v="3.15"/>
    <n v="3.34"/>
    <n v="0.22800000000000001"/>
    <n v="2.72"/>
    <n v="0.214"/>
    <n v="42.685729691629952"/>
    <n v="2.9138761585903081"/>
    <n v="34.762031365638769"/>
    <n v="2.7349539383259911"/>
    <n v="47.924432881057264"/>
    <n v="3.2714882325991188"/>
    <n v="39.028280669603525"/>
    <n v="3.0706073762114534"/>
    <n v="4.1100000000000003"/>
    <n v="0.25"/>
    <n v="1.38"/>
    <n v="0.27400000000000002"/>
    <n v="1.29"/>
    <n v="0.14799999999999999"/>
    <n v="1.6"/>
    <n v="0.113"/>
    <n v="69.879945000000006"/>
    <n v="8.0172340000000002"/>
    <n v="86.672800000000009"/>
    <n v="6.1212664999999999"/>
    <n v="78.456120068181832"/>
    <n v="9.0011672636363631"/>
    <n v="97.309916363636376"/>
    <n v="6.8725128431818181"/>
    <n v="2.79"/>
    <n v="0.39100000000000001"/>
    <n v="0.34"/>
    <n v="0.15"/>
    <n v="78.229945352601192"/>
    <n v="10.963408112138733"/>
    <n v="9.5333983583815058"/>
    <n v="4.2059110404624294"/>
    <n v="87.830893191329523"/>
    <n v="12.308917289537579"/>
    <n v="10.703406338728328"/>
    <n v="4.7220910317919094"/>
    <n v="0.7819828612744838"/>
    <n v="0.62736581496114063"/>
    <n v="18.694115696852947"/>
    <n v="0.13466854562608763"/>
    <n v="0.30887281106900832"/>
    <n v="0.42928100289017357"/>
    <n v="50.63047330530749"/>
    <n v="0.29186480392561981"/>
  </r>
  <r>
    <n v="2020"/>
    <n v="11"/>
    <x v="10"/>
    <s v="1"/>
    <n v="110"/>
    <n v="410"/>
    <x v="9"/>
    <s v="MAP_AS"/>
    <x v="0"/>
    <n v="112"/>
    <x v="0"/>
    <n v="45"/>
    <x v="2"/>
    <n v="45"/>
    <n v="10"/>
    <n v="8.9999999999999993E-3"/>
    <n v="5.7"/>
    <n v="6.6"/>
    <n v="2.4"/>
    <n v="18"/>
    <n v="15"/>
    <n v="11"/>
    <n v="10.575135710005993"/>
    <n v="10.4"/>
    <n v="329"/>
    <n v="1440"/>
    <n v="251"/>
    <n v="10"/>
    <n v="10.150754107332681"/>
    <n v="0.88304045600000003"/>
    <m/>
    <m/>
    <n v="3.9"/>
    <n v="4.4000000000000004"/>
    <n v="1.6612274549999999"/>
    <n v="2.64"/>
    <m/>
    <m/>
    <m/>
    <m/>
    <n v="0.51060000000000005"/>
    <n v="98.4"/>
    <n v="30.5"/>
    <n v="67.900000000000006"/>
    <n v="1563.5545374449339"/>
    <n v="1755.445321585903"/>
    <n v="0.56000000000000005"/>
    <n v="562"/>
    <n v="34"/>
    <n v="257.2"/>
    <n v="30.5"/>
    <n v="240.43939393939397"/>
    <n v="5536.67"/>
    <n v="6216.1704090909088"/>
    <n v="10.88"/>
    <n v="0"/>
    <n v="8.2200000000000006"/>
    <n v="55.8"/>
    <n v="30"/>
    <n v="6"/>
    <n v="43.882666666666665"/>
    <n v="46.561284932562629"/>
    <n v="2793.6770959537575"/>
    <n v="3137.8073200462427"/>
    <n v="3.14"/>
    <n v="3.2"/>
    <n v="0.24299999999999999"/>
    <n v="3.04"/>
    <n v="0.29699999999999999"/>
    <n v="50.033745198237888"/>
    <n v="3.799437525991189"/>
    <n v="47.532057938325991"/>
    <n v="4.6437569762114537"/>
    <n v="56.174250290748894"/>
    <n v="4.2657321314537446"/>
    <n v="53.365537776211454"/>
    <n v="5.2136726051101316"/>
    <n v="4.3099999999999996"/>
    <n v="0.255"/>
    <n v="1.45"/>
    <n v="0.308"/>
    <n v="1.38"/>
    <n v="0.17399999999999999"/>
    <n v="1.73"/>
    <n v="0.17199999999999999"/>
    <n v="76.406046000000003"/>
    <n v="9.6338057999999993"/>
    <n v="95.784390999999999"/>
    <n v="9.5230724000000002"/>
    <n v="85.783151645454552"/>
    <n v="10.816136511818181"/>
    <n v="107.53974807727272"/>
    <n v="10.691813103636363"/>
    <n v="2.78"/>
    <n v="0.32200000000000001"/>
    <n v="0.32"/>
    <n v="0.16300000000000001"/>
    <n v="77.664223267514458"/>
    <n v="8.9956402489710996"/>
    <n v="8.9397667070520246"/>
    <n v="4.5536936664046248"/>
    <n v="87.195741577618506"/>
    <n v="10.099650643163008"/>
    <n v="10.036919893826592"/>
    <n v="5.1125560709179192"/>
    <n v="0.77632792986952948"/>
    <n v="0.51476302972288523"/>
    <n v="18.437940445472062"/>
    <n v="0.1259063812218042"/>
    <n v="0.28877610371973439"/>
    <n v="0.11361235713150931"/>
    <n v="12.120162667694281"/>
    <n v="0.15621806896969698"/>
  </r>
  <r>
    <n v="2020"/>
    <n v="11"/>
    <x v="10"/>
    <s v="2"/>
    <n v="201"/>
    <n v="411"/>
    <x v="6"/>
    <s v="MAP"/>
    <x v="0"/>
    <n v="112"/>
    <x v="0"/>
    <n v="45"/>
    <x v="1"/>
    <n v="0"/>
    <n v="10"/>
    <n v="4.0000000000000001E-3"/>
    <n v="5.5"/>
    <n v="6.4"/>
    <n v="2.2999999999999998"/>
    <n v="33"/>
    <n v="26"/>
    <n v="14"/>
    <n v="15.279396794487717"/>
    <n v="14.9"/>
    <n v="297"/>
    <n v="1296"/>
    <n v="237"/>
    <n v="13"/>
    <n v="9.2467298159199274"/>
    <n v="1.2924108780000001"/>
    <m/>
    <m/>
    <n v="5.0999999999999996"/>
    <n v="3.7"/>
    <n v="1.589108696"/>
    <n v="2.4"/>
    <m/>
    <m/>
    <m/>
    <m/>
    <n v="0.34839999999999999"/>
    <n v="83.3"/>
    <n v="30.5"/>
    <n v="52.8"/>
    <n v="1215.8421145374448"/>
    <n v="1365.0591013215858"/>
    <n v="0.48"/>
    <n v="468.9"/>
    <n v="34"/>
    <n v="214.4"/>
    <n v="30.5"/>
    <n v="202.97079788457117"/>
    <n v="4673.87"/>
    <n v="5247.4813181818181"/>
    <n v="9.17"/>
    <n v="0"/>
    <n v="8.94"/>
    <n v="58"/>
    <n v="30.75"/>
    <n v="6"/>
    <n v="36.08357723577236"/>
    <n v="37.985786625311349"/>
    <n v="2279.147197518681"/>
    <n v="2559.8966932130274"/>
    <n v="2.56"/>
    <n v="3.36"/>
    <n v="0.251"/>
    <n v="2.85"/>
    <n v="0.20499999999999999"/>
    <n v="40.852295048458146"/>
    <n v="3.0517637074889863"/>
    <n v="34.651500264317178"/>
    <n v="2.4924763348017613"/>
    <n v="45.865985804405284"/>
    <n v="3.4262983443171802"/>
    <n v="38.904184387665197"/>
    <n v="2.79837115770925"/>
    <n v="4.28"/>
    <n v="0.25800000000000001"/>
    <n v="1.67"/>
    <n v="0.26200000000000001"/>
    <n v="1.46"/>
    <n v="0.17599999999999999"/>
    <n v="1.75"/>
    <n v="0.1"/>
    <n v="68.238501999999997"/>
    <n v="8.2260111999999985"/>
    <n v="81.792725000000004"/>
    <n v="4.67387"/>
    <n v="76.613227245454539"/>
    <n v="9.2355671199999989"/>
    <n v="91.830923068181818"/>
    <n v="5.2474813181818183"/>
    <n v="2.68"/>
    <n v="0.38500000000000001"/>
    <n v="0.32"/>
    <n v="0.13700000000000001"/>
    <n v="61.08114489350065"/>
    <n v="8.7747167104469224"/>
    <n v="7.2932710320597796"/>
    <n v="3.1224316606005931"/>
    <n v="68.577467221339361"/>
    <n v="9.8516137612744998"/>
    <n v="8.1883542950852988"/>
    <n v="3.5056391825833928"/>
    <n v="0.61056425692815297"/>
    <n v="0.5021209868131753"/>
    <n v="5.5954820714006122"/>
    <n v="8.5270686250544417E-2"/>
    <n v="0.19557496846455141"/>
    <m/>
    <m/>
    <m/>
  </r>
  <r>
    <n v="2020"/>
    <n v="11"/>
    <x v="10"/>
    <s v="2"/>
    <n v="202"/>
    <n v="412"/>
    <x v="2"/>
    <s v="MAP"/>
    <x v="0"/>
    <n v="112"/>
    <x v="2"/>
    <n v="135"/>
    <x v="1"/>
    <n v="0"/>
    <n v="10"/>
    <n v="4.0000000000000001E-3"/>
    <n v="5.5"/>
    <n v="6.4"/>
    <n v="2.2999999999999998"/>
    <n v="33"/>
    <n v="26"/>
    <n v="14"/>
    <n v="15.279396794487717"/>
    <n v="14.9"/>
    <n v="297"/>
    <n v="1296"/>
    <n v="237"/>
    <n v="13"/>
    <n v="9.2467298159199274"/>
    <n v="1.2924108780000001"/>
    <m/>
    <m/>
    <n v="5.0999999999999996"/>
    <n v="3.7"/>
    <n v="1.589108696"/>
    <n v="2.4"/>
    <m/>
    <m/>
    <m/>
    <m/>
    <n v="0.5363"/>
    <n v="99.4"/>
    <n v="30.5"/>
    <n v="68.900000000000006"/>
    <n v="1586.5818502202644"/>
    <n v="1781.2987136563877"/>
    <n v="0.46"/>
    <n v="415.9"/>
    <n v="34"/>
    <n v="201.9"/>
    <n v="30.5"/>
    <n v="206.45195077245353"/>
    <n v="4754.03"/>
    <n v="5337.4791363636368"/>
    <n v="9.49"/>
    <n v="0"/>
    <n v="9.49"/>
    <n v="58"/>
    <n v="30.75"/>
    <n v="6"/>
    <n v="37.342764227642277"/>
    <n v="39.073914338079803"/>
    <n v="2344.4348602847881"/>
    <n v="2633.2266089835052"/>
    <n v="2.63"/>
    <n v="3.38"/>
    <n v="0.246"/>
    <n v="2.87"/>
    <n v="0.218"/>
    <n v="53.626466537444934"/>
    <n v="3.9029913515418504"/>
    <n v="45.534899101321585"/>
    <n v="3.4587484334801766"/>
    <n v="60.207896521585901"/>
    <n v="4.381994835594714"/>
    <n v="51.123273081938329"/>
    <n v="3.8832311957709256"/>
    <n v="4.1500000000000004"/>
    <n v="0.27300000000000002"/>
    <n v="1.32"/>
    <n v="0.26200000000000001"/>
    <n v="1.31"/>
    <n v="0.16400000000000001"/>
    <n v="1.48"/>
    <n v="9.8000000000000004E-2"/>
    <n v="62.277793000000003"/>
    <n v="7.7966091999999998"/>
    <n v="70.359644000000003"/>
    <n v="4.6589494"/>
    <n v="69.920976686363645"/>
    <n v="8.7534657836363632"/>
    <n v="78.994691218181813"/>
    <n v="5.2307295536363636"/>
    <n v="2.74"/>
    <n v="0.34499999999999997"/>
    <n v="0.28000000000000003"/>
    <n v="0.13600000000000001"/>
    <n v="64.237515171803196"/>
    <n v="8.0883002679825182"/>
    <n v="6.5644176087974078"/>
    <n v="3.1884314099873121"/>
    <n v="72.121210215615406"/>
    <n v="9.0809553008712811"/>
    <n v="7.3700506789679983"/>
    <n v="3.5797389012130281"/>
    <n v="0.64211518605566131"/>
    <n v="0.15428058615139792"/>
    <n v="2.4083452517296688"/>
    <n v="1.9143859885241823E-2"/>
    <n v="4.3907935516609688E-2"/>
    <m/>
    <m/>
    <m/>
  </r>
  <r>
    <n v="2020"/>
    <n v="11"/>
    <x v="10"/>
    <s v="2"/>
    <n v="203"/>
    <n v="413"/>
    <x v="0"/>
    <s v="MAP_ES"/>
    <x v="0"/>
    <n v="112"/>
    <x v="0"/>
    <n v="45"/>
    <x v="0"/>
    <n v="11"/>
    <n v="10"/>
    <n v="4.0000000000000001E-3"/>
    <n v="5.5"/>
    <n v="6.4"/>
    <n v="2.2999999999999998"/>
    <n v="33"/>
    <n v="26"/>
    <n v="14"/>
    <n v="15.279396794487717"/>
    <n v="14.9"/>
    <n v="297"/>
    <n v="1296"/>
    <n v="237"/>
    <n v="13"/>
    <n v="9.2467298159199274"/>
    <n v="1.2924108780000001"/>
    <m/>
    <m/>
    <n v="5.0999999999999996"/>
    <n v="3.7"/>
    <n v="1.589108696"/>
    <n v="2.4"/>
    <m/>
    <m/>
    <m/>
    <m/>
    <n v="0.39179999999999998"/>
    <n v="76.099999999999994"/>
    <n v="30.5"/>
    <n v="45.599999999999994"/>
    <n v="1050.0454625550658"/>
    <n v="1178.9146784140967"/>
    <n v="0.46"/>
    <n v="426.7"/>
    <n v="34"/>
    <n v="200.9"/>
    <n v="30.5"/>
    <n v="199.60275019098552"/>
    <n v="4596.3100000000004"/>
    <n v="5160.4025909090915"/>
    <n v="9.5500000000000007"/>
    <n v="0"/>
    <n v="9.1300000000000008"/>
    <n v="57.9"/>
    <n v="30.75"/>
    <n v="6"/>
    <n v="37.578861788617893"/>
    <n v="39.477354574933038"/>
    <n v="2368.6412744959821"/>
    <n v="2660.4148133088961"/>
    <n v="2.66"/>
    <n v="3.42"/>
    <n v="0.221"/>
    <n v="2.7"/>
    <n v="0.19800000000000001"/>
    <n v="35.911554819383248"/>
    <n v="2.3206004722466957"/>
    <n v="28.35122748898678"/>
    <n v="2.0790900158590304"/>
    <n v="40.318882001762098"/>
    <n v="2.6054014392951537"/>
    <n v="31.83069631718061"/>
    <n v="2.3342510632599116"/>
    <n v="4.24"/>
    <n v="0.24"/>
    <n v="1.62"/>
    <n v="0.252"/>
    <n v="1.44"/>
    <n v="0.13"/>
    <n v="1.54"/>
    <n v="9.1999999999999998E-2"/>
    <n v="66.186864"/>
    <n v="5.9752030000000005"/>
    <n v="70.783174000000002"/>
    <n v="4.2286052000000005"/>
    <n v="74.309797309090911"/>
    <n v="6.7085233681818188"/>
    <n v="79.470199899999997"/>
    <n v="4.7475703836363641"/>
    <n v="2.87"/>
    <n v="0.34300000000000003"/>
    <n v="0.28999999999999998"/>
    <n v="0.13600000000000001"/>
    <n v="67.980004578034681"/>
    <n v="8.1244395715212185"/>
    <n v="6.8690596960383479"/>
    <n v="3.2213521333145358"/>
    <n v="76.323005139884387"/>
    <n v="9.121529882571549"/>
    <n v="7.7120806587339636"/>
    <n v="3.6166998951304103"/>
    <n v="0.67952493447084439"/>
    <n v="0.46490977994758148"/>
    <n v="7.8292180735310266"/>
    <n v="1.2890072238963728E-2"/>
    <n v="2.9564385869182863E-2"/>
    <n v="0.32879089955731006"/>
    <n v="6.1831648462632733"/>
    <n v="9.8688216694214917E-2"/>
  </r>
  <r>
    <n v="2020"/>
    <n v="11"/>
    <x v="10"/>
    <s v="2"/>
    <n v="204"/>
    <n v="414"/>
    <x v="5"/>
    <s v="MAP_AS"/>
    <x v="0"/>
    <n v="112"/>
    <x v="0"/>
    <n v="45"/>
    <x v="0"/>
    <n v="11"/>
    <n v="10"/>
    <n v="4.0000000000000001E-3"/>
    <n v="5.5"/>
    <n v="6.4"/>
    <n v="2.2999999999999998"/>
    <n v="33"/>
    <n v="26"/>
    <n v="14"/>
    <n v="15.279396794487717"/>
    <n v="14.9"/>
    <n v="297"/>
    <n v="1296"/>
    <n v="237"/>
    <n v="13"/>
    <n v="9.2467298159199274"/>
    <n v="1.2924108780000001"/>
    <m/>
    <m/>
    <n v="5.0999999999999996"/>
    <n v="3.7"/>
    <n v="1.589108696"/>
    <n v="2.4"/>
    <m/>
    <m/>
    <m/>
    <m/>
    <n v="0.50939999999999996"/>
    <n v="97.8"/>
    <n v="30.5"/>
    <n v="67.3"/>
    <n v="1549.7381497797357"/>
    <n v="1739.9332863436123"/>
    <n v="0.57999999999999996"/>
    <n v="541.5"/>
    <n v="34"/>
    <n v="294.39999999999998"/>
    <n v="30.5"/>
    <n v="301.59999999999991"/>
    <n v="6945.04"/>
    <n v="7797.3858181818177"/>
    <n v="10.84"/>
    <n v="0"/>
    <n v="9.1"/>
    <n v="57.8"/>
    <n v="30.75"/>
    <n v="6"/>
    <n v="42.65495934959349"/>
    <n v="44.824691385873393"/>
    <n v="2689.4814831524036"/>
    <n v="3020.7767022134494"/>
    <n v="3.02"/>
    <n v="3.39"/>
    <n v="0.22900000000000001"/>
    <n v="2.97"/>
    <n v="0.22900000000000001"/>
    <n v="52.536123277533044"/>
    <n v="3.5489003629955946"/>
    <n v="46.027223048458154"/>
    <n v="3.5489003629955946"/>
    <n v="58.983738407048463"/>
    <n v="3.9844472257268722"/>
    <n v="51.676018604405293"/>
    <n v="3.9844472257268722"/>
    <n v="4.2"/>
    <n v="0.22500000000000001"/>
    <n v="1.37"/>
    <n v="0.27600000000000002"/>
    <n v="1.21"/>
    <n v="0.153"/>
    <n v="1.37"/>
    <n v="0.122"/>
    <n v="84.034983999999994"/>
    <n v="10.625911199999999"/>
    <n v="95.147047999999998"/>
    <n v="8.4729487999999993"/>
    <n v="94.348368399999998"/>
    <n v="11.930000301818181"/>
    <n v="106.82418570909091"/>
    <n v="9.5128106981818163"/>
    <n v="2.76"/>
    <n v="0.311"/>
    <n v="0.27"/>
    <n v="0.14499999999999999"/>
    <n v="74.229688935006337"/>
    <n v="8.364287412603975"/>
    <n v="7.2616000045114903"/>
    <n v="3.8997481505709848"/>
    <n v="83.339696213393481"/>
    <n v="9.3908135950599174"/>
    <n v="8.1527963687015372"/>
    <n v="4.3783536054137873"/>
    <n v="0.74199648591447054"/>
    <n v="0.47863473980937393"/>
    <n v="15.837260049187767"/>
    <n v="0.13490697548618"/>
    <n v="0.30941966854628439"/>
    <n v="0.39803214594670794"/>
    <n v="38.943336564859031"/>
    <n v="0.53189188165289236"/>
  </r>
  <r>
    <n v="2020"/>
    <n v="11"/>
    <x v="10"/>
    <s v="2"/>
    <n v="205"/>
    <n v="415"/>
    <x v="1"/>
    <s v="MAP"/>
    <x v="0"/>
    <n v="112"/>
    <x v="1"/>
    <n v="90"/>
    <x v="1"/>
    <n v="0"/>
    <n v="10"/>
    <n v="4.0000000000000001E-3"/>
    <n v="5.5"/>
    <n v="6.4"/>
    <n v="2.2999999999999998"/>
    <n v="33"/>
    <n v="26"/>
    <n v="14"/>
    <n v="15.279396794487717"/>
    <n v="14.9"/>
    <n v="297"/>
    <n v="1296"/>
    <n v="237"/>
    <n v="13"/>
    <n v="9.2467298159199274"/>
    <n v="1.2924108780000001"/>
    <m/>
    <m/>
    <n v="5.0999999999999996"/>
    <n v="3.7"/>
    <n v="1.589108696"/>
    <n v="2.4"/>
    <m/>
    <m/>
    <m/>
    <m/>
    <n v="0.52459999999999996"/>
    <n v="117.8"/>
    <n v="30.5"/>
    <n v="87.3"/>
    <n v="2010.2844052863436"/>
    <n v="2257.001127753304"/>
    <n v="0.64"/>
    <n v="476.6"/>
    <n v="34"/>
    <n v="250.8"/>
    <n v="30.5"/>
    <n v="318.55399909624941"/>
    <n v="7335.44"/>
    <n v="8235.6985454545447"/>
    <n v="12.36"/>
    <n v="0"/>
    <n v="10"/>
    <n v="59.2"/>
    <n v="30.75"/>
    <n v="6"/>
    <n v="48.636097560975607"/>
    <n v="50.604032144367686"/>
    <n v="3036.2419286620611"/>
    <n v="3410.2517298745242"/>
    <n v="3.41"/>
    <n v="3.09"/>
    <n v="0.30099999999999999"/>
    <n v="3.14"/>
    <n v="0.193"/>
    <n v="62.117788123348014"/>
    <n v="6.0509560599118943"/>
    <n v="63.122930325991199"/>
    <n v="3.8798489022026432"/>
    <n v="69.741334847577079"/>
    <n v="6.7935733945374448"/>
    <n v="70.869835411453749"/>
    <n v="4.3560121765638771"/>
    <n v="4.1500000000000004"/>
    <n v="0.28100000000000003"/>
    <n v="1.51"/>
    <n v="0.248"/>
    <n v="1.33"/>
    <n v="0.13800000000000001"/>
    <n v="1.45"/>
    <n v="9.1999999999999998E-2"/>
    <n v="97.561351999999999"/>
    <n v="10.1229072"/>
    <n v="106.36387999999998"/>
    <n v="6.7486047999999998"/>
    <n v="109.53479065454546"/>
    <n v="11.365263992727273"/>
    <n v="119.41762890909089"/>
    <n v="7.5768426618181826"/>
    <n v="2.48"/>
    <n v="0.37"/>
    <n v="0.31"/>
    <n v="0.124"/>
    <n v="75.298799830819107"/>
    <n v="11.234095136049627"/>
    <n v="9.4123499788523883"/>
    <n v="3.7649399915409556"/>
    <n v="84.540016173692351"/>
    <n v="12.612824993655716"/>
    <n v="10.567502021711544"/>
    <n v="4.2270008086846182"/>
    <n v="0.75268326824007759"/>
    <n v="0.32142775213189895"/>
    <n v="12.24613033193916"/>
    <n v="9.6978766515366549E-2"/>
    <n v="0.22242836356735446"/>
    <m/>
    <m/>
    <m/>
  </r>
  <r>
    <n v="2020"/>
    <n v="11"/>
    <x v="10"/>
    <s v="2"/>
    <n v="206"/>
    <n v="416"/>
    <x v="3"/>
    <s v="MESZ"/>
    <x v="0"/>
    <n v="112"/>
    <x v="0"/>
    <n v="45"/>
    <x v="0"/>
    <n v="11"/>
    <n v="10"/>
    <n v="4.0000000000000001E-3"/>
    <n v="5.5"/>
    <n v="6.4"/>
    <n v="2.2999999999999998"/>
    <n v="33"/>
    <n v="26"/>
    <n v="14"/>
    <n v="15.279396794487717"/>
    <n v="14.9"/>
    <n v="297"/>
    <n v="1296"/>
    <n v="237"/>
    <n v="13"/>
    <n v="9.2467298159199274"/>
    <n v="1.2924108780000001"/>
    <m/>
    <m/>
    <n v="5.0999999999999996"/>
    <n v="3.7"/>
    <n v="1.589108696"/>
    <n v="2.4"/>
    <m/>
    <m/>
    <m/>
    <m/>
    <n v="0.48570000000000002"/>
    <n v="85.9"/>
    <n v="30.5"/>
    <n v="55.400000000000006"/>
    <n v="1275.713127753304"/>
    <n v="1432.2779207048457"/>
    <n v="0.48"/>
    <n v="501.6"/>
    <n v="34"/>
    <n v="243.1"/>
    <n v="30.5"/>
    <n v="218.23781009409751"/>
    <n v="5025.43"/>
    <n v="5642.1873181818182"/>
    <n v="10.81"/>
    <n v="0"/>
    <n v="9.4700000000000006"/>
    <n v="58.5"/>
    <n v="30.75"/>
    <n v="6"/>
    <n v="42.536910569105693"/>
    <n v="44.518688021053627"/>
    <n v="2671.1212812632175"/>
    <n v="3000.1548572733682"/>
    <n v="3"/>
    <n v="3.09"/>
    <n v="0.22900000000000001"/>
    <n v="2.85"/>
    <n v="0.18"/>
    <n v="39.419535647577092"/>
    <n v="2.9213830625550661"/>
    <n v="36.357824140969164"/>
    <n v="2.2962836299559473"/>
    <n v="44.257387749779738"/>
    <n v="3.2799164384140971"/>
    <n v="40.819920740088101"/>
    <n v="2.5781002572687224"/>
    <n v="4.13"/>
    <n v="0.27600000000000002"/>
    <n v="1.56"/>
    <n v="0.253"/>
    <n v="1.31"/>
    <n v="0.16"/>
    <n v="1.56"/>
    <n v="9.1999999999999998E-2"/>
    <n v="65.833133000000004"/>
    <n v="8.0406880000000012"/>
    <n v="78.396708000000004"/>
    <n v="4.6233956000000003"/>
    <n v="73.91265386818182"/>
    <n v="9.027499709090911"/>
    <n v="88.018122163636363"/>
    <n v="5.1908123327272735"/>
    <n v="2.64"/>
    <n v="0.39600000000000002"/>
    <n v="0.34"/>
    <n v="0.13100000000000001"/>
    <n v="70.517601825348947"/>
    <n v="10.577640273802341"/>
    <n v="9.0818123562949395"/>
    <n v="3.4991688784548147"/>
    <n v="79.17203477664178"/>
    <n v="11.875805216496264"/>
    <n v="10.196398418203863"/>
    <n v="3.9286123317197235"/>
    <n v="0.70489063742861968"/>
    <n v="0.60529078575414186"/>
    <n v="15.378996828297073"/>
    <n v="0.12562899834638167"/>
    <n v="0.28813990446417814"/>
    <n v="0.35714657561088398"/>
    <n v="37.068623388488007"/>
    <n v="0.13898293933884306"/>
  </r>
  <r>
    <n v="2020"/>
    <n v="11"/>
    <x v="10"/>
    <s v="2"/>
    <n v="207"/>
    <n v="417"/>
    <x v="7"/>
    <s v="Urea"/>
    <x v="0"/>
    <n v="112"/>
    <x v="3"/>
    <n v="0"/>
    <x v="1"/>
    <n v="0"/>
    <n v="10"/>
    <n v="4.0000000000000001E-3"/>
    <n v="5.5"/>
    <n v="6.4"/>
    <n v="2.2999999999999998"/>
    <n v="33"/>
    <n v="26"/>
    <n v="14"/>
    <n v="15.279396794487717"/>
    <n v="14.9"/>
    <n v="297"/>
    <n v="1296"/>
    <n v="237"/>
    <n v="13"/>
    <n v="9.2467298159199274"/>
    <n v="1.2924108780000001"/>
    <m/>
    <m/>
    <n v="5.0999999999999996"/>
    <n v="3.7"/>
    <n v="1.589108696"/>
    <n v="2.4"/>
    <m/>
    <m/>
    <m/>
    <m/>
    <n v="0.34949999999999998"/>
    <n v="80.099999999999994"/>
    <n v="30.5"/>
    <n v="49.599999999999994"/>
    <n v="1142.1547136563875"/>
    <n v="1282.328246696035"/>
    <n v="0.46"/>
    <n v="400.5"/>
    <n v="34"/>
    <n v="181.3"/>
    <n v="30.5"/>
    <n v="189.27148703956345"/>
    <n v="4358.41"/>
    <n v="4893.3057727272726"/>
    <n v="9.06"/>
    <n v="0"/>
    <n v="9.26"/>
    <n v="58.5"/>
    <n v="30.75"/>
    <n v="6"/>
    <n v="35.650731707317071"/>
    <n v="37.398235781756654"/>
    <n v="2243.8941469053993"/>
    <n v="2520.301107728746"/>
    <n v="2.52"/>
    <n v="2.97"/>
    <n v="0.23599999999999999"/>
    <n v="2.56"/>
    <n v="0.16300000000000001"/>
    <n v="33.921994995594709"/>
    <n v="2.6954851242290738"/>
    <n v="29.239160669603521"/>
    <n v="1.8617121832599117"/>
    <n v="38.085148926872243"/>
    <n v="3.0262946622026421"/>
    <n v="32.827603115418498"/>
    <n v="2.0901950421145372"/>
    <n v="3.89"/>
    <n v="0.245"/>
    <n v="1.53"/>
    <n v="0.217"/>
    <n v="1.27"/>
    <n v="0.16800000000000001"/>
    <n v="1.53"/>
    <n v="8.5000000000000006E-2"/>
    <n v="55.351806999999994"/>
    <n v="7.3221287999999998"/>
    <n v="66.683672999999999"/>
    <n v="3.7046485000000002"/>
    <n v="62.144983313636359"/>
    <n v="8.2207536981818183"/>
    <n v="74.867578322727269"/>
    <n v="4.1593099068181818"/>
    <n v="2.5299999999999998"/>
    <n v="0.36799999999999999"/>
    <n v="0.28000000000000003"/>
    <n v="0.11"/>
    <n v="56.770521916706599"/>
    <n v="8.2575304606118696"/>
    <n v="6.2829036113351187"/>
    <n v="2.4682835615959395"/>
    <n v="63.737813242847864"/>
    <n v="9.2709546535051448"/>
    <n v="7.0539872363626097"/>
    <n v="2.7712092714281686"/>
    <n v="0.56747547201240511"/>
    <m/>
    <m/>
    <m/>
    <m/>
    <m/>
    <m/>
    <m/>
  </r>
  <r>
    <n v="2020"/>
    <n v="11"/>
    <x v="10"/>
    <s v="2"/>
    <n v="208"/>
    <n v="418"/>
    <x v="8"/>
    <s v="MES10"/>
    <x v="0"/>
    <n v="112"/>
    <x v="0"/>
    <n v="45"/>
    <x v="0"/>
    <n v="11"/>
    <n v="10"/>
    <n v="4.0000000000000001E-3"/>
    <n v="5.5"/>
    <n v="6.4"/>
    <n v="2.2999999999999998"/>
    <n v="33"/>
    <n v="26"/>
    <n v="14"/>
    <n v="15.279396794487717"/>
    <n v="14.9"/>
    <n v="297"/>
    <n v="1296"/>
    <n v="237"/>
    <n v="13"/>
    <n v="9.2467298159199274"/>
    <n v="1.2924108780000001"/>
    <m/>
    <m/>
    <n v="5.0999999999999996"/>
    <n v="3.7"/>
    <n v="1.589108696"/>
    <n v="2.4"/>
    <m/>
    <m/>
    <m/>
    <m/>
    <n v="0.48249999999999998"/>
    <n v="102.9"/>
    <n v="30.5"/>
    <n v="72.400000000000006"/>
    <n v="1667.1774449339209"/>
    <n v="1871.785585903084"/>
    <n v="0.54"/>
    <n v="466.3"/>
    <n v="34"/>
    <n v="200"/>
    <n v="30.5"/>
    <n v="211.72796668979876"/>
    <n v="4875.53"/>
    <n v="5473.8904999999995"/>
    <n v="11.27"/>
    <n v="0"/>
    <n v="9.39"/>
    <n v="58.4"/>
    <n v="30.75"/>
    <n v="6"/>
    <n v="44.346991869918696"/>
    <n v="46.454114836223503"/>
    <n v="2787.2468901734101"/>
    <n v="3130.5850298265887"/>
    <n v="3.13"/>
    <n v="3.5"/>
    <n v="0.21099999999999999"/>
    <n v="2.9"/>
    <n v="0.307"/>
    <n v="58.351210572687236"/>
    <n v="3.5177444088105729"/>
    <n v="48.348145903083704"/>
    <n v="5.1182347559471371"/>
    <n v="65.512495506607934"/>
    <n v="3.9494675862555071"/>
    <n v="54.281781991189433"/>
    <n v="5.7463817487224667"/>
    <n v="4.43"/>
    <n v="0.249"/>
    <n v="1.48"/>
    <n v="0.312"/>
    <n v="1.47"/>
    <n v="0.17699999999999999"/>
    <n v="1.72"/>
    <n v="0.17499999999999999"/>
    <n v="71.670290999999992"/>
    <n v="8.6296880999999992"/>
    <n v="83.859116"/>
    <n v="8.5321774999999995"/>
    <n v="80.466190349999991"/>
    <n v="9.6887861849999997"/>
    <n v="94.150916600000002"/>
    <n v="9.5793083750000001"/>
    <n v="2.73"/>
    <n v="0.34599999999999997"/>
    <n v="0.28999999999999998"/>
    <n v="0.13800000000000001"/>
    <n v="76.091840101734093"/>
    <n v="9.643874239999997"/>
    <n v="8.0830159815028892"/>
    <n v="3.8464007084393064"/>
    <n v="85.430384114219635"/>
    <n v="10.827440623999996"/>
    <n v="9.0750224883236985"/>
    <n v="4.3184589772023116"/>
    <n v="0.76061046155921974"/>
    <n v="0.55185732028542278"/>
    <n v="18.277445107257527"/>
    <n v="0.11702726242222213"/>
    <n v="0.26841115234454616"/>
    <n v="0.3925871797456647"/>
    <n v="48.92591180241714"/>
    <n v="0.53793712500000002"/>
  </r>
  <r>
    <n v="2020"/>
    <n v="11"/>
    <x v="10"/>
    <s v="2"/>
    <n v="209"/>
    <n v="419"/>
    <x v="9"/>
    <s v="MAP_AS"/>
    <x v="0"/>
    <n v="112"/>
    <x v="0"/>
    <n v="45"/>
    <x v="2"/>
    <n v="45"/>
    <n v="10"/>
    <n v="4.0000000000000001E-3"/>
    <n v="5.5"/>
    <n v="6.4"/>
    <n v="2.2999999999999998"/>
    <n v="33"/>
    <n v="26"/>
    <n v="14"/>
    <n v="15.279396794487717"/>
    <n v="14.9"/>
    <n v="297"/>
    <n v="1296"/>
    <n v="237"/>
    <n v="13"/>
    <n v="9.2467298159199274"/>
    <n v="1.2924108780000001"/>
    <m/>
    <m/>
    <n v="5.0999999999999996"/>
    <n v="3.7"/>
    <n v="1.589108696"/>
    <n v="2.4"/>
    <m/>
    <m/>
    <m/>
    <m/>
    <n v="0.43180000000000002"/>
    <n v="77.099999999999994"/>
    <n v="30.5"/>
    <n v="46.599999999999994"/>
    <n v="1073.0727753303963"/>
    <n v="1204.7680704845814"/>
    <n v="0.57999999999999996"/>
    <n v="429.5"/>
    <n v="34"/>
    <n v="190"/>
    <n v="30.5"/>
    <n v="233.90644753476607"/>
    <n v="5386.24"/>
    <n v="6047.2785454545456"/>
    <n v="10.31"/>
    <n v="0"/>
    <n v="8.92"/>
    <n v="57.6"/>
    <n v="30.75"/>
    <n v="6"/>
    <n v="40.569430894308951"/>
    <n v="42.717500183279299"/>
    <n v="2563.0500109967579"/>
    <n v="2878.7711714422676"/>
    <n v="2.88"/>
    <n v="3.42"/>
    <n v="0.24399999999999999"/>
    <n v="2.88"/>
    <n v="0.20499999999999999"/>
    <n v="36.699088916299559"/>
    <n v="2.618297571806167"/>
    <n v="30.904495929515413"/>
    <n v="2.1997991894273121"/>
    <n v="41.203068010572686"/>
    <n v="2.9396340919823785"/>
    <n v="34.697320429955944"/>
    <n v="2.4697745444933914"/>
    <n v="4.4400000000000004"/>
    <n v="0.253"/>
    <n v="1.56"/>
    <n v="0.33200000000000002"/>
    <n v="1.4"/>
    <n v="0.159"/>
    <n v="1.73"/>
    <n v="0.122"/>
    <n v="75.407359999999983"/>
    <n v="8.5641216"/>
    <n v="93.181951999999995"/>
    <n v="6.5712127999999996"/>
    <n v="84.661899636363628"/>
    <n v="9.6151728872727276"/>
    <n v="104.61791883636363"/>
    <n v="7.3776798254545453"/>
    <n v="2.67"/>
    <n v="0.32300000000000001"/>
    <n v="0.28999999999999998"/>
    <n v="0.156"/>
    <n v="68.433435293613428"/>
    <n v="8.2786515355195291"/>
    <n v="7.4328450318905972"/>
    <n v="3.9983580171549424"/>
    <n v="76.832084170556897"/>
    <n v="9.2946678603332895"/>
    <n v="8.3450578312589894"/>
    <n v="4.4890655919875941"/>
    <n v="0.68405740661766568"/>
    <n v="0.47373434558273647"/>
    <n v="12.681581587605949"/>
    <n v="8.1329794391244867E-2"/>
    <n v="0.18653622566799283"/>
    <n v="9.9757013155279864E-2"/>
    <n v="6.3638038098281662"/>
    <n v="8.2570662787878779E-2"/>
  </r>
  <r>
    <n v="2020"/>
    <n v="11"/>
    <x v="10"/>
    <s v="2"/>
    <n v="210"/>
    <n v="420"/>
    <x v="4"/>
    <s v="Check"/>
    <x v="1"/>
    <n v="0"/>
    <x v="3"/>
    <n v="0"/>
    <x v="1"/>
    <n v="0"/>
    <n v="10"/>
    <n v="4.0000000000000001E-3"/>
    <n v="5.5"/>
    <n v="6.4"/>
    <n v="2.2999999999999998"/>
    <n v="33"/>
    <n v="26"/>
    <n v="14"/>
    <n v="15.279396794487717"/>
    <n v="14.9"/>
    <n v="297"/>
    <n v="1296"/>
    <n v="237"/>
    <n v="13"/>
    <n v="9.2467298159199274"/>
    <n v="1.2924108780000001"/>
    <m/>
    <m/>
    <n v="5.0999999999999996"/>
    <n v="3.7"/>
    <n v="1.589108696"/>
    <n v="2.4"/>
    <m/>
    <m/>
    <m/>
    <m/>
    <n v="0.3367"/>
    <n v="65.599999999999994"/>
    <n v="30.5"/>
    <n v="35.099999999999994"/>
    <n v="808.25867841409683"/>
    <n v="907.45406167400881"/>
    <n v="0.54"/>
    <n v="532.70000000000005"/>
    <n v="34"/>
    <n v="252.6"/>
    <n v="30.5"/>
    <n v="240.49328253458992"/>
    <n v="5537.91"/>
    <n v="6217.5625909090904"/>
    <n v="8.81"/>
    <n v="0"/>
    <n v="9.2200000000000006"/>
    <n v="57.9"/>
    <n v="30.75"/>
    <n v="6"/>
    <n v="34.666991869918697"/>
    <n v="36.382306612152824"/>
    <n v="2182.9383967291697"/>
    <n v="2451.8367174171717"/>
    <n v="2.4500000000000002"/>
    <n v="3.41"/>
    <n v="0.27200000000000002"/>
    <n v="2.94"/>
    <n v="0.18"/>
    <n v="27.5616209339207"/>
    <n v="2.1984636052863435"/>
    <n v="23.762805145374447"/>
    <n v="1.4548656211453743"/>
    <n v="30.944183503083696"/>
    <n v="2.4682750477533038"/>
    <n v="26.679149413215857"/>
    <n v="1.6334173110132157"/>
    <n v="3.75"/>
    <n v="0.26800000000000002"/>
    <n v="1.6"/>
    <n v="0.20599999999999999"/>
    <n v="1.2"/>
    <n v="0.188"/>
    <n v="1.36"/>
    <n v="7.1999999999999995E-2"/>
    <n v="66.454920000000001"/>
    <n v="10.411270799999999"/>
    <n v="75.315576000000007"/>
    <n v="3.9872951999999997"/>
    <n v="74.610751090909091"/>
    <n v="11.689017670909088"/>
    <n v="84.558851236363651"/>
    <n v="4.4766450654545453"/>
    <n v="2.46"/>
    <n v="0.38400000000000001"/>
    <n v="0.32"/>
    <n v="0.113"/>
    <n v="53.700284559537572"/>
    <n v="8.3824834434400124"/>
    <n v="6.9854028695333437"/>
    <n v="2.4667203883039615"/>
    <n v="60.290774028208091"/>
    <n v="9.411242775134923"/>
    <n v="7.8427023126124356"/>
    <n v="2.7694542541412659"/>
    <m/>
    <m/>
    <m/>
    <m/>
    <m/>
    <m/>
    <m/>
    <m/>
  </r>
  <r>
    <n v="2020"/>
    <n v="11"/>
    <x v="10"/>
    <s v="3"/>
    <n v="301"/>
    <n v="421"/>
    <x v="7"/>
    <s v="Urea"/>
    <x v="0"/>
    <n v="112"/>
    <x v="3"/>
    <n v="0"/>
    <x v="1"/>
    <n v="0"/>
    <n v="10"/>
    <n v="4.0000000000000001E-3"/>
    <n v="5.4"/>
    <n v="6.4"/>
    <n v="2.2000000000000002"/>
    <n v="28"/>
    <n v="22"/>
    <n v="16"/>
    <n v="12.152224385859798"/>
    <n v="13.200000000000001"/>
    <n v="226"/>
    <n v="1190"/>
    <n v="212"/>
    <n v="14"/>
    <n v="8.3337306473850958"/>
    <n v="1.150147466"/>
    <m/>
    <m/>
    <n v="2.1"/>
    <n v="2.8"/>
    <n v="1.4852383039999999"/>
    <n v="2.62"/>
    <m/>
    <m/>
    <m/>
    <m/>
    <n v="0.32229999999999998"/>
    <n v="51.4"/>
    <n v="30.5"/>
    <n v="20.9"/>
    <n v="481.27083700440528"/>
    <n v="540.33589427312779"/>
    <n v="0.34"/>
    <n v="294.39999999999998"/>
    <n v="34"/>
    <n v="126.3"/>
    <n v="30.5"/>
    <n v="125.08448540706607"/>
    <n v="2880.36"/>
    <n v="3233.8587272727277"/>
    <n v="8.99"/>
    <n v="0"/>
    <n v="9.06"/>
    <n v="57.6"/>
    <n v="30"/>
    <n v="6"/>
    <n v="36.259666666666668"/>
    <n v="38.120856493256262"/>
    <n v="2287.2513895953757"/>
    <n v="2568.9991744046242"/>
    <n v="2.57"/>
    <n v="3.89"/>
    <n v="0.29899999999999999"/>
    <n v="2.94"/>
    <n v="0.185"/>
    <n v="18.721435559471367"/>
    <n v="1.4389998026431718"/>
    <n v="14.149362607929515"/>
    <n v="0.89035104845814983"/>
    <n v="21.019066287224671"/>
    <n v="1.615604323876652"/>
    <n v="15.885875291629954"/>
    <n v="0.99962140440528646"/>
    <n v="4.04"/>
    <n v="0.254"/>
    <n v="1.77"/>
    <n v="0.26300000000000001"/>
    <n v="1.62"/>
    <n v="0.17100000000000001"/>
    <n v="1.67"/>
    <n v="9.6000000000000002E-2"/>
    <n v="46.661832000000011"/>
    <n v="4.9254156000000009"/>
    <n v="48.102012000000002"/>
    <n v="2.7651456000000003"/>
    <n v="52.388511381818198"/>
    <n v="5.5298984236363653"/>
    <n v="54.00544074545455"/>
    <n v="3.1045043781818182"/>
    <n v="2.78"/>
    <n v="0.315"/>
    <n v="0.28999999999999998"/>
    <n v="0.13600000000000001"/>
    <n v="63.585588630751438"/>
    <n v="7.2048418772254337"/>
    <n v="6.6330290298265888"/>
    <n v="3.1106618898497111"/>
    <n v="71.389274508161847"/>
    <n v="8.0890724712485547"/>
    <n v="7.4470825925780337"/>
    <n v="3.4924249399676301"/>
    <n v="0.63559855895571049"/>
    <m/>
    <m/>
    <m/>
    <m/>
    <m/>
    <m/>
    <m/>
  </r>
  <r>
    <n v="2020"/>
    <n v="11"/>
    <x v="10"/>
    <s v="3"/>
    <n v="302"/>
    <n v="422"/>
    <x v="4"/>
    <s v="Check"/>
    <x v="1"/>
    <n v="0"/>
    <x v="3"/>
    <n v="0"/>
    <x v="1"/>
    <n v="0"/>
    <n v="10"/>
    <n v="4.0000000000000001E-3"/>
    <n v="5.4"/>
    <n v="6.4"/>
    <n v="2.2000000000000002"/>
    <n v="28"/>
    <n v="22"/>
    <n v="16"/>
    <n v="12.152224385859798"/>
    <n v="13.200000000000001"/>
    <n v="226"/>
    <n v="1190"/>
    <n v="212"/>
    <n v="14"/>
    <n v="8.3337306473850958"/>
    <n v="1.150147466"/>
    <m/>
    <m/>
    <n v="2.1"/>
    <n v="2.8"/>
    <n v="1.4852383039999999"/>
    <n v="2.62"/>
    <m/>
    <m/>
    <m/>
    <m/>
    <n v="0.38779999999999998"/>
    <n v="64.2"/>
    <n v="30.5"/>
    <n v="33.700000000000003"/>
    <n v="776.02044052863437"/>
    <n v="871.25931277533039"/>
    <n v="0.42"/>
    <n v="414"/>
    <n v="34"/>
    <n v="191.8"/>
    <n v="30.5"/>
    <n v="178.27894736842106"/>
    <n v="4105.29"/>
    <n v="4609.1210454545453"/>
    <n v="10.210000000000001"/>
    <n v="0"/>
    <n v="9.3000000000000007"/>
    <n v="58.7"/>
    <n v="30"/>
    <n v="6"/>
    <n v="41.180333333333337"/>
    <n v="43.179840847784206"/>
    <n v="2590.7904508670522"/>
    <n v="2909.9287291329479"/>
    <n v="2.91"/>
    <n v="3.36"/>
    <n v="0.27900000000000003"/>
    <n v="2.74"/>
    <n v="0.17599999999999999"/>
    <n v="26.074286801762113"/>
    <n v="2.1650970290748903"/>
    <n v="21.262960070484581"/>
    <n v="1.3657959753303963"/>
    <n v="29.274312909251101"/>
    <n v="2.4308134826431722"/>
    <n v="23.87250517004405"/>
    <n v="1.5334163904845812"/>
    <n v="3.83"/>
    <n v="0.26100000000000001"/>
    <n v="1.62"/>
    <n v="0.221"/>
    <n v="1.39"/>
    <n v="0.17100000000000001"/>
    <n v="1.46"/>
    <n v="0.08"/>
    <n v="57.063530999999998"/>
    <n v="7.0200459000000004"/>
    <n v="59.937233999999997"/>
    <n v="3.2842320000000003"/>
    <n v="64.066782531818177"/>
    <n v="7.8815969877272725"/>
    <n v="67.293167263636363"/>
    <n v="3.6872968363636369"/>
    <n v="2.56"/>
    <n v="0.36"/>
    <n v="0.3"/>
    <n v="0.11899999999999999"/>
    <n v="66.324235542196533"/>
    <n v="9.3268456231213879"/>
    <n v="7.7723713526011569"/>
    <n v="3.0830406365317917"/>
    <n v="74.464028086011552"/>
    <n v="10.471503949595377"/>
    <n v="8.7262532913294812"/>
    <n v="3.4614138055606931"/>
    <m/>
    <m/>
    <m/>
    <m/>
    <m/>
    <m/>
    <m/>
    <m/>
  </r>
  <r>
    <n v="2020"/>
    <n v="11"/>
    <x v="10"/>
    <s v="3"/>
    <n v="303"/>
    <n v="423"/>
    <x v="5"/>
    <s v="MAP_AS"/>
    <x v="0"/>
    <n v="112"/>
    <x v="0"/>
    <n v="45"/>
    <x v="0"/>
    <n v="11"/>
    <n v="10"/>
    <n v="4.0000000000000001E-3"/>
    <n v="5.4"/>
    <n v="6.4"/>
    <n v="2.2000000000000002"/>
    <n v="28"/>
    <n v="22"/>
    <n v="16"/>
    <n v="12.152224385859798"/>
    <n v="13.200000000000001"/>
    <n v="226"/>
    <n v="1190"/>
    <n v="212"/>
    <n v="14"/>
    <n v="8.3337306473850958"/>
    <n v="1.150147466"/>
    <m/>
    <m/>
    <n v="2.1"/>
    <n v="2.8"/>
    <n v="1.4852383039999999"/>
    <n v="2.62"/>
    <m/>
    <m/>
    <m/>
    <m/>
    <n v="0.38800000000000001"/>
    <n v="62.2"/>
    <n v="30.5"/>
    <n v="31.700000000000003"/>
    <n v="729.96581497797365"/>
    <n v="819.55252863436124"/>
    <n v="0.34"/>
    <n v="324"/>
    <n v="34"/>
    <n v="141.6"/>
    <n v="30.5"/>
    <n v="130.2551724137931"/>
    <n v="2999.43"/>
    <n v="3367.5418636363638"/>
    <n v="9.9"/>
    <n v="0"/>
    <n v="8.64"/>
    <n v="57.5"/>
    <n v="30"/>
    <n v="6"/>
    <n v="39.93"/>
    <n v="42.173465895953754"/>
    <n v="2530.4079537572252"/>
    <n v="2842.108206242774"/>
    <n v="2.84"/>
    <n v="3.92"/>
    <n v="0.23200000000000001"/>
    <n v="2.94"/>
    <n v="0.26100000000000001"/>
    <n v="28.614659947136566"/>
    <n v="1.6935206907488989"/>
    <n v="21.460994960352426"/>
    <n v="1.9052107770925111"/>
    <n v="32.126459122466962"/>
    <n v="1.9013618664317185"/>
    <n v="24.094844341850223"/>
    <n v="2.1390320997356826"/>
    <n v="4.43"/>
    <n v="0.245"/>
    <n v="1.78"/>
    <n v="0.27900000000000003"/>
    <n v="1.67"/>
    <n v="0.158"/>
    <n v="1.7"/>
    <n v="0.13700000000000001"/>
    <n v="50.090480999999997"/>
    <n v="4.7390993999999997"/>
    <n v="50.990310000000001"/>
    <n v="4.1092190999999998"/>
    <n v="56.237949122727265"/>
    <n v="5.3207161445454547"/>
    <n v="57.248211681818184"/>
    <n v="4.6135323531818173"/>
    <n v="2.7"/>
    <n v="0.33"/>
    <n v="0.31"/>
    <n v="0.154"/>
    <n v="68.321014751445091"/>
    <n v="8.3503462473988428"/>
    <n v="7.8442646566473977"/>
    <n v="3.8968282487861265"/>
    <n v="76.705866561849717"/>
    <n v="9.3751614686705196"/>
    <n v="8.8069698645086696"/>
    <n v="4.3750753520462418"/>
    <n v="0.68293365615568347"/>
    <n v="0.47783697597709068"/>
    <n v="11.866849027617203"/>
    <n v="-1.2313830817422813E-2"/>
    <n v="-2.8242731232621131E-2"/>
    <n v="0.39773412291329469"/>
    <n v="22.700746022070359"/>
    <n v="8.6502941198347033E-2"/>
  </r>
  <r>
    <n v="2020"/>
    <n v="11"/>
    <x v="10"/>
    <s v="3"/>
    <n v="304"/>
    <n v="424"/>
    <x v="6"/>
    <s v="MAP"/>
    <x v="0"/>
    <n v="112"/>
    <x v="0"/>
    <n v="45"/>
    <x v="1"/>
    <n v="0"/>
    <n v="10"/>
    <n v="4.0000000000000001E-3"/>
    <n v="5.4"/>
    <n v="6.4"/>
    <n v="2.2000000000000002"/>
    <n v="28"/>
    <n v="22"/>
    <n v="16"/>
    <n v="12.152224385859798"/>
    <n v="13.200000000000001"/>
    <n v="226"/>
    <n v="1190"/>
    <n v="212"/>
    <n v="14"/>
    <n v="8.3337306473850958"/>
    <n v="1.150147466"/>
    <m/>
    <m/>
    <n v="2.1"/>
    <n v="2.8"/>
    <n v="1.4852383039999999"/>
    <n v="2.62"/>
    <m/>
    <m/>
    <m/>
    <m/>
    <n v="0.49109999999999998"/>
    <n v="93.8"/>
    <n v="30.5"/>
    <n v="63.3"/>
    <n v="1457.6288986784139"/>
    <n v="1636.5197180616738"/>
    <n v="0.4"/>
    <n v="322.5"/>
    <n v="34"/>
    <n v="150.9"/>
    <n v="30.5"/>
    <n v="166.93240901213176"/>
    <n v="3844"/>
    <n v="4315.7636363636357"/>
    <n v="10.8"/>
    <n v="0"/>
    <n v="9.23"/>
    <n v="58.9"/>
    <n v="30"/>
    <n v="6"/>
    <n v="43.560000000000009"/>
    <n v="45.710302890173416"/>
    <n v="2742.6181734104048"/>
    <n v="3080.4588665895953"/>
    <n v="3.08"/>
    <n v="2.75"/>
    <n v="0.19800000000000001"/>
    <n v="2.4900000000000002"/>
    <n v="0.154"/>
    <n v="40.084794713656379"/>
    <n v="2.8861052193832593"/>
    <n v="36.294959577092506"/>
    <n v="2.2447485039647574"/>
    <n v="45.004292246696018"/>
    <n v="3.2403090417621137"/>
    <n v="40.749340979735678"/>
    <n v="2.5202403658149777"/>
    <n v="4.07"/>
    <n v="0.24099999999999999"/>
    <n v="1.48"/>
    <n v="0.22700000000000001"/>
    <n v="1.36"/>
    <n v="0.113"/>
    <n v="1.84"/>
    <n v="7.5999999999999998E-2"/>
    <n v="52.278400000000005"/>
    <n v="4.3437199999999994"/>
    <n v="70.729600000000005"/>
    <n v="2.9214399999999996"/>
    <n v="58.694385454545461"/>
    <n v="4.8768129090909085"/>
    <n v="79.410050909090913"/>
    <n v="3.2799803636363629"/>
    <n v="2.72"/>
    <n v="0.35899999999999999"/>
    <n v="0.3"/>
    <n v="0.13100000000000001"/>
    <n v="74.59921431676301"/>
    <n v="9.8459992425433533"/>
    <n v="8.2278545202312152"/>
    <n v="3.5928298071676301"/>
    <n v="83.754572437456659"/>
    <n v="11.054371876855493"/>
    <n v="9.2376366658959554"/>
    <n v="4.0337680107745664"/>
    <n v="0.74569024428330499"/>
    <n v="0.56342364306093229"/>
    <n v="17.163530368657675"/>
    <n v="1.5137439687697807E-2"/>
    <n v="3.4718898366279373E-2"/>
    <m/>
    <m/>
    <m/>
  </r>
  <r>
    <n v="2020"/>
    <n v="11"/>
    <x v="10"/>
    <s v="3"/>
    <n v="305"/>
    <n v="425"/>
    <x v="2"/>
    <s v="MAP"/>
    <x v="0"/>
    <n v="112"/>
    <x v="2"/>
    <n v="135"/>
    <x v="1"/>
    <n v="0"/>
    <n v="10"/>
    <n v="4.0000000000000001E-3"/>
    <n v="5.4"/>
    <n v="6.4"/>
    <n v="2.2000000000000002"/>
    <n v="28"/>
    <n v="22"/>
    <n v="16"/>
    <n v="12.152224385859798"/>
    <n v="13.200000000000001"/>
    <n v="226"/>
    <n v="1190"/>
    <n v="212"/>
    <n v="14"/>
    <n v="8.3337306473850958"/>
    <n v="1.150147466"/>
    <m/>
    <m/>
    <n v="2.1"/>
    <n v="2.8"/>
    <n v="1.4852383039999999"/>
    <n v="2.62"/>
    <m/>
    <m/>
    <m/>
    <m/>
    <n v="0.52400000000000002"/>
    <n v="124.5"/>
    <n v="30.5"/>
    <n v="94"/>
    <n v="2164.5674008810574"/>
    <n v="2430.2188546255506"/>
    <n v="0.48"/>
    <n v="341.8"/>
    <n v="34"/>
    <n v="179.8"/>
    <n v="30.5"/>
    <n v="232.82651072124756"/>
    <n v="5361.37"/>
    <n v="6019.3563181818181"/>
    <n v="11.76"/>
    <n v="0"/>
    <n v="9.34"/>
    <n v="58.6"/>
    <n v="30"/>
    <n v="6"/>
    <n v="47.432000000000002"/>
    <n v="49.713122774566472"/>
    <n v="2982.7873664739882"/>
    <n v="3350.2125375260111"/>
    <n v="3.35"/>
    <n v="2.62"/>
    <n v="0.191"/>
    <n v="2.5"/>
    <n v="0.186"/>
    <n v="56.711665903083706"/>
    <n v="4.1343237356828197"/>
    <n v="54.11418502202644"/>
    <n v="4.026095365638767"/>
    <n v="63.671733991189434"/>
    <n v="4.6417180123348016"/>
    <n v="60.755471365638776"/>
    <n v="4.5202070696035248"/>
    <n v="3.93"/>
    <n v="0.30599999999999999"/>
    <n v="1.53"/>
    <n v="0.251"/>
    <n v="1.22"/>
    <n v="0.155"/>
    <n v="1.41"/>
    <n v="7.1999999999999995E-2"/>
    <n v="65.408713999999989"/>
    <n v="8.3101234999999996"/>
    <n v="75.595316999999994"/>
    <n v="3.8601863999999995"/>
    <n v="73.436147081818177"/>
    <n v="9.330002293181817"/>
    <n v="84.872924086363639"/>
    <n v="4.3339365490909083"/>
    <n v="2.52"/>
    <n v="0.36099999999999999"/>
    <n v="0.3"/>
    <n v="0.13100000000000001"/>
    <n v="75.166241635144502"/>
    <n v="10.767862392971097"/>
    <n v="8.9483620994219653"/>
    <n v="3.9074514500809245"/>
    <n v="84.391189472184962"/>
    <n v="12.089372777563005"/>
    <n v="10.046570175260117"/>
    <n v="4.3870023098635835"/>
    <n v="0.7513582227390001"/>
    <n v="0.20539199418217813"/>
    <n v="7.7193521298223056"/>
    <n v="4.5699074598109783E-2"/>
    <n v="0.10481439128006831"/>
    <m/>
    <m/>
    <m/>
  </r>
  <r>
    <n v="2020"/>
    <n v="11"/>
    <x v="10"/>
    <s v="3"/>
    <n v="306"/>
    <n v="426"/>
    <x v="0"/>
    <s v="MAP_ES"/>
    <x v="0"/>
    <n v="112"/>
    <x v="0"/>
    <n v="45"/>
    <x v="0"/>
    <n v="11"/>
    <n v="10"/>
    <n v="4.0000000000000001E-3"/>
    <n v="5.4"/>
    <n v="6.4"/>
    <n v="2.2000000000000002"/>
    <n v="28"/>
    <n v="22"/>
    <n v="16"/>
    <n v="12.152224385859798"/>
    <n v="13.200000000000001"/>
    <n v="226"/>
    <n v="1190"/>
    <n v="212"/>
    <n v="14"/>
    <n v="8.3337306473850958"/>
    <n v="1.150147466"/>
    <m/>
    <m/>
    <n v="2.1"/>
    <n v="2.8"/>
    <n v="1.4852383039999999"/>
    <n v="2.62"/>
    <m/>
    <m/>
    <m/>
    <m/>
    <n v="0.4425"/>
    <n v="100.6"/>
    <n v="30.5"/>
    <n v="70.099999999999994"/>
    <n v="1614.2146255506607"/>
    <n v="1812.3227841409689"/>
    <n v="0.4"/>
    <n v="421.8"/>
    <n v="34"/>
    <n v="208.7"/>
    <n v="30.5"/>
    <n v="183.80608561113976"/>
    <n v="4232.5600000000004"/>
    <n v="4752.0105454545464"/>
    <n v="9.6999999999999993"/>
    <n v="0"/>
    <n v="9.6999999999999993"/>
    <n v="58.9"/>
    <n v="30"/>
    <n v="6"/>
    <n v="39.123333333333328"/>
    <n v="40.842046242774558"/>
    <n v="2450.5227745664733"/>
    <n v="2752.3826254335254"/>
    <n v="2.75"/>
    <n v="2.75"/>
    <n v="0.218"/>
    <n v="2.57"/>
    <n v="0.158"/>
    <n v="44.390902202643169"/>
    <n v="3.5189878837004405"/>
    <n v="41.485315876651974"/>
    <n v="2.5504591083700441"/>
    <n v="49.838876563876646"/>
    <n v="3.9508636694273127"/>
    <n v="46.576695552422898"/>
    <n v="2.8634699989427315"/>
    <n v="4.1100000000000003"/>
    <n v="0.249"/>
    <n v="1.54"/>
    <n v="0.217"/>
    <n v="1.34"/>
    <n v="0.14399999999999999"/>
    <n v="1.34"/>
    <n v="6.9000000000000006E-2"/>
    <n v="56.716304000000008"/>
    <n v="6.0948864"/>
    <n v="56.716304000000008"/>
    <n v="2.9204664000000005"/>
    <n v="63.676941309090921"/>
    <n v="6.8428951854545454"/>
    <n v="63.676941309090921"/>
    <n v="3.278887276363637"/>
    <n v="2.64"/>
    <n v="0.35299999999999998"/>
    <n v="0.28999999999999998"/>
    <n v="0.11600000000000001"/>
    <n v="64.693801248554891"/>
    <n v="8.6503453942196504"/>
    <n v="7.1065160462427723"/>
    <n v="2.8426064184971089"/>
    <n v="72.633495038150258"/>
    <n v="9.7119786926011535"/>
    <n v="7.9786793791907487"/>
    <n v="3.1914717516762998"/>
    <n v="0.64667620025872352"/>
    <n v="0.49500401083594053"/>
    <n v="9.8729472318561218"/>
    <n v="2.8997197290126623E-2"/>
    <n v="6.6507333234235369E-2"/>
    <n v="0.29013379560693636"/>
    <n v="14.543875039411391"/>
    <n v="-3.482842942148754E-2"/>
  </r>
  <r>
    <n v="2020"/>
    <n v="11"/>
    <x v="10"/>
    <s v="3"/>
    <n v="307"/>
    <n v="427"/>
    <x v="8"/>
    <s v="MES10"/>
    <x v="0"/>
    <n v="112"/>
    <x v="0"/>
    <n v="45"/>
    <x v="0"/>
    <n v="11"/>
    <n v="10"/>
    <n v="4.0000000000000001E-3"/>
    <n v="5.4"/>
    <n v="6.4"/>
    <n v="2.2000000000000002"/>
    <n v="28"/>
    <n v="22"/>
    <n v="16"/>
    <n v="12.152224385859798"/>
    <n v="13.200000000000001"/>
    <n v="226"/>
    <n v="1190"/>
    <n v="212"/>
    <n v="14"/>
    <n v="8.3337306473850958"/>
    <n v="1.150147466"/>
    <m/>
    <m/>
    <n v="2.1"/>
    <n v="2.8"/>
    <n v="1.4852383039999999"/>
    <n v="2.62"/>
    <m/>
    <m/>
    <m/>
    <m/>
    <n v="0.44450000000000001"/>
    <n v="105.1"/>
    <n v="30.5"/>
    <n v="74.599999999999994"/>
    <n v="1717.8375330396473"/>
    <n v="1928.6630484581494"/>
    <n v="0.42"/>
    <n v="398.4"/>
    <n v="34"/>
    <n v="202.9"/>
    <n v="30.5"/>
    <n v="198.70472008781562"/>
    <n v="4575.6400000000003"/>
    <n v="5137.195818181819"/>
    <n v="9.65"/>
    <n v="0"/>
    <n v="8.84"/>
    <n v="58.3"/>
    <n v="30"/>
    <n v="6"/>
    <n v="38.921666666666667"/>
    <n v="41.018487090558772"/>
    <n v="2461.1092254335263"/>
    <n v="2764.2731345664743"/>
    <n v="2.76"/>
    <n v="2.86"/>
    <n v="0.20799999999999999"/>
    <n v="2.58"/>
    <n v="0.17100000000000001"/>
    <n v="49.13015344493391"/>
    <n v="3.5731020687224659"/>
    <n v="44.320208352422902"/>
    <n v="2.9375021814977971"/>
    <n v="55.159763185903067"/>
    <n v="4.0116191407929502"/>
    <n v="49.75950665022026"/>
    <n v="3.2980138128634358"/>
    <n v="4.25"/>
    <n v="0.24"/>
    <n v="1.51"/>
    <n v="0.27700000000000002"/>
    <n v="1.1399999999999999"/>
    <n v="0.123"/>
    <n v="1.25"/>
    <n v="7.1999999999999995E-2"/>
    <n v="52.162295999999998"/>
    <n v="5.6280372000000005"/>
    <n v="57.19550000000001"/>
    <n v="3.2944608"/>
    <n v="58.564032327272727"/>
    <n v="6.3187508563636374"/>
    <n v="64.214947727272744"/>
    <n v="3.6987809890909089"/>
    <n v="2.8"/>
    <n v="0.33600000000000002"/>
    <n v="0.28000000000000003"/>
    <n v="0.14699999999999999"/>
    <n v="68.911058312138735"/>
    <n v="8.2693269974566483"/>
    <n v="6.8911058312138742"/>
    <n v="3.6178305613872834"/>
    <n v="77.368324559537584"/>
    <n v="9.2841989471445086"/>
    <n v="7.7368324559537589"/>
    <n v="4.0618370393757228"/>
    <n v="0.68883170388904369"/>
    <n v="0.47320076183203408"/>
    <n v="10.137180768143875"/>
    <n v="7.8433289668476888E-3"/>
    <n v="1.7989286621210295E-2"/>
    <n v="0.36925791267052027"/>
    <n v="15.624830415134015"/>
    <n v="3.3437262809917264E-3"/>
  </r>
  <r>
    <n v="2020"/>
    <n v="11"/>
    <x v="10"/>
    <s v="3"/>
    <n v="308"/>
    <n v="428"/>
    <x v="3"/>
    <s v="MESZ"/>
    <x v="0"/>
    <n v="112"/>
    <x v="0"/>
    <n v="45"/>
    <x v="0"/>
    <n v="11"/>
    <n v="10"/>
    <n v="4.0000000000000001E-3"/>
    <n v="5.4"/>
    <n v="6.4"/>
    <n v="2.2000000000000002"/>
    <n v="28"/>
    <n v="22"/>
    <n v="16"/>
    <n v="12.152224385859798"/>
    <n v="13.200000000000001"/>
    <n v="226"/>
    <n v="1190"/>
    <n v="212"/>
    <n v="14"/>
    <n v="8.3337306473850958"/>
    <n v="1.150147466"/>
    <m/>
    <m/>
    <n v="2.1"/>
    <n v="2.8"/>
    <n v="1.4852383039999999"/>
    <n v="2.62"/>
    <m/>
    <m/>
    <m/>
    <m/>
    <n v="0.45169999999999999"/>
    <n v="107.7"/>
    <n v="30.5"/>
    <n v="77.2"/>
    <n v="1777.7085462555067"/>
    <n v="1995.8818678414098"/>
    <n v="0.4"/>
    <n v="416.5"/>
    <n v="34"/>
    <n v="196.9"/>
    <n v="30.5"/>
    <n v="174.01307189542487"/>
    <n v="4007.05"/>
    <n v="4498.8243181818179"/>
    <n v="10.84"/>
    <n v="0"/>
    <n v="10.7"/>
    <n v="58.9"/>
    <n v="30"/>
    <n v="6"/>
    <n v="43.721333333333327"/>
    <n v="45.136590366088626"/>
    <n v="2708.1954219653176"/>
    <n v="3041.7958580346813"/>
    <n v="3.04"/>
    <n v="3.2"/>
    <n v="0.188"/>
    <n v="2.5299999999999998"/>
    <n v="0.222"/>
    <n v="56.886673480176214"/>
    <n v="3.3420920669603524"/>
    <n v="44.976026220264316"/>
    <n v="3.9465129726872252"/>
    <n v="63.868219770925116"/>
    <n v="3.7522579115418502"/>
    <n v="50.495811256387661"/>
    <n v="4.4308577466079297"/>
    <n v="4.08"/>
    <n v="0.224"/>
    <n v="1.49"/>
    <n v="0.25900000000000001"/>
    <n v="1.45"/>
    <n v="0.13700000000000001"/>
    <n v="1.32"/>
    <n v="0.1"/>
    <n v="58.102224999999997"/>
    <n v="5.4896585000000009"/>
    <n v="52.893060000000006"/>
    <n v="4.0070500000000004"/>
    <n v="65.232952613636357"/>
    <n v="6.1633893159090922"/>
    <n v="59.384481000000008"/>
    <n v="4.4988243181818186"/>
    <n v="2.7"/>
    <n v="0.35499999999999998"/>
    <n v="0.28000000000000003"/>
    <n v="0.13300000000000001"/>
    <n v="73.121276393063582"/>
    <n v="9.6140937479768773"/>
    <n v="7.5829471815028899"/>
    <n v="3.6018999112138723"/>
    <n v="82.095251223121394"/>
    <n v="10.794005253410404"/>
    <n v="8.5135816083236993"/>
    <n v="4.0439512639537565"/>
    <n v="0.73091684617914643"/>
    <n v="0.55015317295669741"/>
    <n v="16.304352400770696"/>
    <n v="3.7942101540433273E-2"/>
    <n v="8.702316867071852E-2"/>
    <n v="0.36763193308670511"/>
    <n v="40.854168912243743"/>
    <n v="7.6074938016528967E-2"/>
  </r>
  <r>
    <n v="2020"/>
    <n v="11"/>
    <x v="10"/>
    <s v="3"/>
    <n v="309"/>
    <n v="429"/>
    <x v="1"/>
    <s v="MAP"/>
    <x v="0"/>
    <n v="112"/>
    <x v="1"/>
    <n v="90"/>
    <x v="1"/>
    <n v="0"/>
    <n v="10"/>
    <n v="4.0000000000000001E-3"/>
    <n v="5.4"/>
    <n v="6.4"/>
    <n v="2.2000000000000002"/>
    <n v="28"/>
    <n v="22"/>
    <n v="16"/>
    <n v="12.152224385859798"/>
    <n v="13.200000000000001"/>
    <n v="226"/>
    <n v="1190"/>
    <n v="212"/>
    <n v="14"/>
    <n v="8.3337306473850958"/>
    <n v="1.150147466"/>
    <m/>
    <m/>
    <n v="2.1"/>
    <n v="2.8"/>
    <n v="1.4852383039999999"/>
    <n v="2.62"/>
    <m/>
    <m/>
    <m/>
    <m/>
    <n v="0.45660000000000001"/>
    <n v="104.2"/>
    <n v="30.5"/>
    <n v="73.7"/>
    <n v="1697.1129515418502"/>
    <n v="1905.3949955947135"/>
    <n v="0.52"/>
    <n v="454.6"/>
    <n v="34"/>
    <n v="235.5"/>
    <n v="30.5"/>
    <n v="253.44745601521635"/>
    <n v="5836.21"/>
    <n v="6552.4721363636363"/>
    <n v="9.6199999999999992"/>
    <n v="0"/>
    <n v="8.93"/>
    <n v="58.5"/>
    <n v="30"/>
    <n v="6"/>
    <n v="38.800666666666665"/>
    <n v="40.85059784200385"/>
    <n v="2451.0358705202311"/>
    <n v="2752.9589254797688"/>
    <n v="2.75"/>
    <n v="2.4"/>
    <n v="0.217"/>
    <n v="2.27"/>
    <n v="0.13100000000000001"/>
    <n v="40.730710837004402"/>
    <n v="3.6827351048458148"/>
    <n v="38.524464000000002"/>
    <n v="2.2232179665198237"/>
    <n v="45.729479894273119"/>
    <n v="4.1347071404405282"/>
    <n v="43.252466399999996"/>
    <n v="2.4960674442290745"/>
    <n v="4.01"/>
    <n v="0.27900000000000003"/>
    <n v="1.48"/>
    <n v="0.20899999999999999"/>
    <n v="1.1100000000000001"/>
    <n v="0.13"/>
    <n v="1.34"/>
    <n v="7.1999999999999995E-2"/>
    <n v="64.781931"/>
    <n v="7.5870729999999993"/>
    <n v="78.205213999999998"/>
    <n v="4.2020711999999998"/>
    <n v="72.732440713636365"/>
    <n v="8.5182137772727273"/>
    <n v="87.803126627272718"/>
    <n v="4.7177799381818177"/>
    <n v="2.59"/>
    <n v="0.36399999999999999"/>
    <n v="0.28999999999999998"/>
    <n v="0.112"/>
    <n v="63.481829046473983"/>
    <n v="8.9217705686936419"/>
    <n v="7.10800402450867"/>
    <n v="2.7451601749826593"/>
    <n v="71.272780793086696"/>
    <n v="10.016715138487863"/>
    <n v="7.9803499729710969"/>
    <n v="3.082066196457804"/>
    <n v="0.63456138302222076"/>
    <n v="0.25526796989010864"/>
    <n v="4.9428769497752105"/>
    <n v="3.6499210175117647E-2"/>
    <n v="8.3713784805315702E-2"/>
    <m/>
    <m/>
    <m/>
  </r>
  <r>
    <n v="2020"/>
    <n v="11"/>
    <x v="10"/>
    <s v="3"/>
    <n v="310"/>
    <n v="430"/>
    <x v="9"/>
    <s v="MAP_AS"/>
    <x v="0"/>
    <n v="112"/>
    <x v="0"/>
    <n v="45"/>
    <x v="2"/>
    <n v="45"/>
    <n v="10"/>
    <n v="4.0000000000000001E-3"/>
    <n v="5.4"/>
    <n v="6.4"/>
    <n v="2.2000000000000002"/>
    <n v="28"/>
    <n v="22"/>
    <n v="16"/>
    <n v="12.152224385859798"/>
    <n v="13.200000000000001"/>
    <n v="226"/>
    <n v="1190"/>
    <n v="212"/>
    <n v="14"/>
    <n v="8.3337306473850958"/>
    <n v="1.150147466"/>
    <m/>
    <m/>
    <n v="2.1"/>
    <n v="2.8"/>
    <n v="1.4852383039999999"/>
    <n v="2.62"/>
    <m/>
    <m/>
    <m/>
    <m/>
    <n v="0.45"/>
    <n v="77.3"/>
    <n v="30.5"/>
    <n v="46.8"/>
    <n v="1077.6782378854623"/>
    <n v="1209.9387488986781"/>
    <n v="0.48"/>
    <n v="347.1"/>
    <n v="34"/>
    <n v="174"/>
    <n v="30.5"/>
    <n v="219.99361226445222"/>
    <n v="5065.8599999999997"/>
    <n v="5687.5791818181815"/>
    <n v="9.83"/>
    <n v="0"/>
    <n v="10"/>
    <n v="57.5"/>
    <n v="30"/>
    <n v="6"/>
    <n v="39.647666666666666"/>
    <n v="41.25190751445087"/>
    <n v="2475.1144508670523"/>
    <n v="2780.0035491329481"/>
    <n v="2.78"/>
    <n v="2.98"/>
    <n v="0.21199999999999999"/>
    <n v="2.69"/>
    <n v="0.28899999999999998"/>
    <n v="32.114811488986774"/>
    <n v="2.2846778643171799"/>
    <n v="28.989544599118936"/>
    <n v="3.1144901074889857"/>
    <n v="36.056174717180603"/>
    <n v="2.5650701476651974"/>
    <n v="32.547352345374442"/>
    <n v="3.4967229843171794"/>
    <n v="4.1500000000000004"/>
    <n v="0.22500000000000001"/>
    <n v="1.45"/>
    <n v="0.33100000000000002"/>
    <n v="1.31"/>
    <n v="0.13400000000000001"/>
    <n v="1.46"/>
    <n v="0.13700000000000001"/>
    <n v="66.362765999999993"/>
    <n v="6.7882524000000002"/>
    <n v="73.961556000000002"/>
    <n v="6.9402282"/>
    <n v="74.507287281818165"/>
    <n v="7.621356103636364"/>
    <n v="83.038656054545442"/>
    <n v="7.7919834790909084"/>
    <n v="2.77"/>
    <n v="0.32500000000000001"/>
    <n v="0.3"/>
    <n v="0.16500000000000001"/>
    <n v="68.560670289017338"/>
    <n v="8.0441219653179203"/>
    <n v="7.425343352601157"/>
    <n v="4.0839388439306363"/>
    <n v="76.97493436994219"/>
    <n v="9.0313551156069369"/>
    <n v="8.3366354913294813"/>
    <n v="4.585149520231214"/>
    <n v="0.68532924165873255"/>
    <n v="0.46031371639179086"/>
    <n v="10.486745536287739"/>
    <n v="3.117136042762891E-2"/>
    <n v="7.1493945934928693E-2"/>
    <n v="0.10189221156069364"/>
    <n v="4.1689677585099565"/>
    <n v="9.1777410646464636E-2"/>
  </r>
  <r>
    <n v="2020"/>
    <n v="11"/>
    <x v="10"/>
    <s v="4"/>
    <n v="401"/>
    <n v="431"/>
    <x v="7"/>
    <s v="Urea"/>
    <x v="0"/>
    <n v="112"/>
    <x v="3"/>
    <n v="0"/>
    <x v="1"/>
    <n v="0"/>
    <n v="10"/>
    <n v="8.9999999999999993E-3"/>
    <n v="5.7"/>
    <n v="6.5"/>
    <n v="2.1"/>
    <n v="26"/>
    <n v="22"/>
    <n v="13"/>
    <n v="13.896743708807668"/>
    <n v="13.600000000000001"/>
    <n v="228"/>
    <n v="1358"/>
    <n v="236"/>
    <n v="12"/>
    <n v="9.3676809489227786"/>
    <n v="1.1268911639999999"/>
    <m/>
    <m/>
    <n v="0.5"/>
    <n v="3.2"/>
    <n v="1.443400612"/>
    <n v="2.08"/>
    <m/>
    <m/>
    <m/>
    <m/>
    <n v="0.3135"/>
    <n v="60.7"/>
    <n v="30.5"/>
    <n v="30.200000000000003"/>
    <n v="695.42484581497797"/>
    <n v="780.77244052863432"/>
    <n v="0.34"/>
    <n v="340.8"/>
    <n v="34"/>
    <n v="138.1"/>
    <n v="30.5"/>
    <n v="119.24380704041721"/>
    <n v="2745.86"/>
    <n v="3082.851909090909"/>
    <n v="7.17"/>
    <n v="0"/>
    <n v="8.9700000000000006"/>
    <n v="56.9"/>
    <n v="31"/>
    <n v="6"/>
    <n v="27.986129032258063"/>
    <n v="29.451760991982098"/>
    <n v="1767.1056595189259"/>
    <n v="1984.7809475778481"/>
    <n v="1.98"/>
    <n v="3.36"/>
    <n v="0.313"/>
    <n v="2.77"/>
    <n v="0.16900000000000001"/>
    <n v="23.366274819383257"/>
    <n v="2.1766797674008811"/>
    <n v="19.263268229074889"/>
    <n v="1.1752679894273128"/>
    <n v="26.233954001762111"/>
    <n v="2.4438177388546256"/>
    <n v="21.627396602643174"/>
    <n v="1.3195054244933919"/>
    <n v="3.94"/>
    <n v="0.25700000000000001"/>
    <n v="1.8"/>
    <n v="0.20899999999999999"/>
    <n v="1.63"/>
    <n v="0.18"/>
    <n v="1.5"/>
    <n v="6.0999999999999999E-2"/>
    <n v="44.757517999999997"/>
    <n v="4.9425480000000004"/>
    <n v="41.187899999999999"/>
    <n v="1.6749746000000001"/>
    <n v="50.250486118181819"/>
    <n v="5.5491334363636362"/>
    <n v="46.242778636363632"/>
    <n v="1.8805396645454546"/>
    <n v="2.67"/>
    <n v="0.38600000000000001"/>
    <n v="0.31"/>
    <n v="0.113"/>
    <n v="47.181721109155319"/>
    <n v="6.8210278457430542"/>
    <n v="5.4780275445086701"/>
    <n v="1.9968293952563863"/>
    <n v="52.972205063460748"/>
    <n v="7.6581539904478841"/>
    <n v="6.1503309249710973"/>
    <n v="2.2418948210378518"/>
    <n v="0.47162626928212731"/>
    <m/>
    <m/>
    <m/>
    <m/>
    <m/>
    <m/>
    <m/>
  </r>
  <r>
    <n v="2020"/>
    <n v="11"/>
    <x v="10"/>
    <s v="4"/>
    <n v="402"/>
    <n v="432"/>
    <x v="6"/>
    <s v="MAP"/>
    <x v="0"/>
    <n v="112"/>
    <x v="0"/>
    <n v="45"/>
    <x v="1"/>
    <n v="0"/>
    <n v="10"/>
    <n v="8.9999999999999993E-3"/>
    <n v="5.7"/>
    <n v="6.5"/>
    <n v="2.1"/>
    <n v="26"/>
    <n v="22"/>
    <n v="13"/>
    <n v="13.896743708807668"/>
    <n v="13.600000000000001"/>
    <n v="228"/>
    <n v="1358"/>
    <n v="236"/>
    <n v="12"/>
    <n v="9.3676809489227786"/>
    <n v="1.1268911639999999"/>
    <m/>
    <m/>
    <n v="0.5"/>
    <n v="3.2"/>
    <n v="1.443400612"/>
    <n v="2.08"/>
    <m/>
    <m/>
    <m/>
    <m/>
    <n v="0.40389999999999998"/>
    <n v="62.5"/>
    <n v="30.5"/>
    <n v="32"/>
    <n v="736.87400881057272"/>
    <n v="827.3085462555066"/>
    <n v="0.44"/>
    <n v="458.3"/>
    <n v="34"/>
    <n v="199"/>
    <n v="30.5"/>
    <n v="174.73485741220836"/>
    <n v="4023.67"/>
    <n v="4517.4840454545456"/>
    <n v="8.0500000000000007"/>
    <n v="0"/>
    <n v="9.52"/>
    <n v="58.5"/>
    <n v="31"/>
    <n v="6"/>
    <n v="31.420967741935488"/>
    <n v="32.866695506246508"/>
    <n v="1972.0017303747904"/>
    <n v="2214.9164889800486"/>
    <n v="2.21"/>
    <n v="2.97"/>
    <n v="0.23100000000000001"/>
    <n v="2.4"/>
    <n v="0.13700000000000001"/>
    <n v="21.885158061674009"/>
    <n v="1.7021789603524229"/>
    <n v="17.684976211453744"/>
    <n v="1.0095173920704847"/>
    <n v="24.571063823788549"/>
    <n v="1.9110827418502203"/>
    <n v="19.855405110132157"/>
    <n v="1.1334127083700443"/>
    <n v="3.94"/>
    <n v="0.28100000000000003"/>
    <n v="1.51"/>
    <n v="0.19600000000000001"/>
    <n v="1.36"/>
    <n v="0.219"/>
    <n v="1.34"/>
    <n v="6.5000000000000002E-2"/>
    <n v="54.721912000000003"/>
    <n v="8.8118373000000005"/>
    <n v="53.917178"/>
    <n v="2.6153854999999999"/>
    <n v="61.437783018181818"/>
    <n v="9.8932900595454552"/>
    <n v="60.534286209090908"/>
    <n v="2.9363646295454546"/>
    <n v="2.79"/>
    <n v="0.33600000000000002"/>
    <n v="0.25"/>
    <n v="0.106"/>
    <n v="55.018848277456655"/>
    <n v="6.625925814059296"/>
    <n v="4.9300043259369764"/>
    <n v="2.0903218341972778"/>
    <n v="61.771161475144517"/>
    <n v="7.4391076185120282"/>
    <n v="5.5350503113928777"/>
    <n v="2.34686133203058"/>
    <n v="0.5499658245460054"/>
    <n v="0.37915940971009315"/>
    <n v="-2.0707446893322512"/>
    <n v="4.6275503956832942E-2"/>
    <n v="0.10613647696521317"/>
    <m/>
    <m/>
    <m/>
  </r>
  <r>
    <n v="2020"/>
    <n v="11"/>
    <x v="10"/>
    <s v="4"/>
    <n v="403"/>
    <n v="433"/>
    <x v="8"/>
    <s v="MES10"/>
    <x v="0"/>
    <n v="112"/>
    <x v="0"/>
    <n v="45"/>
    <x v="0"/>
    <n v="11"/>
    <n v="10"/>
    <n v="8.9999999999999993E-3"/>
    <n v="5.7"/>
    <n v="6.5"/>
    <n v="2.1"/>
    <n v="26"/>
    <n v="22"/>
    <n v="13"/>
    <n v="13.896743708807668"/>
    <n v="13.600000000000001"/>
    <n v="228"/>
    <n v="1358"/>
    <n v="236"/>
    <n v="12"/>
    <n v="9.3676809489227786"/>
    <n v="1.1268911639999999"/>
    <m/>
    <m/>
    <n v="0.5"/>
    <n v="3.2"/>
    <n v="1.443400612"/>
    <n v="2.08"/>
    <m/>
    <m/>
    <m/>
    <m/>
    <n v="0.40679999999999999"/>
    <n v="64.5"/>
    <n v="30.5"/>
    <n v="34"/>
    <n v="782.92863436123343"/>
    <n v="879.01533039647575"/>
    <n v="0.57999999999999996"/>
    <n v="456.8"/>
    <n v="34"/>
    <n v="222.4"/>
    <n v="30.5"/>
    <n v="263.24976348155155"/>
    <n v="6061.93"/>
    <n v="6805.8941363636368"/>
    <n v="10.1"/>
    <n v="0"/>
    <n v="8.64"/>
    <n v="57.3"/>
    <n v="31"/>
    <n v="6"/>
    <n v="39.422580645161283"/>
    <n v="41.637537199328719"/>
    <n v="2498.2522319597233"/>
    <n v="2805.9914841693071"/>
    <n v="2.8"/>
    <n v="3.18"/>
    <n v="0.22900000000000001"/>
    <n v="2.58"/>
    <n v="0.186"/>
    <n v="24.897130572687225"/>
    <n v="1.7929065726872244"/>
    <n v="20.199558766519822"/>
    <n v="1.4562472599118941"/>
    <n v="27.952687506607926"/>
    <n v="2.0129451066079289"/>
    <n v="22.67859552422907"/>
    <n v="1.6349685145374449"/>
    <n v="4.1500000000000004"/>
    <n v="0.27300000000000002"/>
    <n v="1.69"/>
    <n v="0.27900000000000003"/>
    <n v="1.23"/>
    <n v="0.14000000000000001"/>
    <n v="1.35"/>
    <n v="7.0999999999999994E-2"/>
    <n v="74.561739000000003"/>
    <n v="8.4867020000000011"/>
    <n v="81.836055000000016"/>
    <n v="4.3039702999999996"/>
    <n v="83.712497877272725"/>
    <n v="9.528251790909092"/>
    <n v="91.879570840909111"/>
    <n v="4.8321848368181817"/>
    <n v="2.71"/>
    <n v="0.36499999999999999"/>
    <n v="0.32"/>
    <n v="0.127"/>
    <n v="67.702635486108505"/>
    <n v="9.1186206466529907"/>
    <n v="7.9944071422711147"/>
    <n v="3.172780334588849"/>
    <n v="76.011595295767279"/>
    <n v="10.237724089651314"/>
    <n v="8.9755389279134796"/>
    <n v="3.5621670120156619"/>
    <n v="0.67675236604891953"/>
    <n v="0.5218004123165807"/>
    <n v="11.064255203762382"/>
    <n v="0.10035501956800898"/>
    <n v="0.23017206322937839"/>
    <n v="0.32383336472869656"/>
    <n v="19.417407651755184"/>
    <n v="0.10638043971074379"/>
  </r>
  <r>
    <n v="2020"/>
    <n v="11"/>
    <x v="10"/>
    <s v="4"/>
    <n v="404"/>
    <n v="434"/>
    <x v="1"/>
    <s v="MAP"/>
    <x v="0"/>
    <n v="112"/>
    <x v="1"/>
    <n v="90"/>
    <x v="1"/>
    <n v="0"/>
    <n v="10"/>
    <n v="8.9999999999999993E-3"/>
    <n v="5.7"/>
    <n v="6.5"/>
    <n v="2.1"/>
    <n v="26"/>
    <n v="22"/>
    <n v="13"/>
    <n v="13.896743708807668"/>
    <n v="13.600000000000001"/>
    <n v="228"/>
    <n v="1358"/>
    <n v="236"/>
    <n v="12"/>
    <n v="9.3676809489227786"/>
    <n v="1.1268911639999999"/>
    <m/>
    <m/>
    <n v="0.5"/>
    <n v="3.2"/>
    <n v="1.443400612"/>
    <n v="2.08"/>
    <m/>
    <m/>
    <m/>
    <m/>
    <n v="0.43909999999999999"/>
    <n v="66.5"/>
    <n v="30.5"/>
    <n v="36"/>
    <n v="828.98325991189415"/>
    <n v="930.72211453744478"/>
    <n v="0.4"/>
    <n v="424.5"/>
    <n v="34"/>
    <n v="202.3"/>
    <n v="30.5"/>
    <n v="175.97951344430217"/>
    <n v="4052.34"/>
    <n v="4549.6726363636371"/>
    <n v="9.8000000000000007"/>
    <n v="0"/>
    <n v="9.49"/>
    <n v="58"/>
    <n v="31"/>
    <n v="6"/>
    <n v="38.251612903225805"/>
    <n v="40.024895767294424"/>
    <n v="2401.4937460376655"/>
    <n v="2697.3141120268506"/>
    <n v="2.7"/>
    <n v="3.08"/>
    <n v="0.27600000000000002"/>
    <n v="2.62"/>
    <n v="0.152"/>
    <n v="25.532684405286339"/>
    <n v="2.2879937973568283"/>
    <n v="21.719361409691629"/>
    <n v="1.2600545550660791"/>
    <n v="28.666241127753299"/>
    <n v="2.5687930361233482"/>
    <n v="24.384919400881056"/>
    <n v="1.4146976140969161"/>
    <n v="3.81"/>
    <n v="0.29699999999999999"/>
    <n v="1.54"/>
    <n v="0.19700000000000001"/>
    <n v="1.34"/>
    <n v="0.17699999999999999"/>
    <n v="1.54"/>
    <n v="7.1999999999999995E-2"/>
    <n v="54.301356000000006"/>
    <n v="7.1726418000000001"/>
    <n v="62.406036000000007"/>
    <n v="2.9176848"/>
    <n v="60.965613327272727"/>
    <n v="8.0529205663636354"/>
    <n v="70.064958600000011"/>
    <n v="3.275764298181818"/>
    <n v="2.5299999999999998"/>
    <n v="0.37"/>
    <n v="0.28000000000000003"/>
    <n v="0.107"/>
    <n v="60.757791774752938"/>
    <n v="8.8855268603393629"/>
    <n v="6.7241824889054644"/>
    <n v="2.5695983082603022"/>
    <n v="68.214429856199885"/>
    <n v="9.9760233386537394"/>
    <n v="7.5494230670893163"/>
    <n v="2.8849581006377032"/>
    <n v="0.60733203433281968"/>
    <n v="0.25423097193307181"/>
    <n v="4.3246012447427855"/>
    <n v="3.0877154500193054E-2"/>
    <n v="7.0819161697690494E-2"/>
    <m/>
    <m/>
    <m/>
  </r>
  <r>
    <n v="2020"/>
    <n v="11"/>
    <x v="10"/>
    <s v="4"/>
    <n v="405"/>
    <n v="435"/>
    <x v="5"/>
    <s v="MAP_AS"/>
    <x v="0"/>
    <n v="112"/>
    <x v="0"/>
    <n v="45"/>
    <x v="0"/>
    <n v="11"/>
    <n v="10"/>
    <n v="8.9999999999999993E-3"/>
    <n v="5.7"/>
    <n v="6.5"/>
    <n v="2.1"/>
    <n v="26"/>
    <n v="22"/>
    <n v="13"/>
    <n v="13.896743708807668"/>
    <n v="13.600000000000001"/>
    <n v="228"/>
    <n v="1358"/>
    <n v="236"/>
    <n v="12"/>
    <n v="9.3676809489227786"/>
    <n v="1.1268911639999999"/>
    <m/>
    <m/>
    <n v="0.5"/>
    <n v="3.2"/>
    <n v="1.443400612"/>
    <n v="2.08"/>
    <m/>
    <m/>
    <m/>
    <m/>
    <n v="0.40479999999999999"/>
    <n v="75"/>
    <n v="30.5"/>
    <n v="44.5"/>
    <n v="1024.7154185022025"/>
    <n v="1150.4759471365637"/>
    <n v="0.5"/>
    <n v="500.4"/>
    <n v="34"/>
    <n v="245.7"/>
    <n v="30.5"/>
    <n v="230.70325900514578"/>
    <n v="5312.48"/>
    <n v="5964.4661818181821"/>
    <n v="9.5"/>
    <n v="0"/>
    <n v="9.02"/>
    <n v="58"/>
    <n v="31"/>
    <n v="6"/>
    <n v="37.080645161290327"/>
    <n v="39.001122506060049"/>
    <n v="2340.0673503636031"/>
    <n v="2628.3211012493016"/>
    <n v="2.63"/>
    <n v="3.59"/>
    <n v="0.2"/>
    <n v="2.5299999999999998"/>
    <n v="0.26700000000000002"/>
    <n v="36.787283524229075"/>
    <n v="2.049430837004405"/>
    <n v="25.925300088105722"/>
    <n v="2.7359901674008809"/>
    <n v="41.302086502202641"/>
    <n v="2.3009518942731275"/>
    <n v="29.10704146255506"/>
    <n v="3.0717707788546251"/>
    <n v="4.09"/>
    <n v="0.254"/>
    <n v="1.54"/>
    <n v="0.27200000000000002"/>
    <n v="1.43"/>
    <n v="0.184"/>
    <n v="1.22"/>
    <n v="0.11"/>
    <n v="75.968463999999997"/>
    <n v="9.7749632000000002"/>
    <n v="64.812255999999991"/>
    <n v="5.8437279999999996"/>
    <n v="85.291866399999989"/>
    <n v="10.974617774545454"/>
    <n v="72.766487418181811"/>
    <n v="6.5609127999999997"/>
    <n v="2.61"/>
    <n v="0.34899999999999998"/>
    <n v="0.3"/>
    <n v="0.14000000000000001"/>
    <n v="61.075757844490035"/>
    <n v="8.1668350527689739"/>
    <n v="7.0202020510908092"/>
    <n v="3.2760942905090449"/>
    <n v="68.571419034495634"/>
    <n v="9.1691284456088038"/>
    <n v="7.881772302815591"/>
    <n v="3.6781604079806094"/>
    <n v="0.6105104082391356"/>
    <n v="0.46733580252848134"/>
    <n v="7.1160244722067043"/>
    <n v="0.10874991600342791"/>
    <n v="0.24942641285189887"/>
    <n v="0.33437821890732811"/>
    <n v="3.2655546590274089"/>
    <n v="0.26353752727272722"/>
  </r>
  <r>
    <n v="2020"/>
    <n v="11"/>
    <x v="10"/>
    <s v="4"/>
    <n v="406"/>
    <n v="436"/>
    <x v="3"/>
    <s v="MESZ"/>
    <x v="0"/>
    <n v="112"/>
    <x v="0"/>
    <n v="45"/>
    <x v="0"/>
    <n v="11"/>
    <n v="10"/>
    <n v="8.9999999999999993E-3"/>
    <n v="5.7"/>
    <n v="6.5"/>
    <n v="2.1"/>
    <n v="26"/>
    <n v="22"/>
    <n v="13"/>
    <n v="13.896743708807668"/>
    <n v="13.600000000000001"/>
    <n v="228"/>
    <n v="1358"/>
    <n v="236"/>
    <n v="12"/>
    <n v="9.3676809489227786"/>
    <n v="1.1268911639999999"/>
    <m/>
    <m/>
    <n v="0.5"/>
    <n v="3.2"/>
    <n v="1.443400612"/>
    <n v="2.08"/>
    <m/>
    <m/>
    <m/>
    <m/>
    <n v="0.41070000000000001"/>
    <n v="79"/>
    <n v="30.5"/>
    <n v="48.5"/>
    <n v="1116.8246696035242"/>
    <n v="1253.8895154185022"/>
    <n v="0.4"/>
    <n v="417.8"/>
    <n v="34"/>
    <n v="202.7"/>
    <n v="30.5"/>
    <n v="179.46847316310576"/>
    <n v="4132.68"/>
    <n v="4639.8725454545456"/>
    <n v="9.41"/>
    <n v="0"/>
    <n v="9.5500000000000007"/>
    <n v="58.1"/>
    <n v="31"/>
    <n v="6"/>
    <n v="36.729354838709675"/>
    <n v="38.406591273540926"/>
    <n v="2304.3954764124555"/>
    <n v="2588.2551010068987"/>
    <n v="2.59"/>
    <n v="3.31"/>
    <n v="0.20300000000000001"/>
    <n v="2.5"/>
    <n v="0.186"/>
    <n v="36.966896563876645"/>
    <n v="2.2671540792951541"/>
    <n v="27.920616740088107"/>
    <n v="2.0772938854625549"/>
    <n v="41.503742960352412"/>
    <n v="2.5453957162995593"/>
    <n v="31.347237885462558"/>
    <n v="2.3322344986784138"/>
    <n v="4.1900000000000004"/>
    <n v="0.248"/>
    <n v="1.61"/>
    <n v="0.255"/>
    <n v="1.33"/>
    <n v="0.14599999999999999"/>
    <n v="1.45"/>
    <n v="6.8000000000000005E-2"/>
    <n v="54.964644000000007"/>
    <n v="6.0337128"/>
    <n v="59.923859999999998"/>
    <n v="2.8102224000000002"/>
    <n v="61.710304854545463"/>
    <n v="6.774213916363637"/>
    <n v="67.278151909090909"/>
    <n v="3.1551133309090913"/>
    <n v="2.69"/>
    <n v="0.31900000000000001"/>
    <n v="0.26"/>
    <n v="0.128"/>
    <n v="61.988238315495053"/>
    <n v="7.3510215697557335"/>
    <n v="5.9914282386723841"/>
    <n v="2.9496262098079433"/>
    <n v="69.595885745123994"/>
    <n v="8.2531923987712101"/>
    <n v="6.726739886145813"/>
    <n v="3.3116257901025548"/>
    <n v="0.6196315201913104"/>
    <n v="0.42065200809231446"/>
    <n v="6.2256689112644175"/>
    <n v="-4.9465263303367299E-3"/>
    <n v="-1.1345243876919105E-2"/>
    <n v="0.30105689000932317"/>
    <n v="-0.37680899937285256"/>
    <n v="-4.6080606280991691E-2"/>
  </r>
  <r>
    <n v="2020"/>
    <n v="11"/>
    <x v="10"/>
    <s v="4"/>
    <n v="407"/>
    <n v="437"/>
    <x v="0"/>
    <s v="MAP_ES"/>
    <x v="0"/>
    <n v="112"/>
    <x v="0"/>
    <n v="45"/>
    <x v="0"/>
    <n v="11"/>
    <n v="10"/>
    <n v="8.9999999999999993E-3"/>
    <n v="5.7"/>
    <n v="6.5"/>
    <n v="2.1"/>
    <n v="26"/>
    <n v="22"/>
    <n v="13"/>
    <n v="13.896743708807668"/>
    <n v="13.600000000000001"/>
    <n v="228"/>
    <n v="1358"/>
    <n v="236"/>
    <n v="12"/>
    <n v="9.3676809489227786"/>
    <n v="1.1268911639999999"/>
    <m/>
    <m/>
    <n v="0.5"/>
    <n v="3.2"/>
    <n v="1.443400612"/>
    <n v="2.08"/>
    <m/>
    <m/>
    <m/>
    <m/>
    <n v="0.35820000000000002"/>
    <n v="66.400000000000006"/>
    <n v="30.5"/>
    <n v="35.900000000000006"/>
    <n v="826.68052863436128"/>
    <n v="928.13677533039652"/>
    <n v="0.3"/>
    <n v="261.89999999999998"/>
    <n v="34"/>
    <n v="115.9"/>
    <n v="30.5"/>
    <n v="112.41772707327777"/>
    <n v="2588.6799999999998"/>
    <n v="2906.3816363636361"/>
    <n v="7.78"/>
    <n v="0"/>
    <n v="10.3"/>
    <n v="58"/>
    <n v="31"/>
    <n v="6"/>
    <n v="30.367096774193548"/>
    <n v="31.490503822487412"/>
    <n v="1889.4302293492447"/>
    <n v="2122.1736803281742"/>
    <n v="2.12"/>
    <n v="3.29"/>
    <n v="0.252"/>
    <n v="2.33"/>
    <n v="0.15"/>
    <n v="27.197789392070487"/>
    <n v="2.0832349321585903"/>
    <n v="19.26165631718062"/>
    <n v="1.2400207929515419"/>
    <n v="30.535699908370045"/>
    <n v="2.3389046738325989"/>
    <n v="21.62558686519824"/>
    <n v="1.3922051629955947"/>
    <n v="3.99"/>
    <n v="0.24399999999999999"/>
    <n v="1.46"/>
    <n v="0.191"/>
    <n v="1.53"/>
    <n v="0.156"/>
    <n v="1.48"/>
    <n v="6.6000000000000003E-2"/>
    <n v="39.606803999999997"/>
    <n v="4.0383407999999994"/>
    <n v="38.312463999999999"/>
    <n v="1.7085287999999998"/>
    <n v="44.467639036363629"/>
    <n v="4.533955352727272"/>
    <n v="43.014448218181812"/>
    <n v="1.9182118799999999"/>
    <n v="2.59"/>
    <n v="0.35099999999999998"/>
    <n v="0.26"/>
    <n v="0.10199999999999999"/>
    <n v="48.936242940145434"/>
    <n v="6.6319001050158484"/>
    <n v="4.9125185963080362"/>
    <n v="1.9272188339362293"/>
    <n v="54.942054573708738"/>
    <n v="7.4458151179041572"/>
    <n v="5.5154186058549319"/>
    <n v="2.1637411453738573"/>
    <n v="0.48916438713945459"/>
    <n v="0.37950128021937596"/>
    <n v="-4.1316959927072379"/>
    <n v="-7.267176731930157E-2"/>
    <n v="-0.16667836541124212"/>
    <n v="0.19670374048853248"/>
    <n v="-42.747847242893265"/>
    <n v="-0.15852619272727272"/>
  </r>
  <r>
    <n v="2020"/>
    <n v="11"/>
    <x v="10"/>
    <s v="4"/>
    <n v="408"/>
    <n v="438"/>
    <x v="9"/>
    <s v="MAP_AS"/>
    <x v="0"/>
    <n v="112"/>
    <x v="0"/>
    <n v="45"/>
    <x v="2"/>
    <n v="45"/>
    <n v="10"/>
    <n v="8.9999999999999993E-3"/>
    <n v="5.7"/>
    <n v="6.5"/>
    <n v="2.1"/>
    <n v="26"/>
    <n v="22"/>
    <n v="13"/>
    <n v="13.896743708807668"/>
    <n v="13.600000000000001"/>
    <n v="228"/>
    <n v="1358"/>
    <n v="236"/>
    <n v="12"/>
    <n v="9.3676809489227786"/>
    <n v="1.1268911639999999"/>
    <m/>
    <m/>
    <n v="0.5"/>
    <n v="3.2"/>
    <n v="1.443400612"/>
    <n v="2.08"/>
    <m/>
    <m/>
    <m/>
    <m/>
    <n v="0.44130000000000003"/>
    <n v="93.3"/>
    <n v="30.5"/>
    <n v="62.8"/>
    <n v="1446.1152422907487"/>
    <n v="1623.5930220264315"/>
    <n v="0.44"/>
    <n v="420.8"/>
    <n v="34"/>
    <n v="189.2"/>
    <n v="30.5"/>
    <n v="180.52740434332986"/>
    <n v="4157.0600000000004"/>
    <n v="4667.2446363636363"/>
    <n v="9.66"/>
    <n v="0"/>
    <n v="9.56"/>
    <n v="58.3"/>
    <n v="31"/>
    <n v="6"/>
    <n v="37.705161290322586"/>
    <n v="39.422598694760396"/>
    <n v="2365.3559216856238"/>
    <n v="2656.7247647659892"/>
    <n v="2.66"/>
    <n v="3.33"/>
    <n v="0.247"/>
    <n v="2.77"/>
    <n v="0.3"/>
    <n v="48.155637568281939"/>
    <n v="3.5719046484581494"/>
    <n v="40.057392211453738"/>
    <n v="4.3383457268722463"/>
    <n v="54.065647633480175"/>
    <n v="4.0102747644052856"/>
    <n v="44.973526710132155"/>
    <n v="4.8707790660792947"/>
    <n v="4.26"/>
    <n v="0.23899999999999999"/>
    <n v="1.52"/>
    <n v="0.35599999999999998"/>
    <n v="1.26"/>
    <n v="0.129"/>
    <n v="1.56"/>
    <n v="0.159"/>
    <n v="52.378956000000002"/>
    <n v="5.3626074000000008"/>
    <n v="64.850136000000006"/>
    <n v="6.6097254000000012"/>
    <n v="58.807282418181828"/>
    <n v="6.0207455809090922"/>
    <n v="72.80901632727273"/>
    <n v="7.4209189718181827"/>
    <n v="2.85"/>
    <n v="0.317"/>
    <n v="0.28000000000000003"/>
    <n v="0.155"/>
    <n v="67.412643768040283"/>
    <n v="7.498178271743428"/>
    <n v="6.6229965807197475"/>
    <n v="3.6663016786127169"/>
    <n v="75.686013685027049"/>
    <n v="8.4184092414573932"/>
    <n v="7.4358188883535341"/>
    <n v="4.1162568846242777"/>
    <n v="0.67385362244864233"/>
    <n v="0.42907284614971419"/>
    <n v="7.7472169947997624"/>
    <n v="-1.8018781725189194E-2"/>
    <n v="-4.1327481021076133E-2"/>
    <n v="9.1472375213872845E-2"/>
    <n v="1.4294392170219807"/>
    <n v="8.3531532707070727E-2"/>
  </r>
  <r>
    <n v="2020"/>
    <n v="11"/>
    <x v="10"/>
    <s v="4"/>
    <n v="409"/>
    <n v="439"/>
    <x v="4"/>
    <s v="Check"/>
    <x v="1"/>
    <n v="0"/>
    <x v="3"/>
    <n v="0"/>
    <x v="1"/>
    <n v="0"/>
    <n v="10"/>
    <n v="8.9999999999999993E-3"/>
    <n v="5.7"/>
    <n v="6.5"/>
    <n v="2.1"/>
    <n v="26"/>
    <n v="22"/>
    <n v="13"/>
    <n v="13.896743708807668"/>
    <n v="13.600000000000001"/>
    <n v="228"/>
    <n v="1358"/>
    <n v="236"/>
    <n v="12"/>
    <n v="9.3676809489227786"/>
    <n v="1.1268911639999999"/>
    <m/>
    <m/>
    <n v="0.5"/>
    <n v="3.2"/>
    <n v="1.443400612"/>
    <n v="2.08"/>
    <m/>
    <m/>
    <m/>
    <m/>
    <n v="0.33160000000000001"/>
    <n v="67.2"/>
    <n v="30.5"/>
    <n v="36.700000000000003"/>
    <n v="845.10237885462561"/>
    <n v="948.81948898678411"/>
    <n v="0.38"/>
    <n v="391.9"/>
    <n v="34"/>
    <n v="187.3"/>
    <n v="30.5"/>
    <n v="166.48225761385862"/>
    <n v="3833.64"/>
    <n v="4304.1321818181814"/>
    <n v="8.08"/>
    <n v="0"/>
    <n v="9.7899999999999991"/>
    <n v="58.7"/>
    <n v="31"/>
    <n v="6"/>
    <n v="31.538064516129033"/>
    <n v="32.890737572254338"/>
    <n v="1973.4442543352602"/>
    <n v="2216.5367056647401"/>
    <n v="2.2200000000000002"/>
    <n v="2.8"/>
    <n v="0.28799999999999998"/>
    <n v="2.57"/>
    <n v="0.14699999999999999"/>
    <n v="23.662866607929516"/>
    <n v="2.4338948511013214"/>
    <n v="21.719131136563878"/>
    <n v="1.2423004969162996"/>
    <n v="26.566945691629957"/>
    <n v="2.7326001282819381"/>
    <n v="24.384660866960353"/>
    <n v="1.3947646488105727"/>
    <n v="3.88"/>
    <n v="0.27800000000000002"/>
    <n v="1.48"/>
    <n v="0.192"/>
    <n v="1.25"/>
    <n v="0.224"/>
    <n v="1.2"/>
    <n v="7.2999999999999995E-2"/>
    <n v="47.920500000000004"/>
    <n v="8.5873536000000001"/>
    <n v="46.003680000000003"/>
    <n v="2.7985571999999999"/>
    <n v="53.801652272727274"/>
    <n v="9.641256087272728"/>
    <n v="51.649586181818187"/>
    <n v="3.1420164927272727"/>
    <n v="2.5299999999999998"/>
    <n v="0.35699999999999998"/>
    <n v="0.28999999999999998"/>
    <n v="0.115"/>
    <n v="49.928139634682083"/>
    <n v="7.0451959879768786"/>
    <n v="5.7229883375722546"/>
    <n v="2.2694608924855491"/>
    <n v="56.055684044393068"/>
    <n v="7.9098336774104041"/>
    <n v="6.4253550880924859"/>
    <n v="2.5479856383815025"/>
    <m/>
    <m/>
    <m/>
    <m/>
    <m/>
    <m/>
    <m/>
    <m/>
  </r>
  <r>
    <n v="2020"/>
    <n v="11"/>
    <x v="10"/>
    <s v="4"/>
    <n v="410"/>
    <n v="440"/>
    <x v="2"/>
    <s v="MAP"/>
    <x v="0"/>
    <n v="112"/>
    <x v="2"/>
    <n v="135"/>
    <x v="1"/>
    <n v="0"/>
    <n v="10"/>
    <n v="8.9999999999999993E-3"/>
    <n v="5.7"/>
    <n v="6.5"/>
    <n v="2.1"/>
    <n v="26"/>
    <n v="22"/>
    <n v="13"/>
    <n v="13.896743708807668"/>
    <n v="13.600000000000001"/>
    <n v="228"/>
    <n v="1358"/>
    <n v="236"/>
    <n v="12"/>
    <n v="9.3676809489227786"/>
    <n v="1.1268911639999999"/>
    <m/>
    <m/>
    <n v="0.5"/>
    <n v="3.2"/>
    <n v="1.443400612"/>
    <n v="2.08"/>
    <m/>
    <m/>
    <m/>
    <m/>
    <n v="0.42049999999999998"/>
    <n v="76.7"/>
    <n v="30.5"/>
    <n v="46.2"/>
    <n v="1063.8618502202644"/>
    <n v="1194.4267136563878"/>
    <n v="0.42"/>
    <n v="369.9"/>
    <n v="34"/>
    <n v="168.5"/>
    <n v="30.5"/>
    <n v="172.55135456981247"/>
    <n v="3973.39"/>
    <n v="4461.0333181818178"/>
    <n v="9.8000000000000007"/>
    <n v="0"/>
    <n v="9.52"/>
    <n v="58.6"/>
    <n v="31"/>
    <n v="6"/>
    <n v="38.251612903225805"/>
    <n v="40.011629311952269"/>
    <n v="2400.6977587171364"/>
    <n v="2696.420073540929"/>
    <n v="2.7"/>
    <n v="3.16"/>
    <n v="0.251"/>
    <n v="2.54"/>
    <n v="0.17399999999999999"/>
    <n v="33.61803446696036"/>
    <n v="2.6702932440528637"/>
    <n v="27.022090995594713"/>
    <n v="1.8511196193832598"/>
    <n v="37.743884151541856"/>
    <n v="2.9980110512775333"/>
    <n v="30.338438526872249"/>
    <n v="2.0783024817621141"/>
    <n v="3.77"/>
    <n v="0.29699999999999999"/>
    <n v="1.63"/>
    <n v="0.189"/>
    <n v="1.29"/>
    <n v="0.22700000000000001"/>
    <n v="1.51"/>
    <n v="7.0000000000000007E-2"/>
    <n v="51.256730999999995"/>
    <n v="9.0195952999999989"/>
    <n v="59.998189000000004"/>
    <n v="2.7813730000000003"/>
    <n v="57.547329804545448"/>
    <n v="10.126545632272727"/>
    <n v="67.361603104545452"/>
    <n v="3.122723322727273"/>
    <n v="2.5"/>
    <n v="0.35699999999999998"/>
    <n v="0.27"/>
    <n v="0.106"/>
    <n v="60.017443967928415"/>
    <n v="8.5704909986201763"/>
    <n v="6.4818839485362689"/>
    <n v="2.5447396242401643"/>
    <n v="67.383221182174182"/>
    <n v="9.6223239848144715"/>
    <n v="7.2773878876748119"/>
    <n v="2.8570485781241843"/>
    <n v="0.59993155241110163"/>
    <n v="0.16347815128804744"/>
    <n v="2.8764449891920676"/>
    <n v="3.3324960126571837E-2"/>
    <n v="7.6433394785715217E-2"/>
    <m/>
    <m/>
    <m/>
  </r>
  <r>
    <n v="2020"/>
    <n v="12"/>
    <x v="11"/>
    <s v="1"/>
    <n v="101"/>
    <n v="441"/>
    <x v="0"/>
    <s v="MAP_ES"/>
    <x v="0"/>
    <n v="112"/>
    <x v="0"/>
    <n v="45"/>
    <x v="0"/>
    <n v="11"/>
    <n v="10"/>
    <n v="0"/>
    <n v="7.2"/>
    <n v="7.1"/>
    <n v="2.4"/>
    <n v="17"/>
    <n v="13"/>
    <n v="9"/>
    <n v="9.4571310665068928"/>
    <n v="18.5"/>
    <n v="678"/>
    <n v="3238"/>
    <n v="488"/>
    <n v="16"/>
    <n v="22.010041468009643"/>
    <n v="2.3093052190000001"/>
    <m/>
    <m/>
    <n v="6.4"/>
    <n v="2.5"/>
    <n v="2.5343103610000002"/>
    <n v="3.42"/>
    <n v="3.5"/>
    <n v="1.7"/>
    <n v="2.5873718459999999"/>
    <n v="3.34"/>
    <n v="0.39960000000000001"/>
    <n v="66.900000000000006"/>
    <n v="30.5"/>
    <n v="36.400000000000006"/>
    <n v="838.19418502202655"/>
    <n v="941.06347136563886"/>
    <n v="0.56000000000000005"/>
    <n v="384"/>
    <n v="34"/>
    <n v="243.4"/>
    <n v="30.5"/>
    <n v="340.64000000000004"/>
    <n v="7844.02"/>
    <n v="8806.6951818181824"/>
    <n v="13.72"/>
    <n v="0"/>
    <n v="10.8"/>
    <n v="57.3"/>
    <n v="30.5"/>
    <n v="6"/>
    <n v="54.430163934426233"/>
    <n v="56.129140149720463"/>
    <n v="3367.7484089832278"/>
    <n v="3782.5937811807071"/>
    <n v="3.78"/>
    <n v="4.38"/>
    <n v="0.36299999999999999"/>
    <n v="2.88"/>
    <n v="0.34599999999999997"/>
    <n v="36.71290530396476"/>
    <n v="3.0426448916299562"/>
    <n v="24.139992528634362"/>
    <n v="2.9001518801762116"/>
    <n v="41.218580045814981"/>
    <n v="3.4160604010572686"/>
    <n v="27.102627975330396"/>
    <n v="3.2560796109251107"/>
    <n v="3.29"/>
    <n v="0.20200000000000001"/>
    <n v="1.66"/>
    <n v="0.26700000000000002"/>
    <n v="0.93"/>
    <n v="9.8000000000000004E-2"/>
    <n v="1.25"/>
    <n v="0.107"/>
    <n v="72.949386000000018"/>
    <n v="7.6871396000000001"/>
    <n v="98.050250000000005"/>
    <n v="8.3931014000000008"/>
    <n v="81.902265190909119"/>
    <n v="8.6305612781818173"/>
    <n v="110.08368977272728"/>
    <n v="9.4231638445454564"/>
    <n v="2.12"/>
    <n v="0.26400000000000001"/>
    <n v="0.27"/>
    <n v="0.13800000000000001"/>
    <n v="71.396266270444428"/>
    <n v="8.8908557997157214"/>
    <n v="9.0929207042547162"/>
    <n v="4.6474928043968546"/>
    <n v="80.158535312726244"/>
    <n v="9.9820062842262871"/>
    <n v="10.208870063413251"/>
    <n v="5.2178669213001045"/>
    <n v="0.71367372597328105"/>
    <n v="0.50876688502682399"/>
    <n v="19.737639581793488"/>
    <n v="0.12272372360906895"/>
    <n v="0.2814764302960297"/>
    <n v="0.47435153830000948"/>
    <n v="64.444889198246116"/>
    <n v="0.25465125859504151"/>
  </r>
  <r>
    <n v="2020"/>
    <n v="12"/>
    <x v="11"/>
    <s v="1"/>
    <n v="102"/>
    <n v="442"/>
    <x v="1"/>
    <s v="MAP"/>
    <x v="0"/>
    <n v="112"/>
    <x v="1"/>
    <n v="90"/>
    <x v="1"/>
    <n v="0"/>
    <n v="10"/>
    <n v="0"/>
    <n v="7.2"/>
    <n v="7.1"/>
    <n v="2.4"/>
    <n v="17"/>
    <n v="13"/>
    <n v="9"/>
    <n v="9.4571310665068928"/>
    <n v="18.5"/>
    <n v="678"/>
    <n v="3238"/>
    <n v="488"/>
    <n v="16"/>
    <n v="22.010041468009643"/>
    <n v="2.3093052190000001"/>
    <m/>
    <m/>
    <n v="6.4"/>
    <n v="2.5"/>
    <n v="2.5343103610000002"/>
    <n v="3.42"/>
    <n v="3.5"/>
    <n v="1.7"/>
    <n v="2.5873718459999999"/>
    <n v="3.34"/>
    <n v="0.51239999999999997"/>
    <n v="68.2"/>
    <n v="30.5"/>
    <n v="37.700000000000003"/>
    <n v="868.12969162995591"/>
    <n v="974.6728810572688"/>
    <n v="0.57999999999999996"/>
    <n v="445.3"/>
    <n v="34"/>
    <n v="296.89999999999998"/>
    <n v="30.5"/>
    <n v="375.66739606126902"/>
    <n v="8650.61"/>
    <n v="9712.2757727272747"/>
    <n v="11.22"/>
    <n v="0"/>
    <n v="9.8000000000000007"/>
    <n v="56.1"/>
    <n v="30.5"/>
    <n v="6"/>
    <n v="44.512131147540991"/>
    <n v="46.416118260210382"/>
    <n v="2784.9670956126229"/>
    <n v="3128.0244060267228"/>
    <n v="3.13"/>
    <n v="4.57"/>
    <n v="0.41499999999999998"/>
    <n v="2.38"/>
    <n v="0.34799999999999998"/>
    <n v="39.673526907488991"/>
    <n v="3.602738220264317"/>
    <n v="20.661486660792949"/>
    <n v="3.0210913268722464"/>
    <n v="44.54255066431719"/>
    <n v="4.0448924563876645"/>
    <n v="23.197214569162991"/>
    <n v="3.3918616260792951"/>
    <n v="3.51"/>
    <n v="0.22500000000000001"/>
    <n v="1.6"/>
    <n v="0.27600000000000002"/>
    <n v="0.67"/>
    <n v="0.06"/>
    <n v="1.32"/>
    <n v="8.4000000000000005E-2"/>
    <n v="57.959087000000004"/>
    <n v="5.190366"/>
    <n v="114.18805200000001"/>
    <n v="7.2665124000000008"/>
    <n v="65.072247677272728"/>
    <n v="5.8273654636363643"/>
    <n v="128.20204020000003"/>
    <n v="8.1583116490909102"/>
    <n v="2.15"/>
    <n v="0.26700000000000002"/>
    <n v="0.26"/>
    <n v="0.14099999999999999"/>
    <n v="59.876792555671386"/>
    <n v="7.4358621452857037"/>
    <n v="7.240914448592819"/>
    <n v="3.9268036048137978"/>
    <n v="67.225308005685605"/>
    <n v="8.3484452267525864"/>
    <n v="8.1295721309201188"/>
    <n v="4.4087295017682182"/>
    <n v="0.59852560749699857"/>
    <n v="0.21275344614558067"/>
    <n v="2.5958267336302518"/>
    <n v="1.2064563226543888E-2"/>
    <n v="2.7671016574641945E-2"/>
    <m/>
    <m/>
    <m/>
  </r>
  <r>
    <n v="2020"/>
    <n v="12"/>
    <x v="11"/>
    <s v="1"/>
    <n v="103"/>
    <n v="443"/>
    <x v="2"/>
    <s v="MAP"/>
    <x v="0"/>
    <n v="112"/>
    <x v="2"/>
    <n v="135"/>
    <x v="1"/>
    <n v="0"/>
    <n v="10"/>
    <n v="0"/>
    <n v="7.2"/>
    <n v="7.1"/>
    <n v="2.4"/>
    <n v="17"/>
    <n v="13"/>
    <n v="9"/>
    <n v="9.4571310665068928"/>
    <n v="18.5"/>
    <n v="678"/>
    <n v="3238"/>
    <n v="488"/>
    <n v="16"/>
    <n v="22.010041468009643"/>
    <n v="2.3093052190000001"/>
    <m/>
    <m/>
    <n v="6.4"/>
    <n v="2.5"/>
    <n v="2.5343103610000002"/>
    <n v="3.42"/>
    <n v="3.5"/>
    <n v="1.7"/>
    <n v="2.5873718459999999"/>
    <n v="3.34"/>
    <n v="0.5"/>
    <n v="96.7"/>
    <n v="30.5"/>
    <n v="66.2"/>
    <n v="1524.4081057268722"/>
    <n v="1711.4945550660793"/>
    <n v="0.66"/>
    <n v="438.8"/>
    <n v="34"/>
    <n v="286.39999999999998"/>
    <n v="30.5"/>
    <n v="417.22826086956513"/>
    <n v="9607.65"/>
    <n v="10786.770681818181"/>
    <n v="12.48"/>
    <n v="0"/>
    <n v="10.4"/>
    <n v="55.9"/>
    <n v="30.5"/>
    <n v="6"/>
    <n v="49.510819672131149"/>
    <n v="51.285195868473416"/>
    <n v="3077.1117521084047"/>
    <n v="3456.155972481758"/>
    <n v="3.45"/>
    <n v="4.3"/>
    <n v="0.45400000000000001"/>
    <n v="3.3"/>
    <n v="0.35599999999999998"/>
    <n v="65.549548546255494"/>
    <n v="6.9208127999999993"/>
    <n v="50.305467488986785"/>
    <n v="5.4268928563876653"/>
    <n v="73.594265867841386"/>
    <n v="7.7701852799999989"/>
    <n v="56.479320317180623"/>
    <n v="6.0929206160352427"/>
    <n v="3.45"/>
    <n v="0.248"/>
    <n v="1.61"/>
    <n v="0.28799999999999998"/>
    <n v="0.77"/>
    <n v="8.3000000000000004E-2"/>
    <n v="1.45"/>
    <n v="0.1"/>
    <n v="73.978904999999997"/>
    <n v="7.9743494999999998"/>
    <n v="139.310925"/>
    <n v="9.6076499999999996"/>
    <n v="83.058134249999995"/>
    <n v="8.9530196659090908"/>
    <n v="156.40817488636364"/>
    <n v="10.786770681818183"/>
    <n v="2.13"/>
    <n v="0.30499999999999999"/>
    <n v="0.3"/>
    <n v="0.14000000000000001"/>
    <n v="65.542480319909018"/>
    <n v="9.3851908439306335"/>
    <n v="9.2313352563252149"/>
    <n v="4.3079564529517675"/>
    <n v="73.586330177352394"/>
    <n v="10.537009720231213"/>
    <n v="10.364271855965129"/>
    <n v="4.8366601994503933"/>
    <n v="0.65515955641511647"/>
    <n v="0.17901817397606545"/>
    <n v="4.161155351716725"/>
    <n v="4.740762508252077E-2"/>
    <n v="0.10873308505165315"/>
    <m/>
    <m/>
    <m/>
  </r>
  <r>
    <n v="2020"/>
    <n v="12"/>
    <x v="11"/>
    <s v="1"/>
    <n v="104"/>
    <n v="444"/>
    <x v="3"/>
    <s v="MESZ"/>
    <x v="0"/>
    <n v="112"/>
    <x v="0"/>
    <n v="45"/>
    <x v="0"/>
    <n v="11"/>
    <n v="10"/>
    <n v="0"/>
    <n v="7.2"/>
    <n v="7.1"/>
    <n v="2.4"/>
    <n v="17"/>
    <n v="13"/>
    <n v="9"/>
    <n v="9.4571310665068928"/>
    <n v="18.5"/>
    <n v="678"/>
    <n v="3238"/>
    <n v="488"/>
    <n v="16"/>
    <n v="22.010041468009643"/>
    <n v="2.3093052190000001"/>
    <m/>
    <m/>
    <n v="6.4"/>
    <n v="2.5"/>
    <n v="2.5343103610000002"/>
    <n v="3.42"/>
    <n v="3.5"/>
    <n v="1.7"/>
    <n v="2.5873718459999999"/>
    <n v="3.34"/>
    <n v="0.48980000000000001"/>
    <n v="81.7"/>
    <n v="30.5"/>
    <n v="51.2"/>
    <n v="1178.9984140969163"/>
    <n v="1323.6936740088106"/>
    <n v="0.5"/>
    <n v="266.7"/>
    <n v="34"/>
    <n v="188.3"/>
    <n v="30.5"/>
    <n v="339.06317146540613"/>
    <n v="7807.71"/>
    <n v="8765.928954545454"/>
    <n v="10.039999999999999"/>
    <n v="0"/>
    <n v="10.4"/>
    <n v="56.5"/>
    <n v="30.5"/>
    <n v="6"/>
    <n v="39.830819672131149"/>
    <n v="41.258282573675729"/>
    <n v="2475.4969544205437"/>
    <n v="2780.4331701696196"/>
    <n v="2.78"/>
    <n v="4.33"/>
    <n v="0.40300000000000002"/>
    <n v="2.09"/>
    <n v="0.34399999999999997"/>
    <n v="51.050631330396477"/>
    <n v="4.751363608810574"/>
    <n v="24.641066854625549"/>
    <n v="4.055754544493392"/>
    <n v="57.315936084581494"/>
    <n v="5.3344855062555085"/>
    <n v="27.665197786784141"/>
    <n v="4.553506238590308"/>
    <n v="3.55"/>
    <n v="0.193"/>
    <n v="1.66"/>
    <n v="0.28000000000000003"/>
    <n v="0.57999999999999996"/>
    <n v="6.0999999999999999E-2"/>
    <n v="1.47"/>
    <n v="9.0999999999999998E-2"/>
    <n v="45.284717999999998"/>
    <n v="4.7627030999999995"/>
    <n v="114.773337"/>
    <n v="7.1050161000000003"/>
    <n v="50.842387936363629"/>
    <n v="5.3472166622727269"/>
    <n v="128.8591556318182"/>
    <n v="7.9769953486363647"/>
    <n v="2.33"/>
    <n v="0.26600000000000001"/>
    <n v="0.26"/>
    <n v="0.151"/>
    <n v="57.679079037998669"/>
    <n v="6.584821898758646"/>
    <n v="6.4362920814934137"/>
    <n v="3.7380004011750212"/>
    <n v="64.757875101753058"/>
    <n v="7.3929591317881167"/>
    <n v="7.2262006551312412"/>
    <n v="4.1967549958646826"/>
    <n v="0.5765573663450293"/>
    <n v="0.37680729519817108"/>
    <n v="-2.5325962184528987"/>
    <n v="-7.7738712430923821E-3"/>
    <n v="-1.78299799153495E-2"/>
    <n v="0.3815231814422439"/>
    <n v="-26.660620893670924"/>
    <n v="0.12318139533057862"/>
  </r>
  <r>
    <n v="2020"/>
    <n v="12"/>
    <x v="11"/>
    <s v="1"/>
    <n v="105"/>
    <n v="445"/>
    <x v="4"/>
    <s v="Check"/>
    <x v="1"/>
    <n v="0"/>
    <x v="3"/>
    <n v="0"/>
    <x v="1"/>
    <n v="0"/>
    <n v="10"/>
    <n v="0"/>
    <n v="7.2"/>
    <n v="7.1"/>
    <n v="2.4"/>
    <n v="17"/>
    <n v="13"/>
    <n v="9"/>
    <n v="9.4571310665068928"/>
    <n v="18.5"/>
    <n v="678"/>
    <n v="3238"/>
    <n v="488"/>
    <n v="16"/>
    <n v="22.010041468009643"/>
    <n v="2.3093052190000001"/>
    <m/>
    <m/>
    <n v="6.4"/>
    <n v="2.5"/>
    <n v="2.5343103610000002"/>
    <n v="3.42"/>
    <n v="3.5"/>
    <n v="1.7"/>
    <n v="2.5873718459999999"/>
    <n v="3.34"/>
    <n v="0.45929999999999999"/>
    <n v="66"/>
    <n v="30.5"/>
    <n v="35.5"/>
    <n v="817.46960352422911"/>
    <n v="917.79541850220266"/>
    <n v="0.34"/>
    <n v="347.6"/>
    <n v="34"/>
    <n v="235.1"/>
    <n v="30.5"/>
    <n v="221.82397959183675"/>
    <n v="5108.01"/>
    <n v="5734.9021363636366"/>
    <n v="9.4"/>
    <n v="0"/>
    <n v="11"/>
    <n v="58"/>
    <n v="30.5"/>
    <n v="6"/>
    <n v="37.291803278688533"/>
    <n v="38.369601061309588"/>
    <n v="2302.1760636785752"/>
    <n v="2585.7622969771637"/>
    <n v="2.58"/>
    <n v="3.91"/>
    <n v="0.32100000000000001"/>
    <n v="3.13"/>
    <n v="0.33100000000000002"/>
    <n v="31.963061497797362"/>
    <n v="2.6240774273127756"/>
    <n v="25.586798590308373"/>
    <n v="2.7058243876651984"/>
    <n v="35.885800863436131"/>
    <n v="2.9461232933920707"/>
    <n v="28.726996599118944"/>
    <n v="3.0379028352422912"/>
    <n v="3.47"/>
    <n v="0.21299999999999999"/>
    <n v="1.76"/>
    <n v="0.28699999999999998"/>
    <n v="0.68"/>
    <n v="8.6999999999999994E-2"/>
    <n v="0.98"/>
    <n v="7.0999999999999994E-2"/>
    <n v="34.734468000000007"/>
    <n v="4.4439687000000001"/>
    <n v="50.058498"/>
    <n v="3.6266870999999998"/>
    <n v="38.997334527272734"/>
    <n v="4.9893648586363639"/>
    <n v="56.202040936363638"/>
    <n v="4.0717805168181815"/>
    <n v="2.08"/>
    <n v="0.22900000000000001"/>
    <n v="0.23"/>
    <n v="0.13900000000000001"/>
    <n v="47.885262124514362"/>
    <n v="5.2719831858239372"/>
    <n v="5.2950049464607227"/>
    <n v="3.20002472851322"/>
    <n v="53.762089748886581"/>
    <n v="5.9189993040841475"/>
    <n v="5.9448464626172663"/>
    <n v="3.5927550361034788"/>
    <m/>
    <m/>
    <m/>
    <m/>
    <m/>
    <m/>
    <m/>
    <m/>
  </r>
  <r>
    <n v="2020"/>
    <n v="12"/>
    <x v="11"/>
    <s v="1"/>
    <n v="106"/>
    <n v="446"/>
    <x v="5"/>
    <s v="MAP_AS"/>
    <x v="0"/>
    <n v="112"/>
    <x v="0"/>
    <n v="45"/>
    <x v="0"/>
    <n v="11"/>
    <n v="10"/>
    <n v="0"/>
    <n v="7.2"/>
    <n v="7.1"/>
    <n v="2.4"/>
    <n v="17"/>
    <n v="13"/>
    <n v="9"/>
    <n v="9.4571310665068928"/>
    <n v="18.5"/>
    <n v="678"/>
    <n v="3238"/>
    <n v="488"/>
    <n v="16"/>
    <n v="22.010041468009643"/>
    <n v="2.3093052190000001"/>
    <m/>
    <m/>
    <n v="6.4"/>
    <n v="2.5"/>
    <n v="2.5343103610000002"/>
    <n v="3.42"/>
    <n v="3.5"/>
    <n v="1.7"/>
    <n v="2.5873718459999999"/>
    <n v="3.34"/>
    <n v="0.437"/>
    <n v="61.5"/>
    <n v="30.5"/>
    <n v="31"/>
    <n v="713.84669603524219"/>
    <n v="801.45515418502191"/>
    <n v="0.36"/>
    <n v="306.39999999999998"/>
    <n v="34"/>
    <n v="202.1"/>
    <n v="30.5"/>
    <n v="226.78414096916299"/>
    <n v="5222.2299999999996"/>
    <n v="5863.1400454545446"/>
    <n v="9.7100000000000009"/>
    <n v="0"/>
    <n v="9.99"/>
    <n v="55.6"/>
    <n v="30.5"/>
    <n v="6"/>
    <n v="38.521639344262304"/>
    <n v="40.084771761584392"/>
    <n v="2405.0863056950634"/>
    <n v="2701.3492097147737"/>
    <n v="2.7"/>
    <n v="4.72"/>
    <n v="0.38900000000000001"/>
    <n v="2.3199999999999998"/>
    <n v="0.38800000000000001"/>
    <n v="33.693564052863429"/>
    <n v="2.7768636475770925"/>
    <n v="16.561243348017619"/>
    <n v="2.76972518061674"/>
    <n v="37.828683277533031"/>
    <n v="3.1176605497797354"/>
    <n v="18.593759577092509"/>
    <n v="3.1096459982378852"/>
    <n v="3.4"/>
    <n v="0.22"/>
    <n v="1.67"/>
    <n v="0.28100000000000003"/>
    <n v="0.79"/>
    <n v="7.2999999999999995E-2"/>
    <n v="1.42"/>
    <n v="0.105"/>
    <n v="41.255617000000001"/>
    <n v="3.8122278999999994"/>
    <n v="74.155665999999982"/>
    <n v="5.483341499999999"/>
    <n v="46.318806359090907"/>
    <n v="4.2800922331818176"/>
    <n v="83.256588645454528"/>
    <n v="6.1562970477272714"/>
    <n v="2.42"/>
    <n v="0.29099999999999998"/>
    <n v="0.28999999999999998"/>
    <n v="0.14699999999999999"/>
    <n v="58.203088597820532"/>
    <n v="6.9988011495726337"/>
    <n v="6.9747502865156834"/>
    <n v="3.5354768693717431"/>
    <n v="65.346194925734864"/>
    <n v="7.8577449270201845"/>
    <n v="7.8307423671335172"/>
    <n v="3.9693763033400931"/>
    <n v="0.58179534130561195"/>
    <n v="0.40049668333436206"/>
    <n v="-4.2900175618939205"/>
    <n v="-2.1159174217733282E-2"/>
    <n v="-4.8530216095718538E-2"/>
    <n v="0.36085239121273571"/>
    <n v="-33.850071844111469"/>
    <n v="-4.23366320247935E-2"/>
  </r>
  <r>
    <n v="2020"/>
    <n v="12"/>
    <x v="11"/>
    <s v="1"/>
    <n v="107"/>
    <n v="447"/>
    <x v="6"/>
    <s v="MAP"/>
    <x v="0"/>
    <n v="112"/>
    <x v="0"/>
    <n v="45"/>
    <x v="1"/>
    <n v="0"/>
    <n v="10"/>
    <n v="0"/>
    <n v="7.2"/>
    <n v="7.1"/>
    <n v="2.4"/>
    <n v="17"/>
    <n v="13"/>
    <n v="9"/>
    <n v="9.4571310665068928"/>
    <n v="18.5"/>
    <n v="678"/>
    <n v="3238"/>
    <n v="488"/>
    <n v="16"/>
    <n v="22.010041468009643"/>
    <n v="2.3093052190000001"/>
    <m/>
    <m/>
    <n v="6.4"/>
    <n v="2.5"/>
    <n v="2.5343103610000002"/>
    <n v="3.42"/>
    <n v="3.5"/>
    <n v="1.7"/>
    <n v="2.5873718459999999"/>
    <n v="3.34"/>
    <n v="0.44740000000000002"/>
    <n v="53.3"/>
    <n v="30.5"/>
    <n v="22.799999999999997"/>
    <n v="525.0227312775329"/>
    <n v="589.45733920704834"/>
    <n v="0.32"/>
    <n v="367"/>
    <n v="34"/>
    <n v="231.9"/>
    <n v="30.5"/>
    <n v="193.53753753753756"/>
    <n v="4456.6499999999996"/>
    <n v="5003.6025"/>
    <n v="10.74"/>
    <n v="0"/>
    <n v="9.33"/>
    <n v="55.7"/>
    <n v="30.5"/>
    <n v="6"/>
    <n v="42.607868852459013"/>
    <n v="44.661912934710514"/>
    <n v="2679.714776082631"/>
    <n v="3009.8069144091733"/>
    <n v="3.01"/>
    <n v="4.8"/>
    <n v="0.38100000000000001"/>
    <n v="2.79"/>
    <n v="0.36799999999999999"/>
    <n v="25.20109110132158"/>
    <n v="2.0003366061674002"/>
    <n v="14.648134202643169"/>
    <n v="1.9320836511013211"/>
    <n v="28.293952281938317"/>
    <n v="2.2458324623788539"/>
    <n v="16.445859763876648"/>
    <n v="2.1692030082819378"/>
    <n v="2.75"/>
    <n v="0.15"/>
    <n v="1.7"/>
    <n v="0.23799999999999999"/>
    <n v="0.83"/>
    <n v="6.9000000000000006E-2"/>
    <n v="1.4"/>
    <n v="9.8000000000000004E-2"/>
    <n v="36.990195"/>
    <n v="3.0750885000000001"/>
    <n v="62.39309999999999"/>
    <n v="4.3675169999999994"/>
    <n v="41.529900749999996"/>
    <n v="3.4524857249999998"/>
    <n v="70.050434999999993"/>
    <n v="4.9035304499999999"/>
    <n v="2.33"/>
    <n v="0.28999999999999998"/>
    <n v="0.28999999999999998"/>
    <n v="0.14599999999999999"/>
    <n v="62.437354282725309"/>
    <n v="7.7711728506396298"/>
    <n v="7.7711728506396298"/>
    <n v="3.9123835730806413"/>
    <n v="70.100120490150687"/>
    <n v="8.7249077004908564"/>
    <n v="8.7249077004908564"/>
    <n v="4.3925397388678107"/>
    <n v="0.6241208623161939"/>
    <n v="0.44469458208414148"/>
    <n v="2.5645980979816261"/>
    <n v="-2.0280146100203213E-2"/>
    <n v="-4.6514096560099111E-2"/>
    <m/>
    <m/>
    <m/>
  </r>
  <r>
    <n v="2020"/>
    <n v="12"/>
    <x v="11"/>
    <s v="1"/>
    <n v="108"/>
    <n v="448"/>
    <x v="7"/>
    <s v="Urea"/>
    <x v="0"/>
    <n v="112"/>
    <x v="3"/>
    <n v="0"/>
    <x v="1"/>
    <n v="0"/>
    <n v="10"/>
    <n v="0"/>
    <n v="7.2"/>
    <n v="7.1"/>
    <n v="2.4"/>
    <n v="17"/>
    <n v="13"/>
    <n v="9"/>
    <n v="9.4571310665068928"/>
    <n v="18.5"/>
    <n v="678"/>
    <n v="3238"/>
    <n v="488"/>
    <n v="16"/>
    <n v="22.010041468009643"/>
    <n v="2.3093052190000001"/>
    <m/>
    <m/>
    <n v="6.4"/>
    <n v="2.5"/>
    <n v="2.5343103610000002"/>
    <n v="3.42"/>
    <n v="3.5"/>
    <n v="1.7"/>
    <n v="2.5873718459999999"/>
    <n v="3.34"/>
    <n v="0.45600000000000002"/>
    <n v="55"/>
    <n v="30.5"/>
    <n v="24.5"/>
    <n v="564.16916299559466"/>
    <n v="633.40810572687224"/>
    <n v="0.46"/>
    <n v="412"/>
    <n v="34"/>
    <n v="257.39999999999998"/>
    <n v="30.5"/>
    <n v="276.12169312169311"/>
    <n v="6358.34"/>
    <n v="7138.6817272727276"/>
    <n v="9.7899999999999991"/>
    <n v="0"/>
    <n v="8.67"/>
    <n v="54.1"/>
    <n v="30.5"/>
    <n v="6"/>
    <n v="38.83901639344262"/>
    <n v="41.007715227897279"/>
    <n v="2460.4629136738367"/>
    <n v="2763.5472089491136"/>
    <n v="2.76"/>
    <n v="4.6100000000000003"/>
    <n v="0.33700000000000002"/>
    <n v="2.99"/>
    <n v="0.35899999999999999"/>
    <n v="26.008198414096913"/>
    <n v="1.9012500792951541"/>
    <n v="16.868657973568283"/>
    <n v="2.0253672951541848"/>
    <n v="29.200113674008808"/>
    <n v="2.1345853162995594"/>
    <n v="18.938902361233481"/>
    <n v="2.2739350995594712"/>
    <n v="3.49"/>
    <n v="0.18099999999999999"/>
    <n v="1.65"/>
    <n v="0.27900000000000003"/>
    <n v="0.8"/>
    <n v="7.1999999999999995E-2"/>
    <n v="1.47"/>
    <n v="9.2999999999999999E-2"/>
    <n v="50.866720000000001"/>
    <n v="4.5780047999999995"/>
    <n v="93.467597999999995"/>
    <n v="5.9132562000000002"/>
    <n v="57.109453818181819"/>
    <n v="5.1398508436363626"/>
    <n v="104.93862139090909"/>
    <n v="6.6389740063636369"/>
    <n v="2.4300000000000002"/>
    <n v="0.24299999999999999"/>
    <n v="0.25"/>
    <n v="0.14699999999999999"/>
    <n v="59.789248802274237"/>
    <n v="5.9789248802274226"/>
    <n v="6.1511572841845918"/>
    <n v="3.6168804831005397"/>
    <n v="67.127020246189716"/>
    <n v="6.7127020246189701"/>
    <n v="6.9060720417890646"/>
    <n v="4.0607703605719694"/>
    <n v="0.59765052424774334"/>
    <m/>
    <m/>
    <m/>
    <m/>
    <m/>
    <m/>
    <m/>
  </r>
  <r>
    <n v="2020"/>
    <n v="12"/>
    <x v="11"/>
    <s v="1"/>
    <n v="109"/>
    <n v="449"/>
    <x v="8"/>
    <s v="MES10"/>
    <x v="0"/>
    <n v="112"/>
    <x v="0"/>
    <n v="45"/>
    <x v="0"/>
    <n v="11"/>
    <n v="10"/>
    <n v="0"/>
    <n v="7.2"/>
    <n v="7.1"/>
    <n v="2.4"/>
    <n v="17"/>
    <n v="13"/>
    <n v="9"/>
    <n v="9.4571310665068928"/>
    <n v="18.5"/>
    <n v="678"/>
    <n v="3238"/>
    <n v="488"/>
    <n v="16"/>
    <n v="22.010041468009643"/>
    <n v="2.3093052190000001"/>
    <m/>
    <m/>
    <n v="6.4"/>
    <n v="2.5"/>
    <n v="2.5343103610000002"/>
    <n v="3.42"/>
    <n v="3.5"/>
    <n v="1.7"/>
    <n v="2.5873718459999999"/>
    <n v="3.34"/>
    <n v="0.49220000000000003"/>
    <n v="66.2"/>
    <n v="30.5"/>
    <n v="35.700000000000003"/>
    <n v="822.0750660792952"/>
    <n v="922.96609691629953"/>
    <n v="0.4"/>
    <n v="339.8"/>
    <n v="34"/>
    <n v="226.8"/>
    <n v="30.5"/>
    <n v="256.76913015042516"/>
    <n v="5912.7"/>
    <n v="6638.3495454545455"/>
    <n v="9.3800000000000008"/>
    <n v="0"/>
    <n v="8.77"/>
    <n v="54.6"/>
    <n v="30.5"/>
    <n v="6"/>
    <n v="37.212459016393453"/>
    <n v="39.247313711740752"/>
    <n v="2354.8388227044452"/>
    <n v="2644.9121504103109"/>
    <n v="2.64"/>
    <n v="4.54"/>
    <n v="0.37"/>
    <n v="2.38"/>
    <n v="0.35899999999999999"/>
    <n v="37.322208000000003"/>
    <n v="3.0416777444933922"/>
    <n v="19.565386572687224"/>
    <n v="2.9512494872246697"/>
    <n v="41.9026608"/>
    <n v="3.4149745585903086"/>
    <n v="21.966593106607927"/>
    <n v="3.3134482879295155"/>
    <n v="3.31"/>
    <n v="0.23400000000000001"/>
    <n v="1.69"/>
    <n v="0.27800000000000002"/>
    <n v="0.83"/>
    <n v="9.2999999999999999E-2"/>
    <n v="1.17"/>
    <n v="8.2000000000000003E-2"/>
    <n v="49.075409999999998"/>
    <n v="5.4988109999999999"/>
    <n v="69.178589999999986"/>
    <n v="4.848414"/>
    <n v="55.098301227272728"/>
    <n v="6.1736650772727275"/>
    <n v="77.668689681818165"/>
    <n v="5.4434466272727269"/>
    <n v="2.2799999999999998"/>
    <n v="0.26200000000000001"/>
    <n v="0.27"/>
    <n v="0.14899999999999999"/>
    <n v="53.690325157661341"/>
    <n v="6.1696777154856459"/>
    <n v="6.3580648213020021"/>
    <n v="3.5087098458296233"/>
    <n v="60.279592336101594"/>
    <n v="6.9268654351134291"/>
    <n v="7.138372776643612"/>
    <n v="3.9393242359996226"/>
    <n v="0.53668596980746064"/>
    <n v="0.35305124541862531"/>
    <n v="-5.5441744353264264"/>
    <n v="2.3401138635905896E-4"/>
    <n v="5.3672336320885082E-4"/>
    <n v="0.35812038509087479"/>
    <n v="-38.980713599062625"/>
    <n v="-0.10714121570247936"/>
  </r>
  <r>
    <n v="2020"/>
    <n v="12"/>
    <x v="11"/>
    <s v="1"/>
    <n v="110"/>
    <n v="450"/>
    <x v="9"/>
    <s v="MAP_AS"/>
    <x v="0"/>
    <n v="112"/>
    <x v="0"/>
    <n v="45"/>
    <x v="2"/>
    <n v="45"/>
    <n v="10"/>
    <n v="0"/>
    <n v="7.2"/>
    <n v="7.1"/>
    <n v="2.4"/>
    <n v="17"/>
    <n v="13"/>
    <n v="9"/>
    <n v="9.4571310665068928"/>
    <n v="18.5"/>
    <n v="678"/>
    <n v="3238"/>
    <n v="488"/>
    <n v="16"/>
    <n v="22.010041468009643"/>
    <n v="2.3093052190000001"/>
    <m/>
    <m/>
    <n v="6.4"/>
    <n v="2.5"/>
    <n v="2.5343103610000002"/>
    <n v="3.42"/>
    <n v="3.5"/>
    <n v="1.7"/>
    <n v="2.5873718459999999"/>
    <n v="3.34"/>
    <n v="0.5464"/>
    <n v="68.8"/>
    <n v="30.5"/>
    <n v="38.299999999999997"/>
    <n v="881.94607929515405"/>
    <n v="990.1849162995594"/>
    <n v="0.52"/>
    <n v="277.39999999999998"/>
    <n v="34"/>
    <n v="185.2"/>
    <n v="30.5"/>
    <n v="330.50123253903041"/>
    <n v="7610.56"/>
    <n v="8544.5832727272718"/>
    <n v="13.06"/>
    <n v="0"/>
    <n v="8.91"/>
    <n v="54.8"/>
    <n v="30.5"/>
    <n v="6"/>
    <n v="51.811803278688529"/>
    <n v="54.561123244575015"/>
    <n v="3273.6673946745009"/>
    <n v="3676.9236964730417"/>
    <n v="3.68"/>
    <n v="4.5199999999999996"/>
    <n v="0.40300000000000002"/>
    <n v="2.5099999999999998"/>
    <n v="0.40899999999999997"/>
    <n v="39.863962784140959"/>
    <n v="3.5542426995594711"/>
    <n v="22.136846590308366"/>
    <n v="3.60715946431718"/>
    <n v="44.756358216740075"/>
    <n v="3.9904452126872241"/>
    <n v="24.853641399118938"/>
    <n v="4.0498563076651974"/>
    <n v="3.45"/>
    <n v="0.219"/>
    <n v="1.7"/>
    <n v="0.313"/>
    <n v="0.56000000000000005"/>
    <n v="5.6000000000000001E-2"/>
    <n v="1.37"/>
    <n v="0.11600000000000001"/>
    <n v="42.619136000000012"/>
    <n v="4.2619136000000006"/>
    <n v="104.264672"/>
    <n v="8.8282496000000013"/>
    <n v="47.849666327272743"/>
    <n v="4.7849666327272731"/>
    <n v="117.06079083636364"/>
    <n v="9.911716596363636"/>
    <n v="2.29"/>
    <n v="0.23799999999999999"/>
    <n v="0.24"/>
    <n v="0.14399999999999999"/>
    <n v="74.966983338046077"/>
    <n v="7.7913283993253115"/>
    <n v="7.8568017472188014"/>
    <n v="4.7140810483312805"/>
    <n v="84.167476747715355"/>
    <n v="8.7475368846970554"/>
    <n v="8.8210455980138356"/>
    <n v="5.2926273588083017"/>
    <n v="0.74936644615529657"/>
    <n v="0.44584795538720973"/>
    <n v="17.389415477178702"/>
    <n v="9.8334114983183937E-3"/>
    <n v="2.2553696097060535E-2"/>
    <n v="0.11761394130685116"/>
    <n v="13.404971032734263"/>
    <n v="7.3104813252525241E-2"/>
  </r>
  <r>
    <n v="2020"/>
    <n v="12"/>
    <x v="11"/>
    <s v="2"/>
    <n v="201"/>
    <n v="451"/>
    <x v="6"/>
    <s v="MAP"/>
    <x v="0"/>
    <n v="112"/>
    <x v="0"/>
    <n v="45"/>
    <x v="1"/>
    <n v="0"/>
    <n v="10"/>
    <n v="0"/>
    <n v="7.3"/>
    <n v="7.1"/>
    <n v="2.2999999999999998"/>
    <n v="24"/>
    <n v="16"/>
    <n v="12"/>
    <n v="12.70312522468544"/>
    <n v="24.8"/>
    <n v="698"/>
    <n v="2876"/>
    <n v="542"/>
    <n v="16"/>
    <n v="20.695636807594749"/>
    <n v="2.6085901539999998"/>
    <m/>
    <m/>
    <n v="5.7"/>
    <n v="3"/>
    <n v="3.1024608809999998"/>
    <n v="3.6"/>
    <n v="2.7"/>
    <n v="1.4"/>
    <n v="2.6670540909999998"/>
    <n v="3.18"/>
    <n v="0.3947"/>
    <n v="60.1"/>
    <n v="30.5"/>
    <n v="29.6"/>
    <n v="681.60845814977972"/>
    <n v="765.2604052863436"/>
    <n v="0.52"/>
    <n v="413.2"/>
    <n v="34"/>
    <n v="256.2"/>
    <n v="30.5"/>
    <n v="309.50421940928271"/>
    <n v="7127.05"/>
    <n v="8001.7334090909089"/>
    <n v="10.28"/>
    <n v="0"/>
    <n v="10.7"/>
    <n v="57.7"/>
    <n v="30.75"/>
    <n v="6"/>
    <n v="40.45138211382114"/>
    <n v="41.760791014615357"/>
    <n v="2505.6474608769213"/>
    <n v="2814.2976708303963"/>
    <n v="2.81"/>
    <n v="4.37"/>
    <n v="0.32100000000000001"/>
    <n v="2.4300000000000002"/>
    <n v="0.35"/>
    <n v="29.786289621145375"/>
    <n v="2.1879631506607931"/>
    <n v="16.563085533039647"/>
    <n v="2.3856296035242286"/>
    <n v="33.441879711013215"/>
    <n v="2.4564859009691631"/>
    <n v="18.59582784845815"/>
    <n v="2.6784114185022023"/>
    <n v="3.52"/>
    <n v="0.215"/>
    <n v="1.78"/>
    <n v="0.27300000000000002"/>
    <n v="0.72"/>
    <n v="7.0999999999999994E-2"/>
    <n v="1.2"/>
    <n v="0.09"/>
    <n v="51.31476"/>
    <n v="5.0602054999999995"/>
    <n v="85.524600000000007"/>
    <n v="6.414345"/>
    <n v="57.612480545454545"/>
    <n v="5.6812307204545451"/>
    <n v="96.020800909090923"/>
    <n v="7.2015600681818182"/>
    <n v="2.21"/>
    <n v="0.29399999999999998"/>
    <n v="0.28999999999999998"/>
    <n v="0.13800000000000001"/>
    <n v="55.374808885379956"/>
    <n v="7.3666035349781485"/>
    <n v="7.266377636543071"/>
    <n v="3.4577934960101517"/>
    <n v="62.170808157676589"/>
    <n v="8.2706866960891023"/>
    <n v="8.1581603464824468"/>
    <n v="3.8821590614295793"/>
    <n v="0.55352399007239372"/>
    <n v="0.42154366442859847"/>
    <n v="-1.780051759324528"/>
    <n v="1.9153720367636615E-2"/>
    <n v="4.3930551301918842E-2"/>
    <m/>
    <m/>
    <m/>
  </r>
  <r>
    <n v="2020"/>
    <n v="12"/>
    <x v="11"/>
    <s v="2"/>
    <n v="202"/>
    <n v="452"/>
    <x v="2"/>
    <s v="MAP"/>
    <x v="0"/>
    <n v="112"/>
    <x v="2"/>
    <n v="135"/>
    <x v="1"/>
    <n v="0"/>
    <n v="10"/>
    <n v="0"/>
    <n v="7.3"/>
    <n v="7.1"/>
    <n v="2.2999999999999998"/>
    <n v="24"/>
    <n v="16"/>
    <n v="12"/>
    <n v="12.70312522468544"/>
    <n v="24.8"/>
    <n v="698"/>
    <n v="2876"/>
    <n v="542"/>
    <n v="16"/>
    <n v="20.695636807594749"/>
    <n v="2.6085901539999998"/>
    <m/>
    <m/>
    <n v="5.7"/>
    <n v="3"/>
    <n v="3.1024608809999998"/>
    <n v="3.6"/>
    <n v="2.7"/>
    <n v="1.4"/>
    <n v="2.6670540909999998"/>
    <n v="3.18"/>
    <n v="0.4229"/>
    <n v="59.7"/>
    <n v="30.5"/>
    <n v="29.200000000000003"/>
    <n v="672.39753303964767"/>
    <n v="754.91904845814986"/>
    <n v="0.46"/>
    <n v="337.3"/>
    <n v="34"/>
    <n v="211.4"/>
    <n v="30.5"/>
    <n v="274.36201780415433"/>
    <n v="6317.82"/>
    <n v="7093.1888181818185"/>
    <n v="14.48"/>
    <n v="0"/>
    <n v="9.7799999999999994"/>
    <n v="56"/>
    <n v="30.75"/>
    <n v="6"/>
    <n v="56.97821138211382"/>
    <n v="59.428603825367738"/>
    <n v="3565.7162295220642"/>
    <n v="4004.9476377950091"/>
    <n v="4"/>
    <n v="4.83"/>
    <n v="0.44600000000000001"/>
    <n v="2.54"/>
    <n v="0.37"/>
    <n v="32.476800845814985"/>
    <n v="2.9988929973568288"/>
    <n v="17.07889733920705"/>
    <n v="2.4878708722466967"/>
    <n v="36.462590040528646"/>
    <n v="3.3669389561233483"/>
    <n v="19.174943830837005"/>
    <n v="2.7932004792951548"/>
    <n v="3.63"/>
    <n v="0.25700000000000001"/>
    <n v="1.87"/>
    <n v="0.26600000000000001"/>
    <n v="0.65"/>
    <n v="7.0000000000000007E-2"/>
    <n v="1.54"/>
    <n v="9.4E-2"/>
    <n v="41.065829999999998"/>
    <n v="4.4224740000000002"/>
    <n v="97.294427999999996"/>
    <n v="5.9387507999999993"/>
    <n v="46.105727318181813"/>
    <n v="4.9652321727272737"/>
    <n v="109.23510779999999"/>
    <n v="6.667597489090908"/>
    <n v="2.11"/>
    <n v="0.32300000000000001"/>
    <n v="0.32"/>
    <n v="0.13900000000000001"/>
    <n v="75.236612442915543"/>
    <n v="11.517263421356269"/>
    <n v="11.410291934470607"/>
    <n v="4.95634555903567"/>
    <n v="84.470196697273366"/>
    <n v="12.9307457503409"/>
    <n v="12.810645944610181"/>
    <n v="5.5646243321900473"/>
    <n v="0.75206164602995307"/>
    <n v="0.21968647214306661"/>
    <n v="8.2262787984815482"/>
    <n v="3.5599836467171651E-2"/>
    <n v="8.1651001071494617E-2"/>
    <m/>
    <m/>
    <m/>
  </r>
  <r>
    <n v="2020"/>
    <n v="12"/>
    <x v="11"/>
    <s v="2"/>
    <n v="203"/>
    <n v="453"/>
    <x v="0"/>
    <s v="MAP_ES"/>
    <x v="0"/>
    <n v="112"/>
    <x v="0"/>
    <n v="45"/>
    <x v="0"/>
    <n v="11"/>
    <n v="10"/>
    <n v="0"/>
    <n v="7.3"/>
    <n v="7.1"/>
    <n v="2.2999999999999998"/>
    <n v="24"/>
    <n v="16"/>
    <n v="12"/>
    <n v="12.70312522468544"/>
    <n v="24.8"/>
    <n v="698"/>
    <n v="2876"/>
    <n v="542"/>
    <n v="16"/>
    <n v="20.695636807594749"/>
    <n v="2.6085901539999998"/>
    <m/>
    <m/>
    <n v="5.7"/>
    <n v="3"/>
    <n v="3.1024608809999998"/>
    <n v="3.6"/>
    <n v="2.7"/>
    <n v="1.4"/>
    <n v="2.6670540909999998"/>
    <n v="3.18"/>
    <n v="0.504"/>
    <n v="80.8"/>
    <n v="30.5"/>
    <n v="50.3"/>
    <n v="1158.2738325991188"/>
    <n v="1300.4256211453744"/>
    <n v="0.74"/>
    <n v="257.8"/>
    <n v="34"/>
    <n v="222.6"/>
    <n v="30.5"/>
    <n v="635.18319928507594"/>
    <n v="14626.56"/>
    <n v="16421.637818181818"/>
    <n v="14.68"/>
    <n v="0"/>
    <n v="10.199999999999999"/>
    <n v="56.9"/>
    <n v="30.75"/>
    <n v="6"/>
    <n v="57.765203252032521"/>
    <n v="59.968962451243016"/>
    <n v="3598.1377470745811"/>
    <n v="4041.362896827859"/>
    <n v="4.04"/>
    <n v="4.05"/>
    <n v="0.40799999999999997"/>
    <n v="2.29"/>
    <n v="0.33500000000000002"/>
    <n v="46.910090220264316"/>
    <n v="4.7257572370044043"/>
    <n v="26.524470766519819"/>
    <n v="3.8802173392070483"/>
    <n v="52.667237656387663"/>
    <n v="5.3057365342731275"/>
    <n v="29.779746724229067"/>
    <n v="4.3564258308370043"/>
    <n v="3.44"/>
    <n v="0.22800000000000001"/>
    <n v="1.86"/>
    <n v="0.26800000000000002"/>
    <n v="0.72"/>
    <n v="9.1999999999999998E-2"/>
    <n v="1.28"/>
    <n v="8.4000000000000005E-2"/>
    <n v="105.31123199999999"/>
    <n v="13.4564352"/>
    <n v="187.21996799999999"/>
    <n v="12.2863104"/>
    <n v="118.23579229090907"/>
    <n v="15.107906792727272"/>
    <n v="210.19696407272727"/>
    <n v="13.794175767272728"/>
    <n v="2.0299999999999998"/>
    <n v="0.29399999999999998"/>
    <n v="0.31"/>
    <n v="0.126"/>
    <n v="73.042196265613995"/>
    <n v="10.578524976399269"/>
    <n v="11.1542270159312"/>
    <n v="4.5336535613139723"/>
    <n v="82.006465807302988"/>
    <n v="11.876798496230089"/>
    <n v="12.523154876977301"/>
    <n v="5.0900564983843228"/>
    <n v="0.73012636493754179"/>
    <n v="0.60534141163252231"/>
    <n v="25.488064373952419"/>
    <n v="0.30877122864349693"/>
    <n v="0.70819089138416724"/>
    <n v="0.46273240894402934"/>
    <n v="87.969354257078109"/>
    <n v="0.65201597884297524"/>
  </r>
  <r>
    <n v="2020"/>
    <n v="12"/>
    <x v="11"/>
    <s v="2"/>
    <n v="204"/>
    <n v="454"/>
    <x v="5"/>
    <s v="MAP_AS"/>
    <x v="0"/>
    <n v="112"/>
    <x v="0"/>
    <n v="45"/>
    <x v="0"/>
    <n v="11"/>
    <n v="10"/>
    <n v="0"/>
    <n v="7.3"/>
    <n v="7.1"/>
    <n v="2.2999999999999998"/>
    <n v="24"/>
    <n v="16"/>
    <n v="12"/>
    <n v="12.70312522468544"/>
    <n v="24.8"/>
    <n v="698"/>
    <n v="2876"/>
    <n v="542"/>
    <n v="16"/>
    <n v="20.695636807594749"/>
    <n v="2.6085901539999998"/>
    <m/>
    <m/>
    <n v="5.7"/>
    <n v="3"/>
    <n v="3.1024608809999998"/>
    <n v="3.6"/>
    <n v="2.7"/>
    <n v="1.4"/>
    <n v="2.6670540909999998"/>
    <n v="3.18"/>
    <n v="0.49130000000000001"/>
    <n v="67.900000000000006"/>
    <n v="30.5"/>
    <n v="37.400000000000006"/>
    <n v="861.22149779735696"/>
    <n v="966.91686343612355"/>
    <n v="0.6"/>
    <n v="280.2"/>
    <n v="34"/>
    <n v="174"/>
    <n v="30.5"/>
    <n v="349.71567831031678"/>
    <n v="8053.01"/>
    <n v="9041.3339545454546"/>
    <n v="12.54"/>
    <n v="0"/>
    <n v="10.4"/>
    <n v="56.5"/>
    <n v="30.75"/>
    <n v="6"/>
    <n v="49.344390243902438"/>
    <n v="51.112801917383329"/>
    <n v="3066.7681150429999"/>
    <n v="3444.5381873960241"/>
    <n v="3.44"/>
    <n v="4.18"/>
    <n v="0.36099999999999999"/>
    <n v="2.31"/>
    <n v="0.36599999999999999"/>
    <n v="35.99905860792952"/>
    <n v="3.1090096070484585"/>
    <n v="19.894216599118945"/>
    <n v="3.1520706819383264"/>
    <n v="40.41712489162996"/>
    <n v="3.4905698770044054"/>
    <n v="22.33577954537445"/>
    <n v="3.5389157201762118"/>
    <n v="3.48"/>
    <n v="0.216"/>
    <n v="1.96"/>
    <n v="0.29299999999999998"/>
    <n v="0.74"/>
    <n v="7.3999999999999996E-2"/>
    <n v="1.45"/>
    <n v="0.123"/>
    <n v="59.592274000000003"/>
    <n v="5.9592274000000005"/>
    <n v="116.76864499999999"/>
    <n v="9.9052023000000009"/>
    <n v="66.905871263636371"/>
    <n v="6.6905871263636367"/>
    <n v="131.09934234090909"/>
    <n v="11.120840764090909"/>
    <n v="2.34"/>
    <n v="0.28100000000000003"/>
    <n v="0.28000000000000003"/>
    <n v="0.14199999999999999"/>
    <n v="71.762373892006181"/>
    <n v="8.6176184032708303"/>
    <n v="8.5869507221204007"/>
    <n v="4.3548107233610596"/>
    <n v="80.569574324206926"/>
    <n v="9.6752352073086136"/>
    <n v="9.6408037652897232"/>
    <n v="4.8892647666826443"/>
    <n v="0.71733332057165211"/>
    <n v="0.49313125419513826"/>
    <n v="12.225293053244979"/>
    <n v="7.2796051859383301E-2"/>
    <n v="0.16696342169583325"/>
    <n v="0.44447861515296766"/>
    <n v="33.712562490547661"/>
    <n v="0.40898552400826449"/>
  </r>
  <r>
    <n v="2020"/>
    <n v="12"/>
    <x v="11"/>
    <s v="2"/>
    <n v="205"/>
    <n v="455"/>
    <x v="1"/>
    <s v="MAP"/>
    <x v="0"/>
    <n v="112"/>
    <x v="1"/>
    <n v="90"/>
    <x v="1"/>
    <n v="0"/>
    <n v="10"/>
    <n v="0"/>
    <n v="7.3"/>
    <n v="7.1"/>
    <n v="2.2999999999999998"/>
    <n v="24"/>
    <n v="16"/>
    <n v="12"/>
    <n v="12.70312522468544"/>
    <n v="24.8"/>
    <n v="698"/>
    <n v="2876"/>
    <n v="542"/>
    <n v="16"/>
    <n v="20.695636807594749"/>
    <n v="2.6085901539999998"/>
    <m/>
    <m/>
    <n v="5.7"/>
    <n v="3"/>
    <n v="3.1024608809999998"/>
    <n v="3.6"/>
    <n v="2.7"/>
    <n v="1.4"/>
    <n v="2.6670540909999998"/>
    <n v="3.18"/>
    <n v="0.50290000000000001"/>
    <n v="75.099999999999994"/>
    <n v="30.5"/>
    <n v="44.599999999999994"/>
    <n v="1027.0181497797355"/>
    <n v="1153.0612863436122"/>
    <n v="0.57999999999999996"/>
    <n v="275.7"/>
    <n v="34"/>
    <n v="177.2"/>
    <n v="30.5"/>
    <n v="352.03144393876704"/>
    <n v="8106.34"/>
    <n v="9101.2090000000007"/>
    <n v="13.11"/>
    <n v="0"/>
    <n v="11.2"/>
    <n v="58.7"/>
    <n v="30.75"/>
    <n v="6"/>
    <n v="51.58731707317073"/>
    <n v="52.959002960665444"/>
    <n v="3177.5401776399267"/>
    <n v="3568.9553540673901"/>
    <n v="3.57"/>
    <n v="4.47"/>
    <n v="0.40100000000000002"/>
    <n v="2.58"/>
    <n v="0.36599999999999999"/>
    <n v="45.907711295154172"/>
    <n v="4.1183427806167403"/>
    <n v="26.497068264317175"/>
    <n v="3.7588864281938319"/>
    <n v="51.541839499559451"/>
    <n v="4.623775758237886"/>
    <n v="29.748981187665194"/>
    <n v="4.2202043080176201"/>
    <n v="3.23"/>
    <n v="0.219"/>
    <n v="1.81"/>
    <n v="0.251"/>
    <n v="0.55000000000000004"/>
    <n v="5.0999999999999997E-2"/>
    <n v="1.66"/>
    <n v="8.2000000000000003E-2"/>
    <n v="44.584870000000002"/>
    <n v="4.1342333999999994"/>
    <n v="134.56524400000001"/>
    <n v="6.6471988"/>
    <n v="50.056649500000006"/>
    <n v="4.641616589999999"/>
    <n v="151.08006940000001"/>
    <n v="7.4629913800000001"/>
    <n v="2.13"/>
    <n v="0.27200000000000002"/>
    <n v="0.24"/>
    <n v="0.13200000000000001"/>
    <n v="67.681605783730433"/>
    <n v="8.642909283180602"/>
    <n v="7.6260964263358231"/>
    <n v="4.1943530344847035"/>
    <n v="75.987984675370072"/>
    <n v="9.7036299679345852"/>
    <n v="8.5620264422952186"/>
    <n v="4.7091145432623716"/>
    <n v="0.67654215413117835"/>
    <n v="0.24728924485052459"/>
    <n v="7.4950594896376668"/>
    <n v="1.3947183977050928E-2"/>
    <n v="3.1988954075804883E-2"/>
    <m/>
    <m/>
    <m/>
  </r>
  <r>
    <n v="2020"/>
    <n v="12"/>
    <x v="11"/>
    <s v="2"/>
    <n v="206"/>
    <n v="456"/>
    <x v="3"/>
    <s v="MESZ"/>
    <x v="0"/>
    <n v="112"/>
    <x v="0"/>
    <n v="45"/>
    <x v="0"/>
    <n v="11"/>
    <n v="10"/>
    <n v="0"/>
    <n v="7.3"/>
    <n v="7.1"/>
    <n v="2.2999999999999998"/>
    <n v="24"/>
    <n v="16"/>
    <n v="12"/>
    <n v="12.70312522468544"/>
    <n v="24.8"/>
    <n v="698"/>
    <n v="2876"/>
    <n v="542"/>
    <n v="16"/>
    <n v="20.695636807594749"/>
    <n v="2.6085901539999998"/>
    <m/>
    <m/>
    <n v="5.7"/>
    <n v="3"/>
    <n v="3.1024608809999998"/>
    <n v="3.6"/>
    <n v="2.7"/>
    <n v="1.4"/>
    <n v="2.6670540909999998"/>
    <n v="3.18"/>
    <n v="0.44619999999999999"/>
    <n v="72.5"/>
    <n v="30.5"/>
    <n v="42"/>
    <n v="967.14713656387664"/>
    <n v="1085.8424669603523"/>
    <n v="0.48"/>
    <n v="254.2"/>
    <n v="34"/>
    <n v="177.5"/>
    <n v="30.5"/>
    <n v="320.43596730245235"/>
    <n v="7378.78"/>
    <n v="8284.3575454545444"/>
    <n v="11.71"/>
    <n v="0"/>
    <n v="10.199999999999999"/>
    <n v="57.5"/>
    <n v="30.75"/>
    <n v="6"/>
    <n v="46.078373983739844"/>
    <n v="47.836277268668653"/>
    <n v="2870.1766361201189"/>
    <n v="3223.7302126603695"/>
    <n v="3.22"/>
    <n v="4.3899999999999997"/>
    <n v="0.35899999999999999"/>
    <n v="3.49"/>
    <n v="0.38700000000000001"/>
    <n v="42.457759295154176"/>
    <n v="3.4720582202643171"/>
    <n v="33.753435066079298"/>
    <n v="3.7428594185022028"/>
    <n v="47.668484299559459"/>
    <n v="3.898174456387665"/>
    <n v="37.895902096916302"/>
    <n v="4.2022103471365639"/>
    <n v="3.52"/>
    <n v="0.219"/>
    <n v="1.92"/>
    <n v="0.27"/>
    <n v="0.54"/>
    <n v="5.3999999999999999E-2"/>
    <n v="1.59"/>
    <n v="7.0999999999999994E-2"/>
    <n v="39.845412000000003"/>
    <n v="3.9845411999999998"/>
    <n v="117.322602"/>
    <n v="5.238933799999999"/>
    <n v="44.735530745454547"/>
    <n v="4.4735530745454541"/>
    <n v="131.72128497272726"/>
    <n v="5.8818938572727264"/>
    <n v="2.27"/>
    <n v="0.29699999999999999"/>
    <n v="0.28000000000000003"/>
    <n v="0.14099999999999999"/>
    <n v="65.153009639926708"/>
    <n v="8.5244246092767533"/>
    <n v="8.0364945811363349"/>
    <n v="4.0469490569293667"/>
    <n v="73.149060823008625"/>
    <n v="9.5706039931425355"/>
    <n v="9.0227916433667037"/>
    <n v="4.5436200775525162"/>
    <n v="0.65126642578154181"/>
    <n v="0.48779836866169901"/>
    <n v="7.3184491702304308"/>
    <n v="2.120349039306646E-2"/>
    <n v="4.8631858699693713E-2"/>
    <n v="0.4130563706865924"/>
    <n v="13.639110241851789"/>
    <n v="-6.7282376611570313E-2"/>
  </r>
  <r>
    <n v="2020"/>
    <n v="12"/>
    <x v="11"/>
    <s v="2"/>
    <n v="207"/>
    <n v="457"/>
    <x v="7"/>
    <s v="Urea"/>
    <x v="0"/>
    <n v="112"/>
    <x v="3"/>
    <n v="0"/>
    <x v="1"/>
    <n v="0"/>
    <n v="10"/>
    <n v="0"/>
    <n v="7.3"/>
    <n v="7.1"/>
    <n v="2.2999999999999998"/>
    <n v="24"/>
    <n v="16"/>
    <n v="12"/>
    <n v="12.70312522468544"/>
    <n v="24.8"/>
    <n v="698"/>
    <n v="2876"/>
    <n v="542"/>
    <n v="16"/>
    <n v="20.695636807594749"/>
    <n v="2.6085901539999998"/>
    <m/>
    <m/>
    <n v="5.7"/>
    <n v="3"/>
    <n v="3.1024608809999998"/>
    <n v="3.6"/>
    <n v="2.7"/>
    <n v="1.4"/>
    <n v="2.6670540909999998"/>
    <n v="3.18"/>
    <n v="0.38619999999999999"/>
    <n v="63.3"/>
    <n v="30.5"/>
    <n v="32.799999999999997"/>
    <n v="755.29585903083694"/>
    <n v="847.99125991189419"/>
    <n v="0.56000000000000005"/>
    <n v="367.6"/>
    <n v="34"/>
    <n v="221.2"/>
    <n v="30.5"/>
    <n v="320.11990407673858"/>
    <n v="7371.5"/>
    <n v="8276.1840909090915"/>
    <n v="11.86"/>
    <n v="0"/>
    <n v="10.6"/>
    <n v="57.4"/>
    <n v="30.75"/>
    <n v="6"/>
    <n v="46.668617886178858"/>
    <n v="48.233230508952488"/>
    <n v="2893.9938305371493"/>
    <n v="3250.4812523896794"/>
    <n v="3.25"/>
    <n v="4.1100000000000003"/>
    <n v="0.27700000000000002"/>
    <n v="2.75"/>
    <n v="0.35299999999999998"/>
    <n v="31.0426598061674"/>
    <n v="2.0921695295154183"/>
    <n v="20.770636123348016"/>
    <n v="2.6661943823788543"/>
    <n v="34.852440782378856"/>
    <n v="2.3489357899559469"/>
    <n v="23.31975964757709"/>
    <n v="2.9934091474889861"/>
    <n v="3.32"/>
    <n v="0.19900000000000001"/>
    <n v="1.87"/>
    <n v="0.25"/>
    <n v="0.59"/>
    <n v="5.5E-2"/>
    <n v="1.65"/>
    <n v="8.4000000000000005E-2"/>
    <n v="43.491849999999999"/>
    <n v="4.0543250000000004"/>
    <n v="121.62975"/>
    <n v="6.1920600000000006"/>
    <n v="48.829486136363641"/>
    <n v="4.5519012500000002"/>
    <n v="136.55703750000001"/>
    <n v="6.9519946363636373"/>
    <n v="2.23"/>
    <n v="0.317"/>
    <n v="0.32"/>
    <n v="0.14199999999999999"/>
    <n v="64.536062420978425"/>
    <n v="9.1739604428027626"/>
    <n v="9.2607802577188778"/>
    <n v="4.109471239362751"/>
    <n v="72.45639735446214"/>
    <n v="10.299855588055829"/>
    <n v="10.397330562075286"/>
    <n v="4.6138154369209072"/>
    <n v="0.64509945034324856"/>
    <m/>
    <m/>
    <m/>
    <m/>
    <m/>
    <m/>
    <m/>
  </r>
  <r>
    <n v="2020"/>
    <n v="12"/>
    <x v="11"/>
    <s v="2"/>
    <n v="208"/>
    <n v="458"/>
    <x v="8"/>
    <s v="MES10"/>
    <x v="0"/>
    <n v="112"/>
    <x v="0"/>
    <n v="45"/>
    <x v="0"/>
    <n v="11"/>
    <n v="10"/>
    <n v="0"/>
    <n v="7.3"/>
    <n v="7.1"/>
    <n v="2.2999999999999998"/>
    <n v="24"/>
    <n v="16"/>
    <n v="12"/>
    <n v="12.70312522468544"/>
    <n v="24.8"/>
    <n v="698"/>
    <n v="2876"/>
    <n v="542"/>
    <n v="16"/>
    <n v="20.695636807594749"/>
    <n v="2.6085901539999998"/>
    <m/>
    <m/>
    <n v="5.7"/>
    <n v="3"/>
    <n v="3.1024608809999998"/>
    <n v="3.6"/>
    <n v="2.7"/>
    <n v="1.4"/>
    <n v="2.6670540909999998"/>
    <n v="3.18"/>
    <n v="0.36709999999999998"/>
    <n v="63"/>
    <n v="30.5"/>
    <n v="32.5"/>
    <n v="748.38766519823787"/>
    <n v="840.23524229074894"/>
    <n v="0.56000000000000005"/>
    <n v="294.89999999999998"/>
    <n v="34"/>
    <n v="185.4"/>
    <n v="30.5"/>
    <n v="332.47987734764286"/>
    <n v="7656.12"/>
    <n v="8595.7347272727275"/>
    <n v="11.18"/>
    <n v="0"/>
    <n v="9.7100000000000009"/>
    <n v="56.2"/>
    <n v="30.75"/>
    <n v="6"/>
    <n v="43.992845528455284"/>
    <n v="45.920393326754073"/>
    <n v="2755.2235996052445"/>
    <n v="3094.6170521020722"/>
    <n v="3.09"/>
    <n v="4.51"/>
    <n v="0.38400000000000001"/>
    <n v="3.2"/>
    <n v="0.69599999999999995"/>
    <n v="33.752283700440529"/>
    <n v="2.8738086343612337"/>
    <n v="23.948405286343611"/>
    <n v="5.208778149779735"/>
    <n v="37.89460942731278"/>
    <n v="3.2265033303964756"/>
    <n v="26.887527753303964"/>
    <n v="5.8480372863436116"/>
    <n v="3.89"/>
    <n v="0.23"/>
    <n v="2.0099999999999998"/>
    <n v="0.28599999999999998"/>
    <n v="0.65"/>
    <n v="6.7000000000000004E-2"/>
    <n v="1.91"/>
    <n v="0.10199999999999999"/>
    <n v="49.764780000000002"/>
    <n v="5.1296004000000002"/>
    <n v="146.23189199999999"/>
    <n v="7.8092423999999987"/>
    <n v="55.872275727272722"/>
    <n v="5.7591422672727273"/>
    <n v="164.17853329090909"/>
    <n v="8.7676494218181809"/>
    <n v="2.4"/>
    <n v="0.26700000000000002"/>
    <n v="0.28000000000000003"/>
    <n v="0.13900000000000001"/>
    <n v="66.125366390525869"/>
    <n v="7.3564470109460034"/>
    <n v="7.7146260788946854"/>
    <n v="3.8297608034512902"/>
    <n v="74.240752265726769"/>
    <n v="8.2592836895621033"/>
    <n v="8.661421097668125"/>
    <n v="4.2997769020566761"/>
    <n v="0.66098605821367418"/>
    <n v="0.42096247143537729"/>
    <n v="4.4492678244904909"/>
    <n v="2.0631687929662905E-2"/>
    <n v="4.7320385159777302E-2"/>
    <n v="0.39088880927787967"/>
    <n v="1.9015501910974886"/>
    <n v="0.19505903834710736"/>
  </r>
  <r>
    <n v="2020"/>
    <n v="12"/>
    <x v="11"/>
    <s v="2"/>
    <n v="209"/>
    <n v="459"/>
    <x v="9"/>
    <s v="MAP_AS"/>
    <x v="0"/>
    <n v="112"/>
    <x v="0"/>
    <n v="45"/>
    <x v="2"/>
    <n v="45"/>
    <n v="10"/>
    <n v="0"/>
    <n v="7.3"/>
    <n v="7.1"/>
    <n v="2.2999999999999998"/>
    <n v="24"/>
    <n v="16"/>
    <n v="12"/>
    <n v="12.70312522468544"/>
    <n v="24.8"/>
    <n v="698"/>
    <n v="2876"/>
    <n v="542"/>
    <n v="16"/>
    <n v="20.695636807594749"/>
    <n v="2.6085901539999998"/>
    <m/>
    <m/>
    <n v="5.7"/>
    <n v="3"/>
    <n v="3.1024608809999998"/>
    <n v="3.6"/>
    <n v="2.7"/>
    <n v="1.4"/>
    <n v="2.6670540909999998"/>
    <n v="3.18"/>
    <n v="0.36130000000000001"/>
    <n v="50.9"/>
    <n v="30.5"/>
    <n v="20.399999999999999"/>
    <n v="469.75718061674007"/>
    <n v="527.40919823788545"/>
    <n v="0.52"/>
    <n v="338.5"/>
    <n v="34"/>
    <n v="208.4"/>
    <n v="30.5"/>
    <n v="303.80295566502468"/>
    <n v="6995.77"/>
    <n v="7854.3417727272727"/>
    <n v="11.55"/>
    <n v="0"/>
    <n v="10.199999999999999"/>
    <n v="56.6"/>
    <n v="30.75"/>
    <n v="6"/>
    <n v="45.448780487804882"/>
    <n v="47.182664598900331"/>
    <n v="2830.9598759340197"/>
    <n v="3179.6826606513464"/>
    <n v="3.18"/>
    <n v="4.6100000000000003"/>
    <n v="0.36799999999999999"/>
    <n v="2.72"/>
    <n v="0.39800000000000002"/>
    <n v="21.655806026431719"/>
    <n v="1.7287064246696036"/>
    <n v="12.777395312775331"/>
    <n v="1.8696335788546254"/>
    <n v="24.313564038766518"/>
    <n v="1.9408658495154187"/>
    <n v="14.345530192070484"/>
    <n v="2.0990886089867837"/>
    <n v="3.72"/>
    <n v="0.22900000000000001"/>
    <n v="1.85"/>
    <n v="0.33700000000000002"/>
    <n v="0.9"/>
    <n v="8.8999999999999996E-2"/>
    <n v="1.74"/>
    <n v="0.123"/>
    <n v="62.961930000000009"/>
    <n v="6.2262352999999999"/>
    <n v="121.726398"/>
    <n v="8.6047971000000008"/>
    <n v="70.689075954545473"/>
    <n v="6.9903641777272734"/>
    <n v="136.66554684545454"/>
    <n v="9.6608403804545464"/>
    <n v="2.13"/>
    <n v="0.33200000000000002"/>
    <n v="0.33"/>
    <n v="0.13300000000000001"/>
    <n v="60.299445357394617"/>
    <n v="9.3987867881009457"/>
    <n v="9.3421675905822656"/>
    <n v="3.7651766349922462"/>
    <n v="67.699831833074867"/>
    <n v="10.552274257549699"/>
    <n v="10.488706340335545"/>
    <n v="4.2272664947412943"/>
    <n v="0.60275042506177545"/>
    <n v="0.53783253096583583"/>
    <n v="6.339614681141029"/>
    <n v="9.8947520783932749E-2"/>
    <n v="0.22694385500902006"/>
    <n v="9.3939255438695426E-2"/>
    <n v="2.3551702366965905"/>
    <n v="6.7529786232323252E-2"/>
  </r>
  <r>
    <n v="2020"/>
    <n v="12"/>
    <x v="11"/>
    <s v="2"/>
    <n v="210"/>
    <n v="460"/>
    <x v="4"/>
    <s v="Check"/>
    <x v="1"/>
    <n v="0"/>
    <x v="3"/>
    <n v="0"/>
    <x v="1"/>
    <n v="0"/>
    <n v="10"/>
    <n v="0"/>
    <n v="7.3"/>
    <n v="7.1"/>
    <n v="2.2999999999999998"/>
    <n v="24"/>
    <n v="16"/>
    <n v="12"/>
    <n v="12.70312522468544"/>
    <n v="24.8"/>
    <n v="698"/>
    <n v="2876"/>
    <n v="542"/>
    <n v="16"/>
    <n v="20.695636807594749"/>
    <n v="2.6085901539999998"/>
    <m/>
    <m/>
    <n v="5.7"/>
    <n v="3"/>
    <n v="3.1024608809999998"/>
    <n v="3.6"/>
    <n v="2.7"/>
    <n v="1.4"/>
    <n v="2.6670540909999998"/>
    <n v="3.18"/>
    <n v="0.41570000000000001"/>
    <n v="68.8"/>
    <n v="30.5"/>
    <n v="38.299999999999997"/>
    <n v="881.94607929515405"/>
    <n v="990.1849162995594"/>
    <n v="0.42"/>
    <n v="286.7"/>
    <n v="34"/>
    <n v="187.4"/>
    <n v="30.5"/>
    <n v="260.7756232686981"/>
    <n v="6004.96"/>
    <n v="6741.9323636363642"/>
    <n v="11.88"/>
    <n v="0"/>
    <n v="10.7"/>
    <n v="57.4"/>
    <n v="30.75"/>
    <n v="6"/>
    <n v="46.747317073170734"/>
    <n v="48.260525024672219"/>
    <n v="2895.6315014803331"/>
    <n v="3252.3206546172287"/>
    <n v="3.25"/>
    <n v="3.65"/>
    <n v="0.307"/>
    <n v="3.08"/>
    <n v="0.32100000000000001"/>
    <n v="32.191031894273124"/>
    <n v="2.707574463436123"/>
    <n v="27.163939242290745"/>
    <n v="2.8310469145374446"/>
    <n v="36.141749444933915"/>
    <n v="3.0398676930396471"/>
    <n v="30.497695422026425"/>
    <n v="3.1784935813215855"/>
    <n v="2.54"/>
    <n v="0.19600000000000001"/>
    <n v="1.71"/>
    <n v="0.21099999999999999"/>
    <n v="0.47"/>
    <n v="5.3999999999999999E-2"/>
    <n v="1.3"/>
    <n v="5.8999999999999997E-2"/>
    <n v="28.223311999999996"/>
    <n v="3.2426784"/>
    <n v="78.064480000000003"/>
    <n v="3.5429263999999994"/>
    <n v="31.687082109090905"/>
    <n v="3.6406434763636359"/>
    <n v="87.645120727272726"/>
    <n v="3.977740094545454"/>
    <n v="1.58"/>
    <n v="0.33300000000000002"/>
    <n v="0.31"/>
    <n v="0.108"/>
    <n v="45.750977723389269"/>
    <n v="9.6424528999295092"/>
    <n v="8.9764576545890318"/>
    <n v="3.1272820215987598"/>
    <n v="51.365870443987042"/>
    <n v="10.82584484673904"/>
    <n v="10.078113821288595"/>
    <n v="3.5110848151586076"/>
    <m/>
    <m/>
    <m/>
    <m/>
    <m/>
    <m/>
    <m/>
    <m/>
  </r>
  <r>
    <n v="2020"/>
    <n v="12"/>
    <x v="11"/>
    <s v="3"/>
    <n v="301"/>
    <n v="461"/>
    <x v="7"/>
    <s v="Urea"/>
    <x v="0"/>
    <n v="112"/>
    <x v="3"/>
    <n v="0"/>
    <x v="1"/>
    <n v="0"/>
    <n v="10"/>
    <n v="8.9999999999999993E-3"/>
    <n v="7.2"/>
    <n v="7.1"/>
    <n v="2.2999999999999998"/>
    <n v="18"/>
    <n v="14"/>
    <n v="10"/>
    <n v="10.774972288795686"/>
    <n v="22.799999999999997"/>
    <n v="734"/>
    <n v="3100"/>
    <n v="565"/>
    <n v="19"/>
    <n v="22.110052308631449"/>
    <n v="2.3988285340000002"/>
    <m/>
    <m/>
    <n v="3.8"/>
    <n v="2.6"/>
    <n v="2.3068970790000001"/>
    <n v="3.3"/>
    <n v="2.5"/>
    <n v="1.6"/>
    <n v="2.1598233329999998"/>
    <n v="3.2"/>
    <n v="0.41860000000000003"/>
    <n v="79.7"/>
    <n v="30.5"/>
    <n v="49.2"/>
    <n v="1132.9437885462555"/>
    <n v="1271.9868898678415"/>
    <n v="0.57999999999999996"/>
    <n v="320.39999999999998"/>
    <n v="34"/>
    <n v="206.8"/>
    <n v="30.5"/>
    <n v="357.03212290502802"/>
    <n v="8221.49"/>
    <n v="9230.4910454545461"/>
    <n v="10.84"/>
    <n v="0"/>
    <n v="10.9"/>
    <n v="58"/>
    <n v="31"/>
    <n v="6"/>
    <n v="42.310967741935478"/>
    <n v="43.582742494872257"/>
    <n v="2614.9645496923354"/>
    <n v="2937.0806374044369"/>
    <n v="2.94"/>
    <n v="4.01"/>
    <n v="0.28299999999999997"/>
    <n v="2.5"/>
    <n v="0.32"/>
    <n v="45.43104592070484"/>
    <n v="3.2062309215859028"/>
    <n v="28.323594713656391"/>
    <n v="3.6254201233480177"/>
    <n v="51.006674283700427"/>
    <n v="3.5997228983259908"/>
    <n v="31.799672246696037"/>
    <n v="4.0703580475770922"/>
    <n v="3.22"/>
    <n v="0.20200000000000001"/>
    <n v="1.96"/>
    <n v="0.26300000000000001"/>
    <n v="0.64"/>
    <n v="7.1999999999999995E-2"/>
    <n v="1.31"/>
    <n v="7.9000000000000001E-2"/>
    <n v="52.617536000000001"/>
    <n v="5.9194727999999994"/>
    <n v="107.701519"/>
    <n v="6.4949770999999998"/>
    <n v="59.075142690909097"/>
    <n v="6.6459535527272715"/>
    <n v="120.91943269545456"/>
    <n v="7.2920879259090912"/>
    <n v="2.25"/>
    <n v="0.26500000000000001"/>
    <n v="0.28000000000000003"/>
    <n v="0.13900000000000001"/>
    <n v="58.836702368077546"/>
    <n v="6.9296560566846885"/>
    <n v="7.32190073913854"/>
    <n v="3.6348007240723468"/>
    <n v="66.057570385977968"/>
    <n v="7.7801138454596268"/>
    <n v="8.2204976480328149"/>
    <n v="4.0808899038448621"/>
    <n v="0.58812891480838336"/>
    <m/>
    <m/>
    <m/>
    <m/>
    <m/>
    <m/>
    <m/>
  </r>
  <r>
    <n v="2020"/>
    <n v="12"/>
    <x v="11"/>
    <s v="3"/>
    <n v="302"/>
    <n v="462"/>
    <x v="4"/>
    <s v="Check"/>
    <x v="1"/>
    <n v="0"/>
    <x v="3"/>
    <n v="0"/>
    <x v="1"/>
    <n v="0"/>
    <n v="10"/>
    <n v="8.9999999999999993E-3"/>
    <n v="7.2"/>
    <n v="7.1"/>
    <n v="2.2999999999999998"/>
    <n v="18"/>
    <n v="14"/>
    <n v="10"/>
    <n v="10.774972288795686"/>
    <n v="22.799999999999997"/>
    <n v="734"/>
    <n v="3100"/>
    <n v="565"/>
    <n v="19"/>
    <n v="22.110052308631449"/>
    <n v="2.3988285340000002"/>
    <m/>
    <m/>
    <n v="3.8"/>
    <n v="2.6"/>
    <n v="2.3068970790000001"/>
    <n v="3.3"/>
    <n v="2.5"/>
    <n v="1.6"/>
    <n v="2.1598233329999998"/>
    <n v="3.2"/>
    <n v="0.3609"/>
    <n v="60.4"/>
    <n v="30.5"/>
    <n v="29.9"/>
    <n v="688.5166519823789"/>
    <n v="773.01642290748896"/>
    <n v="0.24"/>
    <n v="261.10000000000002"/>
    <n v="34"/>
    <n v="174.3"/>
    <n v="30.5"/>
    <n v="151.9682959048877"/>
    <n v="3499.42"/>
    <n v="3928.8942727272729"/>
    <n v="10.76"/>
    <n v="0"/>
    <n v="11.4"/>
    <n v="58"/>
    <n v="31"/>
    <n v="6"/>
    <n v="41.998709677419356"/>
    <n v="43.018331530859591"/>
    <n v="2581.0998918515756"/>
    <n v="2899.044469438747"/>
    <n v="2.9"/>
    <n v="3.92"/>
    <n v="0.28899999999999998"/>
    <n v="2.69"/>
    <n v="0.34399999999999997"/>
    <n v="26.989852757709251"/>
    <n v="1.9898131242290749"/>
    <n v="18.521097938325994"/>
    <n v="2.3684972828193835"/>
    <n v="30.302243777973569"/>
    <n v="2.234017462202643"/>
    <n v="20.794141776211458"/>
    <n v="2.6591764948017622"/>
    <n v="2.4900000000000002"/>
    <n v="0.20300000000000001"/>
    <n v="1.7"/>
    <n v="0.20200000000000001"/>
    <n v="0.74"/>
    <n v="0.14799999999999999"/>
    <n v="0.95"/>
    <n v="7.4999999999999997E-2"/>
    <n v="25.895708000000003"/>
    <n v="5.1791416000000003"/>
    <n v="33.244489999999999"/>
    <n v="2.624565"/>
    <n v="29.07381761818182"/>
    <n v="5.8147635236363646"/>
    <n v="37.324495590909088"/>
    <n v="2.9466707045454545"/>
    <n v="1.75"/>
    <n v="0.32"/>
    <n v="0.3"/>
    <n v="0.112"/>
    <n v="45.169248107402581"/>
    <n v="8.2595196539250431"/>
    <n v="7.7432996755547272"/>
    <n v="2.8908318788737652"/>
    <n v="50.712746738765624"/>
    <n v="9.27318797508857"/>
    <n v="8.6936137266455358"/>
    <n v="3.2456157912810002"/>
    <m/>
    <m/>
    <m/>
    <m/>
    <m/>
    <m/>
    <m/>
    <m/>
  </r>
  <r>
    <n v="2020"/>
    <n v="12"/>
    <x v="11"/>
    <s v="3"/>
    <n v="303"/>
    <n v="463"/>
    <x v="5"/>
    <s v="MAP_AS"/>
    <x v="0"/>
    <n v="112"/>
    <x v="0"/>
    <n v="45"/>
    <x v="0"/>
    <n v="11"/>
    <n v="10"/>
    <n v="8.9999999999999993E-3"/>
    <n v="7.2"/>
    <n v="7.1"/>
    <n v="2.2999999999999998"/>
    <n v="18"/>
    <n v="14"/>
    <n v="10"/>
    <n v="10.774972288795686"/>
    <n v="22.799999999999997"/>
    <n v="734"/>
    <n v="3100"/>
    <n v="565"/>
    <n v="19"/>
    <n v="22.110052308631449"/>
    <n v="2.3988285340000002"/>
    <m/>
    <m/>
    <n v="3.8"/>
    <n v="2.6"/>
    <n v="2.3068970790000001"/>
    <n v="3.3"/>
    <n v="2.5"/>
    <n v="1.6"/>
    <n v="2.1598233329999998"/>
    <n v="3.2"/>
    <n v="0.56599999999999995"/>
    <n v="73.5"/>
    <n v="30.5"/>
    <n v="43"/>
    <n v="990.17444933920706"/>
    <n v="1111.695859030837"/>
    <n v="0.57999999999999996"/>
    <n v="418.8"/>
    <n v="34"/>
    <n v="264.5"/>
    <n v="30.5"/>
    <n v="352.70270270270271"/>
    <n v="8121.8"/>
    <n v="9118.5663636363643"/>
    <n v="14.7"/>
    <n v="0"/>
    <n v="11.1"/>
    <n v="58"/>
    <n v="31"/>
    <n v="6"/>
    <n v="57.377419354838707"/>
    <n v="58.969393995897811"/>
    <n v="3538.1636397538687"/>
    <n v="3974.0010699235495"/>
    <n v="3.97"/>
    <n v="4.0999999999999996"/>
    <n v="0.32"/>
    <n v="2.31"/>
    <n v="0.36599999999999999"/>
    <n v="40.597152422907484"/>
    <n v="3.1685582378854629"/>
    <n v="22.873029779735681"/>
    <n v="3.6240384845814977"/>
    <n v="45.579530220264317"/>
    <n v="3.5574267488986786"/>
    <n v="25.680174343612336"/>
    <n v="4.0688068440528635"/>
    <n v="3.17"/>
    <n v="0.218"/>
    <n v="1.75"/>
    <n v="0.26800000000000002"/>
    <n v="0.94"/>
    <n v="8.3000000000000004E-2"/>
    <n v="1.7"/>
    <n v="0.10100000000000001"/>
    <n v="76.344919999999988"/>
    <n v="6.7410940000000004"/>
    <n v="138.07060000000001"/>
    <n v="8.2030180000000001"/>
    <n v="85.714523818181803"/>
    <n v="7.5684100818181825"/>
    <n v="155.01562818181819"/>
    <n v="9.209752027272728"/>
    <n v="1.93"/>
    <n v="0.28299999999999997"/>
    <n v="0.27"/>
    <n v="0.129"/>
    <n v="68.286558247249658"/>
    <n v="10.013003100503447"/>
    <n v="9.5530418273354467"/>
    <n v="4.5642310952824907"/>
    <n v="76.667181304866659"/>
    <n v="11.241871662837962"/>
    <n v="10.725460597053887"/>
    <n v="5.1243867297035228"/>
    <n v="0.68258923055729126"/>
    <n v="0.57298020707634867"/>
    <n v="23.991134887189986"/>
    <n v="0.12711737210346988"/>
    <n v="0.29155360574190337"/>
    <n v="0.4658533390639566"/>
    <n v="81.845551811231786"/>
    <n v="0.23525018429752073"/>
  </r>
  <r>
    <n v="2020"/>
    <n v="12"/>
    <x v="11"/>
    <s v="3"/>
    <n v="304"/>
    <n v="464"/>
    <x v="6"/>
    <s v="MAP"/>
    <x v="0"/>
    <n v="112"/>
    <x v="0"/>
    <n v="45"/>
    <x v="1"/>
    <n v="0"/>
    <n v="10"/>
    <n v="8.9999999999999993E-3"/>
    <n v="7.2"/>
    <n v="7.1"/>
    <n v="2.2999999999999998"/>
    <n v="18"/>
    <n v="14"/>
    <n v="10"/>
    <n v="10.774972288795686"/>
    <n v="22.799999999999997"/>
    <n v="734"/>
    <n v="3100"/>
    <n v="565"/>
    <n v="19"/>
    <n v="22.110052308631449"/>
    <n v="2.3988285340000002"/>
    <m/>
    <m/>
    <n v="3.8"/>
    <n v="2.6"/>
    <n v="2.3068970790000001"/>
    <n v="3.3"/>
    <n v="2.5"/>
    <n v="1.6"/>
    <n v="2.1598233329999998"/>
    <n v="3.2"/>
    <n v="0.47060000000000002"/>
    <n v="85"/>
    <n v="30.5"/>
    <n v="54.5"/>
    <n v="1254.9885462555064"/>
    <n v="1409.0098678414095"/>
    <n v="0.52"/>
    <n v="308.7"/>
    <n v="34"/>
    <n v="209.3"/>
    <n v="30.5"/>
    <n v="338.46377866763748"/>
    <n v="7793.91"/>
    <n v="8750.4353181818187"/>
    <n v="14.03"/>
    <n v="0"/>
    <n v="10.8"/>
    <n v="57.6"/>
    <n v="31"/>
    <n v="6"/>
    <n v="54.762258064516125"/>
    <n v="56.47160022375536"/>
    <n v="3388.2960134253217"/>
    <n v="3805.6724768972585"/>
    <n v="3.8"/>
    <n v="3.95"/>
    <n v="0.31900000000000001"/>
    <n v="2.0299999999999998"/>
    <n v="0.316"/>
    <n v="49.572047577092505"/>
    <n v="4.0034134625550655"/>
    <n v="25.476267488986778"/>
    <n v="3.9657638061674003"/>
    <n v="55.655889779735674"/>
    <n v="4.4947414784140962"/>
    <n v="28.602900317180612"/>
    <n v="4.4524711823788543"/>
    <n v="3.21"/>
    <n v="0.221"/>
    <n v="1.81"/>
    <n v="0.27100000000000002"/>
    <n v="0.63"/>
    <n v="4.8000000000000001E-2"/>
    <n v="1.63"/>
    <n v="7.2999999999999995E-2"/>
    <n v="49.101633"/>
    <n v="3.7410768000000001"/>
    <n v="127.04073299999999"/>
    <n v="5.6895542999999993"/>
    <n v="55.127742504545452"/>
    <n v="4.200208952727273"/>
    <n v="142.63209568636364"/>
    <n v="6.3878177822727258"/>
    <n v="2.1"/>
    <n v="0.28000000000000003"/>
    <n v="0.27"/>
    <n v="0.13"/>
    <n v="71.154216281931767"/>
    <n v="9.4872288375909015"/>
    <n v="9.1483992362483697"/>
    <n v="4.4047848174529181"/>
    <n v="79.886779189259755"/>
    <n v="10.651570558567968"/>
    <n v="10.271157324333398"/>
    <n v="4.945372045049413"/>
    <n v="0.71125420565103792"/>
    <n v="0.54289350451416762"/>
    <n v="20.250499486605744"/>
    <n v="3.9150655806560922E-2"/>
    <n v="8.979508212513973E-2"/>
    <m/>
    <m/>
    <m/>
  </r>
  <r>
    <n v="2020"/>
    <n v="12"/>
    <x v="11"/>
    <s v="3"/>
    <n v="305"/>
    <n v="465"/>
    <x v="2"/>
    <s v="MAP"/>
    <x v="0"/>
    <n v="112"/>
    <x v="2"/>
    <n v="135"/>
    <x v="1"/>
    <n v="0"/>
    <n v="10"/>
    <n v="8.9999999999999993E-3"/>
    <n v="7.2"/>
    <n v="7.1"/>
    <n v="2.2999999999999998"/>
    <n v="18"/>
    <n v="14"/>
    <n v="10"/>
    <n v="10.774972288795686"/>
    <n v="22.799999999999997"/>
    <n v="734"/>
    <n v="3100"/>
    <n v="565"/>
    <n v="19"/>
    <n v="22.110052308631449"/>
    <n v="2.3988285340000002"/>
    <m/>
    <m/>
    <n v="3.8"/>
    <n v="2.6"/>
    <n v="2.3068970790000001"/>
    <n v="3.3"/>
    <n v="2.5"/>
    <n v="1.6"/>
    <n v="2.1598233329999998"/>
    <n v="3.2"/>
    <n v="0.45090000000000002"/>
    <n v="70"/>
    <n v="30.5"/>
    <n v="39.5"/>
    <n v="909.57885462555066"/>
    <n v="1021.2089867841411"/>
    <n v="0.56000000000000005"/>
    <n v="218.1"/>
    <n v="34"/>
    <n v="149.80000000000001"/>
    <n v="30.5"/>
    <n v="362.88973384030425"/>
    <n v="8356.3799999999992"/>
    <n v="9381.9357272727266"/>
    <n v="12.67"/>
    <n v="0"/>
    <n v="11.5"/>
    <n v="59.2"/>
    <n v="31"/>
    <n v="6"/>
    <n v="49.453870967741935"/>
    <n v="50.597313071042329"/>
    <n v="3035.8387842625398"/>
    <n v="3409.7989254148797"/>
    <n v="3.41"/>
    <n v="4.3"/>
    <n v="0.432"/>
    <n v="2.12"/>
    <n v="0.374"/>
    <n v="39.111890748898674"/>
    <n v="3.9293806519823788"/>
    <n v="19.283071718061674"/>
    <n v="3.4018249162995593"/>
    <n v="43.911986431718063"/>
    <n v="4.4116228229074892"/>
    <n v="21.649630519823791"/>
    <n v="3.819321610572687"/>
    <n v="3.22"/>
    <n v="0.24199999999999999"/>
    <n v="1.72"/>
    <n v="0.247"/>
    <n v="0.65"/>
    <n v="5.8000000000000003E-2"/>
    <n v="1.59"/>
    <n v="8.1000000000000003E-2"/>
    <n v="54.316470000000002"/>
    <n v="4.8467003999999996"/>
    <n v="132.86644200000001"/>
    <n v="6.7686678000000002"/>
    <n v="60.982582227272729"/>
    <n v="5.4415227218181812"/>
    <n v="149.17277806363637"/>
    <n v="7.5993679390909099"/>
    <n v="1.98"/>
    <n v="0.33200000000000002"/>
    <n v="0.28999999999999998"/>
    <n v="0.129"/>
    <n v="60.109607928398283"/>
    <n v="10.078984763751633"/>
    <n v="8.8039324743613641"/>
    <n v="3.9162320316986765"/>
    <n v="67.486696174156251"/>
    <n v="11.315951075666606"/>
    <n v="9.8844150962148039"/>
    <n v="4.3968605083162418"/>
    <n v="0.60085281903336207"/>
    <n v="0.19225197206365283"/>
    <n v="3.8177698178879971"/>
    <n v="2.7166472573961372E-2"/>
    <n v="6.2308423334773787E-2"/>
    <m/>
    <m/>
    <m/>
  </r>
  <r>
    <n v="2020"/>
    <n v="12"/>
    <x v="11"/>
    <s v="3"/>
    <n v="306"/>
    <n v="466"/>
    <x v="0"/>
    <s v="MAP_ES"/>
    <x v="0"/>
    <n v="112"/>
    <x v="0"/>
    <n v="45"/>
    <x v="0"/>
    <n v="11"/>
    <n v="10"/>
    <n v="8.9999999999999993E-3"/>
    <n v="7.2"/>
    <n v="7.1"/>
    <n v="2.2999999999999998"/>
    <n v="18"/>
    <n v="14"/>
    <n v="10"/>
    <n v="10.774972288795686"/>
    <n v="22.799999999999997"/>
    <n v="734"/>
    <n v="3100"/>
    <n v="565"/>
    <n v="19"/>
    <n v="22.110052308631449"/>
    <n v="2.3988285340000002"/>
    <m/>
    <m/>
    <n v="3.8"/>
    <n v="2.6"/>
    <n v="2.3068970790000001"/>
    <n v="3.3"/>
    <n v="2.5"/>
    <n v="1.6"/>
    <n v="2.1598233329999998"/>
    <n v="3.2"/>
    <n v="0.52500000000000002"/>
    <n v="63.7"/>
    <n v="30.5"/>
    <n v="33.200000000000003"/>
    <n v="764.50678414096922"/>
    <n v="858.33261674008816"/>
    <n v="0.6"/>
    <n v="471.6"/>
    <n v="34"/>
    <n v="294"/>
    <n v="30.5"/>
    <n v="361.28884826325407"/>
    <n v="8319.51"/>
    <n v="9340.5407727272723"/>
    <n v="14.7"/>
    <n v="0"/>
    <n v="10.9"/>
    <n v="58.4"/>
    <n v="31"/>
    <n v="6"/>
    <n v="57.377419354838707"/>
    <n v="59.102058549319402"/>
    <n v="3546.1235129591641"/>
    <n v="3982.9414547827701"/>
    <n v="3.98"/>
    <n v="4.49"/>
    <n v="0.34100000000000003"/>
    <n v="2.63"/>
    <n v="0.36699999999999999"/>
    <n v="34.326354607929517"/>
    <n v="2.6069681339207054"/>
    <n v="20.106528422907491"/>
    <n v="2.8057398977973569"/>
    <n v="38.539134491629959"/>
    <n v="2.9269142230837009"/>
    <n v="22.574147820264319"/>
    <n v="3.1500807034361236"/>
    <n v="3.07"/>
    <n v="0.215"/>
    <n v="1.84"/>
    <n v="0.25800000000000001"/>
    <n v="0.75"/>
    <n v="7.0000000000000007E-2"/>
    <n v="1.66"/>
    <n v="8.7999999999999995E-2"/>
    <n v="62.396324999999997"/>
    <n v="5.8236570000000007"/>
    <n v="138.10386600000001"/>
    <n v="7.3211687999999997"/>
    <n v="70.054055795454545"/>
    <n v="6.5383785409090915"/>
    <n v="155.05297682727274"/>
    <n v="8.2196758799999987"/>
    <n v="2.1800000000000002"/>
    <n v="0.315"/>
    <n v="0.31"/>
    <n v="0.13500000000000001"/>
    <n v="77.305492582509771"/>
    <n v="11.170289065821366"/>
    <n v="10.992982890173408"/>
    <n v="4.7872667424948716"/>
    <n v="86.792984853999599"/>
    <n v="12.541188178444896"/>
    <n v="12.342121699421963"/>
    <n v="5.3747949336192429"/>
    <n v="0.77274207478267554"/>
    <n v="0.63920429044061644"/>
    <n v="24.189810106283776"/>
    <n v="0.13310148265231084"/>
    <n v="0.30527862993649274"/>
    <n v="0.48861772123811298"/>
    <n v="82.65831407116093"/>
    <n v="0.1452432618181817"/>
  </r>
  <r>
    <n v="2020"/>
    <n v="12"/>
    <x v="11"/>
    <s v="3"/>
    <n v="307"/>
    <n v="467"/>
    <x v="8"/>
    <s v="MES10"/>
    <x v="0"/>
    <n v="112"/>
    <x v="0"/>
    <n v="45"/>
    <x v="0"/>
    <n v="11"/>
    <n v="10"/>
    <n v="8.9999999999999993E-3"/>
    <n v="7.2"/>
    <n v="7.1"/>
    <n v="2.2999999999999998"/>
    <n v="18"/>
    <n v="14"/>
    <n v="10"/>
    <n v="10.774972288795686"/>
    <n v="22.799999999999997"/>
    <n v="734"/>
    <n v="3100"/>
    <n v="565"/>
    <n v="19"/>
    <n v="22.110052308631449"/>
    <n v="2.3988285340000002"/>
    <m/>
    <m/>
    <n v="3.8"/>
    <n v="2.6"/>
    <n v="2.3068970790000001"/>
    <n v="3.3"/>
    <n v="2.5"/>
    <n v="1.6"/>
    <n v="2.1598233329999998"/>
    <n v="3.2"/>
    <n v="0.51239999999999997"/>
    <n v="68.3"/>
    <n v="30.5"/>
    <n v="37.799999999999997"/>
    <n v="870.4324229074889"/>
    <n v="977.25822026431706"/>
    <n v="0.6"/>
    <n v="424.5"/>
    <n v="34"/>
    <n v="278.5"/>
    <n v="30.5"/>
    <n v="381.04993597951341"/>
    <n v="8774.56"/>
    <n v="9851.4378181818174"/>
    <n v="13.22"/>
    <n v="0"/>
    <n v="11.1"/>
    <n v="58.2"/>
    <n v="31"/>
    <n v="6"/>
    <n v="51.600645161290323"/>
    <n v="53.032339362297229"/>
    <n v="3181.9403617378339"/>
    <n v="3573.8975608428127"/>
    <n v="3.57"/>
    <n v="4.5199999999999996"/>
    <n v="0.34799999999999998"/>
    <n v="1.89"/>
    <n v="0.36799999999999999"/>
    <n v="39.343545515418498"/>
    <n v="3.0291048317180609"/>
    <n v="16.451172792951539"/>
    <n v="3.2031913162995593"/>
    <n v="44.172071555947127"/>
    <n v="3.4008586065198232"/>
    <n v="18.470180362995592"/>
    <n v="3.5963102505726869"/>
    <n v="3.05"/>
    <n v="0.22800000000000001"/>
    <n v="1.82"/>
    <n v="0.25800000000000001"/>
    <n v="0.82"/>
    <n v="8.8999999999999996E-2"/>
    <n v="1.37"/>
    <n v="0.09"/>
    <n v="71.951391999999984"/>
    <n v="7.8093583999999989"/>
    <n v="120.211472"/>
    <n v="7.8971039999999997"/>
    <n v="80.781790109090892"/>
    <n v="8.7677796581818157"/>
    <n v="134.9646981090909"/>
    <n v="8.8662940363636373"/>
    <n v="1.97"/>
    <n v="0.32600000000000001"/>
    <n v="0.31"/>
    <n v="0.128"/>
    <n v="62.684225126235326"/>
    <n v="10.37312557926534"/>
    <n v="9.8640151213872844"/>
    <n v="4.0728836630244274"/>
    <n v="70.377289119000579"/>
    <n v="11.646190991266087"/>
    <n v="11.074598795375723"/>
    <n v="4.5727375671228803"/>
    <n v="0.62658857167867776"/>
    <n v="0.59358771617054462"/>
    <n v="15.099945796506947"/>
    <n v="0.16275490332106454"/>
    <n v="0.37329106266299206"/>
    <n v="0.41570341519298909"/>
    <n v="45.472505531164806"/>
    <n v="0.20402673057851251"/>
  </r>
  <r>
    <n v="2020"/>
    <n v="12"/>
    <x v="11"/>
    <s v="3"/>
    <n v="308"/>
    <n v="468"/>
    <x v="3"/>
    <s v="MESZ"/>
    <x v="0"/>
    <n v="112"/>
    <x v="0"/>
    <n v="45"/>
    <x v="0"/>
    <n v="11"/>
    <n v="10"/>
    <n v="8.9999999999999993E-3"/>
    <n v="7.2"/>
    <n v="7.1"/>
    <n v="2.2999999999999998"/>
    <n v="18"/>
    <n v="14"/>
    <n v="10"/>
    <n v="10.774972288795686"/>
    <n v="22.799999999999997"/>
    <n v="734"/>
    <n v="3100"/>
    <n v="565"/>
    <n v="19"/>
    <n v="22.110052308631449"/>
    <n v="2.3988285340000002"/>
    <m/>
    <m/>
    <n v="3.8"/>
    <n v="2.6"/>
    <n v="2.3068970790000001"/>
    <n v="3.3"/>
    <n v="2.5"/>
    <n v="1.6"/>
    <n v="2.1598233329999998"/>
    <n v="3.2"/>
    <n v="0.40720000000000001"/>
    <n v="59.6"/>
    <n v="30.5"/>
    <n v="29.1"/>
    <n v="670.09480176211446"/>
    <n v="752.33370925110125"/>
    <n v="0.64"/>
    <n v="485.1"/>
    <n v="34"/>
    <n v="305.10000000000002"/>
    <n v="30.5"/>
    <n v="389.58989137663497"/>
    <n v="8971.2099999999991"/>
    <n v="10072.222136363636"/>
    <n v="13.86"/>
    <n v="0"/>
    <n v="10.199999999999999"/>
    <n v="56.9"/>
    <n v="31"/>
    <n v="6"/>
    <n v="54.09870967741935"/>
    <n v="56.16259108707812"/>
    <n v="3369.7554652246872"/>
    <n v="3784.8480702591824"/>
    <n v="3.78"/>
    <n v="4.55"/>
    <n v="0.33400000000000002"/>
    <n v="2.4700000000000002"/>
    <n v="0.373"/>
    <n v="30.489313480176207"/>
    <n v="2.2381166378854624"/>
    <n v="16.551341603524229"/>
    <n v="2.499453610572687"/>
    <n v="34.231183770925107"/>
    <n v="2.5127945888986782"/>
    <n v="18.582642618502202"/>
    <n v="2.8062047355066078"/>
    <n v="3.52"/>
    <n v="0.23200000000000001"/>
    <n v="1.91"/>
    <n v="0.27900000000000003"/>
    <n v="0.68"/>
    <n v="7.0999999999999994E-2"/>
    <n v="1.68"/>
    <n v="8.5000000000000006E-2"/>
    <n v="61.004227999999998"/>
    <n v="6.3695590999999983"/>
    <n v="150.71632799999998"/>
    <n v="7.6255284999999997"/>
    <n v="68.491110527272724"/>
    <n v="7.1512777168181803"/>
    <n v="169.21333189090905"/>
    <n v="8.5613888159090905"/>
    <n v="2.14"/>
    <n v="0.30399999999999999"/>
    <n v="0.3"/>
    <n v="0.13900000000000001"/>
    <n v="72.112766955808311"/>
    <n v="10.244056614283048"/>
    <n v="10.109266395674062"/>
    <n v="4.6839600966623154"/>
    <n v="80.962970173112055"/>
    <n v="11.501281744217785"/>
    <n v="11.349949089688605"/>
    <n v="5.2588097448890538"/>
    <n v="0.72083583318837119"/>
    <n v="0.58620192376237434"/>
    <n v="19.787734894648494"/>
    <n v="0.12361243246746585"/>
    <n v="0.28351475336574739"/>
    <n v="0.47807361317173219"/>
    <n v="64.649824569016587"/>
    <n v="0.17630807417355368"/>
  </r>
  <r>
    <n v="2020"/>
    <n v="12"/>
    <x v="11"/>
    <s v="3"/>
    <n v="309"/>
    <n v="469"/>
    <x v="1"/>
    <s v="MAP"/>
    <x v="0"/>
    <n v="112"/>
    <x v="1"/>
    <n v="90"/>
    <x v="1"/>
    <n v="0"/>
    <n v="10"/>
    <n v="8.9999999999999993E-3"/>
    <n v="7.2"/>
    <n v="7.1"/>
    <n v="2.2999999999999998"/>
    <n v="18"/>
    <n v="14"/>
    <n v="10"/>
    <n v="10.774972288795686"/>
    <n v="22.799999999999997"/>
    <n v="734"/>
    <n v="3100"/>
    <n v="565"/>
    <n v="19"/>
    <n v="22.110052308631449"/>
    <n v="2.3988285340000002"/>
    <m/>
    <m/>
    <n v="3.8"/>
    <n v="2.6"/>
    <n v="2.3068970790000001"/>
    <n v="3.3"/>
    <n v="2.5"/>
    <n v="1.6"/>
    <n v="2.1598233329999998"/>
    <n v="3.2"/>
    <n v="0.44769999999999999"/>
    <n v="69.900000000000006"/>
    <n v="30.5"/>
    <n v="39.400000000000006"/>
    <n v="907.27612334801768"/>
    <n v="1018.6236475770926"/>
    <n v="0.56000000000000005"/>
    <n v="303"/>
    <n v="34"/>
    <n v="206.2"/>
    <n v="30.5"/>
    <n v="365.76951672862458"/>
    <n v="8422.69"/>
    <n v="9456.383772727273"/>
    <n v="14.3"/>
    <n v="0"/>
    <n v="10.199999999999999"/>
    <n v="57.4"/>
    <n v="31"/>
    <n v="6"/>
    <n v="55.816129032258068"/>
    <n v="57.94553048666792"/>
    <n v="3476.731829200075"/>
    <n v="3905.0019772515388"/>
    <n v="3.9"/>
    <n v="4.32"/>
    <n v="0.39200000000000002"/>
    <n v="2.2200000000000002"/>
    <n v="0.36"/>
    <n v="39.194328528634365"/>
    <n v="3.5565224035242293"/>
    <n v="20.141529938325995"/>
    <n v="3.2661940440528636"/>
    <n v="44.004541575330407"/>
    <n v="3.9930046985022032"/>
    <n v="22.613444976211458"/>
    <n v="3.6670451312775332"/>
    <n v="3.42"/>
    <n v="0.25600000000000001"/>
    <n v="1.87"/>
    <n v="0.253"/>
    <n v="0.49"/>
    <n v="8.5000000000000006E-2"/>
    <n v="1.31"/>
    <n v="6.6000000000000003E-2"/>
    <n v="41.271180999999999"/>
    <n v="7.1592865000000012"/>
    <n v="110.33723900000001"/>
    <n v="5.5589754000000005"/>
    <n v="46.336280486363634"/>
    <n v="8.0379262068181827"/>
    <n v="123.87862742272729"/>
    <n v="6.2412132900000001"/>
    <n v="2"/>
    <n v="0.311"/>
    <n v="0.3"/>
    <n v="0.125"/>
    <n v="69.534636584001504"/>
    <n v="10.812635988812232"/>
    <n v="10.430195487600225"/>
    <n v="4.345914786500094"/>
    <n v="78.068432892038061"/>
    <n v="12.139641314711916"/>
    <n v="11.710264933805705"/>
    <n v="4.8792770557523788"/>
    <n v="0.69506496302097831"/>
    <n v="0.30936904471742904"/>
    <n v="11.22891085835043"/>
    <n v="7.8750750239223344E-2"/>
    <n v="0.1806209867872095"/>
    <m/>
    <m/>
    <m/>
  </r>
  <r>
    <n v="2020"/>
    <n v="12"/>
    <x v="11"/>
    <s v="3"/>
    <n v="310"/>
    <n v="470"/>
    <x v="9"/>
    <s v="MAP_AS"/>
    <x v="0"/>
    <n v="112"/>
    <x v="0"/>
    <n v="45"/>
    <x v="2"/>
    <n v="45"/>
    <n v="10"/>
    <n v="8.9999999999999993E-3"/>
    <n v="7.2"/>
    <n v="7.1"/>
    <n v="2.2999999999999998"/>
    <n v="18"/>
    <n v="14"/>
    <n v="10"/>
    <n v="10.774972288795686"/>
    <n v="22.799999999999997"/>
    <n v="734"/>
    <n v="3100"/>
    <n v="565"/>
    <n v="19"/>
    <n v="22.110052308631449"/>
    <n v="2.3988285340000002"/>
    <m/>
    <m/>
    <n v="3.8"/>
    <n v="2.6"/>
    <n v="2.3068970790000001"/>
    <n v="3.3"/>
    <n v="2.5"/>
    <n v="1.6"/>
    <n v="2.1598233329999998"/>
    <n v="3.2"/>
    <n v="0.5292"/>
    <n v="69.7"/>
    <n v="30.5"/>
    <n v="39.200000000000003"/>
    <n v="902.67066079295159"/>
    <n v="1013.4529691629956"/>
    <n v="0.46"/>
    <n v="282.7"/>
    <n v="34"/>
    <n v="194.6"/>
    <n v="30.5"/>
    <n v="303.52231604342586"/>
    <n v="6989.3"/>
    <n v="7847.0777272727282"/>
    <n v="14.25"/>
    <n v="0"/>
    <n v="10.4"/>
    <n v="57.5"/>
    <n v="31"/>
    <n v="6"/>
    <n v="55.62096774193548"/>
    <n v="57.614320343091549"/>
    <n v="3456.8592205854929"/>
    <n v="3882.6814245757964"/>
    <n v="3.88"/>
    <n v="4.3899999999999997"/>
    <n v="0.34399999999999997"/>
    <n v="2.83"/>
    <n v="0.38300000000000001"/>
    <n v="39.627242008810569"/>
    <n v="3.1051870731277535"/>
    <n v="25.545579700440531"/>
    <n v="3.4572286308370046"/>
    <n v="44.4905853462555"/>
    <n v="3.4862782139207051"/>
    <n v="28.680719027312779"/>
    <n v="3.8815248718942734"/>
    <n v="3.23"/>
    <n v="0.218"/>
    <n v="1.83"/>
    <n v="0.29199999999999998"/>
    <n v="0.54"/>
    <n v="7.0999999999999994E-2"/>
    <n v="1.36"/>
    <n v="8.1000000000000003E-2"/>
    <n v="37.742220000000003"/>
    <n v="4.9624029999999992"/>
    <n v="95.054480000000012"/>
    <n v="5.6613330000000008"/>
    <n v="42.374219727272731"/>
    <n v="5.5714251863636353"/>
    <n v="106.7202570909091"/>
    <n v="6.3561329590909104"/>
    <n v="1.96"/>
    <n v="0.28000000000000003"/>
    <n v="0.27"/>
    <n v="0.122"/>
    <n v="67.754440723475653"/>
    <n v="9.6792058176393816"/>
    <n v="9.3335198955808316"/>
    <n v="4.2173682491143012"/>
    <n v="76.069758448629486"/>
    <n v="10.867108349804216"/>
    <n v="10.478997337311206"/>
    <n v="4.7349543524146922"/>
    <n v="0.6772702087696677"/>
    <n v="0.55387912078512824"/>
    <n v="21.961809435017695"/>
    <n v="7.4411856359285627E-2"/>
    <n v="0.17066939531946246"/>
    <n v="0.10522120783143761"/>
    <n v="17.977364990573257"/>
    <n v="-5.9081564646464337E-3"/>
  </r>
  <r>
    <n v="2020"/>
    <n v="12"/>
    <x v="11"/>
    <s v="4"/>
    <n v="401"/>
    <n v="471"/>
    <x v="7"/>
    <s v="Urea"/>
    <x v="0"/>
    <n v="112"/>
    <x v="3"/>
    <n v="0"/>
    <x v="1"/>
    <n v="0"/>
    <n v="10"/>
    <n v="8.9999999999999993E-3"/>
    <n v="7.2"/>
    <n v="7.1"/>
    <n v="2.2000000000000002"/>
    <n v="21"/>
    <n v="16"/>
    <n v="11"/>
    <n v="12.70312522468544"/>
    <n v="19.399999999999999"/>
    <n v="739"/>
    <n v="2952"/>
    <n v="593"/>
    <n v="18"/>
    <n v="21.60894488122678"/>
    <n v="2.444"/>
    <m/>
    <m/>
    <n v="3.6"/>
    <n v="4.5999999999999996"/>
    <n v="1.731919204"/>
    <n v="3.84"/>
    <n v="1.5"/>
    <n v="4.0999999999999996"/>
    <n v="2.6374578679999998"/>
    <n v="3.32"/>
    <n v="0.44469999999999998"/>
    <n v="73"/>
    <n v="30.5"/>
    <n v="42.5"/>
    <n v="978.66079295154179"/>
    <n v="1098.7691629955948"/>
    <n v="0.48"/>
    <n v="330.9"/>
    <n v="34"/>
    <n v="224.8"/>
    <n v="30.5"/>
    <n v="314.12596833950829"/>
    <n v="7233.48"/>
    <n v="8121.2252727272726"/>
    <n v="9.51"/>
    <n v="0"/>
    <n v="9.91"/>
    <n v="55.7"/>
    <n v="30.75"/>
    <n v="6"/>
    <n v="37.42146341463414"/>
    <n v="38.974562300859994"/>
    <n v="2338.4737380515994"/>
    <n v="2626.5311848752281"/>
    <n v="2.63"/>
    <n v="4.18"/>
    <n v="0.308"/>
    <n v="2.5099999999999998"/>
    <n v="0.34699999999999998"/>
    <n v="40.908021145374441"/>
    <n v="3.0142752422907484"/>
    <n v="24.564385903083696"/>
    <n v="3.3959529515418496"/>
    <n v="45.928551013215852"/>
    <n v="3.3842090220264311"/>
    <n v="27.579105991189422"/>
    <n v="3.8127289955947132"/>
    <n v="3.34"/>
    <n v="0.18"/>
    <n v="1.7"/>
    <n v="0.27300000000000002"/>
    <n v="0.61"/>
    <n v="0.06"/>
    <n v="1.62"/>
    <n v="9.0999999999999998E-2"/>
    <n v="44.124227999999995"/>
    <n v="4.3400879999999997"/>
    <n v="117.182376"/>
    <n v="6.5824667999999997"/>
    <n v="49.539474163636356"/>
    <n v="4.8727351636363636"/>
    <n v="131.56384941818183"/>
    <n v="7.3903149981818181"/>
    <n v="2.36"/>
    <n v="0.24199999999999999"/>
    <n v="0.28000000000000003"/>
    <n v="0.14199999999999999"/>
    <n v="55.187980218017742"/>
    <n v="5.6591064460848699"/>
    <n v="6.5477264665444794"/>
    <n v="3.3206327080332709"/>
    <n v="61.961050517501739"/>
    <n v="6.353633146286195"/>
    <n v="7.3513110783476652"/>
    <n v="3.7281649040191724"/>
    <n v="0.55165645948403008"/>
    <m/>
    <m/>
    <m/>
    <m/>
    <m/>
    <m/>
    <m/>
  </r>
  <r>
    <n v="2020"/>
    <n v="12"/>
    <x v="11"/>
    <s v="4"/>
    <n v="402"/>
    <n v="472"/>
    <x v="6"/>
    <s v="MAP"/>
    <x v="0"/>
    <n v="112"/>
    <x v="0"/>
    <n v="45"/>
    <x v="1"/>
    <n v="0"/>
    <n v="10"/>
    <n v="8.9999999999999993E-3"/>
    <n v="7.2"/>
    <n v="7.1"/>
    <n v="2.2000000000000002"/>
    <n v="21"/>
    <n v="16"/>
    <n v="11"/>
    <n v="12.70312522468544"/>
    <n v="19.399999999999999"/>
    <n v="739"/>
    <n v="2952"/>
    <n v="593"/>
    <n v="18"/>
    <n v="21.60894488122678"/>
    <n v="2.444"/>
    <m/>
    <m/>
    <n v="3.6"/>
    <n v="4.5999999999999996"/>
    <n v="1.731919204"/>
    <n v="3.84"/>
    <n v="1.5"/>
    <n v="4.0999999999999996"/>
    <n v="2.6374578679999998"/>
    <n v="3.32"/>
    <n v="0.46129999999999999"/>
    <n v="72.3"/>
    <n v="30.5"/>
    <n v="41.8"/>
    <n v="962.54167400881056"/>
    <n v="1080.6717885462556"/>
    <n v="0.44"/>
    <n v="295.8"/>
    <n v="34"/>
    <n v="220.2"/>
    <n v="30.5"/>
    <n v="318.8235294117647"/>
    <n v="7341.65"/>
    <n v="8242.670681818181"/>
    <n v="9.6"/>
    <n v="0"/>
    <n v="9.4499999999999993"/>
    <n v="55.2"/>
    <n v="30.75"/>
    <n v="6"/>
    <n v="37.775609756097559"/>
    <n v="39.544294374735649"/>
    <n v="2372.6576624841391"/>
    <n v="2664.9259472719582"/>
    <n v="2.66"/>
    <n v="4.4400000000000004"/>
    <n v="0.38100000000000001"/>
    <n v="2.5099999999999998"/>
    <n v="0.36299999999999999"/>
    <n v="42.736850325991192"/>
    <n v="3.6672837779735681"/>
    <n v="24.159796017621144"/>
    <n v="3.4940262766519825"/>
    <n v="47.98182741145375"/>
    <n v="4.1173595143612332"/>
    <n v="27.124861892511014"/>
    <n v="3.9228385924229077"/>
    <n v="3.46"/>
    <n v="0.20100000000000001"/>
    <n v="1.9"/>
    <n v="0.27800000000000002"/>
    <n v="0.54"/>
    <n v="4.4999999999999998E-2"/>
    <n v="1.5"/>
    <n v="9.7000000000000003E-2"/>
    <n v="39.644910000000003"/>
    <n v="3.3037424999999998"/>
    <n v="110.12474999999999"/>
    <n v="7.1214005"/>
    <n v="44.51042168181818"/>
    <n v="3.7092018068181813"/>
    <n v="123.64006022727271"/>
    <n v="7.995390561363636"/>
    <n v="2.5"/>
    <n v="0.27900000000000003"/>
    <n v="0.31"/>
    <n v="0.14699999999999999"/>
    <n v="59.316441562103478"/>
    <n v="6.6197148783307487"/>
    <n v="7.3552387537008306"/>
    <n v="3.4878067638516845"/>
    <n v="66.596186662907087"/>
    <n v="7.4321344315804314"/>
    <n v="8.257927146200478"/>
    <n v="3.9158557757789367"/>
    <n v="0.59292436527072279"/>
    <n v="0.37880399753213206"/>
    <n v="-5.0994233939564868"/>
    <n v="-4.3303639146697513E-2"/>
    <n v="-9.9320273272242007E-2"/>
    <m/>
    <m/>
    <m/>
  </r>
  <r>
    <n v="2020"/>
    <n v="12"/>
    <x v="11"/>
    <s v="4"/>
    <n v="403"/>
    <n v="473"/>
    <x v="8"/>
    <s v="MES10"/>
    <x v="0"/>
    <n v="112"/>
    <x v="0"/>
    <n v="45"/>
    <x v="0"/>
    <n v="11"/>
    <n v="10"/>
    <n v="8.9999999999999993E-3"/>
    <n v="7.2"/>
    <n v="7.1"/>
    <n v="2.2000000000000002"/>
    <n v="21"/>
    <n v="16"/>
    <n v="11"/>
    <n v="12.70312522468544"/>
    <n v="19.399999999999999"/>
    <n v="739"/>
    <n v="2952"/>
    <n v="593"/>
    <n v="18"/>
    <n v="21.60894488122678"/>
    <n v="2.444"/>
    <m/>
    <m/>
    <n v="3.6"/>
    <n v="4.5999999999999996"/>
    <n v="1.731919204"/>
    <n v="3.84"/>
    <n v="1.5"/>
    <n v="4.0999999999999996"/>
    <n v="2.6374578679999998"/>
    <n v="3.32"/>
    <n v="0.55649999999999999"/>
    <n v="84"/>
    <n v="30.5"/>
    <n v="53.5"/>
    <n v="1231.9612334801764"/>
    <n v="1383.1564757709255"/>
    <n v="0.38"/>
    <n v="276.60000000000002"/>
    <n v="34"/>
    <n v="218.2"/>
    <n v="30.5"/>
    <n v="294.00659521846654"/>
    <n v="6770.18"/>
    <n v="7601.0657272727267"/>
    <n v="10.27"/>
    <n v="0"/>
    <n v="10.5"/>
    <n v="56.2"/>
    <n v="30.75"/>
    <n v="6"/>
    <n v="40.412032520325198"/>
    <n v="41.813605902533013"/>
    <n v="2508.8163541519807"/>
    <n v="2817.8569141407015"/>
    <n v="2.82"/>
    <n v="4.13"/>
    <n v="0.32600000000000001"/>
    <n v="3.15"/>
    <n v="0.35599999999999998"/>
    <n v="50.879998942731277"/>
    <n v="4.0161936211453755"/>
    <n v="38.806778854625556"/>
    <n v="4.385781991189428"/>
    <n v="57.124362449339209"/>
    <n v="4.5090901110132169"/>
    <n v="43.569428986784153"/>
    <n v="4.9240370537444944"/>
    <n v="3.21"/>
    <n v="0.18"/>
    <n v="1.68"/>
    <n v="0.26400000000000001"/>
    <n v="0.8"/>
    <n v="6.4000000000000001E-2"/>
    <n v="1.33"/>
    <n v="9.7000000000000003E-2"/>
    <n v="54.161440000000006"/>
    <n v="4.3329152000000004"/>
    <n v="90.043394000000006"/>
    <n v="6.5670746000000007"/>
    <n v="60.808525818181828"/>
    <n v="4.864682065454546"/>
    <n v="101.09417417272729"/>
    <n v="7.3730337554545464"/>
    <n v="2.37"/>
    <n v="0.24399999999999999"/>
    <n v="0.27"/>
    <n v="0.14199999999999999"/>
    <n v="59.458947593401952"/>
    <n v="6.1215119041308323"/>
    <n v="6.7738041562103479"/>
    <n v="3.562519222895812"/>
    <n v="66.756182070774003"/>
    <n v="6.8727883650923438"/>
    <n v="7.6051346662907093"/>
    <n v="3.9997374911602979"/>
    <n v="0.59434884886969974"/>
    <n v="0.35029502370501242"/>
    <n v="-1.7009574635399682"/>
    <n v="-3.0056212654513578E-2"/>
    <n v="-6.8936267556223799E-2"/>
    <n v="0.36361249919639071"/>
    <n v="-23.258462350845299"/>
    <n v="6.8275795950413318E-2"/>
  </r>
  <r>
    <n v="2020"/>
    <n v="12"/>
    <x v="11"/>
    <s v="4"/>
    <n v="404"/>
    <n v="474"/>
    <x v="1"/>
    <s v="MAP"/>
    <x v="0"/>
    <n v="112"/>
    <x v="1"/>
    <n v="90"/>
    <x v="1"/>
    <n v="0"/>
    <n v="10"/>
    <n v="8.9999999999999993E-3"/>
    <n v="7.2"/>
    <n v="7.1"/>
    <n v="2.2000000000000002"/>
    <n v="21"/>
    <n v="16"/>
    <n v="11"/>
    <n v="12.70312522468544"/>
    <n v="19.399999999999999"/>
    <n v="739"/>
    <n v="2952"/>
    <n v="593"/>
    <n v="18"/>
    <n v="21.60894488122678"/>
    <n v="2.444"/>
    <m/>
    <m/>
    <n v="3.6"/>
    <n v="4.5999999999999996"/>
    <n v="1.731919204"/>
    <n v="3.84"/>
    <n v="1.5"/>
    <n v="4.0999999999999996"/>
    <n v="2.6374578679999998"/>
    <n v="3.32"/>
    <n v="0.6008"/>
    <n v="98"/>
    <n v="30.5"/>
    <n v="67.5"/>
    <n v="1554.3436123348017"/>
    <n v="1745.1039647577093"/>
    <n v="0.36"/>
    <n v="284.2"/>
    <n v="34"/>
    <n v="226.1"/>
    <n v="30.5"/>
    <n v="281.43884892086328"/>
    <n v="6480.78"/>
    <n v="7276.1484545454541"/>
    <n v="11.5"/>
    <n v="0"/>
    <n v="9.83"/>
    <n v="56.1"/>
    <n v="30.75"/>
    <n v="6"/>
    <n v="45.252032520325201"/>
    <n v="47.171974246910096"/>
    <n v="2830.318454814606"/>
    <n v="3178.9622281122233"/>
    <n v="3.18"/>
    <n v="3.75"/>
    <n v="0.39200000000000002"/>
    <n v="3.21"/>
    <n v="0.317"/>
    <n v="58.28788546255506"/>
    <n v="6.0930269603524225"/>
    <n v="49.894429955947132"/>
    <n v="4.9272692511013219"/>
    <n v="65.441398678414089"/>
    <n v="6.8408075418502197"/>
    <n v="56.017837268722459"/>
    <n v="5.5319795682819386"/>
    <n v="3.27"/>
    <n v="0.19500000000000001"/>
    <n v="1.73"/>
    <n v="0.26400000000000001"/>
    <n v="0.71"/>
    <n v="7.0000000000000007E-2"/>
    <n v="1.26"/>
    <n v="8.5999999999999993E-2"/>
    <n v="46.013537999999997"/>
    <n v="4.5365460000000004"/>
    <n v="81.657827999999995"/>
    <n v="5.5734707999999999"/>
    <n v="51.66065402727272"/>
    <n v="5.0933039181818192"/>
    <n v="91.679470527272713"/>
    <n v="6.2574876709090903"/>
    <n v="2.4300000000000002"/>
    <n v="0.28299999999999997"/>
    <n v="0.28999999999999998"/>
    <n v="0.14599999999999999"/>
    <n v="68.77673845199493"/>
    <n v="8.0098012271253332"/>
    <n v="8.2079235189623567"/>
    <n v="4.1322649440293242"/>
    <n v="77.217519989285208"/>
    <n v="8.9928222868179883"/>
    <n v="9.2152595871986467"/>
    <n v="4.6394065507965596"/>
    <n v="0.6874890488726324"/>
    <n v="0.22917487988832794"/>
    <n v="3.1618025345802581"/>
    <n v="1.1068068944442308E-2"/>
    <n v="2.5385479230372265E-2"/>
    <m/>
    <m/>
    <m/>
  </r>
  <r>
    <n v="2020"/>
    <n v="12"/>
    <x v="11"/>
    <s v="4"/>
    <n v="405"/>
    <n v="475"/>
    <x v="5"/>
    <s v="MAP_AS"/>
    <x v="0"/>
    <n v="112"/>
    <x v="0"/>
    <n v="45"/>
    <x v="0"/>
    <n v="11"/>
    <n v="10"/>
    <n v="8.9999999999999993E-3"/>
    <n v="7.2"/>
    <n v="7.1"/>
    <n v="2.2000000000000002"/>
    <n v="21"/>
    <n v="16"/>
    <n v="11"/>
    <n v="12.70312522468544"/>
    <n v="19.399999999999999"/>
    <n v="739"/>
    <n v="2952"/>
    <n v="593"/>
    <n v="18"/>
    <n v="21.60894488122678"/>
    <n v="2.444"/>
    <m/>
    <m/>
    <n v="3.6"/>
    <n v="4.5999999999999996"/>
    <n v="1.731919204"/>
    <n v="3.84"/>
    <n v="1.5"/>
    <n v="4.0999999999999996"/>
    <n v="2.6374578679999998"/>
    <n v="3.32"/>
    <n v="0.48909999999999998"/>
    <n v="71.900000000000006"/>
    <n v="30.5"/>
    <n v="41.400000000000006"/>
    <n v="953.33074889867851"/>
    <n v="1070.3304317180618"/>
    <n v="0.34"/>
    <n v="241.4"/>
    <n v="34"/>
    <n v="196.1"/>
    <n v="30.5"/>
    <n v="271.47540983606552"/>
    <n v="6251.35"/>
    <n v="7018.5611363636363"/>
    <n v="9.6199999999999992"/>
    <n v="0"/>
    <n v="9.6"/>
    <n v="56.6"/>
    <n v="30.75"/>
    <n v="6"/>
    <n v="37.854308943089428"/>
    <n v="39.561035011043757"/>
    <n v="2373.6621006626256"/>
    <n v="2666.0541139715215"/>
    <n v="2.66"/>
    <n v="4.26"/>
    <n v="0.34699999999999998"/>
    <n v="3.44"/>
    <n v="0.36899999999999999"/>
    <n v="40.6118899030837"/>
    <n v="3.308057698678414"/>
    <n v="32.794577762114542"/>
    <n v="3.5177904634361239"/>
    <n v="45.596076391189428"/>
    <n v="3.7140465980616737"/>
    <n v="36.819366851101329"/>
    <n v="3.9495192930396481"/>
    <n v="3.4"/>
    <n v="0.19800000000000001"/>
    <n v="1.85"/>
    <n v="0.28399999999999997"/>
    <n v="0.66"/>
    <n v="5.7000000000000002E-2"/>
    <n v="1.38"/>
    <n v="9.6000000000000002E-2"/>
    <n v="41.25891"/>
    <n v="3.5632695000000001"/>
    <n v="86.268630000000002"/>
    <n v="6.0012960000000009"/>
    <n v="46.322503500000003"/>
    <n v="4.0005798477272725"/>
    <n v="96.856143681818182"/>
    <n v="6.7378186909090916"/>
    <n v="2.5499999999999998"/>
    <n v="0.27800000000000002"/>
    <n v="0.28000000000000003"/>
    <n v="0.157"/>
    <n v="60.528383566896949"/>
    <n v="6.5987806398420998"/>
    <n v="6.6462538818553529"/>
    <n v="3.726649498040322"/>
    <n v="67.95686700465248"/>
    <n v="7.4086309910954489"/>
    <n v="7.4619304946285094"/>
    <n v="4.1840110273452709"/>
    <n v="0.60503888065655798"/>
    <n v="0.37760606478570075"/>
    <n v="-5.0743530228550799"/>
    <n v="-3.7350870248383967E-2"/>
    <n v="-8.566713359721094E-2"/>
    <n v="0.38036463884957006"/>
    <n v="-37.058716911679852"/>
    <n v="1.0528971900826517E-2"/>
  </r>
  <r>
    <n v="2020"/>
    <n v="12"/>
    <x v="11"/>
    <s v="4"/>
    <n v="406"/>
    <n v="476"/>
    <x v="3"/>
    <s v="MESZ"/>
    <x v="0"/>
    <n v="112"/>
    <x v="0"/>
    <n v="45"/>
    <x v="0"/>
    <n v="11"/>
    <n v="10"/>
    <n v="8.9999999999999993E-3"/>
    <n v="7.2"/>
    <n v="7.1"/>
    <n v="2.2000000000000002"/>
    <n v="21"/>
    <n v="16"/>
    <n v="11"/>
    <n v="12.70312522468544"/>
    <n v="19.399999999999999"/>
    <n v="739"/>
    <n v="2952"/>
    <n v="593"/>
    <n v="18"/>
    <n v="21.60894488122678"/>
    <n v="2.444"/>
    <m/>
    <m/>
    <n v="3.6"/>
    <n v="4.5999999999999996"/>
    <n v="1.731919204"/>
    <n v="3.84"/>
    <n v="1.5"/>
    <n v="4.0999999999999996"/>
    <n v="2.6374578679999998"/>
    <n v="3.32"/>
    <n v="0.44569999999999999"/>
    <n v="70.2"/>
    <n v="30.5"/>
    <n v="39.700000000000003"/>
    <n v="914.18431718061674"/>
    <n v="1026.3796651982379"/>
    <n v="0.4"/>
    <n v="258"/>
    <n v="34"/>
    <n v="209.8"/>
    <n v="30.5"/>
    <n v="320.1785714285715"/>
    <n v="7372.85"/>
    <n v="8277.6997727272737"/>
    <n v="12.06"/>
    <n v="0"/>
    <n v="9.84"/>
    <n v="56.6"/>
    <n v="30.75"/>
    <n v="6"/>
    <n v="47.455609756097566"/>
    <n v="49.463558099534758"/>
    <n v="2967.8134859720853"/>
    <n v="3333.3941471986464"/>
    <n v="3.33"/>
    <n v="4.55"/>
    <n v="0.38300000000000001"/>
    <n v="2.76"/>
    <n v="0.35099999999999998"/>
    <n v="41.595386431718062"/>
    <n v="3.5013259348017622"/>
    <n v="25.231487154185022"/>
    <n v="3.2087869533039646"/>
    <n v="46.700274766519819"/>
    <n v="3.9310341177092516"/>
    <n v="28.328078759471367"/>
    <n v="3.6025926248458147"/>
    <n v="3.58"/>
    <n v="0.2"/>
    <n v="1.98"/>
    <n v="0.27100000000000002"/>
    <n v="0.76"/>
    <n v="6.2E-2"/>
    <n v="1.51"/>
    <n v="0.10100000000000001"/>
    <n v="56.033660000000005"/>
    <n v="4.571167"/>
    <n v="111.33003500000001"/>
    <n v="7.4465785000000011"/>
    <n v="62.910518272727273"/>
    <n v="5.1321738590909094"/>
    <n v="124.99326656818182"/>
    <n v="8.3604767704545466"/>
    <n v="2.38"/>
    <n v="0.24399999999999999"/>
    <n v="0.26"/>
    <n v="0.153"/>
    <n v="70.633960966135632"/>
    <n v="7.2414649057718883"/>
    <n v="7.7163150635274214"/>
    <n v="4.5407546335372899"/>
    <n v="79.3026743574341"/>
    <n v="8.1301901442075284"/>
    <n v="8.6633173667785144"/>
    <n v="5.098029065835048"/>
    <n v="0.70605375793749503"/>
    <n v="0.41438278003096474"/>
    <n v="9.7554254933032496"/>
    <n v="3.8303111844097122E-3"/>
    <n v="8.785117395435119E-3"/>
    <n v="0.46345718780318618"/>
    <n v="23.608558836240594"/>
    <n v="0.15804334276859516"/>
  </r>
  <r>
    <n v="2020"/>
    <n v="12"/>
    <x v="11"/>
    <s v="4"/>
    <n v="407"/>
    <n v="477"/>
    <x v="0"/>
    <s v="MAP_ES"/>
    <x v="0"/>
    <n v="112"/>
    <x v="0"/>
    <n v="45"/>
    <x v="0"/>
    <n v="11"/>
    <n v="10"/>
    <n v="8.9999999999999993E-3"/>
    <n v="7.2"/>
    <n v="7.1"/>
    <n v="2.2000000000000002"/>
    <n v="21"/>
    <n v="16"/>
    <n v="11"/>
    <n v="12.70312522468544"/>
    <n v="19.399999999999999"/>
    <n v="739"/>
    <n v="2952"/>
    <n v="593"/>
    <n v="18"/>
    <n v="21.60894488122678"/>
    <n v="2.444"/>
    <m/>
    <m/>
    <n v="3.6"/>
    <n v="4.5999999999999996"/>
    <n v="1.731919204"/>
    <n v="3.84"/>
    <n v="1.5"/>
    <n v="4.0999999999999996"/>
    <n v="2.6374578679999998"/>
    <n v="3.32"/>
    <n v="0.51870000000000005"/>
    <n v="72.7"/>
    <n v="30.5"/>
    <n v="42.2"/>
    <n v="971.75259911894273"/>
    <n v="1091.0131453744493"/>
    <n v="0.34"/>
    <n v="232.2"/>
    <n v="34"/>
    <n v="188.3"/>
    <n v="30.5"/>
    <n v="270.69626639757826"/>
    <n v="6233.41"/>
    <n v="6998.4194090909095"/>
    <n v="10.15"/>
    <n v="0"/>
    <n v="10.1"/>
    <n v="56.8"/>
    <n v="30.75"/>
    <n v="6"/>
    <n v="39.939837398373989"/>
    <n v="41.509726960853428"/>
    <n v="2490.5836176512057"/>
    <n v="2797.3782360073315"/>
    <n v="2.8"/>
    <n v="4.37"/>
    <n v="0.39"/>
    <n v="3.49"/>
    <n v="0.34799999999999998"/>
    <n v="42.465588581497798"/>
    <n v="3.7898351365638767"/>
    <n v="33.914165709251101"/>
    <n v="3.3816990449339204"/>
    <n v="47.677274452863436"/>
    <n v="4.2549512669603526"/>
    <n v="38.07635877356828"/>
    <n v="3.7967257459030836"/>
    <n v="3.68"/>
    <n v="0.218"/>
    <n v="1.95"/>
    <n v="0.28299999999999997"/>
    <n v="0.72"/>
    <n v="5.3999999999999999E-2"/>
    <n v="1.51"/>
    <n v="9.2999999999999999E-2"/>
    <n v="44.880551999999994"/>
    <n v="3.3660413999999999"/>
    <n v="94.124491000000006"/>
    <n v="5.7970712999999998"/>
    <n v="50.388619745454534"/>
    <n v="3.7791464809090907"/>
    <n v="105.67613307727274"/>
    <n v="6.5085300504545458"/>
    <n v="2.3199999999999998"/>
    <n v="0.28199999999999997"/>
    <n v="0.3"/>
    <n v="0.14399999999999999"/>
    <n v="57.781539929507971"/>
    <n v="7.0234458017763988"/>
    <n v="7.4717508529536172"/>
    <n v="3.5864404094177358"/>
    <n v="64.872910739038502"/>
    <n v="7.8854141501762296"/>
    <n v="8.3887384576342878"/>
    <n v="4.0265944596644578"/>
    <n v="0.57758156060657517"/>
    <n v="0.40190693935658661"/>
    <n v="-2.1560391998370809"/>
    <n v="-3.1676430420326203E-2"/>
    <n v="-7.2652363349372029E-2"/>
    <n v="0.36605404178767798"/>
    <n v="-25.120160362969852"/>
    <n v="-1.0315449958677643E-2"/>
  </r>
  <r>
    <n v="2020"/>
    <n v="12"/>
    <x v="11"/>
    <s v="4"/>
    <n v="408"/>
    <n v="478"/>
    <x v="9"/>
    <s v="MAP_AS"/>
    <x v="0"/>
    <n v="112"/>
    <x v="0"/>
    <n v="45"/>
    <x v="2"/>
    <n v="45"/>
    <n v="10"/>
    <n v="8.9999999999999993E-3"/>
    <n v="7.2"/>
    <n v="7.1"/>
    <n v="2.2000000000000002"/>
    <n v="21"/>
    <n v="16"/>
    <n v="11"/>
    <n v="12.70312522468544"/>
    <n v="19.399999999999999"/>
    <n v="739"/>
    <n v="2952"/>
    <n v="593"/>
    <n v="18"/>
    <n v="21.60894488122678"/>
    <n v="2.444"/>
    <m/>
    <m/>
    <n v="3.6"/>
    <n v="4.5999999999999996"/>
    <n v="1.731919204"/>
    <n v="3.84"/>
    <n v="1.5"/>
    <n v="4.0999999999999996"/>
    <n v="2.6374578679999998"/>
    <n v="3.32"/>
    <n v="0.42330000000000001"/>
    <n v="73"/>
    <n v="30.5"/>
    <n v="42.5"/>
    <n v="978.66079295154179"/>
    <n v="1098.7691629955948"/>
    <n v="0.52"/>
    <n v="259.39999999999998"/>
    <n v="34"/>
    <n v="192.6"/>
    <n v="30.5"/>
    <n v="373.96628216503996"/>
    <n v="8611.44"/>
    <n v="9668.2985454545451"/>
    <n v="10.9"/>
    <n v="0"/>
    <n v="10.1"/>
    <n v="56.5"/>
    <n v="30.75"/>
    <n v="6"/>
    <n v="42.891056910569105"/>
    <n v="44.57694816485737"/>
    <n v="2674.616889891442"/>
    <n v="3004.0810613280696"/>
    <n v="3"/>
    <n v="4.5199999999999996"/>
    <n v="0.42099999999999999"/>
    <n v="3.39"/>
    <n v="0.41"/>
    <n v="44.235467841409687"/>
    <n v="4.1201619383259915"/>
    <n v="33.176600881057269"/>
    <n v="4.0125092511013207"/>
    <n v="49.664366167400878"/>
    <n v="4.6258181762114541"/>
    <n v="37.248274625550664"/>
    <n v="4.5049535682819375"/>
    <n v="3.67"/>
    <n v="0.222"/>
    <n v="2.0499999999999998"/>
    <n v="0.33200000000000002"/>
    <n v="0.61"/>
    <n v="6.0999999999999999E-2"/>
    <n v="1.77"/>
    <n v="0.12"/>
    <n v="52.529783999999999"/>
    <n v="5.2529783999999999"/>
    <n v="152.42248800000002"/>
    <n v="10.333727999999999"/>
    <n v="58.976621127272729"/>
    <n v="5.8976621127272733"/>
    <n v="171.12888425454548"/>
    <n v="11.601958254545453"/>
    <n v="2.39"/>
    <n v="0.30399999999999999"/>
    <n v="0.32"/>
    <n v="0.14899999999999999"/>
    <n v="63.923343668405465"/>
    <n v="8.1308353452699826"/>
    <n v="8.5587740476526157"/>
    <n v="3.9851791659382485"/>
    <n v="71.768481300437045"/>
    <n v="9.1287105921894796"/>
    <n v="9.6091690444099811"/>
    <n v="4.4742693363033972"/>
    <n v="0.63897474245633956"/>
    <n v="0.46527576922474412"/>
    <n v="2.4373569184015449"/>
    <n v="4.303050455370562E-2"/>
    <n v="9.8693817783728488E-2"/>
    <n v="9.9428207473408831E-2"/>
    <n v="-1.5470875260428936"/>
    <n v="0.11066573898989895"/>
  </r>
  <r>
    <n v="2020"/>
    <n v="12"/>
    <x v="11"/>
    <s v="4"/>
    <n v="409"/>
    <n v="479"/>
    <x v="4"/>
    <s v="Check"/>
    <x v="1"/>
    <n v="0"/>
    <x v="3"/>
    <n v="0"/>
    <x v="1"/>
    <n v="0"/>
    <n v="10"/>
    <n v="8.9999999999999993E-3"/>
    <n v="7.2"/>
    <n v="7.1"/>
    <n v="2.2000000000000002"/>
    <n v="21"/>
    <n v="16"/>
    <n v="11"/>
    <n v="12.70312522468544"/>
    <n v="19.399999999999999"/>
    <n v="739"/>
    <n v="2952"/>
    <n v="593"/>
    <n v="18"/>
    <n v="21.60894488122678"/>
    <n v="2.444"/>
    <m/>
    <m/>
    <n v="3.6"/>
    <n v="4.5999999999999996"/>
    <n v="1.731919204"/>
    <n v="3.84"/>
    <n v="1.5"/>
    <n v="4.0999999999999996"/>
    <n v="2.6374578679999998"/>
    <n v="3.32"/>
    <n v="0.4375"/>
    <n v="82.7"/>
    <n v="30.5"/>
    <n v="52.2"/>
    <n v="1202.0257268722469"/>
    <n v="1349.5470660792953"/>
    <n v="0.38"/>
    <n v="350.1"/>
    <n v="34"/>
    <n v="256.10000000000002"/>
    <n v="30.5"/>
    <n v="271.20531477380575"/>
    <n v="6245.13"/>
    <n v="7011.5777727272725"/>
    <n v="10.79"/>
    <n v="0"/>
    <n v="10.4"/>
    <n v="57.1"/>
    <n v="30.75"/>
    <n v="6"/>
    <n v="42.458211382113817"/>
    <n v="43.979835142628872"/>
    <n v="2638.7901085577323"/>
    <n v="2963.8410719300709"/>
    <n v="2.96"/>
    <n v="3.94"/>
    <n v="0.317"/>
    <n v="3.12"/>
    <n v="0.33900000000000002"/>
    <n v="47.359813638766525"/>
    <n v="3.8104215541850226"/>
    <n v="37.503202678414105"/>
    <n v="4.0748672140969173"/>
    <n v="53.172154403524232"/>
    <n v="4.2780641994713662"/>
    <n v="42.105868461674021"/>
    <n v="4.5749645540088117"/>
    <n v="2.73"/>
    <n v="0.19700000000000001"/>
    <n v="1.61"/>
    <n v="0.20899999999999999"/>
    <n v="0.63"/>
    <n v="8.8999999999999996E-2"/>
    <n v="1.1000000000000001"/>
    <n v="7.8E-2"/>
    <n v="39.344318999999999"/>
    <n v="5.5581657"/>
    <n v="68.696430000000007"/>
    <n v="4.8712014000000003"/>
    <n v="44.172939968181822"/>
    <n v="6.2403042177272727"/>
    <n v="77.127355500000007"/>
    <n v="5.4690306627272731"/>
    <n v="1.97"/>
    <n v="0.313"/>
    <n v="0.32"/>
    <n v="0.125"/>
    <n v="51.984165138587322"/>
    <n v="8.2594130397857022"/>
    <n v="8.4441283473847442"/>
    <n v="3.2984876356971653"/>
    <n v="58.364039951050309"/>
    <n v="9.2730682764866756"/>
    <n v="9.4804531900183271"/>
    <n v="3.7033020273509085"/>
    <m/>
    <m/>
    <m/>
    <m/>
    <m/>
    <m/>
    <m/>
    <m/>
  </r>
  <r>
    <n v="2020"/>
    <n v="12"/>
    <x v="11"/>
    <s v="4"/>
    <n v="410"/>
    <n v="480"/>
    <x v="2"/>
    <s v="MAP"/>
    <x v="0"/>
    <n v="112"/>
    <x v="2"/>
    <n v="135"/>
    <x v="1"/>
    <n v="0"/>
    <n v="10"/>
    <n v="8.9999999999999993E-3"/>
    <n v="7.2"/>
    <n v="7.1"/>
    <n v="2.2000000000000002"/>
    <n v="21"/>
    <n v="16"/>
    <n v="11"/>
    <n v="12.70312522468544"/>
    <n v="19.399999999999999"/>
    <n v="739"/>
    <n v="2952"/>
    <n v="593"/>
    <n v="18"/>
    <n v="21.60894488122678"/>
    <n v="2.444"/>
    <m/>
    <m/>
    <n v="3.6"/>
    <n v="4.5999999999999996"/>
    <n v="1.731919204"/>
    <n v="3.84"/>
    <n v="1.5"/>
    <n v="4.0999999999999996"/>
    <n v="2.6374578679999998"/>
    <n v="3.32"/>
    <n v="0.50649999999999995"/>
    <n v="102.9"/>
    <n v="30.5"/>
    <n v="72.400000000000006"/>
    <n v="1667.1774449339209"/>
    <n v="1871.785585903084"/>
    <n v="0.32"/>
    <n v="317.89999999999998"/>
    <n v="34"/>
    <n v="248.6"/>
    <n v="30.5"/>
    <n v="245.83303980274746"/>
    <n v="5660.87"/>
    <n v="6355.6131363636359"/>
    <n v="14.1"/>
    <n v="0"/>
    <n v="10.1"/>
    <n v="57"/>
    <n v="30.75"/>
    <n v="6"/>
    <n v="55.482926829268294"/>
    <n v="57.663758635274213"/>
    <n v="3459.8255181164527"/>
    <n v="3886.0131160298884"/>
    <n v="3.88"/>
    <n v="4.18"/>
    <n v="0.42799999999999999"/>
    <n v="3.12"/>
    <n v="0.34399999999999997"/>
    <n v="69.688017198237887"/>
    <n v="7.1355194643171815"/>
    <n v="52.015936281938338"/>
    <n v="5.7350904105726874"/>
    <n v="78.240637490748895"/>
    <n v="8.0112423076651993"/>
    <n v="58.399710280176222"/>
    <n v="6.4389424155066086"/>
    <n v="3.61"/>
    <n v="0.24399999999999999"/>
    <n v="1.81"/>
    <n v="0.27"/>
    <n v="0.68"/>
    <n v="0.13300000000000001"/>
    <n v="1.38"/>
    <n v="0.10299999999999999"/>
    <n v="38.493915999999999"/>
    <n v="7.5289571000000004"/>
    <n v="78.120006000000004"/>
    <n v="5.830696099999999"/>
    <n v="43.218169327272726"/>
    <n v="8.4529654713636369"/>
    <n v="87.707461281818198"/>
    <n v="6.5462815304545439"/>
    <n v="2.0099999999999998"/>
    <n v="0.29299999999999998"/>
    <n v="0.28999999999999998"/>
    <n v="0.13300000000000001"/>
    <n v="69.542492914140681"/>
    <n v="10.137288768081206"/>
    <n v="10.033494002537712"/>
    <n v="4.601567939094882"/>
    <n v="78.077253408148849"/>
    <n v="11.381410571436627"/>
    <n v="11.264877357394614"/>
    <n v="5.166305822529254"/>
    <n v="0.69514349452823743"/>
    <n v="0.19336409397615745"/>
    <n v="7.3452823409621351"/>
    <n v="4.9958341057779743E-2"/>
    <n v="0.11458335104995354"/>
    <m/>
    <m/>
    <m/>
  </r>
  <r>
    <n v="2020"/>
    <n v="13"/>
    <x v="12"/>
    <s v="1"/>
    <n v="101"/>
    <n v="481"/>
    <x v="0"/>
    <s v="MAP_ES"/>
    <x v="0"/>
    <n v="112"/>
    <x v="0"/>
    <n v="45"/>
    <x v="0"/>
    <n v="11"/>
    <n v="10"/>
    <n v="3.1E-2"/>
    <n v="8.3000000000000007"/>
    <n v="7.5"/>
    <n v="2.2999999999999998"/>
    <n v="17"/>
    <n v="6"/>
    <n v="8"/>
    <n v="5.8168647393648891"/>
    <n v="3.7199999999999998"/>
    <n v="685"/>
    <n v="5323"/>
    <n v="212"/>
    <n v="18"/>
    <n v="30.190034995211182"/>
    <n v="1.866375951"/>
    <m/>
    <m/>
    <n v="7.1"/>
    <n v="2"/>
    <n v="2.163362523"/>
    <n v="2.92"/>
    <n v="3.6"/>
    <n v="5.4"/>
    <n v="2.1164341169999998"/>
    <n v="3.66"/>
    <n v="0.34379999999999999"/>
    <n v="70.3"/>
    <n v="30.5"/>
    <n v="39.799999999999997"/>
    <n v="916.48704845814962"/>
    <n v="1028.9650044052862"/>
    <n v="0.5"/>
    <n v="418.2"/>
    <n v="34"/>
    <n v="263.2"/>
    <n v="30.5"/>
    <n v="302.83706402915152"/>
    <n v="6973.52"/>
    <n v="7829.3610909090912"/>
    <n v="10.54"/>
    <n v="0"/>
    <n v="9.9499999999999993"/>
    <n v="59.6"/>
    <n v="30.75"/>
    <n v="6"/>
    <n v="41.474471544715442"/>
    <n v="43.176603035856935"/>
    <n v="2590.5961821514161"/>
    <n v="2909.7105300437042"/>
    <n v="2.91"/>
    <n v="3.39"/>
    <n v="0.21"/>
    <n v="3.49"/>
    <n v="0.252"/>
    <n v="31.068910942731272"/>
    <n v="1.9246228017621141"/>
    <n v="31.985397991189423"/>
    <n v="2.3095473621145373"/>
    <n v="34.881913649339197"/>
    <n v="2.160826509251101"/>
    <n v="35.91087865374449"/>
    <n v="2.5929918111013213"/>
    <n v="3.21"/>
    <n v="0.16300000000000001"/>
    <n v="1.87"/>
    <n v="0.254"/>
    <n v="0.57999999999999996"/>
    <n v="4.7E-2"/>
    <n v="1.43"/>
    <n v="6.7000000000000004E-2"/>
    <n v="40.446415999999999"/>
    <n v="3.2775544000000001"/>
    <n v="99.721336000000008"/>
    <n v="4.6722584000000005"/>
    <n v="45.410294327272723"/>
    <n v="3.6797997127272728"/>
    <n v="111.95986360000001"/>
    <n v="5.2456719309090909"/>
    <n v="2.14"/>
    <n v="0.222"/>
    <n v="0.26"/>
    <n v="0.13800000000000001"/>
    <n v="55.438758298040312"/>
    <n v="5.751123524376144"/>
    <n v="6.7355500735936813"/>
    <n v="3.5750227313689544"/>
    <n v="62.242605907345258"/>
    <n v="6.4569432296404887"/>
    <n v="7.5621857644438144"/>
    <n v="4.0137755211278714"/>
    <n v="0.55416322539926988"/>
    <n v="0.32910006267280778"/>
    <n v="-0.42198822125101287"/>
    <n v="-2.4739045725160873E-2"/>
    <n v="-5.674093056229558E-2"/>
    <n v="0.36488868373889738"/>
    <n v="-10.362679086935962"/>
    <n v="-3.248436991735535E-2"/>
  </r>
  <r>
    <n v="2020"/>
    <n v="13"/>
    <x v="12"/>
    <s v="1"/>
    <n v="102"/>
    <n v="482"/>
    <x v="1"/>
    <s v="MAP"/>
    <x v="0"/>
    <n v="112"/>
    <x v="1"/>
    <n v="90"/>
    <x v="1"/>
    <n v="0"/>
    <n v="10"/>
    <n v="3.1E-2"/>
    <n v="8.3000000000000007"/>
    <n v="7.5"/>
    <n v="2.2999999999999998"/>
    <n v="17"/>
    <n v="6"/>
    <n v="8"/>
    <n v="5.8168647393648891"/>
    <n v="3.7199999999999998"/>
    <n v="685"/>
    <n v="5323"/>
    <n v="212"/>
    <n v="18"/>
    <n v="30.190034995211182"/>
    <n v="1.866375951"/>
    <m/>
    <m/>
    <n v="7.1"/>
    <n v="2"/>
    <n v="2.163362523"/>
    <n v="2.92"/>
    <n v="3.6"/>
    <n v="5.4"/>
    <n v="2.1164341169999998"/>
    <n v="3.66"/>
    <n v="0.34539999999999998"/>
    <n v="73.900000000000006"/>
    <n v="30.5"/>
    <n v="43.400000000000006"/>
    <n v="999.38537444933922"/>
    <n v="1122.0372158590308"/>
    <n v="0.5"/>
    <n v="379.2"/>
    <n v="34"/>
    <n v="227.9"/>
    <n v="30.5"/>
    <n v="285.92120509849366"/>
    <n v="6584"/>
    <n v="7392.0363636363636"/>
    <n v="11.48"/>
    <n v="0"/>
    <n v="10.3"/>
    <n v="60.1"/>
    <n v="30.75"/>
    <n v="6"/>
    <n v="45.173333333333332"/>
    <n v="46.844485549132948"/>
    <n v="2810.6691329479768"/>
    <n v="3156.8924670520228"/>
    <n v="3.16"/>
    <n v="3.55"/>
    <n v="0.22900000000000001"/>
    <n v="3.2"/>
    <n v="0.245"/>
    <n v="35.478180792951541"/>
    <n v="2.2885925074889868"/>
    <n v="31.980331982378857"/>
    <n v="2.4484941674008809"/>
    <n v="39.832321162995598"/>
    <n v="2.5694652243171805"/>
    <n v="35.905190907488986"/>
    <n v="2.7489911788546255"/>
    <n v="2.94"/>
    <n v="0.13900000000000001"/>
    <n v="1.81"/>
    <n v="0.23200000000000001"/>
    <n v="0.69"/>
    <n v="5.2999999999999999E-2"/>
    <n v="1.33"/>
    <n v="7.1999999999999995E-2"/>
    <n v="45.429600000000001"/>
    <n v="3.4895199999999997"/>
    <n v="87.567200000000014"/>
    <n v="4.7404799999999998"/>
    <n v="51.005050909090912"/>
    <n v="3.9177792727272722"/>
    <n v="98.314083636363648"/>
    <n v="5.3222661818181809"/>
    <n v="2.25"/>
    <n v="0.21"/>
    <n v="0.24"/>
    <n v="0.13700000000000001"/>
    <n v="63.240055491329478"/>
    <n v="5.902405179190751"/>
    <n v="6.7456059190751434"/>
    <n v="3.8506167121387285"/>
    <n v="71.001335028901735"/>
    <n v="6.6267912693641611"/>
    <n v="7.5734757364161833"/>
    <n v="4.3231923995375725"/>
    <n v="0.63214462591494869"/>
    <n v="0.16887847271570236"/>
    <n v="2.5354718561335883"/>
    <n v="-7.8381050878729638E-3"/>
    <n v="-1.7977305247415056E-2"/>
    <m/>
    <m/>
    <m/>
  </r>
  <r>
    <n v="2020"/>
    <n v="13"/>
    <x v="12"/>
    <s v="1"/>
    <n v="103"/>
    <n v="483"/>
    <x v="2"/>
    <s v="MAP"/>
    <x v="0"/>
    <n v="112"/>
    <x v="2"/>
    <n v="135"/>
    <x v="1"/>
    <n v="0"/>
    <n v="10"/>
    <n v="3.1E-2"/>
    <n v="8.3000000000000007"/>
    <n v="7.5"/>
    <n v="2.2999999999999998"/>
    <n v="17"/>
    <n v="6"/>
    <n v="8"/>
    <n v="5.8168647393648891"/>
    <n v="3.7199999999999998"/>
    <n v="685"/>
    <n v="5323"/>
    <n v="212"/>
    <n v="18"/>
    <n v="30.190034995211182"/>
    <n v="1.866375951"/>
    <m/>
    <m/>
    <n v="7.1"/>
    <n v="2"/>
    <n v="2.163362523"/>
    <n v="2.92"/>
    <n v="3.6"/>
    <n v="5.4"/>
    <n v="2.1164341169999998"/>
    <n v="3.66"/>
    <n v="0.36309999999999998"/>
    <n v="66.5"/>
    <n v="30.5"/>
    <n v="36"/>
    <n v="828.98325991189415"/>
    <n v="930.72211453744478"/>
    <n v="0.48"/>
    <n v="447.7"/>
    <n v="34"/>
    <n v="269.8"/>
    <n v="30.5"/>
    <n v="277.65047135605511"/>
    <n v="6393.54"/>
    <n v="7178.2017272727271"/>
    <n v="11.25"/>
    <n v="0"/>
    <n v="10.5"/>
    <n v="60.3"/>
    <n v="30.75"/>
    <n v="6"/>
    <n v="44.268292682926827"/>
    <n v="45.803609192161282"/>
    <n v="2748.216551529677"/>
    <n v="3086.746863104469"/>
    <n v="3.09"/>
    <n v="3.43"/>
    <n v="0.20599999999999999"/>
    <n v="3.15"/>
    <n v="0.25800000000000001"/>
    <n v="28.434125814977971"/>
    <n v="1.7077055154185017"/>
    <n v="26.112972687224666"/>
    <n v="2.1387768105726872"/>
    <n v="31.923768528634358"/>
    <n v="1.9172875559471361"/>
    <n v="29.317746607929511"/>
    <n v="2.4012630555066079"/>
    <n v="2.99"/>
    <n v="0.14799999999999999"/>
    <n v="1.67"/>
    <n v="0.224"/>
    <n v="0.62"/>
    <n v="5.2999999999999999E-2"/>
    <n v="1.31"/>
    <n v="6.7000000000000004E-2"/>
    <n v="39.639947999999997"/>
    <n v="3.3885761999999997"/>
    <n v="83.755374000000003"/>
    <n v="4.2836718000000005"/>
    <n v="44.50485070909091"/>
    <n v="3.8044469154545451"/>
    <n v="94.034442627272725"/>
    <n v="4.8093951572727276"/>
    <n v="2.2599999999999998"/>
    <n v="0.22"/>
    <n v="0.25"/>
    <n v="0.14000000000000001"/>
    <n v="62.109694064570697"/>
    <n v="6.0460764133652898"/>
    <n v="6.8705413788241927"/>
    <n v="3.8475031721415482"/>
    <n v="69.732247427040733"/>
    <n v="6.788094882278302"/>
    <n v="7.7137441844071617"/>
    <n v="4.3196967432680111"/>
    <n v="0.62084558615738417"/>
    <n v="0.11532611081002891"/>
    <n v="1.1707175044775491"/>
    <n v="-4.870060757534463E-3"/>
    <n v="-1.1169864122785466E-2"/>
    <m/>
    <m/>
    <m/>
  </r>
  <r>
    <n v="2020"/>
    <n v="13"/>
    <x v="12"/>
    <s v="1"/>
    <n v="104"/>
    <n v="484"/>
    <x v="3"/>
    <s v="MESZ"/>
    <x v="0"/>
    <n v="112"/>
    <x v="0"/>
    <n v="45"/>
    <x v="0"/>
    <n v="11"/>
    <n v="10"/>
    <n v="3.1E-2"/>
    <n v="8.3000000000000007"/>
    <n v="7.5"/>
    <n v="2.2999999999999998"/>
    <n v="17"/>
    <n v="6"/>
    <n v="8"/>
    <n v="5.8168647393648891"/>
    <n v="3.7199999999999998"/>
    <n v="685"/>
    <n v="5323"/>
    <n v="212"/>
    <n v="18"/>
    <n v="30.190034995211182"/>
    <n v="1.866375951"/>
    <m/>
    <m/>
    <n v="7.1"/>
    <n v="2"/>
    <n v="2.163362523"/>
    <n v="2.92"/>
    <n v="3.6"/>
    <n v="5.4"/>
    <n v="2.1164341169999998"/>
    <n v="3.66"/>
    <n v="0.37709999999999999"/>
    <n v="65.8"/>
    <n v="30.5"/>
    <n v="35.299999999999997"/>
    <n v="812.86414096916292"/>
    <n v="912.62474008810568"/>
    <n v="0.44"/>
    <n v="350"/>
    <n v="34"/>
    <n v="218.5"/>
    <n v="30.5"/>
    <n v="261.77215189873414"/>
    <n v="6027.91"/>
    <n v="6767.6989545454544"/>
    <n v="10.8"/>
    <n v="0"/>
    <n v="10.3"/>
    <n v="60.4"/>
    <n v="30.75"/>
    <n v="6"/>
    <n v="42.497560975609758"/>
    <n v="44.06972508106584"/>
    <n v="2644.1835048639505"/>
    <n v="2969.8988365994642"/>
    <n v="2.97"/>
    <n v="3.3"/>
    <n v="0.20300000000000001"/>
    <n v="3.04"/>
    <n v="0.253"/>
    <n v="26.824516651982378"/>
    <n v="1.6501142061674008"/>
    <n v="24.711069885462553"/>
    <n v="2.0565462766519822"/>
    <n v="30.116616422907491"/>
    <n v="1.8526282223788544"/>
    <n v="27.743792098678412"/>
    <n v="2.3089405924229074"/>
    <n v="3.07"/>
    <n v="0.13900000000000001"/>
    <n v="1.71"/>
    <n v="0.22700000000000001"/>
    <n v="0.72"/>
    <n v="7.5999999999999998E-2"/>
    <n v="1.1399999999999999"/>
    <n v="6.7000000000000004E-2"/>
    <n v="43.400951999999997"/>
    <n v="4.5812115999999996"/>
    <n v="68.718173999999991"/>
    <n v="4.0386997000000004"/>
    <n v="48.727432472727266"/>
    <n v="5.1434512054545447"/>
    <n v="77.151768081818176"/>
    <n v="4.5343582995454552"/>
    <n v="2.14"/>
    <n v="0.222"/>
    <n v="0.25"/>
    <n v="0.13600000000000001"/>
    <n v="56.585527004088547"/>
    <n v="5.8700873807979708"/>
    <n v="6.610458762159876"/>
    <n v="3.5960895666149728"/>
    <n v="63.530114409135777"/>
    <n v="6.5905071957140846"/>
    <n v="7.4217423375158607"/>
    <n v="4.0374278316086283"/>
    <n v="0.56562627155037926"/>
    <n v="0.33590760426677291"/>
    <n v="0.91552970221031904"/>
    <n v="1.0754631137080632E-2"/>
    <n v="2.4666585176790441E-2"/>
    <n v="0.36703889378260257"/>
    <n v="-4.8910148545941494"/>
    <n v="-9.7149245495867689E-2"/>
  </r>
  <r>
    <n v="2020"/>
    <n v="13"/>
    <x v="12"/>
    <s v="1"/>
    <n v="105"/>
    <n v="485"/>
    <x v="4"/>
    <s v="Check"/>
    <x v="1"/>
    <n v="0"/>
    <x v="3"/>
    <n v="0"/>
    <x v="1"/>
    <n v="0"/>
    <n v="10"/>
    <n v="3.1E-2"/>
    <n v="8.3000000000000007"/>
    <n v="7.5"/>
    <n v="2.2999999999999998"/>
    <n v="17"/>
    <n v="6"/>
    <n v="8"/>
    <n v="5.8168647393648891"/>
    <n v="3.7199999999999998"/>
    <n v="685"/>
    <n v="5323"/>
    <n v="212"/>
    <n v="18"/>
    <n v="30.190034995211182"/>
    <n v="1.866375951"/>
    <m/>
    <m/>
    <n v="7.1"/>
    <n v="2"/>
    <n v="2.163362523"/>
    <n v="2.92"/>
    <n v="3.6"/>
    <n v="5.4"/>
    <n v="2.1164341169999998"/>
    <n v="3.66"/>
    <n v="0.31109999999999999"/>
    <n v="67.099999999999994"/>
    <n v="30.5"/>
    <n v="36.599999999999994"/>
    <n v="842.79964757709229"/>
    <n v="946.23414977973539"/>
    <n v="0.42"/>
    <n v="395.9"/>
    <n v="34"/>
    <n v="257.10000000000002"/>
    <n v="30.5"/>
    <n v="262.97872340425539"/>
    <n v="6055.69"/>
    <n v="6798.8883181818182"/>
    <n v="10.66"/>
    <n v="0"/>
    <n v="10.4"/>
    <n v="60"/>
    <n v="30.75"/>
    <n v="6"/>
    <n v="41.946666666666673"/>
    <n v="43.449957610789987"/>
    <n v="2606.9974566473993"/>
    <n v="2928.1321433526018"/>
    <n v="2.93"/>
    <n v="3.11"/>
    <n v="0.19400000000000001"/>
    <n v="2.87"/>
    <n v="0.24099999999999999"/>
    <n v="26.211069039647569"/>
    <n v="1.6350313162995591"/>
    <n v="24.18834988546255"/>
    <n v="2.0311471506607921"/>
    <n v="29.42788205814977"/>
    <n v="1.835694250572687"/>
    <n v="27.156920098678409"/>
    <n v="2.280424300969162"/>
    <n v="2.64"/>
    <n v="0.13600000000000001"/>
    <n v="1.77"/>
    <n v="0.22600000000000001"/>
    <n v="0.41"/>
    <n v="7.1999999999999995E-2"/>
    <n v="0.93"/>
    <n v="5.1999999999999998E-2"/>
    <n v="24.828328999999997"/>
    <n v="4.3600967999999991"/>
    <n v="56.317917000000001"/>
    <n v="3.1489587999999995"/>
    <n v="27.875442104545449"/>
    <n v="4.8951995890909084"/>
    <n v="63.229661359090912"/>
    <n v="3.5354219254545449"/>
    <n v="1.93"/>
    <n v="0.21"/>
    <n v="0.25"/>
    <n v="0.123"/>
    <n v="50.315050913294797"/>
    <n v="5.474694658959538"/>
    <n v="6.5174936416184988"/>
    <n v="3.2066068716763012"/>
    <n v="56.490079889017345"/>
    <n v="6.1465890034682085"/>
    <n v="7.3173678612716779"/>
    <n v="3.6001449877456655"/>
    <m/>
    <m/>
    <m/>
    <m/>
    <m/>
    <m/>
    <m/>
    <m/>
  </r>
  <r>
    <n v="2020"/>
    <n v="13"/>
    <x v="12"/>
    <s v="1"/>
    <n v="106"/>
    <n v="486"/>
    <x v="5"/>
    <s v="MAP_AS"/>
    <x v="0"/>
    <n v="112"/>
    <x v="0"/>
    <n v="45"/>
    <x v="0"/>
    <n v="11"/>
    <n v="10"/>
    <n v="3.1E-2"/>
    <n v="8.3000000000000007"/>
    <n v="7.5"/>
    <n v="2.2999999999999998"/>
    <n v="17"/>
    <n v="6"/>
    <n v="8"/>
    <n v="5.8168647393648891"/>
    <n v="3.7199999999999998"/>
    <n v="685"/>
    <n v="5323"/>
    <n v="212"/>
    <n v="18"/>
    <n v="30.190034995211182"/>
    <n v="1.866375951"/>
    <m/>
    <m/>
    <n v="7.1"/>
    <n v="2"/>
    <n v="2.163362523"/>
    <n v="2.92"/>
    <n v="3.6"/>
    <n v="5.4"/>
    <n v="2.1164341169999998"/>
    <n v="3.66"/>
    <n v="0.3866"/>
    <n v="53.3"/>
    <n v="30.5"/>
    <n v="22.799999999999997"/>
    <n v="525.0227312775329"/>
    <n v="589.45733920704834"/>
    <n v="0.28000000000000003"/>
    <n v="258"/>
    <n v="34"/>
    <n v="170.4"/>
    <n v="30.5"/>
    <n v="174.87500000000003"/>
    <n v="4026.9"/>
    <n v="4521.1104545454546"/>
    <n v="13.23"/>
    <n v="0"/>
    <n v="10.3"/>
    <n v="60.3"/>
    <n v="30.75"/>
    <n v="6"/>
    <n v="52.059512195121947"/>
    <n v="53.985413224305653"/>
    <n v="3239.1247934583394"/>
    <n v="3638.1260748343439"/>
    <n v="3.64"/>
    <n v="3.44"/>
    <n v="0.20100000000000001"/>
    <n v="2.9"/>
    <n v="0.26900000000000002"/>
    <n v="18.060781955947132"/>
    <n v="1.0552956898678412"/>
    <n v="15.225659207048453"/>
    <n v="1.4123111471365635"/>
    <n v="20.277332468722459"/>
    <n v="1.1848092518061673"/>
    <n v="17.094262837004401"/>
    <n v="1.5856402424669598"/>
    <n v="3.18"/>
    <n v="0.152"/>
    <n v="1.79"/>
    <n v="0.25900000000000001"/>
    <n v="0.67"/>
    <n v="5.8999999999999997E-2"/>
    <n v="1.47"/>
    <n v="7.6999999999999999E-2"/>
    <n v="26.980230000000002"/>
    <n v="2.3758709999999996"/>
    <n v="59.195430000000002"/>
    <n v="3.1007129999999998"/>
    <n v="30.29144004545455"/>
    <n v="2.6674551681818177"/>
    <n v="66.460323681818181"/>
    <n v="3.4812550500000001"/>
    <n v="2.11"/>
    <n v="0.23400000000000001"/>
    <n v="0.28000000000000003"/>
    <n v="0.13300000000000001"/>
    <n v="68.345533141970947"/>
    <n v="7.5795520166925145"/>
    <n v="9.0695494216833517"/>
    <n v="4.3080359752995916"/>
    <n v="76.733394027576466"/>
    <n v="8.5097697641956866"/>
    <n v="10.182630487071764"/>
    <n v="4.836749481359087"/>
    <n v="0.68317874083637486"/>
    <n v="0.43372934577959665"/>
    <n v="15.765023885207645"/>
    <n v="-1.6172237249443575E-3"/>
    <n v="-3.7092287269365996E-3"/>
    <n v="0.43970449830537156"/>
    <n v="55.856915894031275"/>
    <n v="-0.19288590454545451"/>
  </r>
  <r>
    <n v="2020"/>
    <n v="13"/>
    <x v="12"/>
    <s v="1"/>
    <n v="107"/>
    <n v="487"/>
    <x v="6"/>
    <s v="MAP"/>
    <x v="0"/>
    <n v="112"/>
    <x v="0"/>
    <n v="45"/>
    <x v="1"/>
    <n v="0"/>
    <n v="10"/>
    <n v="3.1E-2"/>
    <n v="8.3000000000000007"/>
    <n v="7.5"/>
    <n v="2.2999999999999998"/>
    <n v="17"/>
    <n v="6"/>
    <n v="8"/>
    <n v="5.8168647393648891"/>
    <n v="3.7199999999999998"/>
    <n v="685"/>
    <n v="5323"/>
    <n v="212"/>
    <n v="18"/>
    <n v="30.190034995211182"/>
    <n v="1.866375951"/>
    <m/>
    <m/>
    <n v="7.1"/>
    <n v="2"/>
    <n v="2.163362523"/>
    <n v="2.92"/>
    <n v="3.6"/>
    <n v="5.4"/>
    <n v="2.1164341169999998"/>
    <n v="3.66"/>
    <n v="0.37490000000000001"/>
    <n v="65.3"/>
    <n v="30.5"/>
    <n v="34.799999999999997"/>
    <n v="801.35048458149765"/>
    <n v="899.69804405286322"/>
    <n v="0.44"/>
    <n v="328.4"/>
    <n v="34"/>
    <n v="197.8"/>
    <n v="30.5"/>
    <n v="250.04076086956528"/>
    <n v="5757.77"/>
    <n v="6464.4054090909094"/>
    <n v="11.41"/>
    <n v="0"/>
    <n v="10.4"/>
    <n v="60.6"/>
    <n v="30.75"/>
    <n v="6"/>
    <n v="44.897886178861789"/>
    <n v="46.506943371399032"/>
    <n v="2790.4166022839418"/>
    <n v="3134.1451928380093"/>
    <n v="3.13"/>
    <n v="3.34"/>
    <n v="0.20399999999999999"/>
    <n v="3.26"/>
    <n v="0.246"/>
    <n v="26.76510618502202"/>
    <n v="1.6347549885462549"/>
    <n v="26.124025797356822"/>
    <n v="1.9713221920704842"/>
    <n v="30.049914671365634"/>
    <n v="1.8353840098678409"/>
    <n v="29.330156236123344"/>
    <n v="2.2132571883700436"/>
    <n v="3"/>
    <n v="0.14699999999999999"/>
    <n v="1.72"/>
    <n v="0.22500000000000001"/>
    <n v="0.74"/>
    <n v="6.7000000000000004E-2"/>
    <n v="1.25"/>
    <n v="6.8000000000000005E-2"/>
    <n v="42.607498000000007"/>
    <n v="3.8577059000000005"/>
    <n v="71.972125000000005"/>
    <n v="3.9152836000000004"/>
    <n v="47.836600027272738"/>
    <n v="4.3311516240909098"/>
    <n v="80.805067613636368"/>
    <n v="4.3957956781818188"/>
    <n v="2.13"/>
    <n v="0.218"/>
    <n v="0.25"/>
    <n v="0.13300000000000001"/>
    <n v="59.435873628647961"/>
    <n v="6.083108192978993"/>
    <n v="6.9760415057098548"/>
    <n v="3.7112540810376426"/>
    <n v="66.730276301254762"/>
    <n v="6.8296714712082327"/>
    <n v="7.8321920541378827"/>
    <n v="4.1667261728013534"/>
    <n v="0.59411820260121606"/>
    <n v="0.34809742462835025"/>
    <n v="4.5654487297335438"/>
    <n v="-1.9817089933523687E-3"/>
    <n v="-4.5452041131935064E-3"/>
    <m/>
    <m/>
    <m/>
  </r>
  <r>
    <n v="2020"/>
    <n v="13"/>
    <x v="12"/>
    <s v="1"/>
    <n v="108"/>
    <n v="488"/>
    <x v="7"/>
    <s v="Urea"/>
    <x v="0"/>
    <n v="112"/>
    <x v="3"/>
    <n v="0"/>
    <x v="1"/>
    <n v="0"/>
    <n v="10"/>
    <n v="3.1E-2"/>
    <n v="8.3000000000000007"/>
    <n v="7.5"/>
    <n v="2.2999999999999998"/>
    <n v="17"/>
    <n v="6"/>
    <n v="8"/>
    <n v="5.8168647393648891"/>
    <n v="3.7199999999999998"/>
    <n v="685"/>
    <n v="5323"/>
    <n v="212"/>
    <n v="18"/>
    <n v="30.190034995211182"/>
    <n v="1.866375951"/>
    <m/>
    <m/>
    <n v="7.1"/>
    <n v="2"/>
    <n v="2.163362523"/>
    <n v="2.92"/>
    <n v="3.6"/>
    <n v="5.4"/>
    <n v="2.1164341169999998"/>
    <n v="3.66"/>
    <n v="0.29959999999999998"/>
    <n v="55.6"/>
    <n v="30.5"/>
    <n v="25.1"/>
    <n v="577.98555066079291"/>
    <n v="648.92014096916296"/>
    <n v="0.32"/>
    <n v="350.4"/>
    <n v="34"/>
    <n v="221.9"/>
    <n v="30.5"/>
    <n v="193.57774968394443"/>
    <n v="4457.58"/>
    <n v="5004.6466363636364"/>
    <n v="10.79"/>
    <n v="0"/>
    <n v="10.199999999999999"/>
    <n v="60.1"/>
    <n v="30.75"/>
    <n v="6"/>
    <n v="42.458211382113817"/>
    <n v="44.078004417500821"/>
    <n v="2644.6802650500495"/>
    <n v="2970.4567886084874"/>
    <n v="2.97"/>
    <n v="3.45"/>
    <n v="0.19400000000000001"/>
    <n v="2.65"/>
    <n v="0.23599999999999999"/>
    <n v="19.940501497797356"/>
    <n v="1.1212919682819382"/>
    <n v="15.316617092511011"/>
    <n v="1.3640458995594711"/>
    <n v="22.387744863436126"/>
    <n v="1.2589050734801761"/>
    <n v="17.196383735682819"/>
    <n v="1.5314515326872244"/>
    <n v="3.12"/>
    <n v="0.14399999999999999"/>
    <n v="1.83"/>
    <n v="0.247"/>
    <n v="0.74"/>
    <n v="7.0999999999999994E-2"/>
    <n v="1.52"/>
    <n v="8.4000000000000005E-2"/>
    <n v="32.986091999999999"/>
    <n v="3.1648817999999994"/>
    <n v="67.755216000000004"/>
    <n v="3.7443672000000001"/>
    <n v="37.034385109090913"/>
    <n v="3.5532991118181814"/>
    <n v="76.070628872727269"/>
    <n v="4.2039031745454549"/>
    <n v="2.27"/>
    <n v="0.24199999999999999"/>
    <n v="0.28000000000000003"/>
    <n v="0.14199999999999999"/>
    <n v="60.034242016636128"/>
    <n v="6.4001262414211189"/>
    <n v="7.4051047421401393"/>
    <n v="3.7554459763710697"/>
    <n v="67.40208080958692"/>
    <n v="7.1855962801409836"/>
    <n v="8.3139130514027926"/>
    <n v="4.2163416189257008"/>
    <n v="0.60009946491740684"/>
    <m/>
    <m/>
    <m/>
    <m/>
    <m/>
    <m/>
    <m/>
  </r>
  <r>
    <n v="2020"/>
    <n v="13"/>
    <x v="12"/>
    <s v="1"/>
    <n v="109"/>
    <n v="489"/>
    <x v="8"/>
    <s v="MES10"/>
    <x v="0"/>
    <n v="112"/>
    <x v="0"/>
    <n v="45"/>
    <x v="0"/>
    <n v="11"/>
    <n v="10"/>
    <n v="3.1E-2"/>
    <n v="8.3000000000000007"/>
    <n v="7.5"/>
    <n v="2.2999999999999998"/>
    <n v="17"/>
    <n v="6"/>
    <n v="8"/>
    <n v="5.8168647393648891"/>
    <n v="3.7199999999999998"/>
    <n v="685"/>
    <n v="5323"/>
    <n v="212"/>
    <n v="18"/>
    <n v="30.190034995211182"/>
    <n v="1.866375951"/>
    <m/>
    <m/>
    <n v="7.1"/>
    <n v="2"/>
    <n v="2.163362523"/>
    <n v="2.92"/>
    <n v="3.6"/>
    <n v="5.4"/>
    <n v="2.1164341169999998"/>
    <n v="3.66"/>
    <n v="0.30480000000000002"/>
    <n v="52.6"/>
    <n v="30.5"/>
    <n v="22.1"/>
    <n v="508.90361233480178"/>
    <n v="571.35996475770924"/>
    <n v="0.42"/>
    <n v="358.6"/>
    <n v="34"/>
    <n v="216.1"/>
    <n v="30.5"/>
    <n v="240.14787430683916"/>
    <n v="5529.96"/>
    <n v="6208.6369090909093"/>
    <n v="11.34"/>
    <n v="0"/>
    <n v="10.1"/>
    <n v="60.4"/>
    <n v="30.75"/>
    <n v="6"/>
    <n v="44.622439024390246"/>
    <n v="46.376384604539687"/>
    <n v="2782.5830762723813"/>
    <n v="3125.3467188495702"/>
    <n v="3.12"/>
    <n v="3.35"/>
    <n v="0.19700000000000001"/>
    <n v="2.95"/>
    <n v="0.26"/>
    <n v="17.04827101321586"/>
    <n v="1.0025401162995595"/>
    <n v="15.012656563876654"/>
    <n v="1.3231493920704847"/>
    <n v="19.140558819383262"/>
    <n v="1.1255791305726872"/>
    <n v="16.855118960352424"/>
    <n v="1.4855359083700443"/>
    <n v="3.07"/>
    <n v="0.13500000000000001"/>
    <n v="1.67"/>
    <n v="0.24399999999999999"/>
    <n v="0.84"/>
    <n v="7.6999999999999999E-2"/>
    <n v="1.27"/>
    <n v="8.5000000000000006E-2"/>
    <n v="46.451664000000001"/>
    <n v="4.2580691999999996"/>
    <n v="70.230491999999998"/>
    <n v="4.7004660000000005"/>
    <n v="52.152550036363635"/>
    <n v="4.7806504199999997"/>
    <n v="78.849688745454543"/>
    <n v="5.2773413727272738"/>
    <n v="2.21"/>
    <n v="0.219"/>
    <n v="0.25"/>
    <n v="0.14000000000000001"/>
    <n v="61.495085985619617"/>
    <n v="6.0938569370365157"/>
    <n v="6.9564576906809537"/>
    <n v="3.8956163067813345"/>
    <n v="69.042210174763838"/>
    <n v="6.8417393793091792"/>
    <n v="7.8102047709008895"/>
    <n v="4.3737146717044988"/>
    <n v="0.61470199265269299"/>
    <n v="0.34871250659068193"/>
    <n v="4.3699270855460073"/>
    <n v="8.2753288735373087E-3"/>
    <n v="1.8980112095269057E-2"/>
    <n v="0.39761042470040897"/>
    <n v="9.2406108045063942"/>
    <n v="-2.9605329752065999E-2"/>
  </r>
  <r>
    <n v="2020"/>
    <n v="13"/>
    <x v="12"/>
    <s v="1"/>
    <n v="110"/>
    <n v="490"/>
    <x v="9"/>
    <s v="MAP_AS"/>
    <x v="0"/>
    <n v="112"/>
    <x v="0"/>
    <n v="45"/>
    <x v="2"/>
    <n v="45"/>
    <n v="10"/>
    <n v="3.1E-2"/>
    <n v="8.3000000000000007"/>
    <n v="7.5"/>
    <n v="2.2999999999999998"/>
    <n v="17"/>
    <n v="6"/>
    <n v="8"/>
    <n v="5.8168647393648891"/>
    <n v="3.7199999999999998"/>
    <n v="685"/>
    <n v="5323"/>
    <n v="212"/>
    <n v="18"/>
    <n v="30.190034995211182"/>
    <n v="1.866375951"/>
    <m/>
    <m/>
    <n v="7.1"/>
    <n v="2"/>
    <n v="2.163362523"/>
    <n v="2.92"/>
    <n v="3.6"/>
    <n v="5.4"/>
    <n v="2.1164341169999998"/>
    <n v="3.66"/>
    <n v="0.2616"/>
    <n v="53.4"/>
    <n v="30.5"/>
    <n v="22.9"/>
    <n v="527.325462555066"/>
    <n v="592.04267841409683"/>
    <n v="0.44"/>
    <n v="254.5"/>
    <n v="34"/>
    <n v="154.69999999999999"/>
    <n v="30.5"/>
    <n v="247.83673469387753"/>
    <n v="5707.01"/>
    <n v="6407.4157727272723"/>
    <n v="10.8"/>
    <n v="0"/>
    <n v="10.1"/>
    <n v="59.4"/>
    <n v="30.75"/>
    <n v="6"/>
    <n v="42.497560975609758"/>
    <n v="44.167985337656845"/>
    <n v="2650.0791202594105"/>
    <n v="2976.5206846186375"/>
    <n v="2.98"/>
    <n v="3.43"/>
    <n v="0.17599999999999999"/>
    <n v="2.75"/>
    <n v="0.31"/>
    <n v="18.087263365638766"/>
    <n v="0.92809281409691602"/>
    <n v="14.501450220264315"/>
    <n v="1.6347089339207046"/>
    <n v="20.307063869603521"/>
    <n v="1.0419951140088102"/>
    <n v="16.281173656387665"/>
    <n v="1.8353323030837003"/>
    <n v="3.27"/>
    <n v="0.15"/>
    <n v="1.73"/>
    <n v="0.29699999999999999"/>
    <n v="0.64"/>
    <n v="4.8000000000000001E-2"/>
    <n v="1.4"/>
    <n v="9.7000000000000003E-2"/>
    <n v="36.524864000000001"/>
    <n v="2.7393648000000002"/>
    <n v="79.898139999999998"/>
    <n v="5.5357997000000001"/>
    <n v="41.007460945454547"/>
    <n v="3.0755595709090913"/>
    <n v="89.703820818181811"/>
    <n v="6.2151932995454544"/>
    <n v="2.1800000000000002"/>
    <n v="0.22700000000000001"/>
    <n v="0.27"/>
    <n v="0.14099999999999999"/>
    <n v="57.771724821655148"/>
    <n v="6.015679602988862"/>
    <n v="7.1552136247004086"/>
    <n v="3.7366115595657683"/>
    <n v="64.861891049767365"/>
    <n v="6.7539675542647686"/>
    <n v="8.0333534786409135"/>
    <n v="4.195195705512476"/>
    <n v="0.57748344924924411"/>
    <n v="0.34423891713887705"/>
    <n v="1.0626818804141698"/>
    <n v="-3.156606388502535E-2"/>
    <n v="-7.2399229094094839E-2"/>
    <n v="9.3226571233610583E-2"/>
    <n v="-1.0484292306969414"/>
    <n v="1.3604295545454548E-2"/>
  </r>
  <r>
    <n v="2020"/>
    <n v="13"/>
    <x v="12"/>
    <s v="2"/>
    <n v="201"/>
    <n v="491"/>
    <x v="6"/>
    <s v="MAP"/>
    <x v="0"/>
    <n v="112"/>
    <x v="0"/>
    <n v="45"/>
    <x v="1"/>
    <n v="0"/>
    <n v="10"/>
    <n v="3.1E-2"/>
    <n v="8.1999999999999993"/>
    <n v="7.4"/>
    <n v="2.2000000000000002"/>
    <n v="22"/>
    <n v="8"/>
    <n v="8"/>
    <n v="7.1563099161174364"/>
    <n v="4.55"/>
    <n v="694"/>
    <n v="5367"/>
    <n v="239"/>
    <n v="18"/>
    <n v="30.655275120246703"/>
    <n v="3.7797804149999998"/>
    <m/>
    <m/>
    <n v="6.6"/>
    <n v="2.9"/>
    <n v="2.3296079839999999"/>
    <n v="2.84"/>
    <n v="3.2"/>
    <n v="1.6"/>
    <n v="2.418772718"/>
    <n v="2.46"/>
    <n v="0.3306"/>
    <n v="66.599999999999994"/>
    <n v="30.5"/>
    <n v="36.099999999999994"/>
    <n v="831.28599118942714"/>
    <n v="933.30745374449327"/>
    <n v="0.46"/>
    <n v="343.6"/>
    <n v="34"/>
    <n v="205.7"/>
    <n v="30.5"/>
    <n v="260.31007751937977"/>
    <n v="5994.24"/>
    <n v="6729.8967272727277"/>
    <n v="11.52"/>
    <n v="0"/>
    <n v="10.8"/>
    <n v="60.7"/>
    <n v="31"/>
    <n v="6"/>
    <n v="44.965161290322577"/>
    <n v="46.36869811672571"/>
    <n v="2782.1218870035427"/>
    <n v="3124.8287194480699"/>
    <n v="3.12"/>
    <n v="3.23"/>
    <n v="0.2"/>
    <n v="3.06"/>
    <n v="0.246"/>
    <n v="26.850537515418498"/>
    <n v="1.6625719823788543"/>
    <n v="25.437351330396471"/>
    <n v="2.0449635383259905"/>
    <n v="30.145830755947134"/>
    <n v="1.8666149074889864"/>
    <n v="28.559208084581492"/>
    <n v="2.2959363362114531"/>
    <n v="3.12"/>
    <n v="0.151"/>
    <n v="1.7"/>
    <n v="0.23499999999999999"/>
    <n v="0.75"/>
    <n v="6.3E-2"/>
    <n v="1.26"/>
    <n v="7.8E-2"/>
    <n v="44.956799999999994"/>
    <n v="3.7763711999999998"/>
    <n v="75.527423999999996"/>
    <n v="4.6755071999999993"/>
    <n v="50.474225454545447"/>
    <n v="4.2398349381818177"/>
    <n v="84.796698763636357"/>
    <n v="5.2493194472727263"/>
    <n v="2.0099999999999998"/>
    <n v="0.219"/>
    <n v="0.25"/>
    <n v="0.13400000000000001"/>
    <n v="55.920649928771198"/>
    <n v="6.0928469325377588"/>
    <n v="6.9553047175088567"/>
    <n v="3.7280433285847474"/>
    <n v="62.78363878366585"/>
    <n v="6.8406054197128476"/>
    <n v="7.8089102964758537"/>
    <n v="4.1855759189110575"/>
    <n v="0.55898019151786671"/>
    <n v="0.34865471048485458"/>
    <n v="4.3584159877348911"/>
    <n v="-3.7679920467851959E-3"/>
    <n v="-8.6421835935440276E-3"/>
    <m/>
    <m/>
    <m/>
  </r>
  <r>
    <n v="2020"/>
    <n v="13"/>
    <x v="12"/>
    <s v="2"/>
    <n v="202"/>
    <n v="492"/>
    <x v="2"/>
    <s v="MAP"/>
    <x v="0"/>
    <n v="112"/>
    <x v="2"/>
    <n v="135"/>
    <x v="1"/>
    <n v="0"/>
    <n v="10"/>
    <n v="3.1E-2"/>
    <n v="8.1999999999999993"/>
    <n v="7.4"/>
    <n v="2.2000000000000002"/>
    <n v="22"/>
    <n v="8"/>
    <n v="8"/>
    <n v="7.1563099161174364"/>
    <n v="4.55"/>
    <n v="694"/>
    <n v="5367"/>
    <n v="239"/>
    <n v="18"/>
    <n v="30.655275120246703"/>
    <n v="3.7797804149999998"/>
    <m/>
    <m/>
    <n v="6.6"/>
    <n v="2.9"/>
    <n v="2.3296079839999999"/>
    <n v="2.84"/>
    <n v="3.2"/>
    <n v="1.6"/>
    <n v="2.418772718"/>
    <n v="2.46"/>
    <n v="0.36259999999999998"/>
    <n v="58"/>
    <n v="30.5"/>
    <n v="27.5"/>
    <n v="633.25110132158591"/>
    <n v="710.96828193832596"/>
    <n v="0.56000000000000005"/>
    <n v="356.2"/>
    <n v="34"/>
    <n v="212.7"/>
    <n v="30.5"/>
    <n v="316.67287399130976"/>
    <n v="7292.13"/>
    <n v="8187.0732272727273"/>
    <n v="10.45"/>
    <n v="0"/>
    <n v="11.1"/>
    <n v="61.1"/>
    <n v="31"/>
    <n v="6"/>
    <n v="40.788709677419348"/>
    <n v="41.920419541301506"/>
    <n v="2515.2251724780904"/>
    <n v="2825.0551823606183"/>
    <n v="2.82"/>
    <n v="3.99"/>
    <n v="0.25800000000000001"/>
    <n v="3.34"/>
    <n v="0.27700000000000002"/>
    <n v="25.266718942731281"/>
    <n v="1.6337878414096918"/>
    <n v="21.15058678414097"/>
    <n v="1.7541055506607932"/>
    <n v="28.36763444933921"/>
    <n v="1.8342981674008814"/>
    <n v="23.746340616740085"/>
    <n v="1.9693821409691634"/>
    <n v="3.16"/>
    <n v="0.153"/>
    <n v="1.7"/>
    <n v="0.224"/>
    <n v="0.63"/>
    <n v="5.1999999999999998E-2"/>
    <n v="1.3"/>
    <n v="8.3000000000000004E-2"/>
    <n v="45.940418999999999"/>
    <n v="3.7919075999999996"/>
    <n v="94.797690000000003"/>
    <n v="6.0524678999999999"/>
    <n v="51.578561331818179"/>
    <n v="4.2572780781818178"/>
    <n v="106.43195195454545"/>
    <n v="6.7952707786363629"/>
    <n v="2.12"/>
    <n v="0.22"/>
    <n v="0.25"/>
    <n v="0.13700000000000001"/>
    <n v="53.322773656535517"/>
    <n v="5.5334953794517991"/>
    <n v="6.2880629311952259"/>
    <n v="3.4458584862949841"/>
    <n v="59.866932241655789"/>
    <n v="6.2126061760208842"/>
    <n v="7.0597797454782762"/>
    <n v="3.8687593005220959"/>
    <n v="0.5330119422567493"/>
    <n v="0.10554886469624336"/>
    <n v="-0.76773938992134427"/>
    <n v="-5.7786351540540593E-3"/>
    <n v="-1.3253750353334998E-2"/>
    <m/>
    <m/>
    <m/>
  </r>
  <r>
    <n v="2020"/>
    <n v="13"/>
    <x v="12"/>
    <s v="2"/>
    <n v="203"/>
    <n v="493"/>
    <x v="0"/>
    <s v="MAP_ES"/>
    <x v="0"/>
    <n v="112"/>
    <x v="0"/>
    <n v="45"/>
    <x v="0"/>
    <n v="11"/>
    <n v="10"/>
    <n v="3.1E-2"/>
    <n v="8.1999999999999993"/>
    <n v="7.4"/>
    <n v="2.2000000000000002"/>
    <n v="22"/>
    <n v="8"/>
    <n v="8"/>
    <n v="7.1563099161174364"/>
    <n v="4.55"/>
    <n v="694"/>
    <n v="5367"/>
    <n v="239"/>
    <n v="18"/>
    <n v="30.655275120246703"/>
    <n v="3.7797804149999998"/>
    <m/>
    <m/>
    <n v="6.6"/>
    <n v="2.9"/>
    <n v="2.3296079839999999"/>
    <n v="2.84"/>
    <n v="3.2"/>
    <n v="1.6"/>
    <n v="2.418772718"/>
    <n v="2.46"/>
    <n v="0.31740000000000002"/>
    <n v="57.3"/>
    <n v="30.5"/>
    <n v="26.799999999999997"/>
    <n v="617.13198237885456"/>
    <n v="692.87090748898675"/>
    <n v="0.57999999999999996"/>
    <n v="403.9"/>
    <n v="34"/>
    <n v="247.6"/>
    <n v="30.5"/>
    <n v="340.41092187077589"/>
    <n v="7838.75"/>
    <n v="8800.7784090909099"/>
    <n v="11.02"/>
    <n v="0"/>
    <n v="10.6"/>
    <n v="61.1"/>
    <n v="31"/>
    <n v="6"/>
    <n v="43.013548387096769"/>
    <n v="44.455621107589032"/>
    <n v="2667.3372664553417"/>
    <n v="2995.9047206414311"/>
    <n v="2.99"/>
    <n v="3.61"/>
    <n v="0.19700000000000001"/>
    <n v="3.09"/>
    <n v="0.25600000000000001"/>
    <n v="22.27846456387665"/>
    <n v="1.2157500052863435"/>
    <n v="19.069378255506603"/>
    <n v="1.5798578748898677"/>
    <n v="25.012639760352421"/>
    <n v="1.3649556877533038"/>
    <n v="21.409711041409686"/>
    <n v="1.7737495231718061"/>
    <n v="3.13"/>
    <n v="0.14599999999999999"/>
    <n v="1.71"/>
    <n v="0.23499999999999999"/>
    <n v="0.7"/>
    <n v="6.6000000000000003E-2"/>
    <n v="1.27"/>
    <n v="7.9000000000000001E-2"/>
    <n v="54.871249999999996"/>
    <n v="5.1735749999999996"/>
    <n v="99.55212499999999"/>
    <n v="6.1926125000000001"/>
    <n v="61.605448863636362"/>
    <n v="5.8085137499999986"/>
    <n v="111.76988579545453"/>
    <n v="6.9526149431818185"/>
    <n v="2.15"/>
    <n v="0.224"/>
    <n v="0.26"/>
    <n v="0.13700000000000001"/>
    <n v="57.347751228789839"/>
    <n v="5.9748354768599663"/>
    <n v="6.9350768927838882"/>
    <n v="3.6542520550438184"/>
    <n v="64.385884334141309"/>
    <n v="6.7081107399291442"/>
    <n v="7.7861999659891827"/>
    <n v="4.1027284436173774"/>
    <n v="0.57324542911821486"/>
    <n v="0.34190166870179123"/>
    <n v="1.4934382364762515"/>
    <n v="2.8147210887314283E-2"/>
    <n v="6.4557823136041928E-2"/>
    <n v="0.37297531305612525"/>
    <n v="-2.526843578051698"/>
    <n v="0.12269226756198352"/>
  </r>
  <r>
    <n v="2020"/>
    <n v="13"/>
    <x v="12"/>
    <s v="2"/>
    <n v="204"/>
    <n v="494"/>
    <x v="5"/>
    <s v="MAP_AS"/>
    <x v="0"/>
    <n v="112"/>
    <x v="0"/>
    <n v="45"/>
    <x v="0"/>
    <n v="11"/>
    <n v="10"/>
    <n v="3.1E-2"/>
    <n v="8.1999999999999993"/>
    <n v="7.4"/>
    <n v="2.2000000000000002"/>
    <n v="22"/>
    <n v="8"/>
    <n v="8"/>
    <n v="7.1563099161174364"/>
    <n v="4.55"/>
    <n v="694"/>
    <n v="5367"/>
    <n v="239"/>
    <n v="18"/>
    <n v="30.655275120246703"/>
    <n v="3.7797804149999998"/>
    <m/>
    <m/>
    <n v="6.6"/>
    <n v="2.9"/>
    <n v="2.3296079839999999"/>
    <n v="2.84"/>
    <n v="3.2"/>
    <n v="1.6"/>
    <n v="2.418772718"/>
    <n v="2.46"/>
    <n v="0.41260000000000002"/>
    <n v="59.5"/>
    <n v="30.5"/>
    <n v="29"/>
    <n v="667.79207048458147"/>
    <n v="749.74837004405288"/>
    <n v="0.66"/>
    <n v="412.3"/>
    <n v="34"/>
    <n v="247.3"/>
    <n v="30.5"/>
    <n v="378.23949246629655"/>
    <n v="8709.84"/>
    <n v="9778.7749090909092"/>
    <n v="11.93"/>
    <n v="0"/>
    <n v="10.8"/>
    <n v="60.8"/>
    <n v="31"/>
    <n v="6"/>
    <n v="46.565483870967746"/>
    <n v="48.018972962893905"/>
    <n v="2881.1383777736341"/>
    <n v="3236.0422415812041"/>
    <n v="3.23"/>
    <n v="3.4"/>
    <n v="0.19900000000000001"/>
    <n v="3.16"/>
    <n v="0.26500000000000001"/>
    <n v="22.70493039647577"/>
    <n v="1.3289062202643172"/>
    <n v="21.102229427312775"/>
    <n v="1.769648986784141"/>
    <n v="25.491444581497799"/>
    <n v="1.4919992563876652"/>
    <n v="23.692048493392072"/>
    <n v="1.9868331806167401"/>
    <n v="3.15"/>
    <n v="0.13800000000000001"/>
    <n v="1.77"/>
    <n v="0.23899999999999999"/>
    <n v="0.73"/>
    <n v="5.7000000000000002E-2"/>
    <n v="1.29"/>
    <n v="7.4999999999999997E-2"/>
    <n v="63.581831999999999"/>
    <n v="4.9646087999999997"/>
    <n v="112.356936"/>
    <n v="6.5323799999999999"/>
    <n v="71.385056836363631"/>
    <n v="5.5739016981818175"/>
    <n v="126.14619632727272"/>
    <n v="7.3340811818181821"/>
    <n v="2.0699999999999998"/>
    <n v="0.215"/>
    <n v="0.24"/>
    <n v="0.13700000000000001"/>
    <n v="59.639564419914223"/>
    <n v="6.1944475122133138"/>
    <n v="6.9147321066567216"/>
    <n v="3.9471595775498791"/>
    <n v="66.958965507812778"/>
    <n v="6.9546751614394928"/>
    <n v="7.7633583197464109"/>
    <n v="4.4315837075219102"/>
    <n v="0.5961542861885395"/>
    <n v="0.35446866266256333"/>
    <n v="6.8298275906934274"/>
    <n v="2.8412819102695785E-2"/>
    <n v="6.516701629058666E-2"/>
    <n v="0.40287124613835545"/>
    <n v="19.303840143745841"/>
    <n v="0.15737101652892568"/>
  </r>
  <r>
    <n v="2020"/>
    <n v="13"/>
    <x v="12"/>
    <s v="2"/>
    <n v="205"/>
    <n v="495"/>
    <x v="1"/>
    <s v="MAP"/>
    <x v="0"/>
    <n v="112"/>
    <x v="1"/>
    <n v="90"/>
    <x v="1"/>
    <n v="0"/>
    <n v="10"/>
    <n v="3.1E-2"/>
    <n v="8.1999999999999993"/>
    <n v="7.4"/>
    <n v="2.2000000000000002"/>
    <n v="22"/>
    <n v="8"/>
    <n v="8"/>
    <n v="7.1563099161174364"/>
    <n v="4.55"/>
    <n v="694"/>
    <n v="5367"/>
    <n v="239"/>
    <n v="18"/>
    <n v="30.655275120246703"/>
    <n v="3.7797804149999998"/>
    <m/>
    <m/>
    <n v="6.6"/>
    <n v="2.9"/>
    <n v="2.3296079839999999"/>
    <n v="2.84"/>
    <n v="3.2"/>
    <n v="1.6"/>
    <n v="2.418772718"/>
    <n v="2.46"/>
    <n v="0.37719999999999998"/>
    <n v="67.400000000000006"/>
    <n v="30.5"/>
    <n v="36.900000000000006"/>
    <n v="849.7078414096917"/>
    <n v="953.99016740088109"/>
    <n v="0.57999999999999996"/>
    <n v="398.1"/>
    <n v="34"/>
    <n v="248"/>
    <n v="30.5"/>
    <n v="346.47074979401259"/>
    <n v="7978.29"/>
    <n v="8957.4437727272725"/>
    <n v="12.1"/>
    <n v="0"/>
    <n v="10.7"/>
    <n v="60.4"/>
    <n v="31"/>
    <n v="6"/>
    <n v="47.229032258064514"/>
    <n v="48.757833302256195"/>
    <n v="2925.4699981353715"/>
    <n v="3285.8347115420465"/>
    <n v="3.28"/>
    <n v="3.42"/>
    <n v="0.216"/>
    <n v="3.2"/>
    <n v="0.26100000000000001"/>
    <n v="29.060008176211458"/>
    <n v="1.835368937444934"/>
    <n v="27.190650925110134"/>
    <n v="2.2177374660792952"/>
    <n v="32.626463725110142"/>
    <n v="2.0606187615859031"/>
    <n v="30.527685356828197"/>
    <n v="2.4899143369162999"/>
    <n v="2.89"/>
    <n v="0.14399999999999999"/>
    <n v="1.87"/>
    <n v="0.22500000000000001"/>
    <n v="0.74"/>
    <n v="6.9000000000000006E-2"/>
    <n v="1.2"/>
    <n v="7.8E-2"/>
    <n v="59.039346000000002"/>
    <n v="5.5050201000000003"/>
    <n v="95.73948"/>
    <n v="6.2230661999999999"/>
    <n v="66.285083918181826"/>
    <n v="6.1806362031818187"/>
    <n v="107.48932527272729"/>
    <n v="6.9868061427272723"/>
    <n v="2.0499999999999998"/>
    <n v="0.219"/>
    <n v="0.25"/>
    <n v="0.127"/>
    <n v="59.972134961775112"/>
    <n v="6.406779295916464"/>
    <n v="7.3136749953384292"/>
    <n v="3.7153468976319219"/>
    <n v="67.332351525265693"/>
    <n v="7.1930658458698478"/>
    <n v="8.2112623811299628"/>
    <n v="4.1713212896140215"/>
    <n v="0.59947864571260434"/>
    <n v="0.18330952716284016"/>
    <n v="3.968163461578297"/>
    <n v="2.3596689433907397E-2"/>
    <n v="5.4120847325475681E-2"/>
    <m/>
    <m/>
    <m/>
  </r>
  <r>
    <n v="2020"/>
    <n v="13"/>
    <x v="12"/>
    <s v="2"/>
    <n v="206"/>
    <n v="496"/>
    <x v="3"/>
    <s v="MESZ"/>
    <x v="0"/>
    <n v="112"/>
    <x v="0"/>
    <n v="45"/>
    <x v="0"/>
    <n v="11"/>
    <n v="10"/>
    <n v="3.1E-2"/>
    <n v="8.1999999999999993"/>
    <n v="7.4"/>
    <n v="2.2000000000000002"/>
    <n v="22"/>
    <n v="8"/>
    <n v="8"/>
    <n v="7.1563099161174364"/>
    <n v="4.55"/>
    <n v="694"/>
    <n v="5367"/>
    <n v="239"/>
    <n v="18"/>
    <n v="30.655275120246703"/>
    <n v="3.7797804149999998"/>
    <m/>
    <m/>
    <n v="6.6"/>
    <n v="2.9"/>
    <n v="2.3296079839999999"/>
    <n v="2.84"/>
    <n v="3.2"/>
    <n v="1.6"/>
    <n v="2.418772718"/>
    <n v="2.46"/>
    <n v="0.3604"/>
    <n v="56.1"/>
    <n v="30.5"/>
    <n v="25.6"/>
    <n v="589.49920704845817"/>
    <n v="661.8468370044053"/>
    <n v="0.52"/>
    <n v="496.1"/>
    <n v="34"/>
    <n v="303.89999999999998"/>
    <n v="30.5"/>
    <n v="307.65635143908236"/>
    <n v="7084.5"/>
    <n v="7953.9613636363638"/>
    <n v="12.9"/>
    <n v="0"/>
    <n v="10.199999999999999"/>
    <n v="60.4"/>
    <n v="31"/>
    <n v="6"/>
    <n v="50.351612903225806"/>
    <n v="52.27254148797315"/>
    <n v="3136.3524892783889"/>
    <n v="3522.6940913667718"/>
    <n v="3.52"/>
    <n v="3.36"/>
    <n v="0.17499999999999999"/>
    <n v="2.92"/>
    <n v="0.25900000000000001"/>
    <n v="19.807173356828194"/>
    <n v="1.0316236123348017"/>
    <n v="17.213376845814977"/>
    <n v="1.5268029462555068"/>
    <n v="22.238053723348017"/>
    <n v="1.1582319647577091"/>
    <n v="19.325927640528633"/>
    <n v="1.7141833078414099"/>
    <n v="3.15"/>
    <n v="0.158"/>
    <n v="1.73"/>
    <n v="0.23400000000000001"/>
    <n v="0.73"/>
    <n v="6.5000000000000002E-2"/>
    <n v="1.08"/>
    <n v="7.4999999999999997E-2"/>
    <n v="51.716850000000001"/>
    <n v="4.6049249999999997"/>
    <n v="76.512600000000006"/>
    <n v="5.3133749999999997"/>
    <n v="58.06391795454546"/>
    <n v="5.1700748863636363"/>
    <n v="85.902782727272736"/>
    <n v="5.9654710227272725"/>
    <n v="2.14"/>
    <n v="0.218"/>
    <n v="0.25"/>
    <n v="0.13100000000000001"/>
    <n v="67.117943270557532"/>
    <n v="6.8372484266268883"/>
    <n v="7.8408812231959724"/>
    <n v="4.1086217609546898"/>
    <n v="75.355145399216866"/>
    <n v="7.6763652789856431"/>
    <n v="8.803171191497297"/>
    <n v="4.6128617043445832"/>
    <n v="0.67090781011038891"/>
    <n v="0.39125205295543541"/>
    <n v="13.199868697039376"/>
    <n v="3.5476448118872857E-2"/>
    <n v="8.1368000272644167E-2"/>
    <n v="0.41935106403132577"/>
    <n v="45.363099215161085"/>
    <n v="3.2951911157024789E-2"/>
  </r>
  <r>
    <n v="2020"/>
    <n v="13"/>
    <x v="12"/>
    <s v="2"/>
    <n v="207"/>
    <n v="497"/>
    <x v="7"/>
    <s v="Urea"/>
    <x v="0"/>
    <n v="112"/>
    <x v="3"/>
    <n v="0"/>
    <x v="1"/>
    <n v="0"/>
    <n v="10"/>
    <n v="3.1E-2"/>
    <n v="8.1999999999999993"/>
    <n v="7.4"/>
    <n v="2.2000000000000002"/>
    <n v="22"/>
    <n v="8"/>
    <n v="8"/>
    <n v="7.1563099161174364"/>
    <n v="4.55"/>
    <n v="694"/>
    <n v="5367"/>
    <n v="239"/>
    <n v="18"/>
    <n v="30.655275120246703"/>
    <n v="3.7797804149999998"/>
    <m/>
    <m/>
    <n v="6.6"/>
    <n v="2.9"/>
    <n v="2.3296079839999999"/>
    <n v="2.84"/>
    <n v="3.2"/>
    <n v="1.6"/>
    <n v="2.418772718"/>
    <n v="2.46"/>
    <n v="0.28299999999999997"/>
    <n v="48.4"/>
    <n v="30.5"/>
    <n v="17.899999999999999"/>
    <n v="412.18889867841403"/>
    <n v="462.77571806167396"/>
    <n v="0.62"/>
    <n v="464"/>
    <n v="34"/>
    <n v="283.60000000000002"/>
    <n v="30.5"/>
    <n v="364.93488372093026"/>
    <n v="8403.4699999999993"/>
    <n v="9434.8049545454542"/>
    <n v="10.79"/>
    <n v="0"/>
    <n v="10.3"/>
    <n v="60.3"/>
    <n v="31"/>
    <n v="6"/>
    <n v="42.115806451612897"/>
    <n v="43.673847846354647"/>
    <n v="2620.4308707812788"/>
    <n v="2943.2203098638815"/>
    <n v="2.94"/>
    <n v="3.19"/>
    <n v="0.16300000000000001"/>
    <n v="2.94"/>
    <n v="0.23799999999999999"/>
    <n v="13.148825867841406"/>
    <n v="0.67186790484581493"/>
    <n v="12.118353621145372"/>
    <n v="0.98100957885462525"/>
    <n v="14.762545406167398"/>
    <n v="0.75432442044052861"/>
    <n v="13.605606111013214"/>
    <n v="1.1014062089867838"/>
    <n v="3.13"/>
    <n v="0.13800000000000001"/>
    <n v="1.81"/>
    <n v="0.23200000000000001"/>
    <n v="0.62"/>
    <n v="3.7999999999999999E-2"/>
    <n v="1.32"/>
    <n v="7.3999999999999996E-2"/>
    <n v="52.101513999999995"/>
    <n v="3.1933185999999996"/>
    <n v="110.92580399999999"/>
    <n v="6.2185677999999998"/>
    <n v="58.495790718181816"/>
    <n v="3.5852258827272721"/>
    <n v="124.53942539999998"/>
    <n v="6.981755666363636"/>
    <n v="2.0499999999999998"/>
    <n v="0.217"/>
    <n v="0.26"/>
    <n v="0.13700000000000001"/>
    <n v="53.718832851016209"/>
    <n v="5.686334989595375"/>
    <n v="6.8131202640313244"/>
    <n v="3.5899902929703522"/>
    <n v="60.311598700913656"/>
    <n v="6.3842033746820803"/>
    <n v="7.6492759327988047"/>
    <n v="4.0305800107439866"/>
    <n v="0.53697093137195484"/>
    <m/>
    <m/>
    <m/>
    <m/>
    <m/>
    <m/>
    <m/>
  </r>
  <r>
    <n v="2020"/>
    <n v="13"/>
    <x v="12"/>
    <s v="2"/>
    <n v="208"/>
    <n v="498"/>
    <x v="8"/>
    <s v="MES10"/>
    <x v="0"/>
    <n v="112"/>
    <x v="0"/>
    <n v="45"/>
    <x v="0"/>
    <n v="11"/>
    <n v="10"/>
    <n v="3.1E-2"/>
    <n v="8.1999999999999993"/>
    <n v="7.4"/>
    <n v="2.2000000000000002"/>
    <n v="22"/>
    <n v="8"/>
    <n v="8"/>
    <n v="7.1563099161174364"/>
    <n v="4.55"/>
    <n v="694"/>
    <n v="5367"/>
    <n v="239"/>
    <n v="18"/>
    <n v="30.655275120246703"/>
    <n v="3.7797804149999998"/>
    <m/>
    <m/>
    <n v="6.6"/>
    <n v="2.9"/>
    <n v="2.3296079839999999"/>
    <n v="2.84"/>
    <n v="3.2"/>
    <n v="1.6"/>
    <n v="2.418772718"/>
    <n v="2.46"/>
    <n v="0.28320000000000001"/>
    <n v="45.2"/>
    <n v="30.5"/>
    <n v="14.700000000000003"/>
    <n v="338.50149779735688"/>
    <n v="380.04486343612342"/>
    <n v="0.57999999999999996"/>
    <n v="396.4"/>
    <n v="34"/>
    <n v="244.5"/>
    <n v="30.5"/>
    <n v="342.49448123620306"/>
    <n v="7886.73"/>
    <n v="8854.6468636363625"/>
    <n v="10.54"/>
    <n v="0"/>
    <n v="10.5"/>
    <n v="60.4"/>
    <n v="31"/>
    <n v="6"/>
    <n v="41.139999999999993"/>
    <n v="42.566820809248554"/>
    <n v="2554.009248554913"/>
    <n v="2868.6167514450867"/>
    <n v="2.87"/>
    <n v="3.49"/>
    <n v="0.186"/>
    <n v="3.02"/>
    <n v="0.27"/>
    <n v="11.813702273127754"/>
    <n v="0.62961278590308378"/>
    <n v="10.222745233480177"/>
    <n v="0.91395404405286362"/>
    <n v="13.263565733920707"/>
    <n v="0.70688344599118957"/>
    <n v="11.477354875770926"/>
    <n v="1.0261211312775333"/>
    <n v="3.14"/>
    <n v="0.14199999999999999"/>
    <n v="1.79"/>
    <n v="0.251"/>
    <m/>
    <m/>
    <m/>
    <m/>
    <m/>
    <m/>
    <m/>
    <m/>
    <m/>
    <m/>
    <m/>
    <m/>
    <n v="2.2200000000000002"/>
    <n v="0.218"/>
    <n v="0.25"/>
    <n v="0.13700000000000001"/>
    <n v="56.699005317919074"/>
    <n v="5.5677401618497102"/>
    <n v="6.3850231213872828"/>
    <n v="3.4989926705202312"/>
    <n v="63.657519606936418"/>
    <n v="6.2510537271676299"/>
    <n v="7.1686395953757218"/>
    <n v="3.9284144982658957"/>
    <n v="0.56676059544824009"/>
    <n v="0.318606204238921"/>
    <n v="-1.3351833012202912"/>
    <m/>
    <m/>
    <n v="0.35712859075144504"/>
    <n v="-14.098477141355737"/>
    <n v="-0.50936363636363635"/>
  </r>
  <r>
    <n v="2020"/>
    <n v="13"/>
    <x v="12"/>
    <s v="2"/>
    <n v="209"/>
    <n v="499"/>
    <x v="9"/>
    <s v="MAP_AS"/>
    <x v="0"/>
    <n v="112"/>
    <x v="0"/>
    <n v="45"/>
    <x v="2"/>
    <n v="45"/>
    <n v="10"/>
    <n v="3.1E-2"/>
    <n v="8.1999999999999993"/>
    <n v="7.4"/>
    <n v="2.2000000000000002"/>
    <n v="22"/>
    <n v="8"/>
    <n v="8"/>
    <n v="7.1563099161174364"/>
    <n v="4.55"/>
    <n v="694"/>
    <n v="5367"/>
    <n v="239"/>
    <n v="18"/>
    <n v="30.655275120246703"/>
    <n v="3.7797804149999998"/>
    <m/>
    <m/>
    <n v="6.6"/>
    <n v="2.9"/>
    <n v="2.3296079839999999"/>
    <n v="2.84"/>
    <n v="3.2"/>
    <n v="1.6"/>
    <n v="2.418772718"/>
    <n v="2.46"/>
    <n v="0.27039999999999997"/>
    <n v="45.6"/>
    <n v="30.5"/>
    <n v="15.100000000000001"/>
    <n v="347.71242290748899"/>
    <n v="390.38622026431716"/>
    <n v="0.52"/>
    <n v="367.7"/>
    <n v="34"/>
    <n v="229"/>
    <n v="30.5"/>
    <n v="309.31974827689544"/>
    <n v="7122.8"/>
    <n v="7996.9618181818187"/>
    <n v="10.27"/>
    <n v="0"/>
    <n v="10.3"/>
    <n v="60.6"/>
    <n v="31"/>
    <n v="6"/>
    <n v="40.086129032258064"/>
    <n v="41.569084094723102"/>
    <n v="2494.1450456833863"/>
    <n v="2801.3783672198397"/>
    <n v="2.8"/>
    <n v="3.6"/>
    <n v="0.18"/>
    <n v="2.83"/>
    <n v="0.29699999999999999"/>
    <n v="12.517647224669606"/>
    <n v="0.62588236123348018"/>
    <n v="9.8402615682819388"/>
    <n v="1.0327058960352422"/>
    <n v="14.053903929515421"/>
    <n v="0.70269519647577094"/>
    <n v="11.047930033480178"/>
    <n v="1.159447074185022"/>
    <n v="3.19"/>
    <n v="0.14000000000000001"/>
    <n v="1.84"/>
    <n v="0.307"/>
    <n v="0.66"/>
    <n v="5.2999999999999999E-2"/>
    <n v="1.21"/>
    <n v="0.10100000000000001"/>
    <n v="47.010480000000001"/>
    <n v="3.7750840000000001"/>
    <n v="86.185879999999997"/>
    <n v="7.1940280000000003"/>
    <n v="52.779947999999997"/>
    <n v="4.2383897636363637"/>
    <n v="96.763238000000001"/>
    <n v="8.0769314363636369"/>
    <n v="2.14"/>
    <n v="0.22700000000000001"/>
    <n v="0.26"/>
    <n v="0.14099999999999999"/>
    <n v="53.37470397762447"/>
    <n v="5.6617092537012867"/>
    <n v="6.4847771187768046"/>
    <n v="3.5167445144135741"/>
    <n v="59.925235829423833"/>
    <n v="6.356555389382808"/>
    <n v="7.2806361288085037"/>
    <n v="3.9483449775461494"/>
    <n v="0.53353103530850843"/>
    <n v="0.32398345511635107"/>
    <n v="-2.8293696173368921"/>
    <n v="-1.4556774377351742E-2"/>
    <n v="-3.3387097195760877E-2"/>
    <n v="8.7740999501025541E-2"/>
    <n v="-4.9404807284480032"/>
    <n v="5.497625414141416E-2"/>
  </r>
  <r>
    <n v="2020"/>
    <n v="13"/>
    <x v="12"/>
    <s v="2"/>
    <n v="210"/>
    <n v="500"/>
    <x v="4"/>
    <s v="Check"/>
    <x v="1"/>
    <n v="0"/>
    <x v="3"/>
    <n v="0"/>
    <x v="1"/>
    <n v="0"/>
    <n v="10"/>
    <n v="3.1E-2"/>
    <n v="8.1999999999999993"/>
    <n v="7.4"/>
    <n v="2.2000000000000002"/>
    <n v="22"/>
    <n v="8"/>
    <n v="8"/>
    <n v="7.1563099161174364"/>
    <n v="4.55"/>
    <n v="694"/>
    <n v="5367"/>
    <n v="239"/>
    <n v="18"/>
    <n v="30.655275120246703"/>
    <n v="3.7797804149999998"/>
    <m/>
    <m/>
    <n v="6.6"/>
    <n v="2.9"/>
    <n v="2.3296079839999999"/>
    <n v="2.84"/>
    <n v="3.2"/>
    <n v="1.6"/>
    <n v="2.418772718"/>
    <n v="2.46"/>
    <n v="0.25409999999999999"/>
    <n v="44.5"/>
    <n v="30.5"/>
    <n v="14"/>
    <n v="322.38237885462559"/>
    <n v="361.94748898678421"/>
    <n v="0.44"/>
    <n v="309.7"/>
    <n v="34"/>
    <n v="193.8"/>
    <n v="30.5"/>
    <n v="260.61661225970261"/>
    <n v="6001.3"/>
    <n v="6737.8231818181812"/>
    <n v="9.81"/>
    <n v="0"/>
    <n v="10.3"/>
    <n v="59.7"/>
    <n v="31"/>
    <n v="6"/>
    <n v="38.290645161290321"/>
    <n v="39.707177699049041"/>
    <n v="2382.4306619429426"/>
    <n v="2675.9028025731868"/>
    <n v="2.67"/>
    <n v="3.19"/>
    <n v="0.16600000000000001"/>
    <n v="2.68"/>
    <n v="0.24"/>
    <n v="10.283997885462556"/>
    <n v="0.53515474889867842"/>
    <n v="8.6398477533039664"/>
    <n v="0.77371770925110128"/>
    <n v="11.546124898678414"/>
    <n v="0.60083283171806168"/>
    <n v="9.7001927048458167"/>
    <n v="0.86867397356828191"/>
    <n v="2.5499999999999998"/>
    <n v="0.14399999999999999"/>
    <n v="1.89"/>
    <n v="0.223"/>
    <n v="0.61"/>
    <n v="0.05"/>
    <n v="1.18"/>
    <n v="8.1000000000000003E-2"/>
    <n v="36.607929999999996"/>
    <n v="3.0006500000000003"/>
    <n v="70.815340000000006"/>
    <n v="4.861053000000001"/>
    <n v="41.100721409090909"/>
    <n v="3.3689115909090916"/>
    <n v="79.50631354545456"/>
    <n v="5.4576367772727279"/>
    <n v="1.71"/>
    <n v="0.23400000000000001"/>
    <n v="0.27"/>
    <n v="0.115"/>
    <n v="40.739564319224321"/>
    <n v="5.5748877489464856"/>
    <n v="6.4325627872459457"/>
    <n v="2.7397952612343839"/>
    <n v="45.739419940220031"/>
    <n v="6.2590785181353725"/>
    <n v="7.222013674771584"/>
    <n v="3.0760428614767856"/>
    <m/>
    <m/>
    <m/>
    <m/>
    <m/>
    <m/>
    <m/>
    <m/>
  </r>
  <r>
    <n v="2020"/>
    <n v="13"/>
    <x v="12"/>
    <s v="3"/>
    <n v="301"/>
    <n v="501"/>
    <x v="7"/>
    <s v="Urea"/>
    <x v="0"/>
    <n v="112"/>
    <x v="3"/>
    <n v="0"/>
    <x v="1"/>
    <n v="0"/>
    <n v="10"/>
    <n v="3.5999999999999997E-2"/>
    <n v="8.3000000000000007"/>
    <n v="7.5"/>
    <n v="2.4"/>
    <n v="19"/>
    <n v="9"/>
    <n v="8"/>
    <n v="7.6369979029358896"/>
    <n v="5.16"/>
    <n v="724"/>
    <n v="5326"/>
    <n v="252"/>
    <n v="14"/>
    <n v="30.616606043383534"/>
    <n v="1.766083745"/>
    <m/>
    <m/>
    <n v="7.2"/>
    <n v="4"/>
    <n v="1.7736797529999999"/>
    <n v="3.12"/>
    <n v="2.8"/>
    <n v="1.6"/>
    <n v="2.2581968510000001"/>
    <n v="3.18"/>
    <n v="0.312"/>
    <n v="58.8"/>
    <n v="30.5"/>
    <n v="28.299999999999997"/>
    <n v="651.67295154185013"/>
    <n v="731.65099559471366"/>
    <n v="0.76"/>
    <n v="451.4"/>
    <n v="34"/>
    <n v="266.89999999999998"/>
    <n v="30.5"/>
    <n v="430.43603258265455"/>
    <n v="9911.7900000000009"/>
    <n v="11128.236954545455"/>
    <n v="10.59"/>
    <n v="0"/>
    <n v="10.7"/>
    <n v="60.8"/>
    <n v="30.75"/>
    <n v="6"/>
    <n v="41.671219512195115"/>
    <n v="43.020114479063857"/>
    <n v="2581.2068687438314"/>
    <n v="2899.1646239390943"/>
    <n v="2.9"/>
    <n v="3.28"/>
    <n v="0.188"/>
    <n v="3.11"/>
    <n v="0.254"/>
    <n v="21.374872810572683"/>
    <n v="1.2251451488986782"/>
    <n v="20.267028792951539"/>
    <n v="1.6552492969162995"/>
    <n v="23.998152655506605"/>
    <n v="1.3755038717180614"/>
    <n v="22.75434596299559"/>
    <n v="1.8583935288105726"/>
    <n v="3.24"/>
    <n v="0.13800000000000001"/>
    <n v="1.68"/>
    <n v="0.22800000000000001"/>
    <n v="0.8"/>
    <n v="6.8000000000000005E-2"/>
    <n v="1.32"/>
    <n v="7.1999999999999995E-2"/>
    <n v="79.294320000000013"/>
    <n v="6.7400172000000014"/>
    <n v="130.83562800000001"/>
    <n v="7.1364888000000004"/>
    <n v="89.025895636363657"/>
    <n v="7.5672011290909111"/>
    <n v="146.89272780000002"/>
    <n v="8.0123306072727285"/>
    <n v="2.1"/>
    <n v="0.23599999999999999"/>
    <n v="0.27"/>
    <n v="0.14000000000000001"/>
    <n v="54.205344243620459"/>
    <n v="6.0916482102354408"/>
    <n v="6.9692585456083451"/>
    <n v="3.6136896162413645"/>
    <n v="60.857818309882973"/>
    <n v="6.8392595814916088"/>
    <n v="7.8245766398420962"/>
    <n v="4.057187887325532"/>
    <n v="0.54183407641336523"/>
    <m/>
    <m/>
    <m/>
    <m/>
    <m/>
    <m/>
    <m/>
  </r>
  <r>
    <n v="2020"/>
    <n v="13"/>
    <x v="12"/>
    <s v="3"/>
    <n v="302"/>
    <n v="502"/>
    <x v="4"/>
    <s v="Check"/>
    <x v="1"/>
    <n v="0"/>
    <x v="3"/>
    <n v="0"/>
    <x v="1"/>
    <n v="0"/>
    <n v="10"/>
    <n v="3.5999999999999997E-2"/>
    <n v="8.3000000000000007"/>
    <n v="7.5"/>
    <n v="2.4"/>
    <n v="19"/>
    <n v="9"/>
    <n v="8"/>
    <n v="7.6369979029358896"/>
    <n v="5.16"/>
    <n v="724"/>
    <n v="5326"/>
    <n v="252"/>
    <n v="14"/>
    <n v="30.616606043383534"/>
    <n v="1.766083745"/>
    <m/>
    <m/>
    <n v="7.2"/>
    <n v="4"/>
    <n v="1.7736797529999999"/>
    <n v="3.12"/>
    <n v="2.8"/>
    <n v="1.6"/>
    <n v="2.2581968510000001"/>
    <n v="3.18"/>
    <n v="0.28439999999999999"/>
    <n v="53.9"/>
    <n v="30.5"/>
    <n v="23.4"/>
    <n v="538.83911894273115"/>
    <n v="604.96937444933906"/>
    <n v="0.5"/>
    <n v="404"/>
    <n v="34"/>
    <n v="246.8"/>
    <n v="30.5"/>
    <n v="292.29729729729729"/>
    <n v="6730.82"/>
    <n v="7556.8751818181818"/>
    <n v="9.73"/>
    <n v="0"/>
    <n v="11.1"/>
    <n v="60.8"/>
    <n v="30.75"/>
    <n v="6"/>
    <n v="38.287154471544717"/>
    <n v="39.349457023356365"/>
    <n v="2360.9674214013821"/>
    <n v="2651.7956810376431"/>
    <n v="2.65"/>
    <n v="3.33"/>
    <n v="0.19400000000000001"/>
    <n v="2.83"/>
    <n v="0.254"/>
    <n v="17.94334266079295"/>
    <n v="1.0453478907488984"/>
    <n v="15.249147066079292"/>
    <n v="1.3686513621145373"/>
    <n v="20.145480169162994"/>
    <n v="1.1736405864317179"/>
    <n v="17.120633296916296"/>
    <n v="1.5366222111013215"/>
    <n v="2.68"/>
    <n v="0.13800000000000001"/>
    <n v="1.61"/>
    <n v="0.217"/>
    <n v="0.66"/>
    <n v="5.1999999999999998E-2"/>
    <n v="1.22"/>
    <n v="6.7000000000000004E-2"/>
    <n v="44.423411999999999"/>
    <n v="3.5000263999999994"/>
    <n v="82.11600399999999"/>
    <n v="4.5096493999999998"/>
    <n v="49.875376199999998"/>
    <n v="3.929575094545454"/>
    <n v="92.193877218181811"/>
    <n v="5.0631063718181819"/>
    <n v="1.88"/>
    <n v="0.23799999999999999"/>
    <n v="0.28000000000000003"/>
    <n v="0.127"/>
    <n v="44.386187522345978"/>
    <n v="5.619102462935289"/>
    <n v="6.6107087799238711"/>
    <n v="2.9984286251797556"/>
    <n v="49.833583263724805"/>
    <n v="6.3087195833864378"/>
    <n v="7.422023039278165"/>
    <n v="3.3664175928154529"/>
    <m/>
    <m/>
    <m/>
    <m/>
    <m/>
    <m/>
    <m/>
    <m/>
  </r>
  <r>
    <n v="2020"/>
    <n v="13"/>
    <x v="12"/>
    <s v="3"/>
    <n v="303"/>
    <n v="503"/>
    <x v="5"/>
    <s v="MAP_AS"/>
    <x v="0"/>
    <n v="112"/>
    <x v="0"/>
    <n v="45"/>
    <x v="0"/>
    <n v="11"/>
    <n v="10"/>
    <n v="3.5999999999999997E-2"/>
    <n v="8.3000000000000007"/>
    <n v="7.5"/>
    <n v="2.4"/>
    <n v="19"/>
    <n v="9"/>
    <n v="8"/>
    <n v="7.6369979029358896"/>
    <n v="5.16"/>
    <n v="724"/>
    <n v="5326"/>
    <n v="252"/>
    <n v="14"/>
    <n v="30.616606043383534"/>
    <n v="1.766083745"/>
    <m/>
    <m/>
    <n v="7.2"/>
    <n v="4"/>
    <n v="1.7736797529999999"/>
    <n v="3.12"/>
    <n v="2.8"/>
    <n v="1.6"/>
    <n v="2.2581968510000001"/>
    <n v="3.18"/>
    <n v="0.31240000000000001"/>
    <n v="56.7"/>
    <n v="30.5"/>
    <n v="26.200000000000003"/>
    <n v="603.31559471365642"/>
    <n v="677.35887224669602"/>
    <n v="0.52"/>
    <n v="375.7"/>
    <n v="34"/>
    <n v="220.2"/>
    <n v="30.5"/>
    <n v="288.68598185542874"/>
    <n v="6647.66"/>
    <n v="7463.5091818181818"/>
    <n v="11.14"/>
    <n v="0"/>
    <n v="10.5"/>
    <n v="60.5"/>
    <n v="30.75"/>
    <n v="6"/>
    <n v="43.835447154471545"/>
    <n v="45.355751680060152"/>
    <n v="2721.3451008036091"/>
    <n v="3056.5653382207811"/>
    <n v="3.06"/>
    <n v="3.66"/>
    <n v="0.2"/>
    <n v="3"/>
    <n v="0.28599999999999998"/>
    <n v="22.081350766519826"/>
    <n v="1.206631189427313"/>
    <n v="18.099467841409691"/>
    <n v="1.7254826008810571"/>
    <n v="24.791334724229078"/>
    <n v="1.3547177444933924"/>
    <n v="20.32076616740088"/>
    <n v="1.9372463746255504"/>
    <n v="3.19"/>
    <n v="0.14099999999999999"/>
    <n v="1.74"/>
    <n v="0.23599999999999999"/>
    <n v="0.78"/>
    <n v="5.7000000000000002E-2"/>
    <n v="1.39"/>
    <n v="7.0000000000000007E-2"/>
    <n v="51.851748000000001"/>
    <n v="3.7891661999999999"/>
    <n v="92.402473999999998"/>
    <n v="4.6533620000000004"/>
    <n v="58.21537161818182"/>
    <n v="4.2542002336363636"/>
    <n v="103.74277762727273"/>
    <n v="5.2244564272727283"/>
    <n v="2.16"/>
    <n v="0.22500000000000001"/>
    <n v="0.27"/>
    <n v="0.13800000000000001"/>
    <n v="58.781054177357959"/>
    <n v="6.1230264768081213"/>
    <n v="7.3476317721697448"/>
    <n v="3.7554562391089807"/>
    <n v="65.995092644579159"/>
    <n v="6.8744888171436642"/>
    <n v="8.2493865805723949"/>
    <n v="4.2163531411814468"/>
    <n v="0.58757265810633008"/>
    <n v="0.35038169302465155"/>
    <n v="2.8414519604618058"/>
    <n v="-2.6957988715549182E-3"/>
    <n v="-6.1830249347589869E-3"/>
    <n v="0.38330483101649515"/>
    <n v="2.9877580200710243"/>
    <n v="-3.4413052066115585E-2"/>
  </r>
  <r>
    <n v="2020"/>
    <n v="13"/>
    <x v="12"/>
    <s v="3"/>
    <n v="304"/>
    <n v="504"/>
    <x v="6"/>
    <s v="MAP"/>
    <x v="0"/>
    <n v="112"/>
    <x v="0"/>
    <n v="45"/>
    <x v="1"/>
    <n v="0"/>
    <n v="10"/>
    <n v="3.5999999999999997E-2"/>
    <n v="8.3000000000000007"/>
    <n v="7.5"/>
    <n v="2.4"/>
    <n v="19"/>
    <n v="9"/>
    <n v="8"/>
    <n v="7.6369979029358896"/>
    <n v="5.16"/>
    <n v="724"/>
    <n v="5326"/>
    <n v="252"/>
    <n v="14"/>
    <n v="30.616606043383534"/>
    <n v="1.766083745"/>
    <m/>
    <m/>
    <n v="7.2"/>
    <n v="4"/>
    <n v="1.7736797529999999"/>
    <n v="3.12"/>
    <n v="2.8"/>
    <n v="1.6"/>
    <n v="2.2581968510000001"/>
    <n v="3.18"/>
    <n v="0.40139999999999998"/>
    <n v="64.900000000000006"/>
    <n v="30.5"/>
    <n v="34.400000000000006"/>
    <n v="792.13955947136571"/>
    <n v="889.35668722466971"/>
    <n v="0.6"/>
    <n v="478.9"/>
    <n v="34"/>
    <n v="277.89999999999998"/>
    <n v="30.5"/>
    <n v="333.64801078894135"/>
    <n v="7683.02"/>
    <n v="8625.9360909090901"/>
    <n v="11.79"/>
    <n v="0"/>
    <n v="10.7"/>
    <n v="60.9"/>
    <n v="30.75"/>
    <n v="6"/>
    <n v="46.393170731707315"/>
    <n v="47.894914986606508"/>
    <n v="2873.6948991963905"/>
    <n v="3227.6818617792183"/>
    <n v="3.23"/>
    <n v="3.62"/>
    <n v="0.24"/>
    <n v="3.51"/>
    <n v="0.26800000000000002"/>
    <n v="28.675452052863442"/>
    <n v="1.9011349427312776"/>
    <n v="27.804098537444936"/>
    <n v="2.1229340193832602"/>
    <n v="32.19471207753304"/>
    <n v="2.1344560493392071"/>
    <n v="31.216419721585908"/>
    <n v="2.3834759217621149"/>
    <n v="3"/>
    <n v="0.14599999999999999"/>
    <n v="1.62"/>
    <n v="0.221"/>
    <n v="0.7"/>
    <n v="7.0999999999999994E-2"/>
    <n v="1.0900000000000001"/>
    <n v="7.8E-2"/>
    <n v="53.781140000000001"/>
    <n v="5.4549441999999999"/>
    <n v="83.744917999999998"/>
    <n v="5.9927556000000006"/>
    <n v="60.381552636363637"/>
    <n v="6.1244146245454552"/>
    <n v="94.022703390909086"/>
    <n v="6.7282301509090914"/>
    <n v="2.17"/>
    <n v="0.23300000000000001"/>
    <n v="0.26"/>
    <n v="0.13700000000000001"/>
    <n v="62.359179312561672"/>
    <n v="6.69570911512759"/>
    <n v="7.4716067379106148"/>
    <n v="3.9369620118990554"/>
    <n v="70.012351319103331"/>
    <n v="7.5174552338023393"/>
    <n v="8.3885766557450996"/>
    <n v="4.4201346224503029"/>
    <n v="0.62333942898432759"/>
    <n v="0.38315266227330985"/>
    <n v="6.6440413728715209"/>
    <n v="5.3152663518839877E-2"/>
    <n v="0.1219097787129355"/>
    <m/>
    <m/>
    <m/>
  </r>
  <r>
    <n v="2020"/>
    <n v="13"/>
    <x v="12"/>
    <s v="3"/>
    <n v="305"/>
    <n v="505"/>
    <x v="2"/>
    <s v="MAP"/>
    <x v="0"/>
    <n v="112"/>
    <x v="2"/>
    <n v="135"/>
    <x v="1"/>
    <n v="0"/>
    <n v="10"/>
    <n v="3.5999999999999997E-2"/>
    <n v="8.3000000000000007"/>
    <n v="7.5"/>
    <n v="2.4"/>
    <n v="19"/>
    <n v="9"/>
    <n v="8"/>
    <n v="7.6369979029358896"/>
    <n v="5.16"/>
    <n v="724"/>
    <n v="5326"/>
    <n v="252"/>
    <n v="14"/>
    <n v="30.616606043383534"/>
    <n v="1.766083745"/>
    <m/>
    <m/>
    <n v="7.2"/>
    <n v="4"/>
    <n v="1.7736797529999999"/>
    <n v="3.12"/>
    <n v="2.8"/>
    <n v="1.6"/>
    <n v="2.2581968510000001"/>
    <n v="3.18"/>
    <n v="0.39429999999999998"/>
    <n v="75.900000000000006"/>
    <n v="30.5"/>
    <n v="45.400000000000006"/>
    <n v="1045.44"/>
    <n v="1173.7440000000001"/>
    <n v="0.48"/>
    <n v="304.89999999999998"/>
    <n v="34"/>
    <n v="178.8"/>
    <n v="30.5"/>
    <n v="262.76854928017724"/>
    <n v="6050.85"/>
    <n v="6793.4543181818181"/>
    <n v="11.38"/>
    <n v="0"/>
    <n v="10.7"/>
    <n v="61.2"/>
    <n v="30.75"/>
    <n v="6"/>
    <n v="44.779837398373985"/>
    <n v="46.229358146529442"/>
    <n v="2773.7614887917666"/>
    <n v="3115.4384721838433"/>
    <n v="3.11"/>
    <n v="3.71"/>
    <n v="0.27100000000000002"/>
    <n v="3.38"/>
    <n v="0.26700000000000002"/>
    <n v="38.785824000000005"/>
    <n v="2.8331424000000003"/>
    <n v="35.335872000000002"/>
    <n v="2.7913248000000004"/>
    <n v="43.54590240000001"/>
    <n v="3.1808462400000002"/>
    <n v="39.672547200000004"/>
    <n v="3.1338964800000007"/>
    <n v="3.04"/>
    <n v="0.14099999999999999"/>
    <n v="1.69"/>
    <n v="0.216"/>
    <n v="0.62"/>
    <n v="5.7000000000000002E-2"/>
    <n v="1.3"/>
    <n v="7.8E-2"/>
    <n v="37.515270000000001"/>
    <n v="3.4489844999999999"/>
    <n v="78.661050000000017"/>
    <n v="4.7196630000000006"/>
    <n v="42.119416772727277"/>
    <n v="3.8722689613636363"/>
    <n v="88.314906136363646"/>
    <n v="5.2988943681818181"/>
    <n v="2.0699999999999998"/>
    <n v="0.24"/>
    <n v="0.27"/>
    <n v="0.13900000000000001"/>
    <n v="57.416862817989568"/>
    <n v="6.6570275731002395"/>
    <n v="7.48915601973777"/>
    <n v="3.8555284694205563"/>
    <n v="64.463477800197381"/>
    <n v="7.4740264116170865"/>
    <n v="8.4082797130692235"/>
    <n v="4.3287069633948967"/>
    <n v="0.57393626531944253"/>
    <n v="0.126979721570117"/>
    <n v="1.3832479421025441"/>
    <n v="7.1329905911646826E-4"/>
    <n v="1.6360070163221748E-3"/>
    <m/>
    <m/>
    <m/>
  </r>
  <r>
    <n v="2020"/>
    <n v="13"/>
    <x v="12"/>
    <s v="3"/>
    <n v="306"/>
    <n v="506"/>
    <x v="0"/>
    <s v="MAP_ES"/>
    <x v="0"/>
    <n v="112"/>
    <x v="0"/>
    <n v="45"/>
    <x v="0"/>
    <n v="11"/>
    <n v="10"/>
    <n v="3.5999999999999997E-2"/>
    <n v="8.3000000000000007"/>
    <n v="7.5"/>
    <n v="2.4"/>
    <n v="19"/>
    <n v="9"/>
    <n v="8"/>
    <n v="7.6369979029358896"/>
    <n v="5.16"/>
    <n v="724"/>
    <n v="5326"/>
    <n v="252"/>
    <n v="14"/>
    <n v="30.616606043383534"/>
    <n v="1.766083745"/>
    <m/>
    <m/>
    <n v="7.2"/>
    <n v="4"/>
    <n v="1.7736797529999999"/>
    <n v="3.12"/>
    <n v="2.8"/>
    <n v="1.6"/>
    <n v="2.2581968510000001"/>
    <n v="3.18"/>
    <n v="0.37480000000000002"/>
    <n v="69.5"/>
    <n v="30.5"/>
    <n v="39"/>
    <n v="898.0651982378854"/>
    <n v="1008.2822907488986"/>
    <n v="0.5"/>
    <n v="429"/>
    <n v="34"/>
    <n v="253.3"/>
    <n v="30.5"/>
    <n v="282.02531645569621"/>
    <n v="6494.29"/>
    <n v="7291.3164999999999"/>
    <n v="12.27"/>
    <n v="0"/>
    <n v="10.6"/>
    <n v="61.1"/>
    <n v="30.75"/>
    <n v="6"/>
    <n v="48.281951219512194"/>
    <n v="49.900652474270409"/>
    <n v="2994.0391484562247"/>
    <n v="3362.8503344706046"/>
    <n v="3.36"/>
    <n v="3.32"/>
    <n v="0.19900000000000001"/>
    <n v="3.14"/>
    <n v="0.248"/>
    <n v="29.815764581497795"/>
    <n v="1.7871497444933919"/>
    <n v="28.199247224669605"/>
    <n v="2.227201691629956"/>
    <n v="33.474972052863436"/>
    <n v="2.0064817585903083"/>
    <n v="31.66006392951542"/>
    <n v="2.5005400810572689"/>
    <n v="3.07"/>
    <n v="0.13200000000000001"/>
    <n v="1.7"/>
    <n v="0.217"/>
    <n v="0.62"/>
    <n v="6.0999999999999999E-2"/>
    <n v="1.25"/>
    <n v="7.3999999999999996E-2"/>
    <n v="40.264597999999999"/>
    <n v="3.9615168999999999"/>
    <n v="81.178625000000011"/>
    <n v="4.8057746000000003"/>
    <n v="45.206162300000003"/>
    <n v="4.4477030649999998"/>
    <n v="91.141456250000005"/>
    <n v="5.3955742100000004"/>
    <n v="2.09"/>
    <n v="0.20300000000000001"/>
    <n v="0.23"/>
    <n v="0.13300000000000001"/>
    <n v="62.575418202735094"/>
    <n v="6.0778994713661367"/>
    <n v="6.8862900414493167"/>
    <n v="3.9820720674467789"/>
    <n v="70.255128618525319"/>
    <n v="6.8238234973974352"/>
    <n v="7.7314256374453691"/>
    <n v="4.4707809120879745"/>
    <n v="0.62550094277926227"/>
    <n v="0.34779936276235651"/>
    <n v="9.6477852104578847"/>
    <n v="4.7836805327633333E-4"/>
    <n v="1.0971744341200305E-3"/>
    <n v="0.40643462837163402"/>
    <n v="30.831848588236799"/>
    <n v="-1.8856889999999946E-2"/>
  </r>
  <r>
    <n v="2020"/>
    <n v="13"/>
    <x v="12"/>
    <s v="3"/>
    <n v="307"/>
    <n v="507"/>
    <x v="8"/>
    <s v="MES10"/>
    <x v="0"/>
    <n v="112"/>
    <x v="0"/>
    <n v="45"/>
    <x v="0"/>
    <n v="11"/>
    <n v="10"/>
    <n v="3.5999999999999997E-2"/>
    <n v="8.3000000000000007"/>
    <n v="7.5"/>
    <n v="2.4"/>
    <n v="19"/>
    <n v="9"/>
    <n v="8"/>
    <n v="7.6369979029358896"/>
    <n v="5.16"/>
    <n v="724"/>
    <n v="5326"/>
    <n v="252"/>
    <n v="14"/>
    <n v="30.616606043383534"/>
    <n v="1.766083745"/>
    <m/>
    <m/>
    <n v="7.2"/>
    <n v="4"/>
    <n v="1.7736797529999999"/>
    <n v="3.12"/>
    <n v="2.8"/>
    <n v="1.6"/>
    <n v="2.2581968510000001"/>
    <n v="3.18"/>
    <n v="0.30320000000000003"/>
    <n v="73.400000000000006"/>
    <n v="30.5"/>
    <n v="42.900000000000006"/>
    <n v="987.87171806167419"/>
    <n v="1109.1105198237888"/>
    <n v="0.57999999999999996"/>
    <n v="481.3"/>
    <n v="34"/>
    <n v="283.60000000000002"/>
    <n v="30.5"/>
    <n v="328.18689917281466"/>
    <n v="7557.26"/>
    <n v="8484.7419090909098"/>
    <n v="10.41"/>
    <n v="0"/>
    <n v="10.8"/>
    <n v="61.1"/>
    <n v="30.75"/>
    <n v="6"/>
    <n v="40.962926829268298"/>
    <n v="42.241538418158754"/>
    <n v="2534.4923050895254"/>
    <n v="2846.6956753982804"/>
    <n v="2.85"/>
    <n v="3.36"/>
    <n v="0.21099999999999999"/>
    <n v="3.34"/>
    <n v="0.252"/>
    <n v="33.192489726872253"/>
    <n v="2.0844093251101325"/>
    <n v="32.994915383259915"/>
    <n v="2.4894367295154192"/>
    <n v="37.266113466079304"/>
    <n v="2.3402231968281941"/>
    <n v="37.044291362114542"/>
    <n v="2.794958509955948"/>
    <n v="2.84"/>
    <n v="0.13"/>
    <n v="1.64"/>
    <n v="0.23"/>
    <n v="0.67"/>
    <n v="6.8000000000000005E-2"/>
    <n v="1.1599999999999999"/>
    <n v="6.9000000000000006E-2"/>
    <n v="50.633642000000002"/>
    <n v="5.1389368000000006"/>
    <n v="87.664215999999996"/>
    <n v="5.2145094000000007"/>
    <n v="56.847770790909095"/>
    <n v="5.7696244981818188"/>
    <n v="98.423006145454551"/>
    <n v="5.8544719172727282"/>
    <m/>
    <m/>
    <m/>
    <m/>
    <m/>
    <m/>
    <m/>
    <m/>
    <m/>
    <m/>
    <m/>
    <m/>
    <m/>
    <m/>
    <n v="-1.8223183244826537"/>
    <m/>
    <m/>
    <m/>
    <n v="-16.091302236519947"/>
    <n v="2.2861083388429859E-2"/>
  </r>
  <r>
    <n v="2020"/>
    <n v="13"/>
    <x v="12"/>
    <s v="3"/>
    <n v="308"/>
    <n v="508"/>
    <x v="3"/>
    <s v="MESZ"/>
    <x v="0"/>
    <n v="112"/>
    <x v="0"/>
    <n v="45"/>
    <x v="0"/>
    <n v="11"/>
    <n v="10"/>
    <n v="3.5999999999999997E-2"/>
    <n v="8.3000000000000007"/>
    <n v="7.5"/>
    <n v="2.4"/>
    <n v="19"/>
    <n v="9"/>
    <n v="8"/>
    <n v="7.6369979029358896"/>
    <n v="5.16"/>
    <n v="724"/>
    <n v="5326"/>
    <n v="252"/>
    <n v="14"/>
    <n v="30.616606043383534"/>
    <n v="1.766083745"/>
    <m/>
    <m/>
    <n v="7.2"/>
    <n v="4"/>
    <n v="1.7736797529999999"/>
    <n v="3.12"/>
    <n v="2.8"/>
    <n v="1.6"/>
    <n v="2.2581968510000001"/>
    <n v="3.18"/>
    <n v="0.32329999999999998"/>
    <n v="53.1"/>
    <n v="30.5"/>
    <n v="22.6"/>
    <n v="520.41726872246693"/>
    <n v="584.28666079295147"/>
    <n v="0.57999999999999996"/>
    <n v="417.2"/>
    <n v="34"/>
    <n v="252.9"/>
    <n v="30.5"/>
    <n v="336.61795407098123"/>
    <n v="7751.41"/>
    <n v="8702.7194090909088"/>
    <n v="9.7100000000000009"/>
    <n v="0"/>
    <n v="10.5"/>
    <n v="60.9"/>
    <n v="30.75"/>
    <n v="6"/>
    <n v="38.208455284552848"/>
    <n v="39.533604022745429"/>
    <n v="2372.0162413647258"/>
    <n v="2664.2055147328351"/>
    <n v="2.66"/>
    <n v="3.54"/>
    <n v="0.186"/>
    <n v="3.03"/>
    <n v="0.25700000000000001"/>
    <n v="18.422771312775328"/>
    <n v="0.96797611982378839"/>
    <n v="15.768643242290747"/>
    <n v="1.3374723806167401"/>
    <n v="20.683747792070484"/>
    <n v="1.0867731890748897"/>
    <n v="17.703885822026429"/>
    <n v="1.5016167182378855"/>
    <n v="3.1"/>
    <n v="0.128"/>
    <n v="1.65"/>
    <n v="0.22"/>
    <n v="0.77"/>
    <n v="6.6000000000000003E-2"/>
    <n v="1.25"/>
    <n v="6.9000000000000006E-2"/>
    <n v="59.685856999999999"/>
    <n v="5.1159305999999996"/>
    <n v="96.89262500000001"/>
    <n v="5.3484729000000009"/>
    <n v="67.010939449999995"/>
    <n v="5.7437948099999998"/>
    <n v="108.78399261363637"/>
    <n v="6.0048763922727275"/>
    <n v="2.2200000000000002"/>
    <n v="0.251"/>
    <n v="0.3"/>
    <n v="0.22700000000000001"/>
    <n v="52.658760558296919"/>
    <n v="5.9537607658254617"/>
    <n v="7.1160487240941777"/>
    <n v="5.3844768678979271"/>
    <n v="59.121426626815179"/>
    <n v="6.6844495870858598"/>
    <n v="7.9893819765966452"/>
    <n v="6.0452990289581265"/>
    <n v="0.52637449849855689"/>
    <n v="0.34069569760886131"/>
    <n v="-5.8776552281592149"/>
    <n v="2.6183208824130194E-2"/>
    <n v="6.0053231248005032E-2"/>
    <n v="0.54957263899619335"/>
    <n v="-32.681316842469521"/>
    <n v="3.6534217479338889E-2"/>
  </r>
  <r>
    <n v="2020"/>
    <n v="13"/>
    <x v="12"/>
    <s v="3"/>
    <n v="309"/>
    <n v="509"/>
    <x v="1"/>
    <s v="MAP"/>
    <x v="0"/>
    <n v="112"/>
    <x v="1"/>
    <n v="90"/>
    <x v="1"/>
    <n v="0"/>
    <n v="10"/>
    <n v="3.5999999999999997E-2"/>
    <n v="8.3000000000000007"/>
    <n v="7.5"/>
    <n v="2.4"/>
    <n v="19"/>
    <n v="9"/>
    <n v="8"/>
    <n v="7.6369979029358896"/>
    <n v="5.16"/>
    <n v="724"/>
    <n v="5326"/>
    <n v="252"/>
    <n v="14"/>
    <n v="30.616606043383534"/>
    <n v="1.766083745"/>
    <m/>
    <m/>
    <n v="7.2"/>
    <n v="4"/>
    <n v="1.7736797529999999"/>
    <n v="3.12"/>
    <n v="2.8"/>
    <n v="1.6"/>
    <n v="2.2581968510000001"/>
    <n v="3.18"/>
    <n v="0.31180000000000002"/>
    <n v="59.1"/>
    <n v="30.5"/>
    <n v="28.6"/>
    <n v="658.58114537444942"/>
    <n v="739.40701321585914"/>
    <n v="0.46"/>
    <n v="456.4"/>
    <n v="34"/>
    <n v="279.2"/>
    <n v="30.5"/>
    <n v="270.83806818181819"/>
    <n v="6236.67"/>
    <n v="7002.0795000000007"/>
    <n v="8.93"/>
    <n v="0"/>
    <n v="10.5"/>
    <n v="60.6"/>
    <n v="30.75"/>
    <n v="6"/>
    <n v="35.139186991869913"/>
    <n v="36.357887118755578"/>
    <n v="2181.4732271253347"/>
    <n v="2450.1910655575916"/>
    <n v="2.4500000000000002"/>
    <n v="3.7"/>
    <n v="0.215"/>
    <n v="3.46"/>
    <n v="0.26300000000000001"/>
    <n v="24.367502378854631"/>
    <n v="1.4159494625550662"/>
    <n v="22.786907629955948"/>
    <n v="1.732068412334802"/>
    <n v="27.35805948898679"/>
    <n v="1.5897250784140968"/>
    <n v="25.583482657268725"/>
    <n v="1.9446404447577097"/>
    <n v="3.26"/>
    <n v="0.14399999999999999"/>
    <n v="1.75"/>
    <n v="0.24299999999999999"/>
    <n v="0.89"/>
    <n v="9.7000000000000003E-2"/>
    <n v="1.1399999999999999"/>
    <n v="8.5999999999999993E-2"/>
    <n v="55.506363"/>
    <n v="6.0495699000000007"/>
    <n v="71.098037999999988"/>
    <n v="5.3635361999999995"/>
    <n v="62.318507550000007"/>
    <n v="6.792017115000001"/>
    <n v="79.823706299999984"/>
    <n v="6.0217883699999994"/>
    <n v="2.13"/>
    <n v="0.21299999999999999"/>
    <n v="0.24"/>
    <n v="0.13900000000000001"/>
    <n v="46.465379737769631"/>
    <n v="4.6465379737769625"/>
    <n v="5.2355357451008029"/>
    <n v="3.0322477857042154"/>
    <n v="52.167949069223184"/>
    <n v="5.216794906922317"/>
    <n v="5.8780787683631743"/>
    <n v="3.4043872866770051"/>
    <n v="0.46446575456208422"/>
    <n v="0.13294584370342297"/>
    <n v="-5.31676593824898"/>
    <n v="8.4312446880257449E-3"/>
    <n v="1.9337717174370973E-2"/>
    <m/>
    <m/>
    <m/>
  </r>
  <r>
    <n v="2020"/>
    <n v="13"/>
    <x v="12"/>
    <s v="3"/>
    <n v="310"/>
    <n v="510"/>
    <x v="9"/>
    <s v="MAP_AS"/>
    <x v="0"/>
    <n v="112"/>
    <x v="0"/>
    <n v="45"/>
    <x v="2"/>
    <n v="45"/>
    <n v="10"/>
    <n v="3.5999999999999997E-2"/>
    <n v="8.3000000000000007"/>
    <n v="7.5"/>
    <n v="2.4"/>
    <n v="19"/>
    <n v="9"/>
    <n v="8"/>
    <n v="7.6369979029358896"/>
    <n v="5.16"/>
    <n v="724"/>
    <n v="5326"/>
    <n v="252"/>
    <n v="14"/>
    <n v="30.616606043383534"/>
    <n v="1.766083745"/>
    <m/>
    <m/>
    <n v="7.2"/>
    <n v="4"/>
    <n v="1.7736797529999999"/>
    <n v="3.12"/>
    <n v="2.8"/>
    <n v="1.6"/>
    <n v="2.2581968510000001"/>
    <n v="3.18"/>
    <n v="0.26779999999999998"/>
    <n v="47.5"/>
    <n v="30.5"/>
    <n v="17"/>
    <n v="391.46431718061672"/>
    <n v="439.50766519823787"/>
    <n v="0.48"/>
    <n v="362.1"/>
    <n v="34"/>
    <n v="226"/>
    <n v="30.5"/>
    <n v="286.01036269430051"/>
    <n v="6586.05"/>
    <n v="7394.3379545454545"/>
    <n v="10.039999999999999"/>
    <n v="0"/>
    <n v="10.199999999999999"/>
    <n v="61"/>
    <n v="30.75"/>
    <n v="6"/>
    <n v="39.506991869918693"/>
    <n v="41.01419502796184"/>
    <n v="2460.8517016777105"/>
    <n v="2763.983888566192"/>
    <n v="2.76"/>
    <n v="3.51"/>
    <n v="0.192"/>
    <n v="3.4"/>
    <n v="0.29499999999999998"/>
    <n v="13.740397533039646"/>
    <n v="0.75161148898678409"/>
    <n v="13.30978678414097"/>
    <n v="1.1548197356828194"/>
    <n v="15.426719048458148"/>
    <n v="0.84385471718061666"/>
    <n v="14.943260616740087"/>
    <n v="1.2965476123348019"/>
    <n v="3.31"/>
    <n v="0.156"/>
    <n v="1.79"/>
    <n v="0.29599999999999999"/>
    <n v="0.62"/>
    <n v="5.5E-2"/>
    <n v="1.32"/>
    <n v="0.11"/>
    <n v="40.833509999999997"/>
    <n v="3.6223275000000004"/>
    <n v="86.935860000000005"/>
    <n v="7.2446550000000007"/>
    <n v="45.844895318181813"/>
    <n v="4.0668858750000005"/>
    <n v="97.605261000000013"/>
    <n v="8.1337717500000011"/>
    <n v="2.17"/>
    <n v="0.224"/>
    <n v="0.26"/>
    <n v="0.14399999999999999"/>
    <n v="53.400481926406322"/>
    <n v="5.5123078117580722"/>
    <n v="6.3982144243620471"/>
    <n v="3.543626450415903"/>
    <n v="59.95417743555619"/>
    <n v="6.1888183159283807"/>
    <n v="7.1834498309882981"/>
    <n v="3.9785260602396733"/>
    <n v="0.53378871047439747"/>
    <n v="0.31543416493009074"/>
    <n v="-3.6603580318623949"/>
    <n v="-2.2095462423813769E-2"/>
    <n v="-5.0677666109664607E-2"/>
    <n v="8.8411690227548301E-2"/>
    <n v="-5.7714691429735065"/>
    <n v="5.623937222222225E-2"/>
  </r>
  <r>
    <n v="2020"/>
    <n v="13"/>
    <x v="12"/>
    <s v="4"/>
    <n v="401"/>
    <n v="511"/>
    <x v="7"/>
    <s v="Urea"/>
    <x v="0"/>
    <n v="112"/>
    <x v="3"/>
    <n v="0"/>
    <x v="1"/>
    <n v="0"/>
    <n v="10"/>
    <n v="0"/>
    <n v="8.1999999999999993"/>
    <n v="7.4"/>
    <n v="2.4"/>
    <n v="14"/>
    <n v="7"/>
    <n v="7"/>
    <n v="6.4811863391252258"/>
    <n v="4.55"/>
    <n v="706"/>
    <n v="5326"/>
    <n v="252"/>
    <n v="13"/>
    <n v="30.56622241166998"/>
    <n v="2.0122041980000001"/>
    <m/>
    <m/>
    <n v="8.1"/>
    <n v="2.2999999999999998"/>
    <n v="2.0893678869999999"/>
    <n v="2.9"/>
    <n v="2.2999999999999998"/>
    <n v="2.1"/>
    <n v="1.706151982"/>
    <n v="2.66"/>
    <n v="0.30840000000000001"/>
    <n v="52.6"/>
    <n v="30.5"/>
    <n v="22.1"/>
    <n v="508.90361233480178"/>
    <n v="571.35996475770924"/>
    <n v="0.46"/>
    <n v="367"/>
    <n v="34"/>
    <n v="215.4"/>
    <n v="30.5"/>
    <n v="255.41741741741748"/>
    <n v="5881.58"/>
    <n v="6603.4102727272721"/>
    <n v="10.71"/>
    <n v="0"/>
    <n v="10.9"/>
    <n v="60.9"/>
    <n v="31"/>
    <n v="6"/>
    <n v="41.803548387096775"/>
    <n v="43.060071228789852"/>
    <n v="2583.604273727391"/>
    <n v="2901.8573456274466"/>
    <n v="2.9"/>
    <n v="3.47"/>
    <n v="0.191"/>
    <n v="3.37"/>
    <n v="0.24299999999999999"/>
    <n v="17.658955348017624"/>
    <n v="0.97200589955947136"/>
    <n v="17.150051735682819"/>
    <n v="1.2366357779735682"/>
    <n v="19.826190777092513"/>
    <n v="1.0912975326872247"/>
    <n v="19.254830812334802"/>
    <n v="1.3884047143612335"/>
    <n v="2.99"/>
    <n v="0.13"/>
    <n v="1.67"/>
    <n v="0.217"/>
    <n v="0.63"/>
    <n v="5.2999999999999999E-2"/>
    <n v="1.21"/>
    <n v="8.5000000000000006E-2"/>
    <n v="37.053953999999997"/>
    <n v="3.1172374"/>
    <n v="71.167118000000002"/>
    <n v="4.9993430000000005"/>
    <n v="41.601484718181815"/>
    <n v="3.4998074445454548"/>
    <n v="79.901264299999994"/>
    <n v="5.6128987318181824"/>
    <n v="2.0699999999999998"/>
    <n v="0.22"/>
    <n v="0.24"/>
    <n v="0.14000000000000001"/>
    <n v="53.480608466156994"/>
    <n v="5.6839294022002607"/>
    <n v="6.200650256945738"/>
    <n v="3.6170459832183481"/>
    <n v="60.044137687003534"/>
    <n v="6.381502556106657"/>
    <n v="6.9616391521163514"/>
    <n v="4.0609561720678728"/>
    <n v="0.53458965160424032"/>
    <m/>
    <m/>
    <m/>
    <m/>
    <m/>
    <m/>
    <m/>
  </r>
  <r>
    <n v="2020"/>
    <n v="13"/>
    <x v="12"/>
    <s v="4"/>
    <n v="402"/>
    <n v="512"/>
    <x v="6"/>
    <s v="MAP"/>
    <x v="0"/>
    <n v="112"/>
    <x v="0"/>
    <n v="45"/>
    <x v="1"/>
    <n v="0"/>
    <n v="10"/>
    <n v="0"/>
    <n v="8.1999999999999993"/>
    <n v="7.4"/>
    <n v="2.4"/>
    <n v="14"/>
    <n v="7"/>
    <n v="7"/>
    <n v="6.4811863391252258"/>
    <n v="4.55"/>
    <n v="706"/>
    <n v="5326"/>
    <n v="252"/>
    <n v="13"/>
    <n v="30.56622241166998"/>
    <n v="2.0122041980000001"/>
    <m/>
    <m/>
    <n v="8.1"/>
    <n v="2.2999999999999998"/>
    <n v="2.0893678869999999"/>
    <n v="2.9"/>
    <n v="2.2999999999999998"/>
    <n v="2.1"/>
    <n v="1.706151982"/>
    <n v="2.66"/>
    <n v="0.34989999999999999"/>
    <n v="58.1"/>
    <n v="30.5"/>
    <n v="27.6"/>
    <n v="635.55383259911889"/>
    <n v="713.55362114537434"/>
    <n v="0.46"/>
    <n v="347"/>
    <n v="34"/>
    <n v="213.2"/>
    <n v="30.5"/>
    <n v="268.50479233226832"/>
    <n v="6182.94"/>
    <n v="6941.7553636363637"/>
    <n v="9.68"/>
    <n v="0"/>
    <n v="11.4"/>
    <n v="61.1"/>
    <n v="31"/>
    <n v="6"/>
    <n v="37.783225806451611"/>
    <n v="38.700506432966613"/>
    <n v="2322.030385977997"/>
    <n v="2608.0623107961951"/>
    <n v="2.61"/>
    <n v="3.76"/>
    <n v="0.23499999999999999"/>
    <n v="3.69"/>
    <n v="0.27200000000000002"/>
    <n v="23.896824105726868"/>
    <n v="1.4935515066079292"/>
    <n v="23.45193642290749"/>
    <n v="1.7287064246696036"/>
    <n v="26.829616155066073"/>
    <n v="1.6768510096916296"/>
    <n v="26.330128620264322"/>
    <n v="1.9408658495154187"/>
    <n v="3.44"/>
    <n v="0.123"/>
    <n v="1.79"/>
    <n v="0.219"/>
    <n v="0.67"/>
    <n v="6.3E-2"/>
    <n v="1.1299999999999999"/>
    <n v="8.6999999999999994E-2"/>
    <n v="41.425697999999997"/>
    <n v="3.8952521999999998"/>
    <n v="69.867221999999984"/>
    <n v="5.3791577999999989"/>
    <n v="46.509760936363634"/>
    <n v="4.3733058790909087"/>
    <n v="78.441835609090887"/>
    <n v="6.039327166363635"/>
    <n v="2.27"/>
    <n v="0.215"/>
    <n v="0.23"/>
    <n v="0.14099999999999999"/>
    <n v="52.710089761700537"/>
    <n v="4.9923653298526931"/>
    <n v="5.3406698877493932"/>
    <n v="3.2740628442289754"/>
    <n v="59.179055323363784"/>
    <n v="5.6050647112437053"/>
    <n v="5.9961157376095464"/>
    <n v="3.6758796478388951"/>
    <n v="0.52688758280615267"/>
    <n v="0.28568117794310421"/>
    <n v="-7.1252819823067712"/>
    <n v="-2.8258431325897487E-2"/>
    <n v="-6.4812915885085975E-2"/>
    <m/>
    <m/>
    <m/>
  </r>
  <r>
    <n v="2020"/>
    <n v="13"/>
    <x v="12"/>
    <s v="4"/>
    <n v="403"/>
    <n v="513"/>
    <x v="8"/>
    <s v="MES10"/>
    <x v="0"/>
    <n v="112"/>
    <x v="0"/>
    <n v="45"/>
    <x v="0"/>
    <n v="11"/>
    <n v="10"/>
    <n v="0"/>
    <n v="8.1999999999999993"/>
    <n v="7.4"/>
    <n v="2.4"/>
    <n v="14"/>
    <n v="7"/>
    <n v="7"/>
    <n v="6.4811863391252258"/>
    <n v="4.55"/>
    <n v="706"/>
    <n v="5326"/>
    <n v="252"/>
    <n v="13"/>
    <n v="30.56622241166998"/>
    <n v="2.0122041980000001"/>
    <m/>
    <m/>
    <n v="8.1"/>
    <n v="2.2999999999999998"/>
    <n v="2.0893678869999999"/>
    <n v="2.9"/>
    <n v="2.2999999999999998"/>
    <n v="2.1"/>
    <n v="1.706151982"/>
    <n v="2.66"/>
    <n v="0.3085"/>
    <n v="51.7"/>
    <n v="30.5"/>
    <n v="21.200000000000003"/>
    <n v="488.17903083700446"/>
    <n v="548.09191189427315"/>
    <n v="0.44"/>
    <n v="468.4"/>
    <n v="34"/>
    <n v="275.60000000000002"/>
    <n v="30.5"/>
    <n v="248.25966850828732"/>
    <n v="5716.75"/>
    <n v="6418.3511363636362"/>
    <n v="9.01"/>
    <n v="0"/>
    <n v="11.2"/>
    <n v="60.9"/>
    <n v="31"/>
    <n v="6"/>
    <n v="35.168064516129029"/>
    <n v="36.103169121760203"/>
    <n v="2166.1901473056123"/>
    <n v="2433.0253881782583"/>
    <n v="2.4300000000000002"/>
    <n v="3.78"/>
    <n v="0.23499999999999999"/>
    <n v="3.62"/>
    <n v="0.27500000000000002"/>
    <n v="18.45316736563877"/>
    <n v="1.1472207224669604"/>
    <n v="17.672080916299564"/>
    <n v="1.3424923348017623"/>
    <n v="20.717874269603527"/>
    <n v="1.2880159929515418"/>
    <n v="19.840927210572691"/>
    <n v="1.5072527577092514"/>
    <n v="2.86"/>
    <n v="0.13400000000000001"/>
    <n v="1.75"/>
    <n v="0.23300000000000001"/>
    <n v="0.66"/>
    <n v="5.6000000000000001E-2"/>
    <n v="1.2"/>
    <n v="0.109"/>
    <n v="37.730550000000001"/>
    <n v="3.2013800000000003"/>
    <n v="68.600999999999999"/>
    <n v="6.2312574999999999"/>
    <n v="42.361117500000006"/>
    <n v="3.5942766363636367"/>
    <n v="77.020213636363636"/>
    <n v="6.9960027386363635"/>
    <n v="2.2000000000000002"/>
    <n v="0.20699999999999999"/>
    <n v="0.24"/>
    <n v="0.13800000000000001"/>
    <n v="47.656183240723479"/>
    <n v="4.4840136049226169"/>
    <n v="5.1988563535334693"/>
    <n v="2.9893424032817455"/>
    <n v="53.504896638448635"/>
    <n v="5.0343243655267562"/>
    <n v="5.8368978151034865"/>
    <n v="3.3562162436845049"/>
    <n v="0.47636897047586807"/>
    <n v="0.25659145593918226"/>
    <n v="-11.014991373816478"/>
    <n v="-5.8253311069102372E-2"/>
    <n v="-0.1336085116263816"/>
    <n v="0.30511056760768224"/>
    <n v="-53.697691983794691"/>
    <n v="0.1266366126033058"/>
  </r>
  <r>
    <n v="2020"/>
    <n v="13"/>
    <x v="12"/>
    <s v="4"/>
    <n v="404"/>
    <n v="514"/>
    <x v="1"/>
    <s v="MAP"/>
    <x v="0"/>
    <n v="112"/>
    <x v="1"/>
    <n v="90"/>
    <x v="1"/>
    <n v="0"/>
    <n v="10"/>
    <n v="0"/>
    <n v="8.1999999999999993"/>
    <n v="7.4"/>
    <n v="2.4"/>
    <n v="14"/>
    <n v="7"/>
    <n v="7"/>
    <n v="6.4811863391252258"/>
    <n v="4.55"/>
    <n v="706"/>
    <n v="5326"/>
    <n v="252"/>
    <n v="13"/>
    <n v="30.56622241166998"/>
    <n v="2.0122041980000001"/>
    <m/>
    <m/>
    <n v="8.1"/>
    <n v="2.2999999999999998"/>
    <n v="2.0893678869999999"/>
    <n v="2.9"/>
    <n v="2.2999999999999998"/>
    <n v="2.1"/>
    <n v="1.706151982"/>
    <n v="2.66"/>
    <n v="0.44950000000000001"/>
    <n v="58"/>
    <n v="30.5"/>
    <n v="27.5"/>
    <n v="633.25110132158591"/>
    <n v="710.96828193832596"/>
    <n v="0.48"/>
    <n v="253.3"/>
    <n v="34"/>
    <n v="155.9"/>
    <n v="30.5"/>
    <n v="274.47332421340627"/>
    <n v="6320.38"/>
    <n v="7096.0630000000001"/>
    <n v="12.04"/>
    <n v="0"/>
    <n v="11"/>
    <n v="61.3"/>
    <n v="31"/>
    <n v="6"/>
    <n v="46.994838709677417"/>
    <n v="48.353071042327052"/>
    <n v="2901.184262539623"/>
    <n v="3258.5574148797305"/>
    <n v="3.26"/>
    <n v="3.85"/>
    <n v="0.24399999999999999"/>
    <n v="3.71"/>
    <n v="0.29899999999999999"/>
    <n v="24.380167400881056"/>
    <n v="1.5451326872246696"/>
    <n v="23.493615859030839"/>
    <n v="1.8934207929515419"/>
    <n v="27.372278854625549"/>
    <n v="1.7347626079295153"/>
    <n v="26.376923259911898"/>
    <n v="2.1257951629955949"/>
    <n v="3.16"/>
    <n v="0.14299999999999999"/>
    <n v="1.81"/>
    <n v="0.23499999999999999"/>
    <n v="0.64"/>
    <n v="5.5E-2"/>
    <n v="1.35"/>
    <n v="7.2999999999999995E-2"/>
    <n v="40.450431999999999"/>
    <n v="3.4762090000000003"/>
    <n v="85.325130000000016"/>
    <n v="4.6138773999999998"/>
    <n v="45.414803200000001"/>
    <n v="3.9028346500000004"/>
    <n v="95.796850500000019"/>
    <n v="5.1801259899999996"/>
    <n v="2.2599999999999998"/>
    <n v="0.23899999999999999"/>
    <n v="0.26"/>
    <n v="0.14599999999999999"/>
    <n v="65.566764333395469"/>
    <n v="6.9338303874696985"/>
    <n v="7.5430790826030192"/>
    <n v="4.2357290233078491"/>
    <n v="73.613594501584913"/>
    <n v="7.7848004804773439"/>
    <n v="8.4688206063770259"/>
    <n v="4.7555684943501761"/>
    <n v="0.65540229827392482"/>
    <n v="0.19838941081746542"/>
    <n v="3.6650823875525629"/>
    <n v="4.8626125608593855E-3"/>
    <n v="1.1152781102888499E-2"/>
    <m/>
    <m/>
    <m/>
  </r>
  <r>
    <n v="2020"/>
    <n v="13"/>
    <x v="12"/>
    <s v="4"/>
    <n v="405"/>
    <n v="515"/>
    <x v="5"/>
    <s v="MAP_AS"/>
    <x v="0"/>
    <n v="112"/>
    <x v="0"/>
    <n v="45"/>
    <x v="0"/>
    <n v="11"/>
    <n v="10"/>
    <n v="0"/>
    <n v="8.1999999999999993"/>
    <n v="7.4"/>
    <n v="2.4"/>
    <n v="14"/>
    <n v="7"/>
    <n v="7"/>
    <n v="6.4811863391252258"/>
    <n v="4.55"/>
    <n v="706"/>
    <n v="5326"/>
    <n v="252"/>
    <n v="13"/>
    <n v="30.56622241166998"/>
    <n v="2.0122041980000001"/>
    <m/>
    <m/>
    <n v="8.1"/>
    <n v="2.2999999999999998"/>
    <n v="2.0893678869999999"/>
    <n v="2.9"/>
    <n v="2.2999999999999998"/>
    <n v="2.1"/>
    <n v="1.706151982"/>
    <n v="2.66"/>
    <n v="0.35549999999999998"/>
    <n v="77.2"/>
    <n v="30.5"/>
    <n v="46.7"/>
    <n v="1075.3755066079295"/>
    <n v="1207.3534096916298"/>
    <n v="0.66"/>
    <n v="386.6"/>
    <n v="34"/>
    <n v="232.2"/>
    <n v="30.5"/>
    <n v="377.54395916052187"/>
    <n v="8693.82"/>
    <n v="9760.788818181818"/>
    <n v="10.79"/>
    <n v="0"/>
    <n v="10.9"/>
    <n v="61.3"/>
    <n v="31"/>
    <n v="6"/>
    <n v="42.115806451612897"/>
    <n v="43.381715084840565"/>
    <n v="2602.9029050904337"/>
    <n v="2923.5332174902096"/>
    <n v="2.92"/>
    <n v="3.52"/>
    <n v="0.21"/>
    <n v="3.41"/>
    <n v="0.254"/>
    <n v="37.853217832599121"/>
    <n v="2.2582885638766519"/>
    <n v="36.670304775330393"/>
    <n v="2.7314537867841411"/>
    <n v="42.498840021145384"/>
    <n v="2.5354421603524231"/>
    <n v="41.17075127048458"/>
    <n v="3.0666776606167403"/>
    <n v="3.01"/>
    <n v="0.128"/>
    <n v="1.7"/>
    <n v="0.24399999999999999"/>
    <n v="0.63"/>
    <n v="6.4000000000000001E-2"/>
    <n v="1.1399999999999999"/>
    <n v="8.5999999999999993E-2"/>
    <n v="54.771065999999998"/>
    <n v="5.5640448000000005"/>
    <n v="99.10954799999999"/>
    <n v="7.4766851999999995"/>
    <n v="61.492969554545454"/>
    <n v="6.2469048436363641"/>
    <n v="111.27299252727272"/>
    <n v="8.3942783836363635"/>
    <n v="2.12"/>
    <n v="0.23599999999999999"/>
    <n v="0.26"/>
    <n v="0.14199999999999999"/>
    <n v="55.181541587917195"/>
    <n v="6.142850856013423"/>
    <n v="6.7675475532351275"/>
    <n v="3.6961221252284155"/>
    <n v="61.953821691888848"/>
    <n v="6.8967461883423429"/>
    <n v="7.598110207495802"/>
    <n v="4.1497371133246306"/>
    <n v="0.55159209923980357"/>
    <n v="0.35151611561377893"/>
    <n v="-0.11481738910644911"/>
    <n v="4.2081134043971249E-2"/>
    <n v="9.6516362486172597E-2"/>
    <n v="0.37724882848405733"/>
    <n v="-9.1060711372536556"/>
    <n v="0.25375258033057851"/>
  </r>
  <r>
    <n v="2020"/>
    <n v="13"/>
    <x v="12"/>
    <s v="4"/>
    <n v="406"/>
    <n v="516"/>
    <x v="3"/>
    <s v="MESZ"/>
    <x v="0"/>
    <n v="112"/>
    <x v="0"/>
    <n v="45"/>
    <x v="0"/>
    <n v="11"/>
    <n v="10"/>
    <n v="0"/>
    <n v="8.1999999999999993"/>
    <n v="7.4"/>
    <n v="2.4"/>
    <n v="14"/>
    <n v="7"/>
    <n v="7"/>
    <n v="6.4811863391252258"/>
    <n v="4.55"/>
    <n v="706"/>
    <n v="5326"/>
    <n v="252"/>
    <n v="13"/>
    <n v="30.56622241166998"/>
    <n v="2.0122041980000001"/>
    <m/>
    <m/>
    <n v="8.1"/>
    <n v="2.2999999999999998"/>
    <n v="2.0893678869999999"/>
    <n v="2.9"/>
    <n v="2.2999999999999998"/>
    <n v="2.1"/>
    <n v="1.706151982"/>
    <n v="2.66"/>
    <n v="0.4224"/>
    <n v="73.400000000000006"/>
    <n v="30.5"/>
    <n v="42.900000000000006"/>
    <n v="987.87171806167419"/>
    <n v="1109.1105198237888"/>
    <n v="0.66"/>
    <n v="381.3"/>
    <n v="34"/>
    <n v="237.8"/>
    <n v="30.5"/>
    <n v="393.94759573855458"/>
    <n v="9071.5499999999993"/>
    <n v="10184.876590909089"/>
    <n v="13.1"/>
    <n v="0"/>
    <n v="10.8"/>
    <n v="61"/>
    <n v="31"/>
    <n v="6"/>
    <n v="51.13225806451613"/>
    <n v="52.728293865373864"/>
    <n v="3163.6976319224318"/>
    <n v="3553.4076584001496"/>
    <n v="3.55"/>
    <n v="3.47"/>
    <n v="0.20599999999999999"/>
    <n v="3.42"/>
    <n v="0.246"/>
    <n v="34.279148616740095"/>
    <n v="2.0350157392070485"/>
    <n v="33.78521275770926"/>
    <n v="2.4301644264317184"/>
    <n v="38.486135037885468"/>
    <n v="2.2847676708370046"/>
    <n v="37.931579777973582"/>
    <n v="2.7284118787665204"/>
    <n v="2.98"/>
    <n v="0.14000000000000001"/>
    <n v="1.83"/>
    <n v="0.23300000000000001"/>
    <n v="0.57999999999999996"/>
    <n v="5.2999999999999999E-2"/>
    <n v="1.18"/>
    <n v="5.8999999999999997E-2"/>
    <n v="52.614989999999992"/>
    <n v="4.8079214999999991"/>
    <n v="107.04428999999999"/>
    <n v="5.3522144999999988"/>
    <n v="59.072284227272725"/>
    <n v="5.3979845931818176"/>
    <n v="120.18154377272725"/>
    <n v="6.0090771886363621"/>
    <n v="2.14"/>
    <n v="0.2"/>
    <n v="0.22"/>
    <n v="0.13600000000000001"/>
    <n v="67.703129323140047"/>
    <n v="6.3273952638448634"/>
    <n v="6.9601347902293504"/>
    <n v="4.3026287794145075"/>
    <n v="76.012149740070868"/>
    <n v="7.1039392280440055"/>
    <n v="7.8143331508484071"/>
    <n v="4.8306786750699242"/>
    <n v="0.67675730242070387"/>
    <n v="0.36207641325402679"/>
    <n v="13.882392408892217"/>
    <n v="2.7820529360573845E-2"/>
    <n v="6.3808553579297808E-2"/>
    <n v="0.43915260682453855"/>
    <n v="48.155241672740885"/>
    <n v="3.6916108057851123E-2"/>
  </r>
  <r>
    <n v="2020"/>
    <n v="13"/>
    <x v="12"/>
    <s v="4"/>
    <n v="407"/>
    <n v="517"/>
    <x v="0"/>
    <s v="MAP_ES"/>
    <x v="0"/>
    <n v="112"/>
    <x v="0"/>
    <n v="45"/>
    <x v="0"/>
    <n v="11"/>
    <n v="10"/>
    <n v="0"/>
    <n v="8.1999999999999993"/>
    <n v="7.4"/>
    <n v="2.4"/>
    <n v="14"/>
    <n v="7"/>
    <n v="7"/>
    <n v="6.4811863391252258"/>
    <n v="4.55"/>
    <n v="706"/>
    <n v="5326"/>
    <n v="252"/>
    <n v="13"/>
    <n v="30.56622241166998"/>
    <n v="2.0122041980000001"/>
    <m/>
    <m/>
    <n v="8.1"/>
    <n v="2.2999999999999998"/>
    <n v="2.0893678869999999"/>
    <n v="2.9"/>
    <n v="2.2999999999999998"/>
    <n v="2.1"/>
    <n v="1.706151982"/>
    <n v="2.66"/>
    <n v="0.4335"/>
    <n v="73.599999999999994"/>
    <n v="30.5"/>
    <n v="43.099999999999994"/>
    <n v="992.47718061673982"/>
    <n v="1114.2811982378853"/>
    <n v="0.6"/>
    <n v="514.1"/>
    <n v="34"/>
    <n v="308.39999999999998"/>
    <n v="30.5"/>
    <n v="347.30264528223279"/>
    <n v="7997.45"/>
    <n v="8978.9552272727269"/>
    <n v="13.15"/>
    <n v="0"/>
    <n v="10.8"/>
    <n v="61"/>
    <n v="31"/>
    <n v="6"/>
    <n v="51.32741935483871"/>
    <n v="52.929546895394374"/>
    <n v="3175.7728137236622"/>
    <n v="3566.9702830505316"/>
    <n v="3.57"/>
    <n v="3.52"/>
    <n v="0.214"/>
    <n v="3.32"/>
    <n v="0.248"/>
    <n v="34.935196757709242"/>
    <n v="2.1239011665198233"/>
    <n v="32.950242396475765"/>
    <n v="2.4613434079295149"/>
    <n v="39.222698177973555"/>
    <n v="2.3845617642290744"/>
    <n v="36.994135781497796"/>
    <n v="2.7634173716299553"/>
    <n v="2.99"/>
    <n v="0.13900000000000001"/>
    <n v="1.86"/>
    <n v="0.22500000000000001"/>
    <n v="0.63"/>
    <n v="6.7000000000000004E-2"/>
    <n v="1.28"/>
    <n v="6.9000000000000006E-2"/>
    <n v="50.383935000000001"/>
    <n v="5.3582915"/>
    <n v="102.36736000000001"/>
    <n v="5.5182405000000001"/>
    <n v="56.567417931818177"/>
    <n v="6.015900002272728"/>
    <n v="114.9306269090909"/>
    <n v="6.1954791068181816"/>
    <n v="2.13"/>
    <n v="0.22800000000000001"/>
    <n v="0.25"/>
    <n v="0.13500000000000001"/>
    <n v="67.643960932314002"/>
    <n v="7.2407620152899499"/>
    <n v="7.9394320343091556"/>
    <n v="4.2872932985269445"/>
    <n v="75.945719774007088"/>
    <n v="8.1294009898937176"/>
    <n v="8.9138168748834605"/>
    <n v="4.8134611124370696"/>
    <n v="0.67616585796364059"/>
    <n v="0.41434255809855847"/>
    <n v="14.183784067789595"/>
    <n v="6.4340022048143236E-2"/>
    <n v="0.1475688579085854"/>
    <n v="0.43758737385791541"/>
    <n v="49.38820755004835"/>
    <n v="5.3861736983471076E-2"/>
  </r>
  <r>
    <n v="2020"/>
    <n v="13"/>
    <x v="12"/>
    <s v="4"/>
    <n v="408"/>
    <n v="518"/>
    <x v="9"/>
    <s v="MAP_AS"/>
    <x v="0"/>
    <n v="112"/>
    <x v="0"/>
    <n v="45"/>
    <x v="2"/>
    <n v="45"/>
    <n v="10"/>
    <n v="0"/>
    <n v="8.1999999999999993"/>
    <n v="7.4"/>
    <n v="2.4"/>
    <n v="14"/>
    <n v="7"/>
    <n v="7"/>
    <n v="6.4811863391252258"/>
    <n v="4.55"/>
    <n v="706"/>
    <n v="5326"/>
    <n v="252"/>
    <n v="13"/>
    <n v="30.56622241166998"/>
    <n v="2.0122041980000001"/>
    <m/>
    <m/>
    <n v="8.1"/>
    <n v="2.2999999999999998"/>
    <n v="2.0893678869999999"/>
    <n v="2.9"/>
    <n v="2.2999999999999998"/>
    <n v="2.1"/>
    <n v="1.706151982"/>
    <n v="2.66"/>
    <n v="0.33729999999999999"/>
    <n v="59.4"/>
    <n v="30.5"/>
    <n v="28.9"/>
    <n v="665.48933920704837"/>
    <n v="747.16303083700438"/>
    <n v="0.6"/>
    <n v="245.3"/>
    <n v="34"/>
    <n v="154.19999999999999"/>
    <n v="30.5"/>
    <n v="351.25414103170846"/>
    <n v="8088.44"/>
    <n v="9081.1121818181819"/>
    <n v="10.02"/>
    <n v="0"/>
    <n v="11"/>
    <n v="60.9"/>
    <n v="31"/>
    <n v="6"/>
    <n v="39.11032258064516"/>
    <n v="40.240678724594439"/>
    <n v="2414.4407234756663"/>
    <n v="2711.8559216856229"/>
    <n v="2.71"/>
    <n v="3.43"/>
    <n v="0.191"/>
    <n v="3.36"/>
    <n v="0.25900000000000001"/>
    <n v="22.826284334801763"/>
    <n v="1.2710846378854623"/>
    <n v="22.360441797356824"/>
    <n v="1.7236173885462556"/>
    <n v="25.627691957709253"/>
    <n v="1.4270813888986782"/>
    <n v="25.10467783612334"/>
    <n v="1.9351522498678415"/>
    <n v="3.17"/>
    <n v="0.14199999999999999"/>
    <n v="1.87"/>
    <n v="0.27900000000000003"/>
    <n v="0.6"/>
    <n v="0.06"/>
    <n v="1.26"/>
    <n v="8.8999999999999996E-2"/>
    <n v="48.530639999999998"/>
    <n v="4.8530639999999989"/>
    <n v="101.914344"/>
    <n v="7.1987115999999993"/>
    <n v="54.486673090909086"/>
    <n v="5.4486673090909079"/>
    <n v="114.42201349090909"/>
    <n v="8.082189841818181"/>
    <n v="2.06"/>
    <n v="0.23300000000000001"/>
    <n v="0.26"/>
    <n v="0.13800000000000001"/>
    <n v="49.737478903598728"/>
    <n v="5.6256468856983028"/>
    <n v="6.2775458810367324"/>
    <n v="3.3319281983964197"/>
    <n v="55.841624041767666"/>
    <n v="6.3160671853067303"/>
    <n v="7.0479719664366947"/>
    <n v="3.7408466591087075"/>
    <n v="0.4971735042164665"/>
    <n v="0.32191983615222886"/>
    <n v="-4.8187572958750433"/>
    <n v="1.1438544319947515E-2"/>
    <n v="2.6235193394375033E-2"/>
    <n v="8.3129925757971276E-2"/>
    <n v="-6.929868406986154"/>
    <n v="5.5093107595959583E-2"/>
  </r>
  <r>
    <n v="2020"/>
    <n v="13"/>
    <x v="12"/>
    <s v="4"/>
    <n v="409"/>
    <n v="519"/>
    <x v="4"/>
    <s v="Check"/>
    <x v="1"/>
    <n v="0"/>
    <x v="3"/>
    <n v="0"/>
    <x v="1"/>
    <n v="0"/>
    <n v="10"/>
    <n v="0"/>
    <n v="8.1999999999999993"/>
    <n v="7.4"/>
    <n v="2.4"/>
    <n v="14"/>
    <n v="7"/>
    <n v="7"/>
    <n v="6.4811863391252258"/>
    <n v="4.55"/>
    <n v="706"/>
    <n v="5326"/>
    <n v="252"/>
    <n v="13"/>
    <n v="30.56622241166998"/>
    <n v="2.0122041980000001"/>
    <m/>
    <m/>
    <n v="8.1"/>
    <n v="2.2999999999999998"/>
    <n v="2.0893678869999999"/>
    <n v="2.9"/>
    <n v="2.2999999999999998"/>
    <n v="2.1"/>
    <n v="1.706151982"/>
    <n v="2.66"/>
    <n v="0.30570000000000003"/>
    <n v="47.2"/>
    <n v="30.5"/>
    <n v="16.700000000000003"/>
    <n v="384.55612334801765"/>
    <n v="431.75164757709257"/>
    <n v="0.48"/>
    <n v="444.8"/>
    <n v="34"/>
    <n v="274.2"/>
    <n v="30.5"/>
    <n v="284.75170399221031"/>
    <n v="6557.07"/>
    <n v="7361.8013181818178"/>
    <n v="10.46"/>
    <n v="0"/>
    <n v="10.7"/>
    <n v="60.4"/>
    <n v="31"/>
    <n v="6"/>
    <n v="40.827741935483878"/>
    <n v="42.149333581950415"/>
    <n v="2528.9600149170251"/>
    <n v="2840.4819076636218"/>
    <n v="2.84"/>
    <n v="3.33"/>
    <n v="0.184"/>
    <n v="2.9"/>
    <n v="0.25700000000000001"/>
    <n v="12.805718907488989"/>
    <n v="0.70758326696035245"/>
    <n v="11.152127577092511"/>
    <n v="0.98830923700440543"/>
    <n v="14.377329864317185"/>
    <n v="0.79442303154185023"/>
    <n v="12.520797779735682"/>
    <n v="1.1096017342731279"/>
    <n v="2.5099999999999998"/>
    <n v="0.14099999999999999"/>
    <n v="1.77"/>
    <n v="0.224"/>
    <n v="0.52"/>
    <n v="6.8000000000000005E-2"/>
    <n v="1.05"/>
    <n v="6.7000000000000004E-2"/>
    <n v="34.096764"/>
    <n v="4.4588076000000001"/>
    <n v="68.849235000000007"/>
    <n v="4.3932368999999998"/>
    <n v="38.281366854545453"/>
    <n v="5.0060248963636367"/>
    <n v="77.298913840909094"/>
    <n v="4.9324068831818177"/>
    <n v="1.81"/>
    <n v="0.21299999999999999"/>
    <n v="0.25"/>
    <n v="0.124"/>
    <n v="45.774176269998158"/>
    <n v="5.3866848317732634"/>
    <n v="6.3224000372925628"/>
    <n v="3.1359104184971112"/>
    <n v="51.391916084952477"/>
    <n v="6.0477779702181635"/>
    <n v="7.0983309509602863"/>
    <n v="3.5207721516763022"/>
    <m/>
    <m/>
    <m/>
    <m/>
    <m/>
    <m/>
    <m/>
    <m/>
  </r>
  <r>
    <n v="2020"/>
    <n v="13"/>
    <x v="12"/>
    <s v="4"/>
    <n v="410"/>
    <n v="520"/>
    <x v="2"/>
    <s v="MAP"/>
    <x v="0"/>
    <n v="112"/>
    <x v="2"/>
    <n v="135"/>
    <x v="1"/>
    <n v="0"/>
    <n v="10"/>
    <n v="0"/>
    <n v="8.1999999999999993"/>
    <n v="7.4"/>
    <n v="2.4"/>
    <n v="14"/>
    <n v="7"/>
    <n v="7"/>
    <n v="6.4811863391252258"/>
    <n v="4.55"/>
    <n v="706"/>
    <n v="5326"/>
    <n v="252"/>
    <n v="13"/>
    <n v="30.56622241166998"/>
    <n v="2.0122041980000001"/>
    <m/>
    <m/>
    <n v="8.1"/>
    <n v="2.2999999999999998"/>
    <n v="2.0893678869999999"/>
    <n v="2.9"/>
    <n v="2.2999999999999998"/>
    <n v="2.1"/>
    <n v="1.706151982"/>
    <n v="2.66"/>
    <n v="0.33069999999999999"/>
    <n v="53.1"/>
    <n v="30.5"/>
    <n v="22.6"/>
    <n v="520.41726872246693"/>
    <n v="584.28666079295147"/>
    <n v="0.46"/>
    <n v="284.89999999999998"/>
    <n v="34"/>
    <n v="177.9"/>
    <n v="30.5"/>
    <n v="270.24312475089687"/>
    <n v="6222.97"/>
    <n v="6986.698136363636"/>
    <n v="8.9499999999999993"/>
    <n v="0"/>
    <n v="10.4"/>
    <n v="60.9"/>
    <n v="31"/>
    <n v="6"/>
    <n v="34.933870967741932"/>
    <n v="36.185836285661004"/>
    <n v="2171.1501771396602"/>
    <n v="2438.5964035054999"/>
    <n v="2.44"/>
    <n v="3.87"/>
    <n v="0.22900000000000001"/>
    <n v="3.34"/>
    <n v="0.26900000000000002"/>
    <n v="20.140148299559471"/>
    <n v="1.1917555453744493"/>
    <n v="17.381936775330395"/>
    <n v="1.3999224528634362"/>
    <n v="22.611893772687225"/>
    <n v="1.3380164532158589"/>
    <n v="19.515174470484578"/>
    <n v="1.5717311175330395"/>
    <n v="3.13"/>
    <n v="0.14899999999999999"/>
    <n v="1.76"/>
    <n v="0.249"/>
    <n v="0.53"/>
    <n v="5.2999999999999999E-2"/>
    <n v="1.2"/>
    <n v="7.5999999999999998E-2"/>
    <n v="32.981741"/>
    <n v="3.2981741000000002"/>
    <n v="74.675640000000001"/>
    <n v="4.7294571999999997"/>
    <n v="37.029500122727271"/>
    <n v="3.7029500122727272"/>
    <n v="83.840377636363641"/>
    <n v="5.3098905836363635"/>
    <n v="2.1800000000000002"/>
    <n v="0.24099999999999999"/>
    <n v="0.26"/>
    <n v="0.14000000000000001"/>
    <n v="47.33107386164459"/>
    <n v="5.2324719269065803"/>
    <n v="5.6449904605631165"/>
    <n v="3.0396102479955247"/>
    <n v="53.139887471937328"/>
    <n v="5.8746389361178419"/>
    <n v="6.3377847443594986"/>
    <n v="3.4126533238858845"/>
    <n v="0.47311919238471117"/>
    <n v="9.9806981585420354E-2"/>
    <n v="-3.6303970110703698"/>
    <n v="-1.2388230011921703E-2"/>
    <n v="-2.8413371586976384E-2"/>
    <m/>
    <m/>
    <m/>
  </r>
  <r>
    <n v="2020"/>
    <n v="14"/>
    <x v="13"/>
    <s v="1"/>
    <n v="101"/>
    <n v="521"/>
    <x v="0"/>
    <s v="MAP_ES"/>
    <x v="0"/>
    <n v="112"/>
    <x v="0"/>
    <n v="45"/>
    <x v="0"/>
    <n v="11"/>
    <n v="10"/>
    <n v="0"/>
    <n v="7.4"/>
    <n v="7.2"/>
    <n v="2.6"/>
    <n v="13"/>
    <n v="12"/>
    <n v="8"/>
    <n v="10.099848711803476"/>
    <n v="16.100000000000001"/>
    <n v="631"/>
    <n v="3230"/>
    <n v="377"/>
    <n v="10"/>
    <n v="20.910169660993756"/>
    <n v="1.8065662659999999"/>
    <m/>
    <m/>
    <n v="5.9"/>
    <n v="2.5"/>
    <n v="2.3008957109999999"/>
    <n v="3.52"/>
    <n v="3.4"/>
    <n v="1.7"/>
    <n v="3.0154018599999999"/>
    <n v="3.58"/>
    <m/>
    <m/>
    <m/>
    <m/>
    <m/>
    <m/>
    <n v="0.6"/>
    <n v="470.3"/>
    <n v="34"/>
    <n v="289.7"/>
    <n v="30.5"/>
    <n v="356.45198258079296"/>
    <n v="8208.1299999999992"/>
    <n v="9215.4914090909078"/>
    <n v="11.38"/>
    <n v="0"/>
    <n v="11.2"/>
    <n v="59.3"/>
    <n v="30.25"/>
    <n v="6"/>
    <n v="45.52"/>
    <n v="46.730358381502896"/>
    <n v="2803.8215028901736"/>
    <n v="3149.2013334734629"/>
    <n v="3.15"/>
    <m/>
    <m/>
    <m/>
    <m/>
    <m/>
    <m/>
    <m/>
    <m/>
    <m/>
    <m/>
    <m/>
    <m/>
    <n v="3.61"/>
    <n v="0.189"/>
    <n v="1.64"/>
    <n v="0.26900000000000002"/>
    <n v="0.77"/>
    <n v="7.9000000000000001E-2"/>
    <n v="1.3"/>
    <n v="8.5999999999999993E-2"/>
    <n v="63.202600999999994"/>
    <n v="6.4844226999999997"/>
    <n v="106.70569"/>
    <n v="7.0589917999999994"/>
    <n v="70.959283849999991"/>
    <n v="7.2802382131818177"/>
    <n v="119.80138831818182"/>
    <n v="7.9253226118181805"/>
    <n v="2.16"/>
    <n v="0.22700000000000001"/>
    <n v="0.25"/>
    <n v="0.15"/>
    <n v="60.562544462427752"/>
    <n v="6.3646748115606941"/>
    <n v="7.0095537572254338"/>
    <n v="4.2057322543352607"/>
    <n v="67.995220373725701"/>
    <n v="7.145793992979506"/>
    <n v="7.8698171728849191"/>
    <n v="4.7218903037309516"/>
    <n v="0.60538035136461577"/>
    <n v="0.36420968363809919"/>
    <n v="8.2689185216325107"/>
    <n v="3.7022937914696089E-2"/>
    <n v="8.4914995217192868E-2"/>
    <n v="0.42926275488463195"/>
    <n v="-4.5453333205942643"/>
    <n v="0.23793841925619824"/>
  </r>
  <r>
    <n v="2020"/>
    <n v="14"/>
    <x v="13"/>
    <s v="1"/>
    <n v="102"/>
    <n v="522"/>
    <x v="1"/>
    <s v="MAP"/>
    <x v="0"/>
    <n v="112"/>
    <x v="1"/>
    <n v="90"/>
    <x v="1"/>
    <n v="0"/>
    <n v="10"/>
    <n v="0"/>
    <n v="7.4"/>
    <n v="7.2"/>
    <n v="2.6"/>
    <n v="13"/>
    <n v="12"/>
    <n v="8"/>
    <n v="10.099848711803476"/>
    <n v="16.100000000000001"/>
    <n v="631"/>
    <n v="3230"/>
    <n v="377"/>
    <n v="10"/>
    <n v="20.910169660993756"/>
    <n v="1.8065662659999999"/>
    <m/>
    <m/>
    <n v="5.9"/>
    <n v="2.5"/>
    <n v="2.3008957109999999"/>
    <n v="3.52"/>
    <n v="3.4"/>
    <n v="1.7"/>
    <n v="3.0154018599999999"/>
    <n v="3.58"/>
    <m/>
    <m/>
    <m/>
    <m/>
    <m/>
    <m/>
    <n v="0.6"/>
    <n v="512.79999999999995"/>
    <n v="34"/>
    <n v="312.7"/>
    <n v="30.5"/>
    <n v="353.63408521303256"/>
    <n v="8143.24"/>
    <n v="9142.6376363636355"/>
    <n v="14.2"/>
    <n v="0"/>
    <n v="11"/>
    <n v="59.7"/>
    <n v="30.25"/>
    <n v="6"/>
    <n v="56.8"/>
    <n v="58.441618497109829"/>
    <n v="3506.4971098265896"/>
    <n v="3938.4337992643191"/>
    <n v="3.94"/>
    <m/>
    <m/>
    <m/>
    <m/>
    <m/>
    <m/>
    <m/>
    <m/>
    <m/>
    <m/>
    <m/>
    <m/>
    <n v="3.49"/>
    <n v="0.19600000000000001"/>
    <n v="1.75"/>
    <n v="0.24399999999999999"/>
    <n v="0.75"/>
    <n v="7.1999999999999995E-2"/>
    <n v="1.34"/>
    <n v="0.109"/>
    <n v="61.074299999999994"/>
    <n v="5.8631327999999989"/>
    <n v="109.119416"/>
    <n v="8.8761316000000008"/>
    <n v="68.569782272727267"/>
    <n v="6.5826990981818163"/>
    <n v="122.51134432727274"/>
    <n v="9.9654750236363654"/>
    <n v="2.09"/>
    <n v="0.27300000000000002"/>
    <n v="0.3"/>
    <n v="0.14399999999999999"/>
    <n v="73.285789595375718"/>
    <n v="9.5727371098265905"/>
    <n v="10.519491329479768"/>
    <n v="5.049355838150289"/>
    <n v="82.279954682080913"/>
    <n v="10.747573027850763"/>
    <n v="11.810519810825012"/>
    <n v="5.6690495091960056"/>
    <n v="0.73256131242645894"/>
    <n v="0.27389329836520798"/>
    <n v="12.903708880714657"/>
    <n v="5.0780801400361994E-2"/>
    <n v="0.11646972798248163"/>
    <m/>
    <m/>
    <m/>
  </r>
  <r>
    <n v="2020"/>
    <n v="14"/>
    <x v="13"/>
    <s v="1"/>
    <n v="103"/>
    <n v="523"/>
    <x v="2"/>
    <s v="MAP"/>
    <x v="0"/>
    <n v="112"/>
    <x v="2"/>
    <n v="135"/>
    <x v="1"/>
    <n v="0"/>
    <n v="10"/>
    <n v="0"/>
    <n v="7.4"/>
    <n v="7.2"/>
    <n v="2.6"/>
    <n v="13"/>
    <n v="12"/>
    <n v="8"/>
    <n v="10.099848711803476"/>
    <n v="16.100000000000001"/>
    <n v="631"/>
    <n v="3230"/>
    <n v="377"/>
    <n v="10"/>
    <n v="20.910169660993756"/>
    <n v="1.8065662659999999"/>
    <m/>
    <m/>
    <n v="5.9"/>
    <n v="2.5"/>
    <n v="2.3008957109999999"/>
    <n v="3.52"/>
    <n v="3.4"/>
    <n v="1.7"/>
    <n v="3.0154018599999999"/>
    <n v="3.58"/>
    <m/>
    <m/>
    <m/>
    <m/>
    <m/>
    <m/>
    <n v="0.72"/>
    <n v="510.6"/>
    <n v="34"/>
    <n v="312.60000000000002"/>
    <n v="30.5"/>
    <n v="426.16869492236674"/>
    <n v="9813.52"/>
    <n v="11017.906545454547"/>
    <n v="11.68"/>
    <n v="0"/>
    <n v="10.4"/>
    <n v="58.5"/>
    <n v="30.25"/>
    <n v="6"/>
    <n v="46.72"/>
    <n v="48.394358381502883"/>
    <n v="2903.6615028901729"/>
    <n v="3261.339806200735"/>
    <n v="3.26"/>
    <m/>
    <m/>
    <m/>
    <m/>
    <m/>
    <m/>
    <m/>
    <m/>
    <m/>
    <m/>
    <m/>
    <m/>
    <n v="3.66"/>
    <n v="0.20100000000000001"/>
    <n v="1.72"/>
    <n v="0.27200000000000002"/>
    <n v="1.02"/>
    <n v="9.0999999999999998E-2"/>
    <n v="1.31"/>
    <n v="9.5000000000000001E-2"/>
    <n v="100.09790400000001"/>
    <n v="8.9303032000000009"/>
    <n v="128.55711200000002"/>
    <n v="9.3228439999999999"/>
    <n v="112.38264676363637"/>
    <n v="10.026294956363637"/>
    <n v="144.33457574545457"/>
    <n v="10.467011218181817"/>
    <n v="2.19"/>
    <n v="0.29099999999999998"/>
    <n v="0.32"/>
    <n v="0.14899999999999999"/>
    <n v="63.590186913294787"/>
    <n v="8.4496549734104018"/>
    <n v="9.2917168092485536"/>
    <n v="4.3264556393063573"/>
    <n v="71.394437125380961"/>
    <n v="9.4866580837834977"/>
    <n v="10.432063872201786"/>
    <n v="4.8574297404939557"/>
    <n v="0.63564452317214937"/>
    <n v="0.16117326000311752"/>
    <n v="3.5869615274128526"/>
    <n v="5.0021874371460259E-2"/>
    <n v="0.11472906965931252"/>
    <m/>
    <m/>
    <m/>
  </r>
  <r>
    <n v="2020"/>
    <n v="14"/>
    <x v="13"/>
    <s v="1"/>
    <n v="104"/>
    <n v="524"/>
    <x v="3"/>
    <s v="MESZ"/>
    <x v="0"/>
    <n v="112"/>
    <x v="0"/>
    <n v="45"/>
    <x v="0"/>
    <n v="11"/>
    <n v="10"/>
    <n v="0"/>
    <n v="7.4"/>
    <n v="7.2"/>
    <n v="2.6"/>
    <n v="13"/>
    <n v="12"/>
    <n v="8"/>
    <n v="10.099848711803476"/>
    <n v="16.100000000000001"/>
    <n v="631"/>
    <n v="3230"/>
    <n v="377"/>
    <n v="10"/>
    <n v="20.910169660993756"/>
    <n v="1.8065662659999999"/>
    <m/>
    <m/>
    <n v="5.9"/>
    <n v="2.5"/>
    <n v="2.3008957109999999"/>
    <n v="3.52"/>
    <n v="3.4"/>
    <n v="1.7"/>
    <n v="3.0154018599999999"/>
    <n v="3.58"/>
    <m/>
    <m/>
    <m/>
    <m/>
    <m/>
    <m/>
    <n v="0.52"/>
    <n v="579.29999999999995"/>
    <n v="34"/>
    <n v="331.3"/>
    <n v="30.5"/>
    <n v="286.84393911608294"/>
    <n v="6605.25"/>
    <n v="7415.8943181818186"/>
    <n v="11.35"/>
    <n v="0"/>
    <n v="10.7"/>
    <n v="59.3"/>
    <n v="30.25"/>
    <n v="6"/>
    <n v="45.4"/>
    <n v="46.869595375722547"/>
    <n v="2812.175722543353"/>
    <n v="3158.5846410930112"/>
    <n v="3.16"/>
    <m/>
    <m/>
    <m/>
    <m/>
    <m/>
    <m/>
    <m/>
    <m/>
    <m/>
    <m/>
    <m/>
    <m/>
    <n v="3.61"/>
    <n v="0.17"/>
    <n v="1.73"/>
    <n v="0.249"/>
    <n v="0.9"/>
    <n v="7.8E-2"/>
    <n v="1.64"/>
    <n v="0.10100000000000001"/>
    <n v="59.447250000000004"/>
    <n v="5.1520950000000001"/>
    <n v="108.32609999999998"/>
    <n v="6.6713025000000004"/>
    <n v="66.743048863636361"/>
    <n v="5.7843975681818183"/>
    <n v="121.6206668181818"/>
    <n v="7.490053261363637"/>
    <n v="2.17"/>
    <n v="0.24299999999999999"/>
    <n v="0.27"/>
    <n v="0.14699999999999999"/>
    <n v="61.02421317919076"/>
    <n v="6.8335870057803474"/>
    <n v="7.5928744508670531"/>
    <n v="4.1338983121387285"/>
    <n v="68.513548433000537"/>
    <n v="7.6722545019442991"/>
    <n v="8.5247272243825538"/>
    <n v="4.6412403777193907"/>
    <n v="0.60999517018454552"/>
    <n v="0.39104253322855753"/>
    <n v="8.4774364687335844"/>
    <n v="1.5481157113913745E-2"/>
    <n v="3.550724108695813E-2"/>
    <n v="0.42193094342903553"/>
    <n v="-3.6923053551807823"/>
    <n v="0.19836847830578519"/>
  </r>
  <r>
    <n v="2020"/>
    <n v="14"/>
    <x v="13"/>
    <s v="1"/>
    <n v="105"/>
    <n v="525"/>
    <x v="4"/>
    <s v="Check"/>
    <x v="1"/>
    <n v="0"/>
    <x v="3"/>
    <n v="0"/>
    <x v="1"/>
    <n v="0"/>
    <n v="10"/>
    <n v="0"/>
    <n v="7.4"/>
    <n v="7.2"/>
    <n v="2.6"/>
    <n v="13"/>
    <n v="12"/>
    <n v="8"/>
    <n v="10.099848711803476"/>
    <n v="16.100000000000001"/>
    <n v="631"/>
    <n v="3230"/>
    <n v="377"/>
    <n v="10"/>
    <n v="20.910169660993756"/>
    <n v="1.8065662659999999"/>
    <m/>
    <m/>
    <n v="5.9"/>
    <n v="2.5"/>
    <n v="2.3008957109999999"/>
    <n v="3.52"/>
    <n v="3.4"/>
    <n v="1.7"/>
    <n v="3.0154018599999999"/>
    <n v="3.58"/>
    <m/>
    <m/>
    <m/>
    <m/>
    <m/>
    <m/>
    <n v="0.36"/>
    <n v="398.7"/>
    <n v="34"/>
    <n v="236.1"/>
    <n v="30.5"/>
    <n v="202.95037016726076"/>
    <n v="4673.3999999999996"/>
    <n v="5246.9536363636362"/>
    <n v="10.75"/>
    <n v="0"/>
    <n v="11.1"/>
    <n v="59.7"/>
    <n v="30.25"/>
    <n v="6"/>
    <n v="43"/>
    <n v="44.193063583815032"/>
    <n v="2651.5838150289019"/>
    <n v="2978.2107304256433"/>
    <n v="2.98"/>
    <m/>
    <m/>
    <m/>
    <m/>
    <m/>
    <m/>
    <m/>
    <m/>
    <m/>
    <m/>
    <m/>
    <m/>
    <n v="3.21"/>
    <n v="0.17599999999999999"/>
    <n v="1.98"/>
    <n v="0.246"/>
    <n v="0.99"/>
    <n v="8.8999999999999996E-2"/>
    <n v="1.26"/>
    <n v="0.09"/>
    <n v="46.266659999999995"/>
    <n v="4.1593259999999992"/>
    <n v="58.884839999999997"/>
    <n v="4.2060599999999999"/>
    <n v="51.944840999999997"/>
    <n v="4.6697887363636355"/>
    <n v="66.111615818181818"/>
    <n v="4.7222582727272728"/>
    <n v="1.99"/>
    <n v="0.26700000000000002"/>
    <n v="0.3"/>
    <n v="0.13800000000000001"/>
    <n v="52.766517919075149"/>
    <n v="7.079728786127168"/>
    <n v="7.9547514450867061"/>
    <n v="3.6591856647398848"/>
    <n v="59.24240875459801"/>
    <n v="7.94860459169732"/>
    <n v="8.9310163951655301"/>
    <n v="4.1082675417761436"/>
    <m/>
    <m/>
    <m/>
    <m/>
    <m/>
    <m/>
    <m/>
    <m/>
  </r>
  <r>
    <n v="2020"/>
    <n v="14"/>
    <x v="13"/>
    <s v="1"/>
    <n v="106"/>
    <n v="526"/>
    <x v="5"/>
    <s v="MAP_AS"/>
    <x v="0"/>
    <n v="112"/>
    <x v="0"/>
    <n v="45"/>
    <x v="0"/>
    <n v="11"/>
    <n v="10"/>
    <n v="0"/>
    <n v="7.4"/>
    <n v="7.2"/>
    <n v="2.6"/>
    <n v="13"/>
    <n v="12"/>
    <n v="8"/>
    <n v="10.099848711803476"/>
    <n v="16.100000000000001"/>
    <n v="631"/>
    <n v="3230"/>
    <n v="377"/>
    <n v="10"/>
    <n v="20.910169660993756"/>
    <n v="1.8065662659999999"/>
    <m/>
    <m/>
    <n v="5.9"/>
    <n v="2.5"/>
    <n v="2.3008957109999999"/>
    <n v="3.52"/>
    <n v="3.4"/>
    <n v="1.7"/>
    <n v="3.0154018599999999"/>
    <n v="3.58"/>
    <m/>
    <m/>
    <m/>
    <m/>
    <m/>
    <m/>
    <n v="0.42"/>
    <n v="384.1"/>
    <n v="34"/>
    <n v="234.5"/>
    <n v="30.5"/>
    <n v="244.73007712082259"/>
    <n v="5635.48"/>
    <n v="6327.1070909090904"/>
    <n v="12.59"/>
    <n v="0"/>
    <n v="10.5"/>
    <n v="59.6"/>
    <n v="30.25"/>
    <n v="6"/>
    <n v="50.36"/>
    <n v="52.106589595375723"/>
    <n v="3126.3953757225436"/>
    <n v="3511.5104424592751"/>
    <n v="3.51"/>
    <m/>
    <m/>
    <m/>
    <m/>
    <m/>
    <m/>
    <m/>
    <m/>
    <m/>
    <m/>
    <m/>
    <m/>
    <n v="3.67"/>
    <n v="0.17199999999999999"/>
    <n v="1.7"/>
    <n v="0.248"/>
    <n v="0.91"/>
    <n v="7.0000000000000007E-2"/>
    <n v="1.1299999999999999"/>
    <n v="8.7999999999999995E-2"/>
    <n v="51.282868000000001"/>
    <n v="3.9448360000000005"/>
    <n v="63.68092399999999"/>
    <n v="4.9592223999999989"/>
    <n v="57.576674527272722"/>
    <n v="4.4289749636363638"/>
    <n v="71.496310127272722"/>
    <n v="5.5678542399999991"/>
    <n v="2.31"/>
    <n v="0.26"/>
    <n v="0.28000000000000003"/>
    <n v="0.158"/>
    <n v="72.219733179190754"/>
    <n v="8.1286279768786134"/>
    <n v="8.7539070520231235"/>
    <n v="4.9397046936416187"/>
    <n v="81.08306406936417"/>
    <n v="9.1262323194955339"/>
    <n v="9.8282501902259618"/>
    <n v="5.545941178770363"/>
    <n v="0.72190506253582021"/>
    <n v="0.46514945563178051"/>
    <n v="16.32023205465056"/>
    <n v="1.7671272958486622E-2"/>
    <n v="4.0530442565336292E-2"/>
    <n v="0.50417647079730576"/>
    <n v="28.391858405388657"/>
    <n v="2.3623112727272657E-2"/>
  </r>
  <r>
    <n v="2020"/>
    <n v="14"/>
    <x v="13"/>
    <s v="1"/>
    <n v="107"/>
    <n v="527"/>
    <x v="6"/>
    <s v="MAP"/>
    <x v="0"/>
    <n v="112"/>
    <x v="0"/>
    <n v="45"/>
    <x v="1"/>
    <n v="0"/>
    <n v="10"/>
    <n v="0"/>
    <n v="7.4"/>
    <n v="7.2"/>
    <n v="2.6"/>
    <n v="13"/>
    <n v="12"/>
    <n v="8"/>
    <n v="10.099848711803476"/>
    <n v="16.100000000000001"/>
    <n v="631"/>
    <n v="3230"/>
    <n v="377"/>
    <n v="10"/>
    <n v="20.910169660993756"/>
    <n v="1.8065662659999999"/>
    <m/>
    <m/>
    <n v="5.9"/>
    <n v="2.5"/>
    <n v="2.3008957109999999"/>
    <n v="3.52"/>
    <n v="3.4"/>
    <n v="1.7"/>
    <n v="3.0154018599999999"/>
    <n v="3.58"/>
    <m/>
    <m/>
    <m/>
    <m/>
    <m/>
    <m/>
    <n v="0.44"/>
    <n v="466.2"/>
    <n v="34"/>
    <n v="281.10000000000002"/>
    <n v="30.5"/>
    <n v="255.12262841277189"/>
    <n v="5874.79"/>
    <n v="6595.786954545455"/>
    <n v="12.18"/>
    <n v="0"/>
    <n v="10.5"/>
    <n v="59.4"/>
    <n v="30.25"/>
    <n v="6"/>
    <n v="48.72"/>
    <n v="50.409710982658957"/>
    <n v="3024.5826589595376"/>
    <n v="3397.1562501313715"/>
    <n v="3.4"/>
    <m/>
    <m/>
    <m/>
    <m/>
    <m/>
    <m/>
    <m/>
    <m/>
    <m/>
    <m/>
    <m/>
    <m/>
    <n v="3.69"/>
    <n v="0.158"/>
    <n v="1.58"/>
    <n v="0.22900000000000001"/>
    <n v="0.79"/>
    <n v="6.9000000000000006E-2"/>
    <n v="1.1000000000000001"/>
    <n v="8.5000000000000006E-2"/>
    <n v="46.410841000000005"/>
    <n v="4.0536051000000004"/>
    <n v="64.622690000000006"/>
    <n v="4.9935715000000007"/>
    <n v="52.106716940909095"/>
    <n v="4.5510929986363644"/>
    <n v="72.553656500000002"/>
    <n v="5.6064189113636376"/>
    <n v="2.36"/>
    <n v="0.22700000000000001"/>
    <n v="0.23"/>
    <n v="0.14799999999999999"/>
    <n v="71.380150751445086"/>
    <n v="6.8658026358381496"/>
    <n v="6.9565401156069369"/>
    <n v="4.4763823352601158"/>
    <n v="80.14044198003154"/>
    <n v="7.7084238684182855"/>
    <n v="7.810297311613243"/>
    <n v="5.0257565309511296"/>
    <n v="0.71351263600189962"/>
    <n v="0.39288602795200228"/>
    <n v="13.779027780697147"/>
    <n v="-1.1121847398785552E-2"/>
    <n v="-2.5508824309141174E-2"/>
    <m/>
    <m/>
    <m/>
  </r>
  <r>
    <n v="2020"/>
    <n v="14"/>
    <x v="13"/>
    <s v="1"/>
    <n v="108"/>
    <n v="528"/>
    <x v="7"/>
    <s v="Urea"/>
    <x v="0"/>
    <n v="112"/>
    <x v="3"/>
    <n v="0"/>
    <x v="1"/>
    <n v="0"/>
    <n v="10"/>
    <n v="0"/>
    <n v="7.4"/>
    <n v="7.2"/>
    <n v="2.6"/>
    <n v="13"/>
    <n v="12"/>
    <n v="8"/>
    <n v="10.099848711803476"/>
    <n v="16.100000000000001"/>
    <n v="631"/>
    <n v="3230"/>
    <n v="377"/>
    <n v="10"/>
    <n v="20.910169660993756"/>
    <n v="1.8065662659999999"/>
    <m/>
    <m/>
    <n v="5.9"/>
    <n v="2.5"/>
    <n v="2.3008957109999999"/>
    <n v="3.52"/>
    <n v="3.4"/>
    <n v="1.7"/>
    <n v="3.0154018599999999"/>
    <n v="3.58"/>
    <m/>
    <m/>
    <m/>
    <m/>
    <m/>
    <m/>
    <n v="0.38"/>
    <n v="385.5"/>
    <n v="34"/>
    <n v="239.9"/>
    <n v="30.5"/>
    <n v="226.37837837837839"/>
    <n v="5212.8900000000003"/>
    <n v="5852.6537727272726"/>
    <n v="10.57"/>
    <n v="0"/>
    <n v="10.4"/>
    <n v="59.2"/>
    <n v="30.25"/>
    <n v="6"/>
    <n v="42.28"/>
    <n v="43.795236994219657"/>
    <n v="2627.7142196531795"/>
    <n v="2951.4008348922753"/>
    <n v="2.95"/>
    <m/>
    <m/>
    <m/>
    <m/>
    <m/>
    <m/>
    <m/>
    <m/>
    <m/>
    <m/>
    <m/>
    <m/>
    <n v="3.69"/>
    <n v="0.158"/>
    <n v="1.68"/>
    <n v="0.24"/>
    <n v="0.84"/>
    <n v="9.0999999999999998E-2"/>
    <n v="1.31"/>
    <n v="9.8000000000000004E-2"/>
    <n v="43.788276000000003"/>
    <n v="4.7437298999999999"/>
    <n v="68.288859000000002"/>
    <n v="5.1086321999999997"/>
    <n v="49.162291690909093"/>
    <n v="5.3259149331818181"/>
    <n v="76.669764422727269"/>
    <n v="5.7356006972727274"/>
    <n v="2.35"/>
    <n v="0.219"/>
    <n v="0.24"/>
    <n v="0.14899999999999999"/>
    <n v="61.751284161849718"/>
    <n v="5.7546941410404635"/>
    <n v="6.3065141271676302"/>
    <n v="3.9152941872832376"/>
    <n v="69.329850854440366"/>
    <n v="6.4609520583499744"/>
    <n v="7.0804954064109298"/>
    <n v="4.3958075648134534"/>
    <n v="0.61726293759517936"/>
    <m/>
    <m/>
    <m/>
    <m/>
    <m/>
    <m/>
    <m/>
  </r>
  <r>
    <n v="2020"/>
    <n v="14"/>
    <x v="13"/>
    <s v="1"/>
    <n v="109"/>
    <n v="529"/>
    <x v="8"/>
    <s v="MES10"/>
    <x v="0"/>
    <n v="112"/>
    <x v="0"/>
    <n v="45"/>
    <x v="0"/>
    <n v="11"/>
    <n v="10"/>
    <n v="0"/>
    <n v="7.4"/>
    <n v="7.2"/>
    <n v="2.6"/>
    <n v="13"/>
    <n v="12"/>
    <n v="8"/>
    <n v="10.099848711803476"/>
    <n v="16.100000000000001"/>
    <n v="631"/>
    <n v="3230"/>
    <n v="377"/>
    <n v="10"/>
    <n v="20.910169660993756"/>
    <n v="1.8065662659999999"/>
    <m/>
    <m/>
    <n v="5.9"/>
    <n v="2.5"/>
    <n v="2.3008957109999999"/>
    <n v="3.52"/>
    <n v="3.4"/>
    <n v="1.7"/>
    <n v="3.0154018599999999"/>
    <n v="3.58"/>
    <m/>
    <m/>
    <m/>
    <m/>
    <m/>
    <m/>
    <n v="0.42"/>
    <n v="429.9"/>
    <n v="34"/>
    <n v="262.10000000000002"/>
    <n v="30.5"/>
    <n v="245.69840868906292"/>
    <n v="5657.77"/>
    <n v="6352.1326818181824"/>
    <n v="10.85"/>
    <n v="0"/>
    <n v="10.199999999999999"/>
    <n v="58.5"/>
    <n v="30.25"/>
    <n v="6"/>
    <n v="43.4"/>
    <n v="45.055722543352601"/>
    <n v="2703.3433526011559"/>
    <n v="3036.346101944298"/>
    <n v="3.04"/>
    <m/>
    <m/>
    <m/>
    <m/>
    <m/>
    <m/>
    <m/>
    <m/>
    <m/>
    <m/>
    <m/>
    <m/>
    <n v="3.72"/>
    <n v="0.187"/>
    <n v="1.56"/>
    <n v="0.26600000000000001"/>
    <n v="1.1200000000000001"/>
    <n v="0.107"/>
    <n v="1.4"/>
    <n v="0.105"/>
    <n v="63.367024000000015"/>
    <n v="6.0538139000000006"/>
    <n v="79.208780000000004"/>
    <n v="5.9406585000000005"/>
    <n v="71.143886036363654"/>
    <n v="6.7967819695454548"/>
    <n v="88.929857545454553"/>
    <n v="6.6697393159090907"/>
    <n v="2.46"/>
    <n v="0.22600000000000001"/>
    <n v="0.24"/>
    <n v="0.155"/>
    <n v="66.502246473988436"/>
    <n v="6.1095559768786121"/>
    <n v="6.4880240462427734"/>
    <n v="4.1901821965317918"/>
    <n v="74.663885813977927"/>
    <n v="6.8593651194955321"/>
    <n v="7.284281542827113"/>
    <n v="4.7044318297425116"/>
    <n v="0.66475333383549762"/>
    <n v="0.34961086235960914"/>
    <n v="5.7610244876510679"/>
    <n v="1.9914379756466379E-2"/>
    <n v="4.5675182927675181E-2"/>
    <n v="0.42767562088568289"/>
    <n v="-14.804899823245622"/>
    <n v="0.12379448326446281"/>
  </r>
  <r>
    <n v="2020"/>
    <n v="14"/>
    <x v="13"/>
    <s v="1"/>
    <n v="110"/>
    <n v="530"/>
    <x v="9"/>
    <s v="MAP_AS"/>
    <x v="0"/>
    <n v="112"/>
    <x v="0"/>
    <n v="45"/>
    <x v="2"/>
    <n v="45"/>
    <n v="10"/>
    <n v="0"/>
    <n v="7.4"/>
    <n v="7.2"/>
    <n v="2.6"/>
    <n v="13"/>
    <n v="12"/>
    <n v="8"/>
    <n v="10.099848711803476"/>
    <n v="16.100000000000001"/>
    <n v="631"/>
    <n v="3230"/>
    <n v="377"/>
    <n v="10"/>
    <n v="20.910169660993756"/>
    <n v="1.8065662659999999"/>
    <m/>
    <m/>
    <n v="5.9"/>
    <n v="2.5"/>
    <n v="2.3008957109999999"/>
    <n v="3.52"/>
    <n v="3.4"/>
    <n v="1.7"/>
    <n v="3.0154018599999999"/>
    <n v="3.58"/>
    <m/>
    <m/>
    <m/>
    <m/>
    <m/>
    <m/>
    <n v="0.52"/>
    <n v="420.3"/>
    <n v="34"/>
    <n v="256.10000000000002"/>
    <n v="30.5"/>
    <n v="303.68107688325136"/>
    <n v="6992.96"/>
    <n v="7851.1869090909095"/>
    <n v="11.31"/>
    <n v="0"/>
    <n v="10.5"/>
    <n v="59.4"/>
    <n v="30.25"/>
    <n v="6"/>
    <n v="45.24"/>
    <n v="46.809017341040466"/>
    <n v="2808.5410404624281"/>
    <n v="3154.5022322648451"/>
    <n v="3.15"/>
    <m/>
    <m/>
    <m/>
    <m/>
    <m/>
    <m/>
    <m/>
    <m/>
    <m/>
    <m/>
    <m/>
    <m/>
    <n v="3.53"/>
    <n v="0.161"/>
    <n v="1.51"/>
    <n v="0.25900000000000001"/>
    <n v="0.92"/>
    <n v="0.10199999999999999"/>
    <n v="1.0900000000000001"/>
    <n v="9.7000000000000003E-2"/>
    <n v="64.335232000000005"/>
    <n v="7.1328191999999992"/>
    <n v="76.223264"/>
    <n v="6.7831712"/>
    <n v="72.230919563636363"/>
    <n v="8.0082106472727261"/>
    <n v="85.577937309090913"/>
    <n v="7.6156513018181817"/>
    <n v="2.36"/>
    <n v="0.218"/>
    <n v="0.24"/>
    <n v="0.14799999999999999"/>
    <n v="66.281568554913306"/>
    <n v="6.1226194682080939"/>
    <n v="6.7404984971098267"/>
    <n v="4.1566407398843932"/>
    <n v="74.416124695743576"/>
    <n v="6.8740318574881787"/>
    <n v="7.5677414944823962"/>
    <n v="4.6667739215974784"/>
    <n v="0.66254744771604968"/>
    <n v="0.35035840252233325"/>
    <n v="8.3867162725521158"/>
    <n v="4.7160944550242334E-2"/>
    <n v="0.10816730401431728"/>
    <n v="0.10370608714661063"/>
    <n v="-0.99328372744788185"/>
    <n v="5.1281140040404044E-2"/>
  </r>
  <r>
    <n v="2020"/>
    <n v="14"/>
    <x v="13"/>
    <s v="2"/>
    <n v="201"/>
    <n v="531"/>
    <x v="6"/>
    <s v="MAP"/>
    <x v="0"/>
    <n v="112"/>
    <x v="0"/>
    <n v="45"/>
    <x v="1"/>
    <n v="0"/>
    <n v="10"/>
    <n v="4.0000000000000001E-3"/>
    <n v="7.3"/>
    <n v="7.1"/>
    <n v="2.5"/>
    <n v="13"/>
    <n v="11"/>
    <n v="9"/>
    <n v="9.2518934991012589"/>
    <n v="15.2"/>
    <n v="596"/>
    <n v="3130"/>
    <n v="403"/>
    <n v="12"/>
    <n v="20.543343016218834"/>
    <n v="1.8152485169999999"/>
    <m/>
    <m/>
    <n v="5.5"/>
    <n v="2.5"/>
    <n v="2.9493942460000002"/>
    <n v="3.32"/>
    <n v="1.9"/>
    <n v="2"/>
    <n v="3.297019025"/>
    <n v="3.66"/>
    <m/>
    <m/>
    <m/>
    <m/>
    <m/>
    <m/>
    <n v="0.52"/>
    <n v="336.2"/>
    <n v="34"/>
    <n v="210.5"/>
    <n v="30.5"/>
    <n v="309.72865651886173"/>
    <n v="7132.22"/>
    <n v="8007.53790909091"/>
    <n v="12.06"/>
    <n v="0"/>
    <n v="11.1"/>
    <n v="59.3"/>
    <n v="30"/>
    <n v="6"/>
    <n v="48.642000000000003"/>
    <n v="49.991604624277457"/>
    <n v="2999.4962774566475"/>
    <n v="3368.9796825433527"/>
    <n v="3.37"/>
    <m/>
    <m/>
    <m/>
    <m/>
    <m/>
    <m/>
    <m/>
    <m/>
    <m/>
    <m/>
    <m/>
    <m/>
    <n v="3.8"/>
    <n v="0.186"/>
    <n v="1.61"/>
    <n v="0.24299999999999999"/>
    <n v="0.64"/>
    <n v="7.5999999999999998E-2"/>
    <n v="1.1100000000000001"/>
    <n v="7.1999999999999995E-2"/>
    <n v="45.646208000000001"/>
    <n v="5.4204871999999993"/>
    <n v="79.167642000000001"/>
    <n v="5.1351984000000002"/>
    <n v="51.248242618181827"/>
    <n v="6.0857288109090906"/>
    <n v="88.883670790909093"/>
    <n v="5.7654272945454554"/>
    <n v="2.25"/>
    <n v="0.23899999999999999"/>
    <n v="0.26"/>
    <n v="0.14099999999999999"/>
    <n v="67.48866624277457"/>
    <n v="7.1687961031213865"/>
    <n v="7.7986903213872827"/>
    <n v="4.2292897512138721"/>
    <n v="75.771366190751451"/>
    <n v="8.0486028975953747"/>
    <n v="8.7558023153757212"/>
    <n v="4.7483389479537559"/>
    <n v="0.67461353953724479"/>
    <n v="0.41022440864400483"/>
    <n v="13.15288183429673"/>
    <n v="3.0540704633432565E-2"/>
    <n v="7.00474876913591E-2"/>
    <m/>
    <m/>
    <m/>
  </r>
  <r>
    <n v="2020"/>
    <n v="14"/>
    <x v="13"/>
    <s v="2"/>
    <n v="202"/>
    <n v="532"/>
    <x v="2"/>
    <s v="MAP"/>
    <x v="0"/>
    <n v="112"/>
    <x v="2"/>
    <n v="135"/>
    <x v="1"/>
    <n v="0"/>
    <n v="10"/>
    <n v="4.0000000000000001E-3"/>
    <n v="7.3"/>
    <n v="7.1"/>
    <n v="2.5"/>
    <n v="13"/>
    <n v="11"/>
    <n v="9"/>
    <n v="9.2518934991012589"/>
    <n v="15.2"/>
    <n v="596"/>
    <n v="3130"/>
    <n v="403"/>
    <n v="12"/>
    <n v="20.543343016218834"/>
    <n v="1.8152485169999999"/>
    <m/>
    <m/>
    <n v="5.5"/>
    <n v="2.5"/>
    <n v="2.9493942460000002"/>
    <n v="3.32"/>
    <n v="1.9"/>
    <n v="2"/>
    <n v="3.297019025"/>
    <n v="3.66"/>
    <m/>
    <m/>
    <m/>
    <m/>
    <m/>
    <m/>
    <n v="0.5"/>
    <n v="396.1"/>
    <n v="34"/>
    <n v="252.6"/>
    <n v="30.5"/>
    <n v="306.68323667495162"/>
    <n v="7062.09"/>
    <n v="7928.8010454545456"/>
    <n v="13.42"/>
    <n v="0"/>
    <n v="11.2"/>
    <n v="59.7"/>
    <n v="30"/>
    <n v="6"/>
    <n v="54.127333333333333"/>
    <n v="55.566557225433527"/>
    <n v="3333.9934335260118"/>
    <n v="3744.6808064739885"/>
    <n v="3.74"/>
    <m/>
    <m/>
    <m/>
    <m/>
    <m/>
    <m/>
    <m/>
    <m/>
    <m/>
    <m/>
    <m/>
    <m/>
    <n v="3.53"/>
    <n v="0.19900000000000001"/>
    <n v="1.61"/>
    <n v="0.24299999999999999"/>
    <n v="0.78"/>
    <n v="9.8000000000000004E-2"/>
    <n v="1.1200000000000001"/>
    <n v="8.4000000000000005E-2"/>
    <n v="55.084302000000008"/>
    <n v="6.9208482"/>
    <n v="79.095408000000006"/>
    <n v="5.9321556000000006"/>
    <n v="61.84464815454546"/>
    <n v="7.7702250245454545"/>
    <n v="88.802571709090913"/>
    <n v="6.6601928781818192"/>
    <n v="2.17"/>
    <n v="0.246"/>
    <n v="0.25"/>
    <n v="0.14399999999999999"/>
    <n v="72.347657507514455"/>
    <n v="8.2016238464739892"/>
    <n v="8.3349835838150295"/>
    <n v="4.8009505442774563"/>
    <n v="81.226688201618501"/>
    <n v="9.2081867730867053"/>
    <n v="9.3579133872832383"/>
    <n v="5.3901581110751433"/>
    <n v="0.72318378811639294"/>
    <n v="0.15644218099026003"/>
    <n v="7.1672652331406557"/>
    <n v="3.1247494797275253E-2"/>
    <n v="7.1668566048796456E-2"/>
    <m/>
    <m/>
    <m/>
  </r>
  <r>
    <n v="2020"/>
    <n v="14"/>
    <x v="13"/>
    <s v="2"/>
    <n v="203"/>
    <n v="533"/>
    <x v="0"/>
    <s v="MAP_ES"/>
    <x v="0"/>
    <n v="112"/>
    <x v="0"/>
    <n v="45"/>
    <x v="0"/>
    <n v="11"/>
    <n v="10"/>
    <n v="4.0000000000000001E-3"/>
    <n v="7.3"/>
    <n v="7.1"/>
    <n v="2.5"/>
    <n v="13"/>
    <n v="11"/>
    <n v="9"/>
    <n v="9.2518934991012589"/>
    <n v="15.2"/>
    <n v="596"/>
    <n v="3130"/>
    <n v="403"/>
    <n v="12"/>
    <n v="20.543343016218834"/>
    <n v="1.8152485169999999"/>
    <m/>
    <m/>
    <n v="5.5"/>
    <n v="2.5"/>
    <n v="2.9493942460000002"/>
    <n v="3.32"/>
    <n v="1.9"/>
    <n v="2"/>
    <n v="3.297019025"/>
    <n v="3.66"/>
    <m/>
    <m/>
    <m/>
    <m/>
    <m/>
    <m/>
    <n v="0.44"/>
    <n v="355.6"/>
    <n v="34"/>
    <n v="223.2"/>
    <n v="30.5"/>
    <n v="263.64427860696509"/>
    <n v="6071.02"/>
    <n v="6816.0997272727273"/>
    <n v="10.15"/>
    <n v="0"/>
    <n v="10.9"/>
    <n v="59.6"/>
    <n v="30"/>
    <n v="6"/>
    <n v="40.93833333333334"/>
    <n v="42.168849710982663"/>
    <n v="2530.13098265896"/>
    <n v="2841.7971173410406"/>
    <n v="2.84"/>
    <m/>
    <m/>
    <m/>
    <m/>
    <m/>
    <m/>
    <m/>
    <m/>
    <m/>
    <m/>
    <m/>
    <m/>
    <n v="3.56"/>
    <n v="0.18099999999999999"/>
    <n v="1.63"/>
    <n v="0.23899999999999999"/>
    <n v="0.76"/>
    <n v="6.3E-2"/>
    <n v="1.59"/>
    <n v="9.7000000000000003E-2"/>
    <n v="46.139752000000001"/>
    <n v="3.8247426000000004"/>
    <n v="96.529218000000014"/>
    <n v="5.8888894000000009"/>
    <n v="51.80235792727273"/>
    <n v="4.2941428281818181"/>
    <n v="108.37598566363638"/>
    <n v="6.6116167354545459"/>
    <n v="2.27"/>
    <n v="0.25"/>
    <n v="0.27"/>
    <n v="0.14899999999999999"/>
    <n v="57.433973306358396"/>
    <n v="6.3253274566474005"/>
    <n v="6.8313536531791925"/>
    <n v="3.7698951641618503"/>
    <n v="64.48268821213874"/>
    <n v="7.1016176445086723"/>
    <n v="7.6697470560693661"/>
    <n v="4.2325641161271683"/>
    <n v="0.57410730095793294"/>
    <n v="0.36195808585671113"/>
    <n v="1.4377137186897926"/>
    <n v="-3.0316433940211319E-2"/>
    <n v="-6.953310536745716E-2"/>
    <n v="0.38477855601156075"/>
    <n v="-32.491171150814473"/>
    <n v="0.11851061231404963"/>
  </r>
  <r>
    <n v="2020"/>
    <n v="14"/>
    <x v="13"/>
    <s v="2"/>
    <n v="204"/>
    <n v="534"/>
    <x v="5"/>
    <s v="MAP_AS"/>
    <x v="0"/>
    <n v="112"/>
    <x v="0"/>
    <n v="45"/>
    <x v="0"/>
    <n v="11"/>
    <n v="10"/>
    <n v="4.0000000000000001E-3"/>
    <n v="7.3"/>
    <n v="7.1"/>
    <n v="2.5"/>
    <n v="13"/>
    <n v="11"/>
    <n v="9"/>
    <n v="9.2518934991012589"/>
    <n v="15.2"/>
    <n v="596"/>
    <n v="3130"/>
    <n v="403"/>
    <n v="12"/>
    <n v="20.543343016218834"/>
    <n v="1.8152485169999999"/>
    <m/>
    <m/>
    <n v="5.5"/>
    <n v="2.5"/>
    <n v="2.9493942460000002"/>
    <n v="3.32"/>
    <n v="1.9"/>
    <n v="2"/>
    <n v="3.297019025"/>
    <n v="3.66"/>
    <m/>
    <m/>
    <m/>
    <m/>
    <m/>
    <m/>
    <n v="0.36"/>
    <n v="284.5"/>
    <n v="34"/>
    <n v="180.9"/>
    <n v="30.5"/>
    <n v="216.1437125748503"/>
    <n v="4977.21"/>
    <n v="5588.0494090909096"/>
    <n v="12.85"/>
    <n v="0"/>
    <n v="10.3"/>
    <n v="59.3"/>
    <n v="30"/>
    <n v="6"/>
    <n v="51.828333333333333"/>
    <n v="53.745682080924858"/>
    <n v="3224.7409248554914"/>
    <n v="3621.9703751445081"/>
    <n v="3.62"/>
    <m/>
    <m/>
    <m/>
    <m/>
    <m/>
    <m/>
    <m/>
    <m/>
    <m/>
    <m/>
    <m/>
    <m/>
    <n v="3.62"/>
    <n v="0.17199999999999999"/>
    <n v="1.68"/>
    <n v="0.24199999999999999"/>
    <n v="0.78"/>
    <n v="8.3000000000000004E-2"/>
    <n v="1.32"/>
    <n v="8.6999999999999994E-2"/>
    <n v="38.822238000000006"/>
    <n v="4.1310843000000004"/>
    <n v="65.699172000000004"/>
    <n v="4.3301726999999994"/>
    <n v="43.5867853909091"/>
    <n v="4.6380810095454548"/>
    <n v="73.762252200000006"/>
    <n v="4.8616029859090899"/>
    <n v="2.25"/>
    <n v="0.245"/>
    <n v="0.26"/>
    <n v="0.14899999999999999"/>
    <n v="72.556670809248558"/>
    <n v="7.9006152658959534"/>
    <n v="8.3843264046242769"/>
    <n v="4.8048639780346818"/>
    <n v="81.461353135838152"/>
    <n v="8.870236230346821"/>
    <n v="9.4133119179190743"/>
    <n v="5.3945518298843922"/>
    <n v="0.72527307526849027"/>
    <n v="0.45210174466599495"/>
    <n v="18.774897225433516"/>
    <n v="1.6629271997606113E-2"/>
    <n v="3.814053210460118E-2"/>
    <n v="0.49041380271676294"/>
    <n v="38.433670467682575"/>
    <n v="-4.0581546735537266E-2"/>
  </r>
  <r>
    <n v="2020"/>
    <n v="14"/>
    <x v="13"/>
    <s v="2"/>
    <n v="205"/>
    <n v="535"/>
    <x v="1"/>
    <s v="MAP"/>
    <x v="0"/>
    <n v="112"/>
    <x v="1"/>
    <n v="90"/>
    <x v="1"/>
    <n v="0"/>
    <n v="10"/>
    <n v="4.0000000000000001E-3"/>
    <n v="7.3"/>
    <n v="7.1"/>
    <n v="2.5"/>
    <n v="13"/>
    <n v="11"/>
    <n v="9"/>
    <n v="9.2518934991012589"/>
    <n v="15.2"/>
    <n v="596"/>
    <n v="3130"/>
    <n v="403"/>
    <n v="12"/>
    <n v="20.543343016218834"/>
    <n v="1.8152485169999999"/>
    <m/>
    <m/>
    <n v="5.5"/>
    <n v="2.5"/>
    <n v="2.9493942460000002"/>
    <n v="3.32"/>
    <n v="1.9"/>
    <n v="2"/>
    <n v="3.297019025"/>
    <n v="3.66"/>
    <m/>
    <m/>
    <m/>
    <m/>
    <m/>
    <m/>
    <n v="0.48"/>
    <n v="372.3"/>
    <n v="34"/>
    <n v="232.1"/>
    <n v="30.5"/>
    <n v="286.04197457877621"/>
    <n v="6586.78"/>
    <n v="7395.1575454545446"/>
    <n v="12.1"/>
    <n v="0"/>
    <n v="10.199999999999999"/>
    <n v="58.6"/>
    <n v="30"/>
    <n v="6"/>
    <n v="48.803333333333327"/>
    <n v="50.665194605009631"/>
    <n v="3039.9116763005777"/>
    <n v="3414.3735236994216"/>
    <n v="3.41"/>
    <m/>
    <m/>
    <m/>
    <m/>
    <m/>
    <m/>
    <m/>
    <m/>
    <m/>
    <m/>
    <m/>
    <m/>
    <n v="3.8"/>
    <n v="0.19800000000000001"/>
    <n v="1.75"/>
    <n v="0.247"/>
    <n v="0.88"/>
    <n v="8.7999999999999995E-2"/>
    <n v="1.37"/>
    <n v="8.7999999999999995E-2"/>
    <n v="57.963664000000001"/>
    <n v="5.7963663999999993"/>
    <n v="90.238885999999994"/>
    <n v="5.7963663999999993"/>
    <n v="65.077386399999995"/>
    <n v="6.5077386399999995"/>
    <n v="101.31365837272726"/>
    <n v="6.5077386399999995"/>
    <n v="2.21"/>
    <n v="0.254"/>
    <n v="0.28000000000000003"/>
    <n v="0.14099999999999999"/>
    <n v="67.182048046242755"/>
    <n v="7.7213756578034678"/>
    <n v="8.5117526936416184"/>
    <n v="4.2862754635838138"/>
    <n v="75.427117579190735"/>
    <n v="8.6689990339884382"/>
    <n v="9.5563768878612709"/>
    <n v="4.8123183613872822"/>
    <n v="0.67154859843876824"/>
    <n v="0.22092250341458811"/>
    <n v="7.080816929993575"/>
    <n v="2.6852640822093755E-2"/>
    <n v="6.1588625738747141E-2"/>
    <m/>
    <m/>
    <m/>
  </r>
  <r>
    <n v="2020"/>
    <n v="14"/>
    <x v="13"/>
    <s v="2"/>
    <n v="206"/>
    <n v="536"/>
    <x v="3"/>
    <s v="MESZ"/>
    <x v="0"/>
    <n v="112"/>
    <x v="0"/>
    <n v="45"/>
    <x v="0"/>
    <n v="11"/>
    <n v="10"/>
    <n v="4.0000000000000001E-3"/>
    <n v="7.3"/>
    <n v="7.1"/>
    <n v="2.5"/>
    <n v="13"/>
    <n v="11"/>
    <n v="9"/>
    <n v="9.2518934991012589"/>
    <n v="15.2"/>
    <n v="596"/>
    <n v="3130"/>
    <n v="403"/>
    <n v="12"/>
    <n v="20.543343016218834"/>
    <n v="1.8152485169999999"/>
    <m/>
    <m/>
    <n v="5.5"/>
    <n v="2.5"/>
    <n v="2.9493942460000002"/>
    <n v="3.32"/>
    <n v="1.9"/>
    <n v="2"/>
    <n v="3.297019025"/>
    <n v="3.66"/>
    <m/>
    <m/>
    <m/>
    <m/>
    <m/>
    <m/>
    <n v="0.42"/>
    <n v="407.9"/>
    <n v="34"/>
    <n v="251"/>
    <n v="30.5"/>
    <n v="247.68654720513504"/>
    <n v="5703.56"/>
    <n v="6403.5423636363639"/>
    <n v="11.2"/>
    <n v="0"/>
    <n v="9.92"/>
    <n v="59.1"/>
    <n v="30"/>
    <n v="6"/>
    <n v="45.173333333333325"/>
    <n v="47.04293487475914"/>
    <n v="2822.5760924855485"/>
    <n v="3170.26614751445"/>
    <n v="3.17"/>
    <m/>
    <m/>
    <m/>
    <m/>
    <m/>
    <m/>
    <m/>
    <m/>
    <m/>
    <m/>
    <m/>
    <m/>
    <n v="3.74"/>
    <n v="0.183"/>
    <n v="1.71"/>
    <n v="0.255"/>
    <n v="0.82"/>
    <n v="6.6000000000000003E-2"/>
    <n v="1.36"/>
    <n v="7.6999999999999999E-2"/>
    <n v="46.769191999999997"/>
    <n v="3.7643496000000001"/>
    <n v="77.568416000000013"/>
    <n v="4.3917412000000002"/>
    <n v="52.509047381818178"/>
    <n v="4.2263379599999995"/>
    <n v="87.088176145454568"/>
    <n v="4.9307276199999999"/>
    <n v="2.41"/>
    <n v="0.245"/>
    <n v="0.27"/>
    <n v="0.153"/>
    <n v="68.024083828901723"/>
    <n v="6.9153114265895939"/>
    <n v="7.6209554497109817"/>
    <n v="4.3185414215028892"/>
    <n v="76.372494116994204"/>
    <n v="7.7640087380346809"/>
    <n v="8.5562545276300561"/>
    <n v="4.8485442323236985"/>
    <n v="0.67996554859323055"/>
    <n v="0.39571909979789399"/>
    <n v="8.7370255003211135"/>
    <n v="-1.710340671034041E-2"/>
    <n v="-3.9227997042065157E-2"/>
    <n v="0.44077674839306352"/>
    <n v="-2.6303502259590705"/>
    <n v="-3.4297489090909086E-2"/>
  </r>
  <r>
    <n v="2020"/>
    <n v="14"/>
    <x v="13"/>
    <s v="2"/>
    <n v="207"/>
    <n v="537"/>
    <x v="7"/>
    <s v="Urea"/>
    <x v="0"/>
    <n v="112"/>
    <x v="3"/>
    <n v="0"/>
    <x v="1"/>
    <n v="0"/>
    <n v="10"/>
    <n v="4.0000000000000001E-3"/>
    <n v="7.3"/>
    <n v="7.1"/>
    <n v="2.5"/>
    <n v="13"/>
    <n v="11"/>
    <n v="9"/>
    <n v="9.2518934991012589"/>
    <n v="15.2"/>
    <n v="596"/>
    <n v="3130"/>
    <n v="403"/>
    <n v="12"/>
    <n v="20.543343016218834"/>
    <n v="1.8152485169999999"/>
    <m/>
    <m/>
    <n v="5.5"/>
    <n v="2.5"/>
    <n v="2.9493942460000002"/>
    <n v="3.32"/>
    <n v="1.9"/>
    <n v="2"/>
    <n v="3.297019025"/>
    <n v="3.66"/>
    <m/>
    <m/>
    <m/>
    <m/>
    <m/>
    <m/>
    <n v="0.56000000000000005"/>
    <n v="549"/>
    <n v="34"/>
    <n v="331.7"/>
    <n v="30.5"/>
    <n v="327.51844660194172"/>
    <n v="7541.87"/>
    <n v="8467.4631363636363"/>
    <n v="9.85"/>
    <n v="0"/>
    <n v="10.7"/>
    <n v="59.7"/>
    <n v="30"/>
    <n v="6"/>
    <n v="39.728333333333332"/>
    <n v="41.014337186897876"/>
    <n v="2460.8602312138728"/>
    <n v="2763.9934687861269"/>
    <n v="2.76"/>
    <m/>
    <m/>
    <m/>
    <m/>
    <m/>
    <m/>
    <m/>
    <m/>
    <m/>
    <m/>
    <m/>
    <m/>
    <n v="3.67"/>
    <n v="0.16600000000000001"/>
    <n v="1.71"/>
    <n v="0.24"/>
    <n v="0.83"/>
    <n v="8.5000000000000006E-2"/>
    <n v="1.2"/>
    <n v="8.5999999999999993E-2"/>
    <n v="62.597521"/>
    <n v="6.4105895000000004"/>
    <n v="90.502440000000007"/>
    <n v="6.4860081999999997"/>
    <n v="70.279944031818175"/>
    <n v="7.1973436659090915"/>
    <n v="101.60955763636365"/>
    <n v="7.2820182972727272"/>
    <n v="2.41"/>
    <n v="0.23"/>
    <n v="0.23"/>
    <n v="0.153"/>
    <n v="59.306731572254336"/>
    <n v="5.6599785317919071"/>
    <n v="5.6599785317919071"/>
    <n v="3.7651161537572251"/>
    <n v="66.585284992485555"/>
    <n v="6.3546122606936413"/>
    <n v="6.3546122606936413"/>
    <n v="4.2271985908092482"/>
    <n v="0.59282730466802191"/>
    <m/>
    <m/>
    <m/>
    <m/>
    <m/>
    <m/>
    <m/>
  </r>
  <r>
    <n v="2020"/>
    <n v="14"/>
    <x v="13"/>
    <s v="2"/>
    <n v="208"/>
    <n v="538"/>
    <x v="8"/>
    <s v="MES10"/>
    <x v="0"/>
    <n v="112"/>
    <x v="0"/>
    <n v="45"/>
    <x v="0"/>
    <n v="11"/>
    <n v="10"/>
    <n v="4.0000000000000001E-3"/>
    <n v="7.3"/>
    <n v="7.1"/>
    <n v="2.5"/>
    <n v="13"/>
    <n v="11"/>
    <n v="9"/>
    <n v="9.2518934991012589"/>
    <n v="15.2"/>
    <n v="596"/>
    <n v="3130"/>
    <n v="403"/>
    <n v="12"/>
    <n v="20.543343016218834"/>
    <n v="1.8152485169999999"/>
    <m/>
    <m/>
    <n v="5.5"/>
    <n v="2.5"/>
    <n v="2.9493942460000002"/>
    <n v="3.32"/>
    <n v="1.9"/>
    <n v="2"/>
    <n v="3.297019025"/>
    <n v="3.66"/>
    <m/>
    <m/>
    <m/>
    <m/>
    <m/>
    <m/>
    <n v="0.57999999999999996"/>
    <n v="451.5"/>
    <n v="34"/>
    <n v="281.3"/>
    <n v="30.5"/>
    <n v="348.41676646706588"/>
    <n v="8023.1"/>
    <n v="9007.7531818181815"/>
    <n v="12.16"/>
    <n v="0"/>
    <n v="10.7"/>
    <n v="59.4"/>
    <n v="30"/>
    <n v="6"/>
    <n v="49.045333333333339"/>
    <n v="50.632927938342974"/>
    <n v="3037.9756763005785"/>
    <n v="3412.1990436994224"/>
    <n v="3.41"/>
    <m/>
    <m/>
    <m/>
    <m/>
    <m/>
    <m/>
    <m/>
    <m/>
    <m/>
    <m/>
    <m/>
    <m/>
    <n v="3.83"/>
    <n v="0.17599999999999999"/>
    <n v="1.66"/>
    <n v="0.247"/>
    <n v="0.83"/>
    <n v="7.1999999999999995E-2"/>
    <n v="1.29"/>
    <n v="9.5000000000000001E-2"/>
    <n v="66.591729999999998"/>
    <n v="5.7766319999999993"/>
    <n v="103.49799"/>
    <n v="7.6219450000000002"/>
    <n v="74.764351409090906"/>
    <n v="6.4855822909090897"/>
    <n v="116.20001604545455"/>
    <n v="8.5573655227272738"/>
    <n v="2.4300000000000002"/>
    <n v="0.23499999999999999"/>
    <n v="0.25"/>
    <n v="0.153"/>
    <n v="73.82280893410406"/>
    <n v="7.1392428393063581"/>
    <n v="7.5949391907514467"/>
    <n v="4.6481027847398844"/>
    <n v="82.882880939653191"/>
    <n v="8.0154226423121386"/>
    <n v="8.5270453641618502"/>
    <n v="5.2185517628670519"/>
    <n v="0.73792933252625259"/>
    <n v="0.40853326413415586"/>
    <n v="14.113312082209388"/>
    <n v="3.86889985160273E-2"/>
    <n v="8.8736235128502983E-2"/>
    <n v="0.47441379662427746"/>
    <n v="19.363549427220235"/>
    <n v="0.29539686570247947"/>
  </r>
  <r>
    <n v="2020"/>
    <n v="14"/>
    <x v="13"/>
    <s v="2"/>
    <n v="209"/>
    <n v="539"/>
    <x v="9"/>
    <s v="MAP_AS"/>
    <x v="0"/>
    <n v="112"/>
    <x v="0"/>
    <n v="45"/>
    <x v="2"/>
    <n v="45"/>
    <n v="10"/>
    <n v="4.0000000000000001E-3"/>
    <n v="7.3"/>
    <n v="7.1"/>
    <n v="2.5"/>
    <n v="13"/>
    <n v="11"/>
    <n v="9"/>
    <n v="9.2518934991012589"/>
    <n v="15.2"/>
    <n v="596"/>
    <n v="3130"/>
    <n v="403"/>
    <n v="12"/>
    <n v="20.543343016218834"/>
    <n v="1.8152485169999999"/>
    <m/>
    <m/>
    <n v="5.5"/>
    <n v="2.5"/>
    <n v="2.9493942460000002"/>
    <n v="3.32"/>
    <n v="1.9"/>
    <n v="2"/>
    <n v="3.297019025"/>
    <n v="3.66"/>
    <m/>
    <m/>
    <m/>
    <m/>
    <m/>
    <m/>
    <n v="0.54"/>
    <n v="400.3"/>
    <n v="34"/>
    <n v="249.3"/>
    <n v="30.5"/>
    <n v="322.55528255528253"/>
    <n v="7427.58"/>
    <n v="8339.1466363636373"/>
    <n v="11.75"/>
    <n v="0"/>
    <n v="10.7"/>
    <n v="59.2"/>
    <n v="30"/>
    <n v="6"/>
    <n v="47.391666666666666"/>
    <n v="48.925732177263967"/>
    <n v="2935.543930635838"/>
    <n v="3297.1495693641618"/>
    <n v="3.3"/>
    <m/>
    <m/>
    <m/>
    <m/>
    <m/>
    <m/>
    <m/>
    <m/>
    <m/>
    <m/>
    <m/>
    <m/>
    <n v="3.7"/>
    <n v="0.18099999999999999"/>
    <n v="1.58"/>
    <n v="0.26400000000000001"/>
    <n v="0.9"/>
    <n v="9.1999999999999998E-2"/>
    <n v="1.17"/>
    <n v="9.4E-2"/>
    <n v="66.848220000000012"/>
    <n v="6.8333735999999998"/>
    <n v="86.902685999999989"/>
    <n v="6.9819252000000001"/>
    <n v="75.052319727272746"/>
    <n v="7.6720149054545459"/>
    <n v="97.568015645454537"/>
    <n v="7.8387978381818186"/>
    <n v="2.2999999999999998"/>
    <n v="0.248"/>
    <n v="0.26"/>
    <n v="0.14899999999999999"/>
    <n v="67.517510404624275"/>
    <n v="7.2801489479768779"/>
    <n v="7.6324142196531781"/>
    <n v="4.3739604566473984"/>
    <n v="75.803750317919068"/>
    <n v="8.1736217734104031"/>
    <n v="8.5691196011560677"/>
    <n v="4.9107646945086705"/>
    <n v="0.67490186442501798"/>
    <n v="0.41659642066311942"/>
    <n v="11.556657096981375"/>
    <n v="6.8569703974776644E-2"/>
    <n v="0.15726996324490056"/>
    <n v="0.1091281043224149"/>
    <n v="2.1766570969813781"/>
    <n v="5.6239951959595975E-2"/>
  </r>
  <r>
    <n v="2020"/>
    <n v="14"/>
    <x v="13"/>
    <s v="2"/>
    <n v="210"/>
    <n v="540"/>
    <x v="4"/>
    <s v="Check"/>
    <x v="1"/>
    <n v="0"/>
    <x v="3"/>
    <n v="0"/>
    <x v="1"/>
    <n v="0"/>
    <n v="10"/>
    <n v="4.0000000000000001E-3"/>
    <n v="7.3"/>
    <n v="7.1"/>
    <n v="2.5"/>
    <n v="13"/>
    <n v="11"/>
    <n v="9"/>
    <n v="9.2518934991012589"/>
    <n v="15.2"/>
    <n v="596"/>
    <n v="3130"/>
    <n v="403"/>
    <n v="12"/>
    <n v="20.543343016218834"/>
    <n v="1.8152485169999999"/>
    <m/>
    <m/>
    <n v="5.5"/>
    <n v="2.5"/>
    <n v="2.9493942460000002"/>
    <n v="3.32"/>
    <n v="1.9"/>
    <n v="2"/>
    <n v="3.297019025"/>
    <n v="3.66"/>
    <m/>
    <m/>
    <m/>
    <m/>
    <m/>
    <m/>
    <n v="0.5"/>
    <n v="359"/>
    <n v="34"/>
    <n v="223"/>
    <n v="30.5"/>
    <n v="296.15384615384613"/>
    <n v="6819.63"/>
    <n v="7656.5845909090913"/>
    <n v="10.58"/>
    <n v="0"/>
    <n v="11.6"/>
    <n v="60.1"/>
    <n v="30"/>
    <n v="6"/>
    <n v="42.672666666666672"/>
    <n v="43.609985356454729"/>
    <n v="2616.599121387284"/>
    <n v="2938.9165586127178"/>
    <n v="2.94"/>
    <m/>
    <m/>
    <m/>
    <m/>
    <m/>
    <m/>
    <m/>
    <m/>
    <m/>
    <m/>
    <m/>
    <m/>
    <n v="3.36"/>
    <n v="0.16800000000000001"/>
    <n v="1.68"/>
    <n v="0.23899999999999999"/>
    <n v="0.7"/>
    <n v="7.5999999999999998E-2"/>
    <n v="1.1100000000000001"/>
    <n v="8.1000000000000003E-2"/>
    <n v="47.737409999999997"/>
    <n v="5.1829187999999995"/>
    <n v="75.697893000000008"/>
    <n v="5.5239003000000002"/>
    <n v="53.59609213636363"/>
    <n v="5.8190042890909091"/>
    <n v="84.988088959090916"/>
    <n v="6.2018335186363638"/>
    <n v="2.14"/>
    <n v="0.21299999999999999"/>
    <n v="0.23"/>
    <n v="0.13700000000000001"/>
    <n v="55.995221197687883"/>
    <n v="5.5733561285549147"/>
    <n v="6.018177979190753"/>
    <n v="3.5847407963005793"/>
    <n v="62.867361981040489"/>
    <n v="6.2573589261502907"/>
    <n v="6.7567725493641637"/>
    <n v="4.0246862576647411"/>
    <m/>
    <m/>
    <m/>
    <m/>
    <m/>
    <m/>
    <m/>
    <m/>
  </r>
  <r>
    <n v="2020"/>
    <n v="14"/>
    <x v="13"/>
    <s v="3"/>
    <n v="301"/>
    <n v="541"/>
    <x v="7"/>
    <s v="Urea"/>
    <x v="0"/>
    <n v="112"/>
    <x v="3"/>
    <n v="0"/>
    <x v="1"/>
    <n v="0"/>
    <n v="10"/>
    <n v="0"/>
    <n v="7.5"/>
    <n v="7.2"/>
    <n v="2.4"/>
    <n v="12"/>
    <n v="10"/>
    <n v="8"/>
    <n v="8.9278341821449985"/>
    <n v="15.3"/>
    <n v="621"/>
    <n v="3276"/>
    <n v="423"/>
    <n v="15"/>
    <n v="21.514934166903476"/>
    <n v="2.0303783690000001"/>
    <m/>
    <m/>
    <n v="4.7"/>
    <n v="2.5"/>
    <n v="3.2026081290000001"/>
    <n v="3.32"/>
    <n v="3"/>
    <n v="1.7"/>
    <n v="2.798941632"/>
    <n v="3"/>
    <m/>
    <m/>
    <m/>
    <m/>
    <m/>
    <m/>
    <n v="0.5"/>
    <n v="420.6"/>
    <n v="34"/>
    <n v="277.10000000000002"/>
    <n v="30.5"/>
    <n v="318.93429901707191"/>
    <n v="7344.2"/>
    <n v="8245.5336363636361"/>
    <n v="10.11"/>
    <n v="0"/>
    <n v="10.8"/>
    <n v="59.6"/>
    <n v="30.5"/>
    <n v="6"/>
    <n v="40.108524590163931"/>
    <n v="41.360466976215292"/>
    <n v="2481.6280185729174"/>
    <n v="2787.3194699516721"/>
    <n v="2.79"/>
    <m/>
    <m/>
    <m/>
    <m/>
    <m/>
    <m/>
    <m/>
    <m/>
    <m/>
    <m/>
    <m/>
    <m/>
    <n v="3.64"/>
    <n v="0.16900000000000001"/>
    <n v="1.63"/>
    <n v="0.24199999999999999"/>
    <n v="0.84"/>
    <n v="8.8999999999999996E-2"/>
    <n v="1.1299999999999999"/>
    <n v="8.6999999999999994E-2"/>
    <n v="61.691279999999992"/>
    <n v="6.5363379999999998"/>
    <n v="82.989459999999994"/>
    <n v="6.3894539999999989"/>
    <n v="69.262482545454532"/>
    <n v="7.338524936363636"/>
    <n v="93.174530090909087"/>
    <n v="7.1736142636363622"/>
    <n v="2.31"/>
    <n v="0.218"/>
    <n v="0.24"/>
    <n v="0.14099999999999999"/>
    <n v="57.325607229034389"/>
    <n v="5.4099490804889605"/>
    <n v="5.955907244575001"/>
    <n v="3.4990955061878131"/>
    <n v="64.361022661688608"/>
    <n v="6.0738973767307876"/>
    <n v="6.686859497318296"/>
    <n v="3.9285299546744992"/>
    <n v="0.57302407873619965"/>
    <m/>
    <m/>
    <m/>
    <m/>
    <m/>
    <m/>
    <m/>
  </r>
  <r>
    <n v="2020"/>
    <n v="14"/>
    <x v="13"/>
    <s v="3"/>
    <n v="302"/>
    <n v="542"/>
    <x v="4"/>
    <s v="Check"/>
    <x v="1"/>
    <n v="0"/>
    <x v="3"/>
    <n v="0"/>
    <x v="1"/>
    <n v="0"/>
    <n v="10"/>
    <n v="0"/>
    <n v="7.5"/>
    <n v="7.2"/>
    <n v="2.4"/>
    <n v="12"/>
    <n v="10"/>
    <n v="8"/>
    <n v="8.9278341821449985"/>
    <n v="15.3"/>
    <n v="621"/>
    <n v="3276"/>
    <n v="423"/>
    <n v="15"/>
    <n v="21.514934166903476"/>
    <n v="2.0303783690000001"/>
    <m/>
    <m/>
    <n v="4.7"/>
    <n v="2.5"/>
    <n v="3.2026081290000001"/>
    <n v="3.32"/>
    <n v="3"/>
    <n v="1.7"/>
    <n v="2.798941632"/>
    <n v="3"/>
    <m/>
    <m/>
    <m/>
    <m/>
    <m/>
    <m/>
    <n v="0.4"/>
    <n v="426.6"/>
    <n v="34"/>
    <n v="267.39999999999998"/>
    <n v="30.5"/>
    <n v="241.36525725929695"/>
    <n v="5557.99"/>
    <n v="6240.1069545454548"/>
    <n v="10.58"/>
    <n v="0"/>
    <n v="11.4"/>
    <n v="59.9"/>
    <n v="30.5"/>
    <n v="6"/>
    <n v="41.973114754098361"/>
    <n v="42.992115227897273"/>
    <n v="2579.5269136738361"/>
    <n v="2897.2777289491132"/>
    <n v="2.9"/>
    <m/>
    <m/>
    <m/>
    <m/>
    <m/>
    <m/>
    <m/>
    <m/>
    <m/>
    <m/>
    <m/>
    <m/>
    <n v="2.61"/>
    <n v="0.157"/>
    <n v="1.71"/>
    <n v="0.19500000000000001"/>
    <n v="0.55000000000000004"/>
    <n v="7.0000000000000007E-2"/>
    <n v="1.1399999999999999"/>
    <n v="7.1999999999999995E-2"/>
    <n v="30.568945000000003"/>
    <n v="3.8905930000000004"/>
    <n v="63.361085999999993"/>
    <n v="4.0017527999999993"/>
    <n v="34.320588250000007"/>
    <n v="4.3680748681818189"/>
    <n v="71.137219281818176"/>
    <n v="4.4928770072727264"/>
    <n v="1.79"/>
    <n v="0.26600000000000001"/>
    <n v="0.27"/>
    <n v="0.121"/>
    <n v="46.173531754761662"/>
    <n v="6.8615415903724042"/>
    <n v="6.964722666919358"/>
    <n v="3.1212275655453414"/>
    <n v="51.84028337920968"/>
    <n v="7.703639876463563"/>
    <n v="7.8194840851321885"/>
    <n v="3.5042873122259062"/>
    <m/>
    <m/>
    <m/>
    <m/>
    <m/>
    <m/>
    <m/>
    <m/>
  </r>
  <r>
    <n v="2020"/>
    <n v="14"/>
    <x v="13"/>
    <s v="3"/>
    <n v="303"/>
    <n v="543"/>
    <x v="5"/>
    <s v="MAP_AS"/>
    <x v="0"/>
    <n v="112"/>
    <x v="0"/>
    <n v="45"/>
    <x v="0"/>
    <n v="11"/>
    <n v="10"/>
    <n v="0"/>
    <n v="7.5"/>
    <n v="7.2"/>
    <n v="2.4"/>
    <n v="12"/>
    <n v="10"/>
    <n v="8"/>
    <n v="8.9278341821449985"/>
    <n v="15.3"/>
    <n v="621"/>
    <n v="3276"/>
    <n v="423"/>
    <n v="15"/>
    <n v="21.514934166903476"/>
    <n v="2.0303783690000001"/>
    <m/>
    <m/>
    <n v="4.7"/>
    <n v="2.5"/>
    <n v="3.2026081290000001"/>
    <n v="3.32"/>
    <n v="3"/>
    <n v="1.7"/>
    <n v="2.798941632"/>
    <n v="3"/>
    <m/>
    <m/>
    <m/>
    <m/>
    <m/>
    <m/>
    <n v="0.46"/>
    <n v="497.1"/>
    <n v="34"/>
    <n v="300.39999999999998"/>
    <n v="30.5"/>
    <n v="268.09328438782114"/>
    <n v="6173.47"/>
    <n v="6931.1231363636371"/>
    <n v="10.43"/>
    <n v="0"/>
    <n v="10.3"/>
    <n v="59"/>
    <n v="30.5"/>
    <n v="6"/>
    <n v="41.378032786885242"/>
    <n v="42.908780820619725"/>
    <n v="2574.5268492371833"/>
    <n v="2891.6617474841269"/>
    <n v="2.89"/>
    <m/>
    <m/>
    <m/>
    <m/>
    <m/>
    <m/>
    <m/>
    <m/>
    <m/>
    <m/>
    <m/>
    <m/>
    <n v="3.58"/>
    <n v="0.18099999999999999"/>
    <n v="1.59"/>
    <n v="0.26900000000000002"/>
    <n v="0.78"/>
    <n v="6.3E-2"/>
    <n v="1.4"/>
    <n v="0.10100000000000001"/>
    <n v="48.153066000000003"/>
    <n v="3.8892861000000005"/>
    <n v="86.428579999999997"/>
    <n v="6.2352047000000006"/>
    <n v="54.062760463636366"/>
    <n v="4.3666075759090912"/>
    <n v="97.035723909090905"/>
    <n v="7.0004343677272738"/>
    <n v="2.2599999999999998"/>
    <n v="0.23499999999999999"/>
    <n v="0.25"/>
    <n v="0.14299999999999999"/>
    <n v="58.184306792760339"/>
    <n v="6.0501380957073803"/>
    <n v="6.4363171230929588"/>
    <n v="3.6815733944091718"/>
    <n v="65.32510808096275"/>
    <n v="6.7926550438169224"/>
    <n v="7.226228770018003"/>
    <n v="4.1334028564502976"/>
    <n v="0.58160759926393391"/>
    <n v="0.34621075656559236"/>
    <n v="2.5458166107583766"/>
    <n v="-3.5571941783866343E-2"/>
    <n v="-8.1587022440060414E-2"/>
    <n v="0.37576389604093613"/>
    <n v="-27.958022955988451"/>
    <n v="0.15385766979338855"/>
  </r>
  <r>
    <n v="2020"/>
    <n v="14"/>
    <x v="13"/>
    <s v="3"/>
    <n v="304"/>
    <n v="544"/>
    <x v="6"/>
    <s v="MAP"/>
    <x v="0"/>
    <n v="112"/>
    <x v="0"/>
    <n v="45"/>
    <x v="1"/>
    <n v="0"/>
    <n v="10"/>
    <n v="0"/>
    <n v="7.5"/>
    <n v="7.2"/>
    <n v="2.4"/>
    <n v="12"/>
    <n v="10"/>
    <n v="8"/>
    <n v="8.9278341821449985"/>
    <n v="15.3"/>
    <n v="621"/>
    <n v="3276"/>
    <n v="423"/>
    <n v="15"/>
    <n v="21.514934166903476"/>
    <n v="2.0303783690000001"/>
    <m/>
    <m/>
    <n v="4.7"/>
    <n v="2.5"/>
    <n v="3.2026081290000001"/>
    <n v="3.32"/>
    <n v="3"/>
    <n v="1.7"/>
    <n v="2.798941632"/>
    <n v="3"/>
    <m/>
    <m/>
    <m/>
    <m/>
    <m/>
    <m/>
    <n v="0.44"/>
    <n v="449.4"/>
    <n v="34"/>
    <n v="275.10000000000002"/>
    <n v="30.5"/>
    <n v="259.08521906596053"/>
    <n v="5966.04"/>
    <n v="6698.2358181818181"/>
    <n v="11.66"/>
    <n v="0"/>
    <n v="10.3"/>
    <n v="58.9"/>
    <n v="30.5"/>
    <n v="6"/>
    <n v="46.257704918032793"/>
    <n v="47.968972614422448"/>
    <n v="2878.1383568653469"/>
    <n v="3232.672672642851"/>
    <n v="3.23"/>
    <m/>
    <m/>
    <m/>
    <m/>
    <m/>
    <m/>
    <m/>
    <m/>
    <m/>
    <m/>
    <m/>
    <m/>
    <n v="3.7"/>
    <n v="0.17899999999999999"/>
    <n v="1.58"/>
    <n v="0.247"/>
    <n v="0.74"/>
    <n v="0.09"/>
    <n v="1.2"/>
    <n v="8.7999999999999995E-2"/>
    <n v="44.148696000000001"/>
    <n v="5.3694359999999994"/>
    <n v="71.592479999999995"/>
    <n v="5.2501151999999998"/>
    <n v="49.56694505454545"/>
    <n v="6.0284122363636365"/>
    <n v="80.378829818181799"/>
    <n v="5.8944475199999999"/>
    <n v="2.25"/>
    <n v="0.23300000000000001"/>
    <n v="0.26"/>
    <n v="0.14000000000000001"/>
    <n v="64.758113029470309"/>
    <n v="6.7060623714962579"/>
    <n v="7.4831597278499018"/>
    <n v="4.0293936996114859"/>
    <n v="72.705699628541666"/>
    <n v="7.5290791170889806"/>
    <n v="8.4015475126314811"/>
    <n v="4.5239101991092587"/>
    <n v="0.64731905780166599"/>
    <n v="0.38374511300147707"/>
    <n v="10.123837169841135"/>
    <n v="1.7722030076724831E-2"/>
    <n v="4.0646857974139521E-2"/>
    <m/>
    <m/>
    <m/>
  </r>
  <r>
    <n v="2020"/>
    <n v="14"/>
    <x v="13"/>
    <s v="3"/>
    <n v="305"/>
    <n v="545"/>
    <x v="2"/>
    <s v="MAP"/>
    <x v="0"/>
    <n v="112"/>
    <x v="2"/>
    <n v="135"/>
    <x v="1"/>
    <n v="0"/>
    <n v="10"/>
    <n v="0"/>
    <n v="7.5"/>
    <n v="7.2"/>
    <n v="2.4"/>
    <n v="12"/>
    <n v="10"/>
    <n v="8"/>
    <n v="8.9278341821449985"/>
    <n v="15.3"/>
    <n v="621"/>
    <n v="3276"/>
    <n v="423"/>
    <n v="15"/>
    <n v="21.514934166903476"/>
    <n v="2.0303783690000001"/>
    <m/>
    <m/>
    <n v="4.7"/>
    <n v="2.5"/>
    <n v="3.2026081290000001"/>
    <n v="3.32"/>
    <n v="3"/>
    <n v="1.7"/>
    <n v="2.798941632"/>
    <n v="3"/>
    <m/>
    <m/>
    <m/>
    <m/>
    <m/>
    <m/>
    <n v="0.66"/>
    <n v="467.4"/>
    <n v="34"/>
    <n v="301.39999999999998"/>
    <n v="30.5"/>
    <n v="412.53807106598981"/>
    <n v="9499.64"/>
    <n v="10665.504909090907"/>
    <n v="11.39"/>
    <n v="0"/>
    <n v="9.51"/>
    <n v="57.7"/>
    <n v="30.5"/>
    <n v="6"/>
    <n v="45.186557377049184"/>
    <n v="47.270885283805555"/>
    <n v="2836.2531170283332"/>
    <n v="3185.6279328077321"/>
    <n v="3.18"/>
    <m/>
    <m/>
    <m/>
    <m/>
    <m/>
    <m/>
    <m/>
    <m/>
    <m/>
    <m/>
    <m/>
    <m/>
    <n v="3.6"/>
    <n v="0.223"/>
    <n v="1.68"/>
    <n v="0.26900000000000002"/>
    <n v="0.67"/>
    <n v="7.1999999999999995E-2"/>
    <n v="1.17"/>
    <n v="7.5999999999999998E-2"/>
    <n v="63.647587999999999"/>
    <n v="6.8397407999999986"/>
    <n v="111.14578799999998"/>
    <n v="7.219726399999999"/>
    <n v="71.458882890909095"/>
    <n v="7.6791635345454532"/>
    <n v="124.7864074363636"/>
    <n v="8.1057837309090903"/>
    <n v="2.15"/>
    <n v="0.26"/>
    <n v="0.28999999999999998"/>
    <n v="0.14199999999999999"/>
    <n v="60.979442016109161"/>
    <n v="7.3742581042736663"/>
    <n v="8.2251340393821657"/>
    <n v="4.0274794261802329"/>
    <n v="68.463282627177108"/>
    <n v="8.2792806897981617"/>
    <n v="9.2345823078517952"/>
    <n v="4.5217609921205346"/>
    <n v="0.60954763974014425"/>
    <n v="0.14066056217801837"/>
    <n v="3.0261328356128314"/>
    <n v="2.369217943958234E-2"/>
    <n v="5.4339861099959495E-2"/>
    <m/>
    <m/>
    <m/>
  </r>
  <r>
    <n v="2020"/>
    <n v="14"/>
    <x v="13"/>
    <s v="3"/>
    <n v="306"/>
    <n v="546"/>
    <x v="0"/>
    <s v="MAP_ES"/>
    <x v="0"/>
    <n v="112"/>
    <x v="0"/>
    <n v="45"/>
    <x v="0"/>
    <n v="11"/>
    <n v="10"/>
    <n v="0"/>
    <n v="7.5"/>
    <n v="7.2"/>
    <n v="2.4"/>
    <n v="12"/>
    <n v="10"/>
    <n v="8"/>
    <n v="8.9278341821449985"/>
    <n v="15.3"/>
    <n v="621"/>
    <n v="3276"/>
    <n v="423"/>
    <n v="15"/>
    <n v="21.514934166903476"/>
    <n v="2.0303783690000001"/>
    <m/>
    <m/>
    <n v="4.7"/>
    <n v="2.5"/>
    <n v="3.2026081290000001"/>
    <n v="3.32"/>
    <n v="3"/>
    <n v="1.7"/>
    <n v="2.798941632"/>
    <n v="3"/>
    <m/>
    <m/>
    <m/>
    <m/>
    <m/>
    <m/>
    <n v="0.64"/>
    <n v="394.6"/>
    <n v="34"/>
    <n v="252.7"/>
    <n v="30.5"/>
    <n v="394.36494731003881"/>
    <n v="9081.16"/>
    <n v="10195.665999999999"/>
    <n v="13.11"/>
    <n v="0"/>
    <n v="9.93"/>
    <n v="59"/>
    <n v="30.5"/>
    <n v="6"/>
    <n v="52.010163934426231"/>
    <n v="54.156710584667863"/>
    <n v="3249.4026350800718"/>
    <n v="3649.6699596740259"/>
    <n v="3.65"/>
    <m/>
    <m/>
    <m/>
    <m/>
    <m/>
    <m/>
    <m/>
    <m/>
    <m/>
    <m/>
    <m/>
    <m/>
    <n v="3.7"/>
    <n v="0.17299999999999999"/>
    <n v="1.64"/>
    <n v="0.24199999999999999"/>
    <n v="0.63"/>
    <n v="5.2999999999999999E-2"/>
    <n v="1.47"/>
    <n v="7.8E-2"/>
    <n v="57.211308000000002"/>
    <n v="4.8130147999999995"/>
    <n v="133.49305200000001"/>
    <n v="7.0833047999999996"/>
    <n v="64.232695800000002"/>
    <n v="5.4037029799999994"/>
    <n v="149.8762902"/>
    <n v="7.9526194799999992"/>
    <n v="2.37"/>
    <n v="0.23599999999999999"/>
    <n v="0.25"/>
    <n v="0.14399999999999999"/>
    <n v="77.010842451397707"/>
    <n v="7.6685902187889683"/>
    <n v="8.1235065877001791"/>
    <n v="4.6791397945153026"/>
    <n v="86.462173115887424"/>
    <n v="8.6097353820039793"/>
    <n v="9.1204823961906563"/>
    <n v="5.2533978602058173"/>
    <n v="0.76979676590429924"/>
    <n v="0.4388244333335361"/>
    <n v="19.390443548311687"/>
    <n v="2.7854185822310622E-2"/>
    <n v="6.3885747298877568E-2"/>
    <n v="0.47758162365507428"/>
    <n v="40.951814515820551"/>
    <n v="0.24041995272727268"/>
  </r>
  <r>
    <n v="2020"/>
    <n v="14"/>
    <x v="13"/>
    <s v="3"/>
    <n v="307"/>
    <n v="547"/>
    <x v="8"/>
    <s v="MES10"/>
    <x v="0"/>
    <n v="112"/>
    <x v="0"/>
    <n v="45"/>
    <x v="0"/>
    <n v="11"/>
    <n v="10"/>
    <n v="0"/>
    <n v="7.5"/>
    <n v="7.2"/>
    <n v="2.4"/>
    <n v="12"/>
    <n v="10"/>
    <n v="8"/>
    <n v="8.9278341821449985"/>
    <n v="15.3"/>
    <n v="621"/>
    <n v="3276"/>
    <n v="423"/>
    <n v="15"/>
    <n v="21.514934166903476"/>
    <n v="2.0303783690000001"/>
    <m/>
    <m/>
    <n v="4.7"/>
    <n v="2.5"/>
    <n v="3.2026081290000001"/>
    <n v="3.32"/>
    <n v="3"/>
    <n v="1.7"/>
    <n v="2.798941632"/>
    <n v="3"/>
    <m/>
    <m/>
    <m/>
    <m/>
    <m/>
    <m/>
    <n v="0.6"/>
    <n v="281"/>
    <n v="34"/>
    <n v="183.4"/>
    <n v="30.5"/>
    <n v="371.41700404858295"/>
    <n v="8552.74"/>
    <n v="9602.3944545454542"/>
    <n v="10.95"/>
    <n v="0"/>
    <n v="10.4"/>
    <n v="59.4"/>
    <n v="30.5"/>
    <n v="6"/>
    <n v="43.440983606557374"/>
    <n v="44.997828105751914"/>
    <n v="2699.869686345115"/>
    <n v="3032.4445431630811"/>
    <n v="3.03"/>
    <m/>
    <m/>
    <m/>
    <m/>
    <m/>
    <m/>
    <m/>
    <m/>
    <m/>
    <m/>
    <m/>
    <m/>
    <n v="3.56"/>
    <n v="0.18099999999999999"/>
    <n v="1.72"/>
    <n v="0.26900000000000002"/>
    <n v="0.81"/>
    <n v="6.7000000000000004E-2"/>
    <n v="1.33"/>
    <n v="8.3000000000000004E-2"/>
    <n v="69.277194000000009"/>
    <n v="5.7303357999999998"/>
    <n v="113.75144200000001"/>
    <n v="7.0987742000000003"/>
    <n v="77.779395081818194"/>
    <n v="6.4336042845454537"/>
    <n v="127.71184624545457"/>
    <n v="7.9699873972727282"/>
    <n v="2.39"/>
    <n v="0.23"/>
    <n v="0.25"/>
    <n v="0.14399999999999999"/>
    <n v="64.526885503648259"/>
    <n v="6.2097002785937647"/>
    <n v="6.7496742158627878"/>
    <n v="3.8878123483369653"/>
    <n v="72.446094179096008"/>
    <n v="6.971799858239363"/>
    <n v="7.5780433241732208"/>
    <n v="4.3649529547237744"/>
    <n v="0.64500771830842263"/>
    <n v="0.35534148105195529"/>
    <n v="5.674323181401804"/>
    <n v="1.4342314284107063E-2"/>
    <n v="3.2895216247951976E-2"/>
    <n v="0.39681390497488861"/>
    <n v="-15.159586985174428"/>
    <n v="0.24199885429752077"/>
  </r>
  <r>
    <n v="2020"/>
    <n v="14"/>
    <x v="13"/>
    <s v="3"/>
    <n v="308"/>
    <n v="548"/>
    <x v="3"/>
    <s v="MESZ"/>
    <x v="0"/>
    <n v="112"/>
    <x v="0"/>
    <n v="45"/>
    <x v="0"/>
    <n v="11"/>
    <n v="10"/>
    <n v="0"/>
    <n v="7.5"/>
    <n v="7.2"/>
    <n v="2.4"/>
    <n v="12"/>
    <n v="10"/>
    <n v="8"/>
    <n v="8.9278341821449985"/>
    <n v="15.3"/>
    <n v="621"/>
    <n v="3276"/>
    <n v="423"/>
    <n v="15"/>
    <n v="21.514934166903476"/>
    <n v="2.0303783690000001"/>
    <m/>
    <m/>
    <n v="4.7"/>
    <n v="2.5"/>
    <n v="3.2026081290000001"/>
    <n v="3.32"/>
    <n v="3"/>
    <n v="1.7"/>
    <n v="2.798941632"/>
    <n v="3"/>
    <m/>
    <m/>
    <m/>
    <m/>
    <m/>
    <m/>
    <n v="0.57999999999999996"/>
    <n v="501.1"/>
    <n v="34"/>
    <n v="304.8"/>
    <n v="30.5"/>
    <n v="340.59944337400981"/>
    <n v="7843.09"/>
    <n v="8805.651045454546"/>
    <n v="10.78"/>
    <n v="0"/>
    <n v="10"/>
    <n v="58.6"/>
    <n v="30.5"/>
    <n v="6"/>
    <n v="42.766557377049175"/>
    <n v="44.496996114848855"/>
    <n v="2669.8197668909315"/>
    <n v="2998.6930199943145"/>
    <n v="3"/>
    <m/>
    <m/>
    <m/>
    <m/>
    <m/>
    <m/>
    <m/>
    <m/>
    <m/>
    <m/>
    <m/>
    <m/>
    <n v="3.64"/>
    <n v="0.16600000000000001"/>
    <n v="1.56"/>
    <n v="0.24199999999999999"/>
    <n v="0.75"/>
    <n v="6.0999999999999999E-2"/>
    <n v="1.24"/>
    <n v="7.3999999999999996E-2"/>
    <n v="58.823174999999999"/>
    <n v="4.7842849000000003"/>
    <n v="97.254316000000003"/>
    <n v="5.8038866000000002"/>
    <n v="66.042382840909099"/>
    <n v="5.3714471377272739"/>
    <n v="109.19007296363637"/>
    <n v="6.5161817736363643"/>
    <n v="2.39"/>
    <n v="0.215"/>
    <n v="0.24"/>
    <n v="0.14099999999999999"/>
    <n v="63.80869242869327"/>
    <n v="5.7401124988155026"/>
    <n v="6.4075674405382355"/>
    <n v="3.7644458713162128"/>
    <n v="71.639759226760162"/>
    <n v="6.4445808509428595"/>
    <n v="7.1939507173315649"/>
    <n v="4.2264460464322928"/>
    <n v="0.63782869404642806"/>
    <n v="0.32846997201543626"/>
    <n v="4.9242893332069899"/>
    <n v="-2.0977155807330384E-2"/>
    <n v="-4.8112742677363263E-2"/>
    <n v="0.38422236785748115"/>
    <n v="-18.227907273244124"/>
    <n v="0.10983470669421495"/>
  </r>
  <r>
    <n v="2020"/>
    <n v="14"/>
    <x v="13"/>
    <s v="3"/>
    <n v="309"/>
    <n v="549"/>
    <x v="1"/>
    <s v="MAP"/>
    <x v="0"/>
    <n v="112"/>
    <x v="1"/>
    <n v="90"/>
    <x v="1"/>
    <n v="0"/>
    <n v="10"/>
    <n v="0"/>
    <n v="7.5"/>
    <n v="7.2"/>
    <n v="2.4"/>
    <n v="12"/>
    <n v="10"/>
    <n v="8"/>
    <n v="8.9278341821449985"/>
    <n v="15.3"/>
    <n v="621"/>
    <n v="3276"/>
    <n v="423"/>
    <n v="15"/>
    <n v="21.514934166903476"/>
    <n v="2.0303783690000001"/>
    <m/>
    <m/>
    <n v="4.7"/>
    <n v="2.5"/>
    <n v="3.2026081290000001"/>
    <n v="3.32"/>
    <n v="3"/>
    <n v="1.7"/>
    <n v="2.798941632"/>
    <n v="3"/>
    <m/>
    <m/>
    <m/>
    <m/>
    <m/>
    <m/>
    <n v="0.54"/>
    <n v="506.3"/>
    <n v="34"/>
    <n v="316.7"/>
    <n v="30.5"/>
    <n v="327.2242218928647"/>
    <n v="7535.09"/>
    <n v="8459.8510454545449"/>
    <n v="13.47"/>
    <n v="0"/>
    <n v="10.7"/>
    <n v="59.3"/>
    <n v="30.5"/>
    <n v="6"/>
    <n v="53.438360655737711"/>
    <n v="55.168157301241365"/>
    <n v="3310.0894380744821"/>
    <n v="3717.8322734009298"/>
    <n v="3.72"/>
    <m/>
    <m/>
    <m/>
    <m/>
    <m/>
    <m/>
    <m/>
    <m/>
    <m/>
    <m/>
    <m/>
    <m/>
    <n v="3.97"/>
    <n v="0.19700000000000001"/>
    <n v="1.74"/>
    <n v="0.26300000000000001"/>
    <n v="0.91"/>
    <n v="7.8E-2"/>
    <n v="1.39"/>
    <n v="9.4E-2"/>
    <n v="68.569319000000007"/>
    <n v="5.8773701999999997"/>
    <n v="104.73775099999999"/>
    <n v="7.0829845999999996"/>
    <n v="76.984644513636368"/>
    <n v="6.5986838154545451"/>
    <n v="117.59192953181817"/>
    <n v="7.9522599827272726"/>
    <n v="2.36"/>
    <n v="0.25800000000000001"/>
    <n v="0.28000000000000003"/>
    <n v="0.14899999999999999"/>
    <n v="78.118110738557775"/>
    <n v="8.5400307502321642"/>
    <n v="9.2682504266085513"/>
    <n v="4.932033262730978"/>
    <n v="87.705333420108047"/>
    <n v="9.5881254332152022"/>
    <n v="10.4057175244196"/>
    <n v="5.5373282540661437"/>
    <n v="0.78086496772253222"/>
    <n v="0.24434570421037721"/>
    <n v="10.452580815565888"/>
    <n v="3.8075658318552738E-2"/>
    <n v="8.7329491556313615E-2"/>
    <m/>
    <m/>
    <m/>
  </r>
  <r>
    <n v="2020"/>
    <n v="14"/>
    <x v="13"/>
    <s v="3"/>
    <n v="310"/>
    <n v="550"/>
    <x v="9"/>
    <s v="MAP_AS"/>
    <x v="0"/>
    <n v="112"/>
    <x v="0"/>
    <n v="45"/>
    <x v="2"/>
    <n v="45"/>
    <n v="10"/>
    <n v="0"/>
    <n v="7.5"/>
    <n v="7.2"/>
    <n v="2.4"/>
    <n v="12"/>
    <n v="10"/>
    <n v="8"/>
    <n v="8.9278341821449985"/>
    <n v="15.3"/>
    <n v="621"/>
    <n v="3276"/>
    <n v="423"/>
    <n v="15"/>
    <n v="21.514934166903476"/>
    <n v="2.0303783690000001"/>
    <m/>
    <m/>
    <n v="4.7"/>
    <n v="2.5"/>
    <n v="3.2026081290000001"/>
    <n v="3.32"/>
    <n v="3"/>
    <n v="1.7"/>
    <n v="2.798941632"/>
    <n v="3"/>
    <m/>
    <m/>
    <m/>
    <m/>
    <m/>
    <m/>
    <n v="0.54"/>
    <n v="353.9"/>
    <n v="34"/>
    <n v="212.8"/>
    <n v="30.5"/>
    <n v="307.72741481713041"/>
    <n v="7086.14"/>
    <n v="7955.8026363636372"/>
    <n v="11.55"/>
    <n v="0"/>
    <n v="10.9"/>
    <n v="59.7"/>
    <n v="30.5"/>
    <n v="6"/>
    <n v="45.821311475409843"/>
    <n v="47.198599450393253"/>
    <n v="2831.9159670235954"/>
    <n v="3180.7565247796838"/>
    <n v="3.18"/>
    <m/>
    <m/>
    <m/>
    <m/>
    <m/>
    <m/>
    <m/>
    <m/>
    <m/>
    <m/>
    <m/>
    <m/>
    <n v="3.69"/>
    <n v="0.187"/>
    <n v="1.72"/>
    <n v="0.27900000000000003"/>
    <n v="0.73"/>
    <n v="7.0999999999999994E-2"/>
    <n v="1.43"/>
    <n v="0.1"/>
    <n v="51.728822000000001"/>
    <n v="5.0311593999999999"/>
    <n v="101.33180200000001"/>
    <n v="7.0861400000000003"/>
    <n v="58.077359245454552"/>
    <n v="5.6486198718181813"/>
    <n v="113.76797770000002"/>
    <n v="7.9558026363636367"/>
    <n v="2.38"/>
    <n v="0.216"/>
    <n v="0.24"/>
    <n v="0.14000000000000001"/>
    <n v="67.399600015161568"/>
    <n v="6.1169384887709661"/>
    <n v="6.7965983208566287"/>
    <n v="3.9646823538330342"/>
    <n v="75.671369107931397"/>
    <n v="6.8676536669383124"/>
    <n v="7.630726296598124"/>
    <n v="4.4512570063489063"/>
    <n v="0.67372323770719988"/>
    <n v="0.35003331635771212"/>
    <n v="8.9701449951040857"/>
    <n v="-5.4161435831890257E-3"/>
    <n v="-1.2422347667864738E-2"/>
    <n v="9.8916822363309023E-2"/>
    <n v="-0.40985500489591181"/>
    <n v="5.8840058585858598E-2"/>
  </r>
  <r>
    <n v="2020"/>
    <n v="14"/>
    <x v="13"/>
    <s v="4"/>
    <n v="401"/>
    <n v="551"/>
    <x v="7"/>
    <s v="Urea"/>
    <x v="0"/>
    <n v="112"/>
    <x v="3"/>
    <n v="0"/>
    <x v="1"/>
    <n v="0"/>
    <n v="10"/>
    <n v="0"/>
    <n v="7.1"/>
    <n v="7.1"/>
    <n v="2.6"/>
    <n v="16"/>
    <n v="14"/>
    <n v="11"/>
    <n v="11.390684991012582"/>
    <n v="17.600000000000001"/>
    <n v="604"/>
    <n v="2764"/>
    <n v="399"/>
    <n v="17"/>
    <n v="18.722620694010292"/>
    <n v="2.1991129200000001"/>
    <m/>
    <m/>
    <n v="5.4"/>
    <n v="2.6"/>
    <n v="1.9667606559999999"/>
    <n v="3.7"/>
    <n v="2.7"/>
    <n v="1.8"/>
    <n v="2.577780744"/>
    <n v="3.34"/>
    <m/>
    <m/>
    <m/>
    <m/>
    <m/>
    <m/>
    <n v="0.57999999999999996"/>
    <n v="444.6"/>
    <n v="34"/>
    <n v="283.10000000000002"/>
    <n v="30.5"/>
    <n v="356.81441792498782"/>
    <n v="8216.48"/>
    <n v="9224.8661818181808"/>
    <n v="9.9600000000000009"/>
    <n v="0"/>
    <n v="10.5"/>
    <n v="58.9"/>
    <n v="32.25"/>
    <n v="6"/>
    <n v="37.369302325581401"/>
    <n v="38.665347492942601"/>
    <n v="2319.9208495765561"/>
    <n v="2605.6929178653045"/>
    <n v="2.6"/>
    <m/>
    <m/>
    <m/>
    <m/>
    <m/>
    <m/>
    <m/>
    <m/>
    <m/>
    <m/>
    <m/>
    <m/>
    <n v="3.67"/>
    <n v="0.17100000000000001"/>
    <n v="1.75"/>
    <n v="0.245"/>
    <n v="0.78"/>
    <n v="7.2999999999999995E-2"/>
    <n v="1.1599999999999999"/>
    <n v="7.8E-2"/>
    <n v="64.088543999999999"/>
    <n v="5.9980303999999993"/>
    <n v="95.311167999999995"/>
    <n v="6.4088543999999992"/>
    <n v="71.953956218181816"/>
    <n v="6.7341523127272715"/>
    <n v="107.0084477090909"/>
    <n v="7.1953956218181814"/>
    <n v="2.39"/>
    <n v="0.214"/>
    <n v="0.26"/>
    <n v="0.13900000000000001"/>
    <n v="55.446108304879694"/>
    <n v="4.96463061809383"/>
    <n v="6.0317942088990453"/>
    <n v="3.2246899809114131"/>
    <n v="62.250857960478562"/>
    <n v="5.5739261939507996"/>
    <n v="6.7720598618093826"/>
    <n v="3.6204473876596319"/>
    <n v="0.55423669572259349"/>
    <m/>
    <m/>
    <m/>
    <m/>
    <m/>
    <m/>
    <m/>
  </r>
  <r>
    <n v="2020"/>
    <n v="14"/>
    <x v="13"/>
    <s v="4"/>
    <n v="402"/>
    <n v="552"/>
    <x v="6"/>
    <s v="MAP"/>
    <x v="0"/>
    <n v="112"/>
    <x v="0"/>
    <n v="45"/>
    <x v="1"/>
    <n v="0"/>
    <n v="10"/>
    <n v="0"/>
    <n v="7.1"/>
    <n v="7.1"/>
    <n v="2.6"/>
    <n v="16"/>
    <n v="14"/>
    <n v="11"/>
    <n v="11.390684991012582"/>
    <n v="17.600000000000001"/>
    <n v="604"/>
    <n v="2764"/>
    <n v="399"/>
    <n v="17"/>
    <n v="18.722620694010292"/>
    <n v="2.1991129200000001"/>
    <m/>
    <m/>
    <n v="5.4"/>
    <n v="2.6"/>
    <n v="1.9667606559999999"/>
    <n v="3.7"/>
    <n v="2.7"/>
    <n v="1.8"/>
    <n v="2.577780744"/>
    <n v="3.34"/>
    <m/>
    <m/>
    <m/>
    <m/>
    <m/>
    <m/>
    <n v="0.32"/>
    <n v="329.8"/>
    <n v="34"/>
    <n v="205.5"/>
    <n v="30.5"/>
    <n v="189.31710615280593"/>
    <n v="4359.46"/>
    <n v="4894.484636363637"/>
    <n v="10.78"/>
    <n v="0"/>
    <n v="11.2"/>
    <n v="60.1"/>
    <n v="32.25"/>
    <n v="6"/>
    <n v="40.445891472868212"/>
    <n v="41.521331361742163"/>
    <n v="2491.27988170453"/>
    <n v="2798.1602671326791"/>
    <n v="2.8"/>
    <m/>
    <m/>
    <m/>
    <m/>
    <m/>
    <m/>
    <m/>
    <m/>
    <m/>
    <m/>
    <m/>
    <m/>
    <n v="3.42"/>
    <n v="0.154"/>
    <n v="1.57"/>
    <n v="0.23200000000000001"/>
    <n v="0.74"/>
    <n v="5.6000000000000001E-2"/>
    <n v="1.03"/>
    <n v="8.1000000000000003E-2"/>
    <n v="32.260004000000002"/>
    <n v="2.4412976000000004"/>
    <n v="44.902438000000004"/>
    <n v="3.5311626000000005"/>
    <n v="36.219186309090915"/>
    <n v="2.7409113963636367"/>
    <n v="50.413191754545458"/>
    <n v="3.9645325554545461"/>
    <n v="2.4"/>
    <n v="0.223"/>
    <n v="0.22"/>
    <n v="0.14499999999999999"/>
    <n v="59.79071716090872"/>
    <n v="5.5555541362011027"/>
    <n v="5.4808157397499659"/>
    <n v="3.6123558284715682"/>
    <n v="67.128668812474785"/>
    <n v="6.2373721438257839"/>
    <n v="6.153461307810189"/>
    <n v="4.0556904074203519"/>
    <n v="0.59766520189172212"/>
    <n v="0.31790887583209904"/>
    <n v="0.46800593628176002"/>
    <n v="-8.4038143551346228E-2"/>
    <n v="-0.19274803566822529"/>
    <m/>
    <m/>
    <m/>
  </r>
  <r>
    <n v="2020"/>
    <n v="14"/>
    <x v="13"/>
    <s v="4"/>
    <n v="403"/>
    <n v="553"/>
    <x v="8"/>
    <s v="MES10"/>
    <x v="0"/>
    <n v="112"/>
    <x v="0"/>
    <n v="45"/>
    <x v="0"/>
    <n v="11"/>
    <n v="10"/>
    <n v="0"/>
    <n v="7.1"/>
    <n v="7.1"/>
    <n v="2.6"/>
    <n v="16"/>
    <n v="14"/>
    <n v="11"/>
    <n v="11.390684991012582"/>
    <n v="17.600000000000001"/>
    <n v="604"/>
    <n v="2764"/>
    <n v="399"/>
    <n v="17"/>
    <n v="18.722620694010292"/>
    <n v="2.1991129200000001"/>
    <m/>
    <m/>
    <n v="5.4"/>
    <n v="2.6"/>
    <n v="1.9667606559999999"/>
    <n v="3.7"/>
    <n v="2.7"/>
    <n v="1.8"/>
    <n v="2.577780744"/>
    <n v="3.34"/>
    <m/>
    <m/>
    <m/>
    <m/>
    <m/>
    <m/>
    <n v="0.44"/>
    <n v="484.9"/>
    <n v="34"/>
    <n v="297.89999999999998"/>
    <n v="30.5"/>
    <n v="260.93590596584602"/>
    <n v="6008.65"/>
    <n v="6746.0752272727268"/>
    <n v="9.8000000000000007"/>
    <n v="0"/>
    <n v="10.199999999999999"/>
    <n v="58.5"/>
    <n v="32.25"/>
    <n v="6"/>
    <n v="36.768992248062013"/>
    <n v="38.171739929201948"/>
    <n v="2290.3043957521168"/>
    <n v="2572.4282554106726"/>
    <n v="2.57"/>
    <m/>
    <m/>
    <m/>
    <m/>
    <m/>
    <m/>
    <m/>
    <m/>
    <m/>
    <m/>
    <m/>
    <m/>
    <n v="3.71"/>
    <n v="0.17899999999999999"/>
    <n v="1.74"/>
    <n v="0.26100000000000001"/>
    <n v="0.91"/>
    <n v="6.9000000000000006E-2"/>
    <n v="1.32"/>
    <n v="0.09"/>
    <n v="54.678714999999997"/>
    <n v="4.1459685000000004"/>
    <n v="79.314179999999993"/>
    <n v="5.4077849999999996"/>
    <n v="61.389284568181822"/>
    <n v="4.6547919068181818"/>
    <n v="89.048192999999998"/>
    <n v="6.0714677045454541"/>
    <n v="2.27"/>
    <n v="0.251"/>
    <n v="0.28000000000000003"/>
    <n v="0.14599999999999999"/>
    <n v="51.989909783573054"/>
    <n v="5.7486640333378132"/>
    <n v="6.4128523081059274"/>
    <n v="3.3438444177980902"/>
    <n v="58.37048962064793"/>
    <n v="6.4541818919747271"/>
    <n v="7.1998841822825641"/>
    <n v="3.7542253236187646"/>
    <n v="0.51968869755332037"/>
    <n v="0.32895932171125009"/>
    <n v="-4.5482609908739402"/>
    <n v="-3.6689471137935331E-2"/>
    <n v="-8.4150163160402136E-2"/>
    <n v="0.34129321123806949"/>
    <n v="-56.97924950812066"/>
    <n v="6.9406154958677663E-2"/>
  </r>
  <r>
    <n v="2020"/>
    <n v="14"/>
    <x v="13"/>
    <s v="4"/>
    <n v="404"/>
    <n v="554"/>
    <x v="1"/>
    <s v="MAP"/>
    <x v="0"/>
    <n v="112"/>
    <x v="1"/>
    <n v="90"/>
    <x v="1"/>
    <n v="0"/>
    <n v="10"/>
    <n v="0"/>
    <n v="7.1"/>
    <n v="7.1"/>
    <n v="2.6"/>
    <n v="16"/>
    <n v="14"/>
    <n v="11"/>
    <n v="11.390684991012582"/>
    <n v="17.600000000000001"/>
    <n v="604"/>
    <n v="2764"/>
    <n v="399"/>
    <n v="17"/>
    <n v="18.722620694010292"/>
    <n v="2.1991129200000001"/>
    <m/>
    <m/>
    <n v="5.4"/>
    <n v="2.6"/>
    <n v="1.9667606559999999"/>
    <n v="3.7"/>
    <n v="2.7"/>
    <n v="1.8"/>
    <n v="2.577780744"/>
    <n v="3.34"/>
    <m/>
    <m/>
    <m/>
    <m/>
    <m/>
    <m/>
    <n v="0.6"/>
    <n v="417.7"/>
    <n v="34"/>
    <n v="262.89999999999998"/>
    <n v="30.5"/>
    <n v="363.40891321344799"/>
    <n v="8368.33"/>
    <n v="9395.3523181818182"/>
    <n v="11.85"/>
    <n v="0"/>
    <n v="10.4"/>
    <n v="59.2"/>
    <n v="32.25"/>
    <n v="6"/>
    <n v="44.460465116279074"/>
    <n v="46.053845947035896"/>
    <n v="2763.2307568221536"/>
    <n v="3103.6105455034281"/>
    <n v="3.1"/>
    <m/>
    <m/>
    <m/>
    <m/>
    <m/>
    <m/>
    <m/>
    <m/>
    <m/>
    <m/>
    <m/>
    <m/>
    <n v="3.74"/>
    <n v="0.182"/>
    <n v="1.7"/>
    <n v="0.24399999999999999"/>
    <n v="0.79"/>
    <n v="9.1999999999999998E-2"/>
    <n v="1.0900000000000001"/>
    <n v="8.5000000000000006E-2"/>
    <n v="66.109807000000004"/>
    <n v="7.6988636000000001"/>
    <n v="91.214797000000004"/>
    <n v="7.1130805000000006"/>
    <n v="74.223283313636372"/>
    <n v="8.6437241327272734"/>
    <n v="102.40934026818182"/>
    <n v="7.9860494704545459"/>
    <n v="2.27"/>
    <n v="0.23"/>
    <n v="0.24"/>
    <n v="0.14399999999999999"/>
    <n v="62.725338179862888"/>
    <n v="6.3554307406909532"/>
    <n v="6.631753816373168"/>
    <n v="3.9790522898239007"/>
    <n v="70.423447865573337"/>
    <n v="7.1354154225030237"/>
    <n v="7.4456508756553301"/>
    <n v="4.4673905253931974"/>
    <n v="0.62699953583270474"/>
    <n v="0.18184035225542872"/>
    <n v="3.6278949500380904"/>
    <n v="3.3545995058114425E-2"/>
    <n v="7.6940355637877128E-2"/>
    <m/>
    <m/>
    <m/>
  </r>
  <r>
    <n v="2020"/>
    <n v="14"/>
    <x v="13"/>
    <s v="4"/>
    <n v="405"/>
    <n v="555"/>
    <x v="5"/>
    <s v="MAP_AS"/>
    <x v="0"/>
    <n v="112"/>
    <x v="0"/>
    <n v="45"/>
    <x v="0"/>
    <n v="11"/>
    <n v="10"/>
    <n v="0"/>
    <n v="7.1"/>
    <n v="7.1"/>
    <n v="2.6"/>
    <n v="16"/>
    <n v="14"/>
    <n v="11"/>
    <n v="11.390684991012582"/>
    <n v="17.600000000000001"/>
    <n v="604"/>
    <n v="2764"/>
    <n v="399"/>
    <n v="17"/>
    <n v="18.722620694010292"/>
    <n v="2.1991129200000001"/>
    <m/>
    <m/>
    <n v="5.4"/>
    <n v="2.6"/>
    <n v="1.9667606559999999"/>
    <n v="3.7"/>
    <n v="2.7"/>
    <n v="1.8"/>
    <n v="2.577780744"/>
    <n v="3.34"/>
    <m/>
    <m/>
    <m/>
    <m/>
    <m/>
    <m/>
    <n v="0.68"/>
    <n v="514"/>
    <n v="34"/>
    <n v="319.60000000000002"/>
    <n v="30.5"/>
    <n v="409.55833333333334"/>
    <n v="9431.0300000000007"/>
    <n v="10588.474590909093"/>
    <n v="11.06"/>
    <n v="0"/>
    <n v="10.7"/>
    <n v="58.9"/>
    <n v="32.25"/>
    <n v="6"/>
    <n v="41.49643410852714"/>
    <n v="42.839671281982355"/>
    <n v="2570.3802769189415"/>
    <n v="2887.004392848502"/>
    <n v="2.89"/>
    <m/>
    <m/>
    <m/>
    <m/>
    <m/>
    <m/>
    <m/>
    <m/>
    <m/>
    <m/>
    <m/>
    <m/>
    <n v="3.6"/>
    <n v="0.19700000000000001"/>
    <n v="1.83"/>
    <n v="0.25"/>
    <n v="0.74"/>
    <n v="6.6000000000000003E-2"/>
    <n v="1.29"/>
    <n v="8.7999999999999995E-2"/>
    <n v="69.789622000000008"/>
    <n v="6.2244798000000001"/>
    <n v="121.66028700000001"/>
    <n v="8.299306399999999"/>
    <n v="78.354711972727287"/>
    <n v="6.9883932299999998"/>
    <n v="136.59132222272729"/>
    <n v="9.3178576399999979"/>
    <n v="2.17"/>
    <n v="0.23100000000000001"/>
    <n v="0.26"/>
    <n v="0.13300000000000001"/>
    <n v="55.77725200914103"/>
    <n v="5.9375784396827544"/>
    <n v="6.6829887199892477"/>
    <n v="3.4186057683021924"/>
    <n v="62.622642028444702"/>
    <n v="6.6662812481892741"/>
    <n v="7.503173699260655"/>
    <n v="3.8381619307756432"/>
    <n v="0.55754679264499529"/>
    <n v="0.33976968645205269"/>
    <n v="2.4423198410778242"/>
    <n v="1.9881655070872778E-2"/>
    <n v="4.5600126309341231E-2"/>
    <n v="0.34892381188869481"/>
    <n v="-28.381418831954349"/>
    <n v="0.36453251272727255"/>
  </r>
  <r>
    <n v="2020"/>
    <n v="14"/>
    <x v="13"/>
    <s v="4"/>
    <n v="406"/>
    <n v="556"/>
    <x v="3"/>
    <s v="MESZ"/>
    <x v="0"/>
    <n v="112"/>
    <x v="0"/>
    <n v="45"/>
    <x v="0"/>
    <n v="11"/>
    <n v="10"/>
    <n v="0"/>
    <n v="7.1"/>
    <n v="7.1"/>
    <n v="2.6"/>
    <n v="16"/>
    <n v="14"/>
    <n v="11"/>
    <n v="11.390684991012582"/>
    <n v="17.600000000000001"/>
    <n v="604"/>
    <n v="2764"/>
    <n v="399"/>
    <n v="17"/>
    <n v="18.722620694010292"/>
    <n v="2.1991129200000001"/>
    <m/>
    <m/>
    <n v="5.4"/>
    <n v="2.6"/>
    <n v="1.9667606559999999"/>
    <n v="3.7"/>
    <n v="2.7"/>
    <n v="1.8"/>
    <n v="2.577780744"/>
    <n v="3.34"/>
    <m/>
    <m/>
    <m/>
    <m/>
    <m/>
    <m/>
    <n v="0.46"/>
    <n v="307.3"/>
    <n v="34"/>
    <n v="191.5"/>
    <n v="30.5"/>
    <n v="270.98426637394806"/>
    <n v="6240.04"/>
    <n v="7005.8630909090907"/>
    <n v="12.26"/>
    <n v="0"/>
    <n v="10.5"/>
    <n v="59.3"/>
    <n v="32.25"/>
    <n v="6"/>
    <n v="45.99875968992248"/>
    <n v="47.594092395931355"/>
    <n v="2855.6455437558811"/>
    <n v="3207.4091539185374"/>
    <n v="3.21"/>
    <m/>
    <m/>
    <m/>
    <m/>
    <m/>
    <m/>
    <m/>
    <m/>
    <m/>
    <m/>
    <m/>
    <m/>
    <n v="3.62"/>
    <n v="0.188"/>
    <n v="1.85"/>
    <n v="0.251"/>
    <n v="0.8"/>
    <n v="6.4000000000000001E-2"/>
    <n v="1.24"/>
    <n v="8.1000000000000003E-2"/>
    <n v="49.920320000000004"/>
    <n v="3.9936256000000001"/>
    <n v="77.376496000000003"/>
    <n v="5.0544324000000005"/>
    <n v="56.046904727272732"/>
    <n v="4.4837523781818183"/>
    <n v="86.872702327272719"/>
    <n v="5.6747491036363638"/>
    <n v="2.2999999999999998"/>
    <n v="0.248"/>
    <n v="0.27"/>
    <n v="0.14299999999999999"/>
    <n v="65.679847506385272"/>
    <n v="7.0820009485145849"/>
    <n v="7.7102429681408795"/>
    <n v="4.0835731275709097"/>
    <n v="73.7405560639871"/>
    <n v="7.9511556103777385"/>
    <n v="8.6565000596854418"/>
    <n v="4.584738920500067"/>
    <n v="0.65653267236249135"/>
    <n v="0.40525767636991528"/>
    <n v="9.5624256426341674"/>
    <n v="-7.2242669208987332E-3"/>
    <n v="-1.6569419543345718E-2"/>
    <n v="0.41679444731818793"/>
    <n v="0.74628671986705408"/>
    <n v="3.3340827603305812E-2"/>
  </r>
  <r>
    <n v="2020"/>
    <n v="14"/>
    <x v="13"/>
    <s v="4"/>
    <n v="407"/>
    <n v="557"/>
    <x v="0"/>
    <s v="MAP_ES"/>
    <x v="0"/>
    <n v="112"/>
    <x v="0"/>
    <n v="45"/>
    <x v="0"/>
    <n v="11"/>
    <n v="10"/>
    <n v="0"/>
    <n v="7.1"/>
    <n v="7.1"/>
    <n v="2.6"/>
    <n v="16"/>
    <n v="14"/>
    <n v="11"/>
    <n v="11.390684991012582"/>
    <n v="17.600000000000001"/>
    <n v="604"/>
    <n v="2764"/>
    <n v="399"/>
    <n v="17"/>
    <n v="18.722620694010292"/>
    <n v="2.1991129200000001"/>
    <m/>
    <m/>
    <n v="5.4"/>
    <n v="2.6"/>
    <n v="1.9667606559999999"/>
    <n v="3.7"/>
    <n v="2.7"/>
    <n v="1.8"/>
    <n v="2.577780744"/>
    <n v="3.34"/>
    <m/>
    <m/>
    <m/>
    <m/>
    <m/>
    <m/>
    <n v="0.64"/>
    <n v="322"/>
    <n v="34"/>
    <n v="206.5"/>
    <n v="30.5"/>
    <n v="391.11111111111114"/>
    <n v="9006.24"/>
    <n v="10111.551272727273"/>
    <n v="12.83"/>
    <n v="0"/>
    <n v="10.6"/>
    <n v="59.6"/>
    <n v="32.25"/>
    <n v="6"/>
    <n v="48.137364341085267"/>
    <n v="49.751218174485814"/>
    <n v="2985.0730904691491"/>
    <n v="3352.7798211587578"/>
    <n v="3.35"/>
    <m/>
    <m/>
    <m/>
    <m/>
    <m/>
    <m/>
    <m/>
    <m/>
    <m/>
    <m/>
    <m/>
    <m/>
    <n v="3.82"/>
    <n v="0.17699999999999999"/>
    <n v="1.84"/>
    <n v="0.23699999999999999"/>
    <n v="0.61"/>
    <n v="4.9000000000000002E-2"/>
    <n v="1.32"/>
    <n v="7.8E-2"/>
    <n v="54.938063999999997"/>
    <n v="4.4130576000000001"/>
    <n v="118.882368"/>
    <n v="7.0248672000000001"/>
    <n v="61.680462763636363"/>
    <n v="4.9546601236363639"/>
    <n v="133.47247680000001"/>
    <n v="7.8870099927272728"/>
    <n v="2.33"/>
    <n v="0.24"/>
    <n v="0.26"/>
    <n v="0.14199999999999999"/>
    <n v="69.552203007931183"/>
    <n v="7.1641754171259571"/>
    <n v="7.7611900352197871"/>
    <n v="4.2388037884661909"/>
    <n v="78.088155195268186"/>
    <n v="8.0434151274095971"/>
    <n v="8.7136997213603973"/>
    <n v="4.7590206170506777"/>
    <n v="0.6952405561699313"/>
    <n v="0.40995999630018332"/>
    <n v="12.792884914639066"/>
    <n v="5.2905611343546924E-3"/>
    <n v="1.2134314528336451E-2"/>
    <n v="0.43263823791369799"/>
    <n v="13.961801923523456"/>
    <n v="0.23445545388429753"/>
  </r>
  <r>
    <n v="2020"/>
    <n v="14"/>
    <x v="13"/>
    <s v="4"/>
    <n v="408"/>
    <n v="558"/>
    <x v="9"/>
    <s v="MAP_AS"/>
    <x v="0"/>
    <n v="112"/>
    <x v="0"/>
    <n v="45"/>
    <x v="2"/>
    <n v="45"/>
    <n v="10"/>
    <n v="0"/>
    <n v="7.1"/>
    <n v="7.1"/>
    <n v="2.6"/>
    <n v="16"/>
    <n v="14"/>
    <n v="11"/>
    <n v="11.390684991012582"/>
    <n v="17.600000000000001"/>
    <n v="604"/>
    <n v="2764"/>
    <n v="399"/>
    <n v="17"/>
    <n v="18.722620694010292"/>
    <n v="2.1991129200000001"/>
    <m/>
    <m/>
    <n v="5.4"/>
    <n v="2.6"/>
    <n v="1.9667606559999999"/>
    <n v="3.7"/>
    <n v="2.7"/>
    <n v="1.8"/>
    <n v="2.577780744"/>
    <n v="3.34"/>
    <m/>
    <m/>
    <m/>
    <m/>
    <m/>
    <m/>
    <n v="0.38"/>
    <n v="318.3"/>
    <n v="34"/>
    <n v="201.6"/>
    <n v="30.5"/>
    <n v="228.69504045022862"/>
    <n v="5266.23"/>
    <n v="5912.5400454545452"/>
    <n v="12.07"/>
    <n v="0"/>
    <n v="10.9"/>
    <n v="59.7"/>
    <n v="32.25"/>
    <n v="6"/>
    <n v="45.285891472868222"/>
    <n v="46.647085898642295"/>
    <n v="2798.8251539185376"/>
    <n v="3143.5895251512302"/>
    <n v="3.14"/>
    <m/>
    <m/>
    <m/>
    <m/>
    <m/>
    <m/>
    <m/>
    <m/>
    <m/>
    <m/>
    <m/>
    <m/>
    <n v="3.69"/>
    <n v="0.191"/>
    <n v="1.83"/>
    <n v="0.28899999999999998"/>
    <n v="0.84"/>
    <n v="7.0999999999999994E-2"/>
    <n v="1.58"/>
    <n v="0.11600000000000001"/>
    <n v="44.23633199999999"/>
    <n v="3.7390232999999991"/>
    <n v="83.206434000000002"/>
    <n v="6.1088267999999992"/>
    <n v="49.665336381818172"/>
    <n v="4.1979034322727262"/>
    <n v="93.418132718181823"/>
    <n v="6.8585464527272713"/>
    <n v="2.4"/>
    <n v="0.22800000000000001"/>
    <n v="0.24"/>
    <n v="0.14399999999999999"/>
    <n v="67.171803694044897"/>
    <n v="6.3813213509342654"/>
    <n v="6.71718036940449"/>
    <n v="4.0303082216426942"/>
    <n v="75.415615965586767"/>
    <n v="7.1644835167307432"/>
    <n v="7.5415615965586777"/>
    <n v="4.524936957935207"/>
    <n v="0.67144619637511493"/>
    <n v="0.36516225875284114"/>
    <n v="8.1442116700273388"/>
    <n v="-3.1058067799922914E-2"/>
    <n v="-7.1234100458538799E-2"/>
    <n v="0.10055415462078238"/>
    <n v="-1.2357883299726584"/>
    <n v="3.4456587838383811E-2"/>
  </r>
  <r>
    <n v="2020"/>
    <n v="14"/>
    <x v="13"/>
    <s v="4"/>
    <n v="409"/>
    <n v="559"/>
    <x v="4"/>
    <s v="Check"/>
    <x v="1"/>
    <n v="0"/>
    <x v="3"/>
    <n v="0"/>
    <x v="1"/>
    <n v="0"/>
    <n v="10"/>
    <n v="0"/>
    <n v="7.1"/>
    <n v="7.1"/>
    <n v="2.6"/>
    <n v="16"/>
    <n v="14"/>
    <n v="11"/>
    <n v="11.390684991012582"/>
    <n v="17.600000000000001"/>
    <n v="604"/>
    <n v="2764"/>
    <n v="399"/>
    <n v="17"/>
    <n v="18.722620694010292"/>
    <n v="2.1991129200000001"/>
    <m/>
    <m/>
    <n v="5.4"/>
    <n v="2.6"/>
    <n v="1.9667606559999999"/>
    <n v="3.7"/>
    <n v="2.7"/>
    <n v="1.8"/>
    <n v="2.577780744"/>
    <n v="3.34"/>
    <m/>
    <m/>
    <m/>
    <m/>
    <m/>
    <m/>
    <n v="0.4"/>
    <n v="364.8"/>
    <n v="34"/>
    <n v="264.8"/>
    <n v="30.5"/>
    <n v="283.31318016928657"/>
    <n v="6523.94"/>
    <n v="7324.6053636363631"/>
    <n v="12.25"/>
    <n v="0"/>
    <n v="11.3"/>
    <n v="59.7"/>
    <n v="32.25"/>
    <n v="6"/>
    <n v="45.961240310077521"/>
    <n v="47.130196711027473"/>
    <n v="2827.8118026616485"/>
    <n v="3176.1468019895146"/>
    <n v="3.17"/>
    <m/>
    <m/>
    <m/>
    <m/>
    <m/>
    <m/>
    <m/>
    <m/>
    <m/>
    <m/>
    <m/>
    <m/>
    <n v="3.38"/>
    <n v="0.18099999999999999"/>
    <n v="1.89"/>
    <n v="0.23599999999999999"/>
    <n v="0.69"/>
    <n v="7.6999999999999999E-2"/>
    <n v="1.19"/>
    <n v="7.6999999999999999E-2"/>
    <n v="45.015186"/>
    <n v="5.0234337999999994"/>
    <n v="77.634885999999995"/>
    <n v="5.0234337999999994"/>
    <n v="50.539777009090912"/>
    <n v="5.6399461299999993"/>
    <n v="87.162803827272725"/>
    <n v="5.6399461299999993"/>
    <n v="2.16"/>
    <n v="0.27300000000000002"/>
    <n v="0.28999999999999998"/>
    <n v="0.13600000000000001"/>
    <n v="61.080734937491613"/>
    <n v="7.7199262212663013"/>
    <n v="8.2006542277187808"/>
    <n v="3.8458240516198421"/>
    <n v="68.577006952547393"/>
    <n v="8.667371712058074"/>
    <n v="9.2070981556660865"/>
    <n v="4.3178115488640954"/>
    <m/>
    <m/>
    <m/>
    <m/>
    <m/>
    <m/>
    <m/>
    <m/>
  </r>
  <r>
    <n v="2020"/>
    <n v="14"/>
    <x v="13"/>
    <s v="4"/>
    <n v="410"/>
    <n v="560"/>
    <x v="2"/>
    <s v="MAP"/>
    <x v="0"/>
    <n v="112"/>
    <x v="2"/>
    <n v="135"/>
    <x v="1"/>
    <n v="0"/>
    <n v="10"/>
    <n v="0"/>
    <n v="7.1"/>
    <n v="7.1"/>
    <n v="2.6"/>
    <n v="16"/>
    <n v="14"/>
    <n v="11"/>
    <n v="11.390684991012582"/>
    <n v="17.600000000000001"/>
    <n v="604"/>
    <n v="2764"/>
    <n v="399"/>
    <n v="17"/>
    <n v="18.722620694010292"/>
    <n v="2.1991129200000001"/>
    <m/>
    <m/>
    <n v="5.4"/>
    <n v="2.6"/>
    <n v="1.9667606559999999"/>
    <n v="3.7"/>
    <n v="2.7"/>
    <n v="1.8"/>
    <n v="2.577780744"/>
    <n v="3.34"/>
    <m/>
    <m/>
    <m/>
    <m/>
    <m/>
    <m/>
    <n v="0.52"/>
    <n v="384.1"/>
    <n v="34"/>
    <n v="258.8"/>
    <n v="30.5"/>
    <n v="339.09168808911738"/>
    <n v="7808.37"/>
    <n v="8766.6699545454539"/>
    <n v="15.29"/>
    <n v="0"/>
    <n v="10.199999999999999"/>
    <n v="59"/>
    <n v="32.25"/>
    <n v="6"/>
    <n v="57.367131782945734"/>
    <n v="59.555704440561001"/>
    <n v="3573.3422664336599"/>
    <n v="4013.5130637988973"/>
    <n v="4.01"/>
    <m/>
    <m/>
    <m/>
    <m/>
    <m/>
    <m/>
    <m/>
    <m/>
    <m/>
    <m/>
    <m/>
    <m/>
    <n v="3.66"/>
    <n v="0.217"/>
    <n v="1.74"/>
    <n v="0.26300000000000001"/>
    <n v="0.93"/>
    <n v="0.1"/>
    <n v="1.23"/>
    <n v="9.7000000000000003E-2"/>
    <n v="72.617841000000013"/>
    <n v="7.80837"/>
    <n v="96.042951000000002"/>
    <n v="7.5741189000000002"/>
    <n v="81.530030577272754"/>
    <n v="8.7666699545454545"/>
    <n v="107.83004044090909"/>
    <n v="8.5036698559090915"/>
    <n v="2.3199999999999998"/>
    <n v="0.23100000000000001"/>
    <n v="0.24"/>
    <n v="0.14099999999999999"/>
    <n v="82.901540581260903"/>
    <n v="8.254420635461754"/>
    <n v="8.5760214394407832"/>
    <n v="5.0384125956714598"/>
    <n v="93.075820561688374"/>
    <n v="9.2674631679956967"/>
    <n v="9.6285331615539711"/>
    <n v="5.6567632324129571"/>
    <n v="0.82867990787419843"/>
    <n v="0.1574492553176299"/>
    <n v="9.1586152873992397"/>
    <n v="3.9067652759564073E-2"/>
    <n v="8.9604708164137778E-2"/>
    <m/>
    <m/>
    <m/>
  </r>
  <r>
    <n v="2020"/>
    <n v="15"/>
    <x v="14"/>
    <s v="1"/>
    <n v="101"/>
    <n v="561"/>
    <x v="0"/>
    <s v="MAP_ES"/>
    <x v="0"/>
    <n v="112"/>
    <x v="0"/>
    <n v="45"/>
    <x v="0"/>
    <n v="11"/>
    <n v="10"/>
    <n v="2.7E-2"/>
    <n v="8.1"/>
    <n v="7.4"/>
    <n v="2.2999999999999998"/>
    <n v="10"/>
    <n v="7"/>
    <n v="7"/>
    <n v="6.4055724985020985"/>
    <n v="4.1499999999999995"/>
    <n v="765"/>
    <n v="5095"/>
    <n v="334"/>
    <n v="14"/>
    <n v="30.241362497763465"/>
    <n v="1.454087285"/>
    <m/>
    <m/>
    <n v="6.5"/>
    <n v="2.2000000000000002"/>
    <n v="1.8754778110000001"/>
    <n v="4.96"/>
    <n v="3.9"/>
    <n v="1.7"/>
    <n v="2.4555378160000001"/>
    <n v="5.0199999999999996"/>
    <n v="0.54820000000000002"/>
    <n v="83.6"/>
    <n v="30.5"/>
    <n v="53.099999999999994"/>
    <n v="1222.7503083700437"/>
    <n v="1372.815118942731"/>
    <n v="0.6"/>
    <n v="322.10000000000002"/>
    <n v="34"/>
    <n v="236"/>
    <n v="30.5"/>
    <n v="427.97639708434565"/>
    <n v="9855.15"/>
    <n v="11064.645681818181"/>
    <n v="11.62"/>
    <n v="0"/>
    <n v="9.43"/>
    <n v="57.6"/>
    <n v="30.75"/>
    <n v="6"/>
    <n v="45.724227642276418"/>
    <n v="47.875645058508375"/>
    <n v="2872.5387035105027"/>
    <n v="3226.3832438065692"/>
    <n v="3.23"/>
    <n v="3.77"/>
    <n v="0.30199999999999999"/>
    <n v="3.93"/>
    <n v="0.26600000000000001"/>
    <n v="46.097686625550644"/>
    <n v="3.6927059312775321"/>
    <n v="48.054087118942718"/>
    <n v="3.2525158202643163"/>
    <n v="51.75512998414095"/>
    <n v="4.1459016592070475"/>
    <n v="53.951634174449325"/>
    <n v="3.6516882163876643"/>
    <n v="3.4"/>
    <n v="0.17100000000000001"/>
    <n v="1.96"/>
    <n v="0.249"/>
    <n v="0.73"/>
    <n v="6.8000000000000005E-2"/>
    <n v="1.54"/>
    <n v="9.7000000000000003E-2"/>
    <n v="71.942594999999997"/>
    <n v="6.7015020000000005"/>
    <n v="151.76930999999999"/>
    <n v="9.5594955000000006"/>
    <n v="80.771913477272733"/>
    <n v="7.5239590636363642"/>
    <n v="170.3955435"/>
    <n v="10.732706311363636"/>
    <n v="2.4"/>
    <n v="0.23300000000000001"/>
    <n v="0.24"/>
    <n v="0.14799999999999999"/>
    <n v="68.940928884252074"/>
    <n v="6.6930151791794712"/>
    <n v="6.894092888425206"/>
    <n v="4.2513572811955438"/>
    <n v="77.401861065501194"/>
    <n v="7.5144306784424062"/>
    <n v="7.7401861065501176"/>
    <n v="4.7731147657059054"/>
    <n v="0.68913028872562787"/>
    <n v="0.38299850552713588"/>
    <n v="0.67296097347931816"/>
    <n v="4.3075327601750465E-2"/>
    <n v="9.8796622939794645E-2"/>
    <n v="0.43391952415508234"/>
    <n v="-26.5287960175846"/>
    <n v="0.37397330103305781"/>
  </r>
  <r>
    <n v="2020"/>
    <n v="15"/>
    <x v="14"/>
    <s v="1"/>
    <n v="102"/>
    <n v="562"/>
    <x v="1"/>
    <s v="MAP"/>
    <x v="0"/>
    <n v="112"/>
    <x v="1"/>
    <n v="90"/>
    <x v="1"/>
    <n v="0"/>
    <n v="10"/>
    <n v="2.7E-2"/>
    <n v="8.1"/>
    <n v="7.4"/>
    <n v="2.2999999999999998"/>
    <n v="10"/>
    <n v="7"/>
    <n v="7"/>
    <n v="6.4055724985020985"/>
    <n v="4.1499999999999995"/>
    <n v="765"/>
    <n v="5095"/>
    <n v="334"/>
    <n v="14"/>
    <n v="30.241362497763465"/>
    <n v="1.454087285"/>
    <m/>
    <m/>
    <n v="6.5"/>
    <n v="2.2000000000000002"/>
    <n v="1.8754778110000001"/>
    <n v="4.96"/>
    <n v="3.9"/>
    <n v="1.7"/>
    <n v="2.4555378160000001"/>
    <n v="5.0199999999999996"/>
    <n v="0.64300000000000002"/>
    <n v="109.1"/>
    <n v="30.5"/>
    <n v="78.599999999999994"/>
    <n v="1809.9467841409692"/>
    <n v="2032.0766167400882"/>
    <n v="0.54"/>
    <n v="387.6"/>
    <n v="34"/>
    <n v="276.2"/>
    <n v="30.5"/>
    <n v="375.22058823529414"/>
    <n v="8640.32"/>
    <n v="9700.7229090909095"/>
    <n v="12.99"/>
    <n v="0"/>
    <n v="8.98"/>
    <n v="57.3"/>
    <n v="30.75"/>
    <n v="6"/>
    <n v="51.115121951219514"/>
    <n v="53.786108670520235"/>
    <n v="3227.1665202312142"/>
    <n v="3624.6947597687863"/>
    <n v="3.62"/>
    <n v="3.87"/>
    <n v="0.27700000000000002"/>
    <n v="3.76"/>
    <n v="0.25700000000000001"/>
    <n v="70.044940546255503"/>
    <n v="5.0135525920704849"/>
    <n v="68.053999083700432"/>
    <n v="4.6515632352422909"/>
    <n v="78.641365067841406"/>
    <n v="5.6288522283700448"/>
    <n v="76.406080789427307"/>
    <n v="5.2224369050220263"/>
    <n v="3.16"/>
    <n v="0.157"/>
    <n v="1.97"/>
    <n v="0.23"/>
    <n v="0.8"/>
    <n v="0.08"/>
    <n v="1.46"/>
    <n v="9.6000000000000002E-2"/>
    <n v="69.122559999999993"/>
    <n v="6.9122560000000002"/>
    <n v="126.14867199999999"/>
    <n v="8.2947071999999995"/>
    <n v="77.605783272727265"/>
    <n v="7.7605783272727269"/>
    <n v="141.63055447272725"/>
    <n v="9.3126939927272723"/>
    <n v="2.42"/>
    <n v="0.249"/>
    <n v="0.25"/>
    <n v="0.15"/>
    <n v="78.097429789595381"/>
    <n v="8.0356446353757232"/>
    <n v="8.0679163005780357"/>
    <n v="4.8407497803468216"/>
    <n v="87.682114354682085"/>
    <n v="9.0218373860809251"/>
    <n v="9.058069664739886"/>
    <n v="5.434841798843931"/>
    <n v="0.78065824192756206"/>
    <n v="0.22991430647504904"/>
    <n v="4.7621639974309602"/>
    <n v="4.0915730148373894E-2"/>
    <n v="9.3843417771499751E-2"/>
    <m/>
    <m/>
    <m/>
  </r>
  <r>
    <n v="2020"/>
    <n v="15"/>
    <x v="14"/>
    <s v="1"/>
    <n v="103"/>
    <n v="563"/>
    <x v="2"/>
    <s v="MAP"/>
    <x v="0"/>
    <n v="112"/>
    <x v="2"/>
    <n v="135"/>
    <x v="1"/>
    <n v="0"/>
    <n v="10"/>
    <n v="2.7E-2"/>
    <n v="8.1"/>
    <n v="7.4"/>
    <n v="2.2999999999999998"/>
    <n v="10"/>
    <n v="7"/>
    <n v="7"/>
    <n v="6.4055724985020985"/>
    <n v="4.1499999999999995"/>
    <n v="765"/>
    <n v="5095"/>
    <n v="334"/>
    <n v="14"/>
    <n v="30.241362497763465"/>
    <n v="1.454087285"/>
    <m/>
    <m/>
    <n v="6.5"/>
    <n v="2.2000000000000002"/>
    <n v="1.8754778110000001"/>
    <n v="4.96"/>
    <n v="3.9"/>
    <n v="1.7"/>
    <n v="2.4555378160000001"/>
    <n v="5.0199999999999996"/>
    <n v="0.6875"/>
    <n v="107.2"/>
    <n v="30.5"/>
    <n v="76.7"/>
    <n v="1766.1948898678413"/>
    <n v="1982.9551718061673"/>
    <n v="0.56000000000000005"/>
    <n v="452.6"/>
    <n v="34"/>
    <n v="315.10000000000002"/>
    <n v="30.5"/>
    <n v="380.7357859531773"/>
    <n v="8767.32"/>
    <n v="9843.3092727272724"/>
    <n v="14.47"/>
    <n v="0"/>
    <n v="9.0399999999999991"/>
    <n v="57.6"/>
    <n v="30.75"/>
    <n v="6"/>
    <n v="56.938861788617892"/>
    <n v="59.87466899760328"/>
    <n v="3592.4801398561967"/>
    <n v="4035.0083752657551"/>
    <n v="4.03"/>
    <n v="4.22"/>
    <n v="0.34"/>
    <n v="4.0199999999999996"/>
    <n v="0.3"/>
    <n v="74.533424352422898"/>
    <n v="6.0050626255506607"/>
    <n v="71.001034572687203"/>
    <n v="5.2985846696035237"/>
    <n v="83.680708250220249"/>
    <n v="6.7420475841409688"/>
    <n v="79.714797906607899"/>
    <n v="5.9488655154185013"/>
    <n v="3.17"/>
    <n v="0.16400000000000001"/>
    <n v="1.96"/>
    <n v="0.24299999999999999"/>
    <n v="1.1000000000000001"/>
    <n v="0.13300000000000001"/>
    <n v="1.1000000000000001"/>
    <n v="9.8000000000000004E-2"/>
    <n v="96.440520000000006"/>
    <n v="11.660535599999999"/>
    <n v="96.440520000000006"/>
    <n v="8.5919735999999993"/>
    <n v="108.276402"/>
    <n v="13.091601332727272"/>
    <n v="108.276402"/>
    <n v="9.6464430872727274"/>
    <n v="2.33"/>
    <n v="0.23799999999999999"/>
    <n v="0.24"/>
    <n v="0.14199999999999999"/>
    <n v="83.70478725864939"/>
    <n v="8.5501027328577468"/>
    <n v="8.6219523356548713"/>
    <n v="5.1013217985957988"/>
    <n v="93.97764751311999"/>
    <n v="9.5994335227993783"/>
    <n v="9.680101031394333"/>
    <n v="5.7273931102416462"/>
    <n v="0.83670912395331443"/>
    <n v="0.16308925454976858"/>
    <n v="6.2141361130796682"/>
    <n v="7.1044702633530757E-2"/>
    <n v="0.16294656567323568"/>
    <m/>
    <m/>
    <m/>
  </r>
  <r>
    <n v="2020"/>
    <n v="15"/>
    <x v="14"/>
    <s v="1"/>
    <n v="104"/>
    <n v="564"/>
    <x v="3"/>
    <s v="MESZ"/>
    <x v="0"/>
    <n v="112"/>
    <x v="0"/>
    <n v="45"/>
    <x v="0"/>
    <n v="11"/>
    <n v="10"/>
    <n v="2.7E-2"/>
    <n v="8.1"/>
    <n v="7.4"/>
    <n v="2.2999999999999998"/>
    <n v="10"/>
    <n v="7"/>
    <n v="7"/>
    <n v="6.4055724985020985"/>
    <n v="4.1499999999999995"/>
    <n v="765"/>
    <n v="5095"/>
    <n v="334"/>
    <n v="14"/>
    <n v="30.241362497763465"/>
    <n v="1.454087285"/>
    <m/>
    <m/>
    <n v="6.5"/>
    <n v="2.2000000000000002"/>
    <n v="1.8754778110000001"/>
    <n v="4.96"/>
    <n v="3.9"/>
    <n v="1.7"/>
    <n v="2.4555378160000001"/>
    <n v="5.0199999999999996"/>
    <n v="0.54379999999999995"/>
    <n v="86.7"/>
    <n v="30.5"/>
    <n v="56.2"/>
    <n v="1294.1349779735683"/>
    <n v="1452.9606343612334"/>
    <n v="0.3"/>
    <n v="310.3"/>
    <n v="34"/>
    <n v="206.9"/>
    <n v="30.5"/>
    <n v="191.53094462540716"/>
    <n v="4410.4399999999996"/>
    <n v="4951.7212727272718"/>
    <n v="14.42"/>
    <n v="0"/>
    <n v="9.1999999999999993"/>
    <n v="57.9"/>
    <n v="30.75"/>
    <n v="6"/>
    <n v="56.742113821138211"/>
    <n v="59.562820057333518"/>
    <n v="3573.7692034400111"/>
    <n v="4013.9925916819393"/>
    <n v="4.01"/>
    <n v="3.86"/>
    <n v="0.26600000000000001"/>
    <n v="3.7"/>
    <n v="0.28499999999999998"/>
    <n v="49.953610149779728"/>
    <n v="3.4423990414096917"/>
    <n v="47.882994185022035"/>
    <n v="3.6882846872246691"/>
    <n v="56.084280486343602"/>
    <n v="3.8648752874008809"/>
    <n v="53.759543471365653"/>
    <n v="4.1409378079295154"/>
    <n v="3.1"/>
    <n v="0.16"/>
    <n v="1.98"/>
    <n v="0.23799999999999999"/>
    <n v="0.66"/>
    <n v="6.4000000000000001E-2"/>
    <n v="1.41"/>
    <n v="7.9000000000000001E-2"/>
    <n v="29.108903999999995"/>
    <n v="2.8226816000000001"/>
    <n v="62.187203999999994"/>
    <n v="3.4842475999999998"/>
    <n v="32.681360399999996"/>
    <n v="3.1691016145454549"/>
    <n v="69.819269945454536"/>
    <n v="3.9118598054545455"/>
    <n v="2.27"/>
    <n v="0.26"/>
    <n v="0.27"/>
    <n v="0.14399999999999999"/>
    <n v="81.124560918088264"/>
    <n v="9.2917999289440285"/>
    <n v="9.6491768492880308"/>
    <n v="5.1462276529536153"/>
    <n v="91.080757030762726"/>
    <n v="10.432157192950797"/>
    <n v="10.833394008064289"/>
    <n v="5.7778101376342859"/>
    <n v="0.81091730258064754"/>
    <n v="0.53171035641951048"/>
    <n v="18.175390926265319"/>
    <n v="1.1139084611027803E-2"/>
    <n v="2.5548359199605054E-2"/>
    <n v="0.52525546705766235"/>
    <n v="45.072053789267223"/>
    <n v="-0.24610365404958676"/>
  </r>
  <r>
    <n v="2020"/>
    <n v="15"/>
    <x v="14"/>
    <s v="1"/>
    <n v="105"/>
    <n v="565"/>
    <x v="4"/>
    <s v="Check"/>
    <x v="1"/>
    <n v="0"/>
    <x v="3"/>
    <n v="0"/>
    <x v="1"/>
    <n v="0"/>
    <n v="10"/>
    <n v="2.7E-2"/>
    <n v="8.1"/>
    <n v="7.4"/>
    <n v="2.2999999999999998"/>
    <n v="10"/>
    <n v="7"/>
    <n v="7"/>
    <n v="6.4055724985020985"/>
    <n v="4.1499999999999995"/>
    <n v="765"/>
    <n v="5095"/>
    <n v="334"/>
    <n v="14"/>
    <n v="30.241362497763465"/>
    <n v="1.454087285"/>
    <m/>
    <m/>
    <n v="6.5"/>
    <n v="2.2000000000000002"/>
    <n v="1.8754778110000001"/>
    <n v="4.96"/>
    <n v="3.9"/>
    <n v="1.7"/>
    <n v="2.4555378160000001"/>
    <n v="5.0199999999999996"/>
    <n v="0.49559999999999998"/>
    <n v="85.9"/>
    <n v="30.5"/>
    <n v="55.400000000000006"/>
    <n v="1275.713127753304"/>
    <n v="1432.2779207048457"/>
    <n v="0.34"/>
    <n v="333.3"/>
    <n v="34"/>
    <n v="230.9"/>
    <n v="30.5"/>
    <n v="227.65118610090212"/>
    <n v="5242.2"/>
    <n v="5885.5609090909093"/>
    <n v="12.63"/>
    <n v="0"/>
    <n v="9.68"/>
    <n v="58.5"/>
    <n v="30.75"/>
    <n v="6"/>
    <n v="49.698536585365858"/>
    <n v="51.89331588890456"/>
    <n v="3113.5989533342736"/>
    <n v="3497.1377334949952"/>
    <n v="3.5"/>
    <n v="3.54"/>
    <n v="0.22800000000000001"/>
    <n v="3.41"/>
    <n v="0.30099999999999999"/>
    <n v="45.160244722466963"/>
    <n v="2.9086259312775331"/>
    <n v="43.501817656387665"/>
    <n v="3.8398965145374451"/>
    <n v="50.702638392951549"/>
    <n v="3.2655936592070485"/>
    <n v="48.840677096035243"/>
    <n v="4.3111565413215862"/>
    <n v="2.46"/>
    <n v="0.16600000000000001"/>
    <n v="1.93"/>
    <n v="0.26800000000000002"/>
    <n v="0.56000000000000005"/>
    <n v="9.1999999999999998E-2"/>
    <n v="1.1599999999999999"/>
    <n v="6.5000000000000002E-2"/>
    <n v="29.356320000000004"/>
    <n v="4.8228239999999998"/>
    <n v="60.809519999999992"/>
    <n v="3.4074299999999997"/>
    <n v="32.959141090909092"/>
    <n v="5.414716036363636"/>
    <n v="68.272506545454533"/>
    <n v="3.8256145909090904"/>
    <n v="1.87"/>
    <n v="0.25700000000000001"/>
    <n v="0.28000000000000003"/>
    <n v="0.122"/>
    <n v="58.224300427350919"/>
    <n v="8.0019493100690831"/>
    <n v="8.7180770693359673"/>
    <n v="3.7985907230678135"/>
    <n v="65.37001002525308"/>
    <n v="8.9840067253957425"/>
    <n v="9.7880228914817451"/>
    <n v="4.2647814027170448"/>
    <m/>
    <m/>
    <m/>
    <m/>
    <m/>
    <m/>
    <m/>
    <m/>
  </r>
  <r>
    <n v="2020"/>
    <n v="15"/>
    <x v="14"/>
    <s v="1"/>
    <n v="106"/>
    <n v="566"/>
    <x v="5"/>
    <s v="MAP_AS"/>
    <x v="0"/>
    <n v="112"/>
    <x v="0"/>
    <n v="45"/>
    <x v="0"/>
    <n v="11"/>
    <n v="10"/>
    <n v="2.7E-2"/>
    <n v="8.1"/>
    <n v="7.4"/>
    <n v="2.2999999999999998"/>
    <n v="10"/>
    <n v="7"/>
    <n v="7"/>
    <n v="6.4055724985020985"/>
    <n v="4.1499999999999995"/>
    <n v="765"/>
    <n v="5095"/>
    <n v="334"/>
    <n v="14"/>
    <n v="30.241362497763465"/>
    <n v="1.454087285"/>
    <m/>
    <m/>
    <n v="6.5"/>
    <n v="2.2000000000000002"/>
    <n v="1.8754778110000001"/>
    <n v="4.96"/>
    <n v="3.9"/>
    <n v="1.7"/>
    <n v="2.4555378160000001"/>
    <n v="5.0199999999999996"/>
    <n v="0.49209999999999998"/>
    <n v="71.400000000000006"/>
    <n v="30.5"/>
    <n v="40.900000000000006"/>
    <n v="941.81709251101324"/>
    <n v="1057.4037356828194"/>
    <n v="0.44"/>
    <n v="293.7"/>
    <n v="34"/>
    <n v="206.8"/>
    <n v="30.5"/>
    <n v="298.69849826723146"/>
    <n v="6878.22"/>
    <n v="7722.3651818181825"/>
    <n v="12.79"/>
    <n v="0"/>
    <n v="9.2899999999999991"/>
    <n v="58.7"/>
    <n v="30.75"/>
    <n v="6"/>
    <n v="50.328130081300813"/>
    <n v="52.777626354621937"/>
    <n v="3166.6575812773162"/>
    <n v="3556.7322196982946"/>
    <n v="3.56"/>
    <n v="3.96"/>
    <n v="0.25"/>
    <n v="3.79"/>
    <n v="0.28000000000000003"/>
    <n v="37.295956863436118"/>
    <n v="2.3545427312775331"/>
    <n v="35.694867806167402"/>
    <n v="2.6370878590308373"/>
    <n v="41.873187933039638"/>
    <n v="2.6435093392070481"/>
    <n v="40.075601582378852"/>
    <n v="2.9607304599118942"/>
    <n v="3.12"/>
    <n v="0.14499999999999999"/>
    <n v="1.96"/>
    <n v="0.223"/>
    <n v="1.03"/>
    <n v="0.107"/>
    <n v="1.37"/>
    <n v="9.9000000000000005E-2"/>
    <n v="70.845666000000008"/>
    <n v="7.3596954000000006"/>
    <n v="94.231614000000008"/>
    <n v="6.8094378000000004"/>
    <n v="79.540361372727276"/>
    <n v="8.2629307445454554"/>
    <n v="105.7964029909091"/>
    <n v="7.645141530000001"/>
    <n v="2.2799999999999998"/>
    <n v="0.223"/>
    <n v="0.22"/>
    <n v="0.13900000000000001"/>
    <n v="72.199792853122801"/>
    <n v="7.0616464062484159"/>
    <n v="6.966646678810096"/>
    <n v="4.4016540379754705"/>
    <n v="81.060676521460607"/>
    <n v="7.9283030106516303"/>
    <n v="7.8216442257549721"/>
    <n v="4.9418570335451877"/>
    <n v="0.72170573997253473"/>
    <n v="0.40409291593535318"/>
    <n v="8.0140493266287702"/>
    <n v="6.8694083448824134E-2"/>
    <n v="0.15755523726794526"/>
    <n v="0.44925973032228977"/>
    <n v="3.5029290634813397"/>
    <n v="9.3285593636363739E-2"/>
  </r>
  <r>
    <n v="2020"/>
    <n v="15"/>
    <x v="14"/>
    <s v="1"/>
    <n v="107"/>
    <n v="567"/>
    <x v="6"/>
    <s v="MAP"/>
    <x v="0"/>
    <n v="112"/>
    <x v="0"/>
    <n v="45"/>
    <x v="1"/>
    <n v="0"/>
    <n v="10"/>
    <n v="2.7E-2"/>
    <n v="8.1"/>
    <n v="7.4"/>
    <n v="2.2999999999999998"/>
    <n v="10"/>
    <n v="7"/>
    <n v="7"/>
    <n v="6.4055724985020985"/>
    <n v="4.1499999999999995"/>
    <n v="765"/>
    <n v="5095"/>
    <n v="334"/>
    <n v="14"/>
    <n v="30.241362497763465"/>
    <n v="1.454087285"/>
    <m/>
    <m/>
    <n v="6.5"/>
    <n v="2.2000000000000002"/>
    <n v="1.8754778110000001"/>
    <n v="4.96"/>
    <n v="3.9"/>
    <n v="1.7"/>
    <n v="2.4555378160000001"/>
    <n v="5.0199999999999996"/>
    <n v="0.55689999999999995"/>
    <n v="78.599999999999994"/>
    <n v="30.5"/>
    <n v="48.099999999999994"/>
    <n v="1107.6137444933918"/>
    <n v="1243.548158590308"/>
    <n v="0.32"/>
    <n v="338.6"/>
    <n v="34"/>
    <n v="237.8"/>
    <n v="30.5"/>
    <n v="217.78069599474719"/>
    <n v="5014.8999999999996"/>
    <n v="5630.3649999999989"/>
    <n v="9.94"/>
    <n v="0"/>
    <n v="9.51"/>
    <n v="58.6"/>
    <n v="30.75"/>
    <n v="6"/>
    <n v="39.113495934959346"/>
    <n v="40.917690718548798"/>
    <n v="2455.0614431129279"/>
    <n v="2757.4803754236568"/>
    <n v="2.76"/>
    <n v="4.09"/>
    <n v="0.29899999999999999"/>
    <n v="4.04"/>
    <n v="0.28399999999999997"/>
    <n v="45.301402149779726"/>
    <n v="3.3117650960352414"/>
    <n v="44.747595277533023"/>
    <n v="3.1456230343612321"/>
    <n v="50.861119686343599"/>
    <n v="3.7182089941850207"/>
    <n v="50.239345607048442"/>
    <n v="3.5316767703964742"/>
    <n v="3.32"/>
    <n v="0.13400000000000001"/>
    <n v="1.79"/>
    <n v="0.218"/>
    <n v="0.88"/>
    <n v="8.5000000000000006E-2"/>
    <n v="1.24"/>
    <n v="8.3000000000000004E-2"/>
    <n v="44.131120000000003"/>
    <n v="4.2626650000000001"/>
    <n v="62.18475999999999"/>
    <n v="4.1623669999999997"/>
    <n v="49.547212000000002"/>
    <n v="4.7858102499999999"/>
    <n v="69.816525999999982"/>
    <n v="4.6732029500000003"/>
    <n v="2.46"/>
    <n v="0.24199999999999999"/>
    <n v="0.25"/>
    <n v="0.14499999999999999"/>
    <n v="60.394511500578027"/>
    <n v="5.9412486923332848"/>
    <n v="6.1376536077823198"/>
    <n v="3.5598390925137453"/>
    <n v="67.806565184739881"/>
    <n v="6.6704019409378246"/>
    <n v="6.8909110960101492"/>
    <n v="3.996728435685887"/>
    <n v="0.60370070176619894"/>
    <n v="0.33997971156665768"/>
    <n v="-9.7471027683631792"/>
    <n v="-3.6528617979159447E-2"/>
    <n v="-8.3781233897154694E-2"/>
    <m/>
    <m/>
    <m/>
  </r>
  <r>
    <n v="2020"/>
    <n v="15"/>
    <x v="14"/>
    <s v="1"/>
    <n v="108"/>
    <n v="568"/>
    <x v="7"/>
    <s v="Urea"/>
    <x v="0"/>
    <n v="112"/>
    <x v="3"/>
    <n v="0"/>
    <x v="1"/>
    <n v="0"/>
    <n v="10"/>
    <n v="2.7E-2"/>
    <n v="8.1"/>
    <n v="7.4"/>
    <n v="2.2999999999999998"/>
    <n v="10"/>
    <n v="7"/>
    <n v="7"/>
    <n v="6.4055724985020985"/>
    <n v="4.1499999999999995"/>
    <n v="765"/>
    <n v="5095"/>
    <n v="334"/>
    <n v="14"/>
    <n v="30.241362497763465"/>
    <n v="1.454087285"/>
    <m/>
    <m/>
    <n v="6.5"/>
    <n v="2.2000000000000002"/>
    <n v="1.8754778110000001"/>
    <n v="4.96"/>
    <n v="3.9"/>
    <n v="1.7"/>
    <n v="2.4555378160000001"/>
    <n v="5.0199999999999996"/>
    <n v="0.38350000000000001"/>
    <n v="55.5"/>
    <n v="30.5"/>
    <n v="25"/>
    <n v="575.68281938325993"/>
    <n v="646.33480176211458"/>
    <n v="0.36"/>
    <n v="268"/>
    <n v="34"/>
    <n v="204"/>
    <n v="30.5"/>
    <n v="266.92307692307691"/>
    <n v="6146.52"/>
    <n v="6900.8656363636373"/>
    <n v="8.65"/>
    <n v="0"/>
    <n v="8.98"/>
    <n v="57.6"/>
    <n v="30.75"/>
    <n v="6"/>
    <n v="34.037398373983741"/>
    <n v="35.816000000000003"/>
    <n v="2148.96"/>
    <n v="2413.6727999999998"/>
    <n v="2.41"/>
    <n v="3.99"/>
    <n v="0.26700000000000002"/>
    <n v="3.88"/>
    <n v="0.29899999999999999"/>
    <n v="22.969744493392074"/>
    <n v="1.5370731277533041"/>
    <n v="22.336493392070487"/>
    <n v="1.7212916299559471"/>
    <n v="25.788758590308376"/>
    <n v="1.7257139207048457"/>
    <n v="25.077790308370048"/>
    <n v="1.9325410572687225"/>
    <n v="3.36"/>
    <n v="0.17899999999999999"/>
    <n v="2.15"/>
    <n v="0.27"/>
    <n v="0.66"/>
    <n v="4.7E-2"/>
    <n v="1.59"/>
    <n v="7.3999999999999996E-2"/>
    <n v="40.567032000000005"/>
    <n v="2.8888644000000001"/>
    <n v="97.729668000000018"/>
    <n v="4.5484248000000003"/>
    <n v="45.545713200000002"/>
    <n v="3.2434068490909089"/>
    <n v="109.72376361818183"/>
    <n v="5.1066405709090912"/>
    <n v="2.4500000000000002"/>
    <n v="0.25800000000000001"/>
    <n v="0.27"/>
    <n v="0.151"/>
    <n v="52.649520000000003"/>
    <n v="5.5443168000000007"/>
    <n v="5.8021920000000007"/>
    <n v="3.2449296000000003"/>
    <n v="59.111052000000001"/>
    <n v="6.2247556800000012"/>
    <n v="6.5142792000000007"/>
    <n v="3.6431709600000004"/>
    <n v="0.52628213031161475"/>
    <m/>
    <m/>
    <m/>
    <m/>
    <m/>
    <m/>
    <m/>
  </r>
  <r>
    <n v="2020"/>
    <n v="15"/>
    <x v="14"/>
    <s v="1"/>
    <n v="109"/>
    <n v="569"/>
    <x v="8"/>
    <s v="MES10"/>
    <x v="0"/>
    <n v="112"/>
    <x v="0"/>
    <n v="45"/>
    <x v="0"/>
    <n v="11"/>
    <n v="10"/>
    <n v="2.7E-2"/>
    <n v="8.1"/>
    <n v="7.4"/>
    <n v="2.2999999999999998"/>
    <n v="10"/>
    <n v="7"/>
    <n v="7"/>
    <n v="6.4055724985020985"/>
    <n v="4.1499999999999995"/>
    <n v="765"/>
    <n v="5095"/>
    <n v="334"/>
    <n v="14"/>
    <n v="30.241362497763465"/>
    <n v="1.454087285"/>
    <m/>
    <m/>
    <n v="6.5"/>
    <n v="2.2000000000000002"/>
    <n v="1.8754778110000001"/>
    <n v="4.96"/>
    <n v="3.9"/>
    <n v="1.7"/>
    <n v="2.4555378160000001"/>
    <n v="5.0199999999999996"/>
    <n v="0.45929999999999999"/>
    <n v="80.8"/>
    <n v="30.5"/>
    <n v="50.3"/>
    <n v="1158.2738325991188"/>
    <n v="1300.4256211453744"/>
    <n v="0.32"/>
    <n v="338.4"/>
    <n v="34"/>
    <n v="236.1"/>
    <n v="30.5"/>
    <n v="216.1366622864652"/>
    <n v="4977.05"/>
    <n v="5587.8697727272729"/>
    <n v="10.01"/>
    <n v="0"/>
    <n v="9.2899999999999991"/>
    <n v="58.5"/>
    <n v="30.75"/>
    <n v="6"/>
    <n v="39.388943089430889"/>
    <n v="41.306023440951172"/>
    <n v="2478.3614064570702"/>
    <n v="2783.6504706160999"/>
    <n v="2.78"/>
    <n v="4.24"/>
    <n v="0.29699999999999999"/>
    <n v="3.98"/>
    <n v="0.29599999999999999"/>
    <n v="49.110810502202639"/>
    <n v="3.440073282819383"/>
    <n v="46.09929853744493"/>
    <n v="3.4284905444933917"/>
    <n v="55.138046336563868"/>
    <n v="3.8622640948017617"/>
    <n v="51.756939721585901"/>
    <n v="3.8492598385903083"/>
    <n v="3.29"/>
    <n v="0.16800000000000001"/>
    <n v="1.86"/>
    <n v="0.247"/>
    <n v="0.93"/>
    <n v="0.109"/>
    <n v="1.26"/>
    <n v="0.10100000000000001"/>
    <n v="46.286565000000003"/>
    <n v="5.4249845000000008"/>
    <n v="62.710830000000001"/>
    <n v="5.0268205000000004"/>
    <n v="51.967188886363637"/>
    <n v="6.0907780522727286"/>
    <n v="70.407159136363632"/>
    <n v="5.6437484704545451"/>
    <n v="2.4700000000000002"/>
    <n v="0.223"/>
    <n v="0.23"/>
    <n v="0.14199999999999999"/>
    <n v="61.21552673948964"/>
    <n v="5.5267459363992675"/>
    <n v="5.7002312348512616"/>
    <n v="3.5192731971690394"/>
    <n v="68.728341384790639"/>
    <n v="6.2050283922300871"/>
    <n v="6.3998050682193712"/>
    <n v="3.9511839986397854"/>
    <n v="0.61190753155216271"/>
    <n v="0.31626036657645701"/>
    <n v="-9.165545097419999"/>
    <n v="-1.7870967899937421E-2"/>
    <n v="-4.0988458486095003E-2"/>
    <n v="0.35919854533088957"/>
    <n v="-66.777229943990903"/>
    <n v="-8.8659229958677699E-2"/>
  </r>
  <r>
    <n v="2020"/>
    <n v="15"/>
    <x v="14"/>
    <s v="1"/>
    <n v="110"/>
    <n v="570"/>
    <x v="9"/>
    <s v="MAP_AS"/>
    <x v="0"/>
    <n v="112"/>
    <x v="0"/>
    <n v="45"/>
    <x v="2"/>
    <n v="45"/>
    <n v="10"/>
    <n v="2.7E-2"/>
    <n v="8.1"/>
    <n v="7.4"/>
    <n v="2.2999999999999998"/>
    <n v="10"/>
    <n v="7"/>
    <n v="7"/>
    <n v="6.4055724985020985"/>
    <n v="4.1499999999999995"/>
    <n v="765"/>
    <n v="5095"/>
    <n v="334"/>
    <n v="14"/>
    <n v="30.241362497763465"/>
    <n v="1.454087285"/>
    <m/>
    <m/>
    <n v="6.5"/>
    <n v="2.2000000000000002"/>
    <n v="1.8754778110000001"/>
    <n v="4.96"/>
    <n v="3.9"/>
    <n v="1.7"/>
    <n v="2.4555378160000001"/>
    <n v="5.0199999999999996"/>
    <n v="0.5766"/>
    <n v="85.8"/>
    <n v="30.5"/>
    <n v="55.3"/>
    <n v="1273.4103964757708"/>
    <n v="1429.6925814977972"/>
    <n v="0.32"/>
    <n v="337"/>
    <n v="34"/>
    <n v="248.5"/>
    <n v="30.5"/>
    <n v="230.23102310231025"/>
    <n v="5301.6"/>
    <n v="5952.2509090909098"/>
    <n v="11.06"/>
    <n v="0"/>
    <n v="9.52"/>
    <n v="58.2"/>
    <n v="30.75"/>
    <n v="6"/>
    <n v="43.520650406504068"/>
    <n v="45.523103454109695"/>
    <n v="2731.3862072465818"/>
    <n v="3067.8433264119562"/>
    <n v="3.07"/>
    <n v="4.12"/>
    <n v="0.314"/>
    <n v="3.94"/>
    <n v="0.31900000000000001"/>
    <n v="52.464508334801756"/>
    <n v="3.9985086449339202"/>
    <n v="50.172369621145364"/>
    <n v="4.0621791647577092"/>
    <n v="58.903334357709248"/>
    <n v="4.4892347059030833"/>
    <n v="56.329887711013207"/>
    <n v="4.560719334977974"/>
    <n v="3.37"/>
    <n v="0.161"/>
    <n v="1.99"/>
    <n v="0.26300000000000001"/>
    <n v="0.75"/>
    <n v="8.1000000000000003E-2"/>
    <n v="1.31"/>
    <n v="0.10100000000000001"/>
    <n v="39.762"/>
    <n v="4.294296000000001"/>
    <n v="69.450960000000009"/>
    <n v="5.3546160000000009"/>
    <n v="44.641881818181815"/>
    <n v="4.8213232363636376"/>
    <n v="77.974486909090928"/>
    <n v="6.0117734181818188"/>
    <n v="2.34"/>
    <n v="0.23300000000000001"/>
    <n v="0.25"/>
    <n v="0.14799999999999999"/>
    <n v="63.914437249570007"/>
    <n v="6.3641298628845355"/>
    <n v="6.8284655181164542"/>
    <n v="4.0424515867249413"/>
    <n v="71.758481821108148"/>
    <n v="7.1451821642385465"/>
    <n v="7.6665044680671102"/>
    <n v="4.5385706450957297"/>
    <n v="0.63888571431176822"/>
    <n v="0.36417849970634791"/>
    <n v="-2.8501483019565259"/>
    <n v="-2.5188768875507014E-2"/>
    <n v="-5.7772405677768382E-2"/>
    <n v="0.10085712544657177"/>
    <n v="-10.007926079734302"/>
    <n v="-1.3493924040404023E-2"/>
  </r>
  <r>
    <n v="2020"/>
    <n v="15"/>
    <x v="14"/>
    <s v="2"/>
    <n v="201"/>
    <n v="571"/>
    <x v="6"/>
    <s v="MAP"/>
    <x v="0"/>
    <n v="112"/>
    <x v="0"/>
    <n v="45"/>
    <x v="1"/>
    <n v="0"/>
    <n v="10"/>
    <n v="3.1E-2"/>
    <n v="7.5"/>
    <n v="7.2"/>
    <n v="2.5"/>
    <n v="16"/>
    <n v="13"/>
    <n v="10"/>
    <n v="10.985610844817256"/>
    <n v="10.9"/>
    <n v="811"/>
    <n v="4151"/>
    <n v="378"/>
    <n v="13"/>
    <n v="25.996801648195508"/>
    <n v="1.6332989010000001"/>
    <m/>
    <m/>
    <n v="12.1"/>
    <n v="2.8"/>
    <n v="1.93853571"/>
    <n v="5.04"/>
    <n v="3.7"/>
    <n v="1.9"/>
    <n v="2.804062863"/>
    <n v="4.62"/>
    <n v="0.6401"/>
    <n v="102.9"/>
    <n v="30.5"/>
    <n v="72.400000000000006"/>
    <n v="1667.1774449339209"/>
    <n v="1871.785585903084"/>
    <n v="0.5"/>
    <n v="306.60000000000002"/>
    <n v="34"/>
    <n v="225.2"/>
    <n v="30.5"/>
    <n v="357.11665443873801"/>
    <n v="8223.44"/>
    <n v="9232.6803636363638"/>
    <n v="13.65"/>
    <n v="0"/>
    <n v="9.19"/>
    <n v="57.8"/>
    <n v="30.5"/>
    <n v="6"/>
    <n v="54.152459016393443"/>
    <n v="56.850691367383689"/>
    <n v="3411.0414820430215"/>
    <n v="3831.2197736946846"/>
    <n v="3.83"/>
    <n v="3.62"/>
    <n v="0.314"/>
    <n v="4.07"/>
    <n v="0.25900000000000001"/>
    <n v="60.351823506607943"/>
    <n v="5.2349371770925117"/>
    <n v="67.854122008810577"/>
    <n v="4.3179895823788561"/>
    <n v="67.75863820969164"/>
    <n v="5.8774067397356831"/>
    <n v="76.181673346255522"/>
    <n v="4.8479246674889884"/>
    <n v="3.52"/>
    <n v="0.18"/>
    <n v="2.0699999999999998"/>
    <n v="0.254"/>
    <n v="0.95"/>
    <n v="6.8000000000000005E-2"/>
    <n v="1.51"/>
    <n v="8.8999999999999996E-2"/>
    <n v="78.122680000000003"/>
    <n v="5.5919392000000006"/>
    <n v="124.17394400000001"/>
    <n v="7.3188616"/>
    <n v="87.710463454545462"/>
    <n v="6.2782226472727274"/>
    <n v="139.4134734909091"/>
    <n v="8.2170855236363636"/>
    <n v="2.2999999999999998"/>
    <n v="0.22800000000000001"/>
    <n v="0.23"/>
    <n v="0.14599999999999999"/>
    <n v="78.453954086989498"/>
    <n v="7.7771745790580882"/>
    <n v="7.8453954086989492"/>
    <n v="4.980120563782811"/>
    <n v="88.082393906756394"/>
    <n v="8.7316460046697628"/>
    <n v="8.808239390675638"/>
    <n v="5.5913171784288833"/>
    <n v="0.78422204206743862"/>
    <n v="0.44503802266410614"/>
    <n v="14.113772748770771"/>
    <n v="4.244152559872201E-2"/>
    <n v="9.7342948620922048E-2"/>
    <m/>
    <m/>
    <m/>
  </r>
  <r>
    <n v="2020"/>
    <n v="15"/>
    <x v="14"/>
    <s v="2"/>
    <n v="202"/>
    <n v="572"/>
    <x v="2"/>
    <s v="MAP"/>
    <x v="0"/>
    <n v="112"/>
    <x v="2"/>
    <n v="135"/>
    <x v="1"/>
    <n v="0"/>
    <n v="10"/>
    <n v="3.1E-2"/>
    <n v="7.5"/>
    <n v="7.2"/>
    <n v="2.5"/>
    <n v="16"/>
    <n v="13"/>
    <n v="10"/>
    <n v="10.985610844817256"/>
    <n v="10.9"/>
    <n v="811"/>
    <n v="4151"/>
    <n v="378"/>
    <n v="13"/>
    <n v="25.996801648195508"/>
    <n v="1.6332989010000001"/>
    <m/>
    <m/>
    <n v="12.1"/>
    <n v="2.8"/>
    <n v="1.93853571"/>
    <n v="5.04"/>
    <n v="3.7"/>
    <n v="1.9"/>
    <n v="2.804062863"/>
    <n v="4.62"/>
    <n v="0.67549999999999999"/>
    <n v="106.9"/>
    <n v="30.5"/>
    <n v="76.400000000000006"/>
    <n v="1759.2866960352424"/>
    <n v="1975.1991541850221"/>
    <n v="0.42"/>
    <n v="291.8"/>
    <n v="34"/>
    <n v="220.6"/>
    <n v="30.5"/>
    <n v="309.70519782777347"/>
    <n v="7131.68"/>
    <n v="8006.9316363636362"/>
    <n v="14.11"/>
    <n v="0"/>
    <n v="9.0500000000000007"/>
    <n v="57.5"/>
    <n v="30.5"/>
    <n v="6"/>
    <n v="55.977377049180326"/>
    <n v="58.857138065005216"/>
    <n v="3531.4282839003131"/>
    <n v="3966.4360406898513"/>
    <n v="3.96"/>
    <n v="4.2300000000000004"/>
    <n v="0.41499999999999998"/>
    <n v="4.22"/>
    <n v="0.33800000000000002"/>
    <n v="74.417827242290755"/>
    <n v="7.3010397885462561"/>
    <n v="74.241898572687219"/>
    <n v="5.9463890325991198"/>
    <n v="83.550924222026453"/>
    <n v="8.1970764898678432"/>
    <n v="83.353404306607928"/>
    <n v="6.6761731411453749"/>
    <n v="3.52"/>
    <n v="0.19400000000000001"/>
    <n v="2.11"/>
    <n v="0.28699999999999998"/>
    <n v="0.59"/>
    <n v="4.7E-2"/>
    <n v="1.49"/>
    <n v="0.08"/>
    <n v="42.076912"/>
    <n v="3.3518896000000002"/>
    <n v="106.262032"/>
    <n v="5.7053440000000002"/>
    <n v="47.240896654545452"/>
    <n v="3.7632578690909093"/>
    <n v="119.30328138181818"/>
    <n v="6.4055453090909094"/>
    <n v="2.38"/>
    <n v="0.24199999999999999"/>
    <n v="0.25"/>
    <n v="0.14899999999999999"/>
    <n v="84.047993156827445"/>
    <n v="8.5460564470387563"/>
    <n v="8.8285707097507835"/>
    <n v="5.2618281430114662"/>
    <n v="94.362974135165359"/>
    <n v="9.5948906473571487"/>
    <n v="9.9120771150383788"/>
    <n v="5.9075979605628737"/>
    <n v="0.8401397939998535"/>
    <n v="0.16301207351948946"/>
    <n v="5.7061928939988995"/>
    <n v="1.9122112329485771E-3"/>
    <n v="4.3858055801572872E-3"/>
    <m/>
    <m/>
    <m/>
  </r>
  <r>
    <n v="2020"/>
    <n v="15"/>
    <x v="14"/>
    <s v="2"/>
    <n v="203"/>
    <n v="573"/>
    <x v="0"/>
    <s v="MAP_ES"/>
    <x v="0"/>
    <n v="112"/>
    <x v="0"/>
    <n v="45"/>
    <x v="0"/>
    <n v="11"/>
    <n v="10"/>
    <n v="3.1E-2"/>
    <n v="7.5"/>
    <n v="7.2"/>
    <n v="2.5"/>
    <n v="16"/>
    <n v="13"/>
    <n v="10"/>
    <n v="10.985610844817256"/>
    <n v="10.9"/>
    <n v="811"/>
    <n v="4151"/>
    <n v="378"/>
    <n v="13"/>
    <n v="25.996801648195508"/>
    <n v="1.6332989010000001"/>
    <m/>
    <m/>
    <n v="12.1"/>
    <n v="2.8"/>
    <n v="1.93853571"/>
    <n v="5.04"/>
    <n v="3.7"/>
    <n v="1.9"/>
    <n v="2.804062863"/>
    <n v="4.62"/>
    <n v="0.62809999999999999"/>
    <n v="110.6"/>
    <n v="30.5"/>
    <n v="80.099999999999994"/>
    <n v="1844.4877533039646"/>
    <n v="2070.8567048458149"/>
    <n v="0.48"/>
    <n v="328.8"/>
    <n v="34"/>
    <n v="251.4"/>
    <n v="30.5"/>
    <n v="359.67435549525095"/>
    <n v="8282.33"/>
    <n v="9298.7977727272719"/>
    <n v="13.1"/>
    <n v="0"/>
    <n v="8.91"/>
    <n v="57.9"/>
    <n v="30.5"/>
    <n v="6"/>
    <n v="51.970491803278691"/>
    <n v="54.728232350990247"/>
    <n v="3283.693941059415"/>
    <n v="3688.1853310717338"/>
    <n v="3.69"/>
    <n v="4.3600000000000003"/>
    <n v="0.35899999999999999"/>
    <n v="4.01"/>
    <n v="0.33800000000000002"/>
    <n v="80.41966604405286"/>
    <n v="6.6217110343612324"/>
    <n v="73.963958907488973"/>
    <n v="6.2343686061674006"/>
    <n v="90.289352331277527"/>
    <n v="7.4343755703964751"/>
    <n v="83.041353864317173"/>
    <n v="6.9994956623788536"/>
    <n v="3.19"/>
    <n v="0.16"/>
    <n v="1.95"/>
    <n v="0.23300000000000001"/>
    <n v="1.27"/>
    <n v="0.13800000000000001"/>
    <n v="1.01"/>
    <n v="9.6000000000000002E-2"/>
    <n v="105.18559099999999"/>
    <n v="11.429615400000001"/>
    <n v="83.651533000000001"/>
    <n v="7.9510367999999998"/>
    <n v="118.09473171363635"/>
    <n v="12.832340926363639"/>
    <n v="93.917857504545452"/>
    <n v="8.9268458618181814"/>
    <n v="2.2799999999999998"/>
    <n v="0.22600000000000001"/>
    <n v="0.23"/>
    <n v="0.14399999999999999"/>
    <n v="74.868221856154648"/>
    <n v="7.4211483067942776"/>
    <n v="7.5524960644366548"/>
    <n v="4.7285192751255574"/>
    <n v="84.056594538500903"/>
    <n v="8.3319255989917576"/>
    <n v="8.4793933087084259"/>
    <n v="5.3088375498000575"/>
    <n v="0.74837923101862402"/>
    <n v="0.42466491330233219"/>
    <n v="10.935229579371864"/>
    <n v="0.17920592278567543"/>
    <n v="0.4110227586827418"/>
    <n v="0.48262159543636884"/>
    <n v="15.453211915612179"/>
    <n v="0.20980416925619833"/>
  </r>
  <r>
    <n v="2020"/>
    <n v="15"/>
    <x v="14"/>
    <s v="2"/>
    <n v="204"/>
    <n v="574"/>
    <x v="5"/>
    <s v="MAP_AS"/>
    <x v="0"/>
    <n v="112"/>
    <x v="0"/>
    <n v="45"/>
    <x v="0"/>
    <n v="11"/>
    <n v="10"/>
    <n v="3.1E-2"/>
    <n v="7.5"/>
    <n v="7.2"/>
    <n v="2.5"/>
    <n v="16"/>
    <n v="13"/>
    <n v="10"/>
    <n v="10.985610844817256"/>
    <n v="10.9"/>
    <n v="811"/>
    <n v="4151"/>
    <n v="378"/>
    <n v="13"/>
    <n v="25.996801648195508"/>
    <n v="1.6332989010000001"/>
    <m/>
    <m/>
    <n v="12.1"/>
    <n v="2.8"/>
    <n v="1.93853571"/>
    <n v="5.04"/>
    <n v="3.7"/>
    <n v="1.9"/>
    <n v="2.804062863"/>
    <n v="4.62"/>
    <n v="0.65769999999999995"/>
    <n v="117.8"/>
    <n v="30.5"/>
    <n v="87.3"/>
    <n v="2010.2844052863436"/>
    <n v="2257.001127753304"/>
    <n v="0.46"/>
    <n v="451.5"/>
    <n v="34"/>
    <n v="341.5"/>
    <n v="30.5"/>
    <n v="342.65868263473061"/>
    <n v="7890.51"/>
    <n v="8858.8907727272726"/>
    <n v="13.78"/>
    <n v="0"/>
    <n v="8.9600000000000009"/>
    <n v="57.8"/>
    <n v="30.5"/>
    <n v="6"/>
    <n v="54.668196721311475"/>
    <n v="57.537487046337525"/>
    <n v="3452.2492227802513"/>
    <n v="3877.5035588590913"/>
    <n v="3.88"/>
    <n v="4.08"/>
    <n v="0.33800000000000002"/>
    <n v="4.09"/>
    <n v="0.32800000000000001"/>
    <n v="82.019603735682821"/>
    <n v="6.794761289867842"/>
    <n v="82.220632176211453"/>
    <n v="6.5937328493392071"/>
    <n v="92.085646012334806"/>
    <n v="7.6286638118061685"/>
    <n v="92.311346125110134"/>
    <n v="7.4029636990308374"/>
    <n v="3.45"/>
    <n v="0.17199999999999999"/>
    <n v="1.98"/>
    <n v="0.24099999999999999"/>
    <n v="0.93"/>
    <n v="7.5999999999999998E-2"/>
    <n v="1.48"/>
    <n v="8.5999999999999993E-2"/>
    <n v="73.381743000000014"/>
    <n v="5.9967875999999993"/>
    <n v="116.77954800000001"/>
    <n v="6.7858385999999999"/>
    <n v="82.387684186363657"/>
    <n v="6.7327569872727269"/>
    <n v="131.11158343636365"/>
    <n v="7.6186460645454552"/>
    <n v="2.38"/>
    <n v="0.22500000000000001"/>
    <n v="0.23"/>
    <n v="0.161"/>
    <n v="82.163531502169974"/>
    <n v="7.7675607512555667"/>
    <n v="7.9401732123945781"/>
    <n v="5.5581212486762048"/>
    <n v="92.247237641072658"/>
    <n v="8.7208522980005672"/>
    <n v="8.9146490157339127"/>
    <n v="6.2402543110137385"/>
    <n v="0.82130280376511478"/>
    <n v="0.44448788470950901"/>
    <n v="15.142301307979809"/>
    <n v="5.2302428561628783E-2"/>
    <n v="0.11995969853584583"/>
    <n v="0.56729584645579445"/>
    <n v="32.663959896281042"/>
    <n v="9.0876914958677765E-2"/>
  </r>
  <r>
    <n v="2020"/>
    <n v="15"/>
    <x v="14"/>
    <s v="2"/>
    <n v="205"/>
    <n v="575"/>
    <x v="1"/>
    <s v="MAP"/>
    <x v="0"/>
    <n v="112"/>
    <x v="1"/>
    <n v="90"/>
    <x v="1"/>
    <n v="0"/>
    <n v="10"/>
    <n v="3.1E-2"/>
    <n v="7.5"/>
    <n v="7.2"/>
    <n v="2.5"/>
    <n v="16"/>
    <n v="13"/>
    <n v="10"/>
    <n v="10.985610844817256"/>
    <n v="10.9"/>
    <n v="811"/>
    <n v="4151"/>
    <n v="378"/>
    <n v="13"/>
    <n v="25.996801648195508"/>
    <n v="1.6332989010000001"/>
    <m/>
    <m/>
    <n v="12.1"/>
    <n v="2.8"/>
    <n v="1.93853571"/>
    <n v="5.04"/>
    <n v="3.7"/>
    <n v="1.9"/>
    <n v="2.804062863"/>
    <n v="4.62"/>
    <n v="0.57389999999999997"/>
    <n v="107"/>
    <n v="30.5"/>
    <n v="76.5"/>
    <n v="1761.5894273127753"/>
    <n v="1977.7844933920703"/>
    <n v="0.56000000000000005"/>
    <n v="424.7"/>
    <n v="34"/>
    <n v="304.10000000000002"/>
    <n v="30.5"/>
    <n v="392.15766572818029"/>
    <n v="9030.34"/>
    <n v="10138.609"/>
    <n v="13.61"/>
    <n v="0"/>
    <n v="9.06"/>
    <n v="57.9"/>
    <n v="30.5"/>
    <n v="6"/>
    <n v="53.993770491803275"/>
    <n v="56.765242641902773"/>
    <n v="3405.9145585141664"/>
    <n v="3825.4613064038654"/>
    <n v="3.82"/>
    <n v="4.24"/>
    <n v="0.34899999999999998"/>
    <n v="4.0199999999999996"/>
    <n v="0.28899999999999998"/>
    <n v="74.691391718061681"/>
    <n v="6.1479471013215852"/>
    <n v="70.815894977973556"/>
    <n v="5.09099344493392"/>
    <n v="83.85806251982379"/>
    <n v="6.9024678819383256"/>
    <n v="79.506936634361224"/>
    <n v="5.7157971859030834"/>
    <n v="3.16"/>
    <n v="0.186"/>
    <n v="1.95"/>
    <n v="0.23499999999999999"/>
    <n v="0.78"/>
    <n v="6.2E-2"/>
    <n v="1.28"/>
    <n v="0.08"/>
    <n v="70.436652000000009"/>
    <n v="5.5988107999999999"/>
    <n v="115.588352"/>
    <n v="7.224272"/>
    <n v="79.08115020000001"/>
    <n v="6.2859375800000006"/>
    <n v="129.77419519999998"/>
    <n v="8.1108871999999987"/>
    <n v="2.2400000000000002"/>
    <n v="0.26300000000000001"/>
    <n v="0.26"/>
    <n v="0.15"/>
    <n v="76.292486110717334"/>
    <n v="8.9575552888922569"/>
    <n v="8.8553778521368329"/>
    <n v="5.1088718377712494"/>
    <n v="85.655654860669003"/>
    <n v="10.05689161980176"/>
    <n v="9.9421742248990803"/>
    <n v="5.7358697451340843"/>
    <n v="0.76261610964577831"/>
    <n v="0.25629183536701733"/>
    <n v="6.9929034044873939"/>
    <n v="3.6031435553352927E-2"/>
    <n v="8.2640907232460842E-2"/>
    <m/>
    <m/>
    <m/>
  </r>
  <r>
    <n v="2020"/>
    <n v="15"/>
    <x v="14"/>
    <s v="2"/>
    <n v="206"/>
    <n v="576"/>
    <x v="3"/>
    <s v="MESZ"/>
    <x v="0"/>
    <n v="112"/>
    <x v="0"/>
    <n v="45"/>
    <x v="0"/>
    <n v="11"/>
    <n v="10"/>
    <n v="3.1E-2"/>
    <n v="7.5"/>
    <n v="7.2"/>
    <n v="2.5"/>
    <n v="16"/>
    <n v="13"/>
    <n v="10"/>
    <n v="10.985610844817256"/>
    <n v="10.9"/>
    <n v="811"/>
    <n v="4151"/>
    <n v="378"/>
    <n v="13"/>
    <n v="25.996801648195508"/>
    <n v="1.6332989010000001"/>
    <m/>
    <m/>
    <n v="12.1"/>
    <n v="2.8"/>
    <n v="1.93853571"/>
    <n v="5.04"/>
    <n v="3.7"/>
    <n v="1.9"/>
    <n v="2.804062863"/>
    <n v="4.62"/>
    <n v="0.56830000000000003"/>
    <n v="91.2"/>
    <n v="30.5"/>
    <n v="60.7"/>
    <n v="1397.7578854625549"/>
    <n v="1569.3008986784139"/>
    <n v="0.48"/>
    <n v="365.6"/>
    <n v="34"/>
    <n v="275.2"/>
    <n v="30.5"/>
    <n v="354.20989143546433"/>
    <n v="8156.5"/>
    <n v="9157.5249999999996"/>
    <n v="12.14"/>
    <n v="0"/>
    <n v="8.8699999999999992"/>
    <n v="58"/>
    <n v="30.5"/>
    <n v="6"/>
    <n v="48.161967213114757"/>
    <n v="50.739885226949689"/>
    <n v="3044.3931136169813"/>
    <n v="3419.4069926125276"/>
    <n v="3.42"/>
    <n v="4.0599999999999996"/>
    <n v="0.29199999999999998"/>
    <n v="3.94"/>
    <n v="0.28599999999999998"/>
    <n v="56.748970149779723"/>
    <n v="4.08145302555066"/>
    <n v="55.071660687224657"/>
    <n v="3.9975875524229068"/>
    <n v="63.713616486343604"/>
    <n v="4.5823586241409684"/>
    <n v="61.830455407929506"/>
    <n v="4.4882005702202639"/>
    <n v="3.2"/>
    <n v="0.16900000000000001"/>
    <n v="2.0499999999999998"/>
    <n v="0.26300000000000001"/>
    <n v="0.91"/>
    <n v="7.5999999999999998E-2"/>
    <n v="1.1599999999999999"/>
    <n v="8.4000000000000005E-2"/>
    <n v="74.224150000000009"/>
    <n v="6.1989399999999995"/>
    <n v="94.615399999999994"/>
    <n v="6.8514600000000003"/>
    <n v="83.333477500000015"/>
    <n v="6.9597189999999989"/>
    <n v="106.22728999999998"/>
    <n v="7.6923210000000006"/>
    <n v="2.42"/>
    <n v="0.23699999999999999"/>
    <n v="0.24"/>
    <n v="0.15"/>
    <n v="73.674313349530948"/>
    <n v="7.2152116792722447"/>
    <n v="7.3065434726807545"/>
    <n v="4.566589670425472"/>
    <n v="82.716160896973378"/>
    <n v="8.1007149308192936"/>
    <n v="8.2032556261461202"/>
    <n v="5.1270347663413256"/>
    <n v="0.73644497763391925"/>
    <n v="0.41288047557692625"/>
    <n v="4.9623776136117259"/>
    <n v="4.3565198462650973E-2"/>
    <n v="9.9920179960208647E-2"/>
    <n v="0.46609406966739325"/>
    <n v="-8.9811824897702035"/>
    <n v="9.7574636363636447E-2"/>
  </r>
  <r>
    <n v="2020"/>
    <n v="15"/>
    <x v="14"/>
    <s v="2"/>
    <n v="207"/>
    <n v="577"/>
    <x v="7"/>
    <s v="Urea"/>
    <x v="0"/>
    <n v="112"/>
    <x v="3"/>
    <n v="0"/>
    <x v="1"/>
    <n v="0"/>
    <n v="10"/>
    <n v="3.1E-2"/>
    <n v="7.5"/>
    <n v="7.2"/>
    <n v="2.5"/>
    <n v="16"/>
    <n v="13"/>
    <n v="10"/>
    <n v="10.985610844817256"/>
    <n v="10.9"/>
    <n v="811"/>
    <n v="4151"/>
    <n v="378"/>
    <n v="13"/>
    <n v="25.996801648195508"/>
    <n v="1.6332989010000001"/>
    <m/>
    <m/>
    <n v="12.1"/>
    <n v="2.8"/>
    <n v="1.93853571"/>
    <n v="5.04"/>
    <n v="3.7"/>
    <n v="1.9"/>
    <n v="2.804062863"/>
    <n v="4.62"/>
    <n v="0.52080000000000004"/>
    <n v="95.8"/>
    <n v="30.5"/>
    <n v="65.3"/>
    <n v="1503.6835242290747"/>
    <n v="1688.2265022026429"/>
    <n v="0.38"/>
    <n v="318.8"/>
    <n v="34"/>
    <n v="234.8"/>
    <n v="30.5"/>
    <n v="272.59129213483146"/>
    <n v="6277.04"/>
    <n v="7047.4040000000005"/>
    <n v="10.220000000000001"/>
    <n v="0"/>
    <n v="9"/>
    <n v="57.9"/>
    <n v="30.5"/>
    <n v="6"/>
    <n v="40.544918032786889"/>
    <n v="42.654191225244013"/>
    <n v="2559.2514735146406"/>
    <n v="2874.5047232066709"/>
    <n v="2.87"/>
    <n v="3.63"/>
    <n v="0.24199999999999999"/>
    <n v="4.07"/>
    <n v="0.26200000000000001"/>
    <n v="54.58371192951541"/>
    <n v="3.6389141286343607"/>
    <n v="61.199919436123338"/>
    <n v="3.9396508334801754"/>
    <n v="61.282622029955938"/>
    <n v="4.0855081353303957"/>
    <n v="68.71081863964757"/>
    <n v="4.4231534357709243"/>
    <n v="3.43"/>
    <n v="0.16200000000000001"/>
    <n v="2.0699999999999998"/>
    <n v="0.24399999999999999"/>
    <n v="0.85"/>
    <n v="8.1000000000000003E-2"/>
    <n v="1.25"/>
    <n v="8.8999999999999996E-2"/>
    <n v="53.354840000000003"/>
    <n v="5.0844024000000001"/>
    <n v="78.463000000000008"/>
    <n v="5.5865655999999992"/>
    <n v="59.902934000000002"/>
    <n v="5.70839724"/>
    <n v="88.092550000000003"/>
    <n v="6.2721895599999993"/>
    <n v="2.39"/>
    <n v="0.22700000000000001"/>
    <n v="0.24"/>
    <n v="0.14599999999999999"/>
    <n v="61.166110216999911"/>
    <n v="5.8095008448782339"/>
    <n v="6.1422035364351366"/>
    <n v="3.736507151331375"/>
    <n v="68.672860107268079"/>
    <n v="6.5224850394769263"/>
    <n v="6.8960194249976299"/>
    <n v="4.1950784835402253"/>
    <n v="0.6114135663131921"/>
    <m/>
    <m/>
    <m/>
    <m/>
    <m/>
    <m/>
    <m/>
  </r>
  <r>
    <n v="2020"/>
    <n v="15"/>
    <x v="14"/>
    <s v="2"/>
    <n v="208"/>
    <n v="578"/>
    <x v="8"/>
    <s v="MES10"/>
    <x v="0"/>
    <n v="112"/>
    <x v="0"/>
    <n v="45"/>
    <x v="0"/>
    <n v="11"/>
    <n v="10"/>
    <n v="3.1E-2"/>
    <n v="7.5"/>
    <n v="7.2"/>
    <n v="2.5"/>
    <n v="16"/>
    <n v="13"/>
    <n v="10"/>
    <n v="10.985610844817256"/>
    <n v="10.9"/>
    <n v="811"/>
    <n v="4151"/>
    <n v="378"/>
    <n v="13"/>
    <n v="25.996801648195508"/>
    <n v="1.6332989010000001"/>
    <m/>
    <m/>
    <n v="12.1"/>
    <n v="2.8"/>
    <n v="1.93853571"/>
    <n v="5.04"/>
    <n v="3.7"/>
    <n v="1.9"/>
    <n v="2.804062863"/>
    <n v="4.62"/>
    <n v="0.51139999999999997"/>
    <n v="95.6"/>
    <n v="30.5"/>
    <n v="65.099999999999994"/>
    <n v="1499.0780616740087"/>
    <n v="1683.0558237885461"/>
    <n v="0.44"/>
    <n v="327.39999999999998"/>
    <n v="34"/>
    <n v="234.5"/>
    <n v="30.5"/>
    <n v="305.93047034764828"/>
    <n v="7044.76"/>
    <n v="7909.3441818181818"/>
    <n v="9.81"/>
    <n v="0"/>
    <n v="8.9600000000000009"/>
    <n v="58"/>
    <n v="30.5"/>
    <n v="6"/>
    <n v="38.918360655737708"/>
    <n v="40.961012186108213"/>
    <n v="2457.660731166493"/>
    <n v="2760.3998485056381"/>
    <n v="2.76"/>
    <n v="3.85"/>
    <n v="0.28899999999999998"/>
    <n v="4.13"/>
    <n v="0.29299999999999998"/>
    <n v="57.714505374449338"/>
    <n v="4.3323355982378846"/>
    <n v="61.911923947136557"/>
    <n v="4.3922987207048454"/>
    <n v="64.797649215859025"/>
    <n v="4.8640313307488983"/>
    <n v="69.510205522466961"/>
    <n v="4.9313535637004398"/>
    <n v="3.47"/>
    <n v="0.17399999999999999"/>
    <n v="1.85"/>
    <n v="0.252"/>
    <n v="0.76"/>
    <n v="5.2999999999999999E-2"/>
    <n v="1.39"/>
    <n v="8.6999999999999994E-2"/>
    <n v="53.540176000000002"/>
    <n v="3.7337227999999998"/>
    <n v="97.922163999999995"/>
    <n v="6.1289411999999999"/>
    <n v="60.111015781818189"/>
    <n v="4.1919524163636357"/>
    <n v="109.93988412727272"/>
    <n v="6.8811294381818175"/>
    <n v="2.5499999999999998"/>
    <n v="0.27"/>
    <n v="0.26"/>
    <n v="0.153"/>
    <n v="62.670348644745566"/>
    <n v="6.635683974149531"/>
    <n v="6.3899179010328817"/>
    <n v="3.760220918684734"/>
    <n v="70.361709614782527"/>
    <n v="7.4500633709769728"/>
    <n v="7.1741350979778264"/>
    <n v="4.2217025768869512"/>
    <n v="0.62644986302113137"/>
    <n v="0.37971780687956025"/>
    <n v="-9.6822255887635951"/>
    <n v="-3.2399649170208711E-2"/>
    <n v="-7.4311121950019973E-2"/>
    <n v="0.38379114335335918"/>
    <n v="-68.890922863123791"/>
    <n v="2.3829948925619796E-2"/>
  </r>
  <r>
    <n v="2020"/>
    <n v="15"/>
    <x v="14"/>
    <s v="2"/>
    <n v="209"/>
    <n v="579"/>
    <x v="9"/>
    <s v="MAP_AS"/>
    <x v="0"/>
    <n v="112"/>
    <x v="0"/>
    <n v="45"/>
    <x v="2"/>
    <n v="45"/>
    <n v="10"/>
    <n v="3.1E-2"/>
    <n v="7.5"/>
    <n v="7.2"/>
    <n v="2.5"/>
    <n v="16"/>
    <n v="13"/>
    <n v="10"/>
    <n v="10.985610844817256"/>
    <n v="10.9"/>
    <n v="811"/>
    <n v="4151"/>
    <n v="378"/>
    <n v="13"/>
    <n v="25.996801648195508"/>
    <n v="1.6332989010000001"/>
    <m/>
    <m/>
    <n v="12.1"/>
    <n v="2.8"/>
    <n v="1.93853571"/>
    <n v="5.04"/>
    <n v="3.7"/>
    <n v="1.9"/>
    <n v="2.804062863"/>
    <n v="4.62"/>
    <n v="0.53969999999999996"/>
    <n v="109.2"/>
    <n v="30.5"/>
    <n v="78.7"/>
    <n v="1812.2495154185024"/>
    <n v="2034.6619559471369"/>
    <n v="0.4"/>
    <n v="299.8"/>
    <n v="34"/>
    <n v="214.6"/>
    <n v="30.5"/>
    <n v="277.05041384499623"/>
    <n v="6379.73"/>
    <n v="7162.6968636363627"/>
    <n v="12.47"/>
    <n v="0"/>
    <n v="9.1999999999999993"/>
    <n v="58"/>
    <n v="30.5"/>
    <n v="6"/>
    <n v="49.471147540983608"/>
    <n v="51.930406898512267"/>
    <n v="3115.824413910736"/>
    <n v="3499.6373303515584"/>
    <n v="3.5"/>
    <n v="4.04"/>
    <n v="0.307"/>
    <n v="4.03"/>
    <n v="0.33300000000000002"/>
    <n v="73.214880422907498"/>
    <n v="5.5636060123348017"/>
    <n v="73.033655471365648"/>
    <n v="6.0347908863436128"/>
    <n v="82.200343020264327"/>
    <n v="6.2464122047577098"/>
    <n v="81.996876824669613"/>
    <n v="6.775424313303966"/>
    <n v="3.68"/>
    <n v="0.192"/>
    <n v="1.99"/>
    <n v="0.27700000000000002"/>
    <n v="0.66"/>
    <n v="5.1999999999999998E-2"/>
    <n v="1.35"/>
    <n v="9.1999999999999998E-2"/>
    <n v="42.106217999999998"/>
    <n v="3.3174595999999994"/>
    <n v="86.126355000000004"/>
    <n v="5.8693515999999999"/>
    <n v="47.2737993"/>
    <n v="3.724602369090908"/>
    <n v="96.696407659090909"/>
    <n v="6.5896811145454546"/>
    <n v="2.36"/>
    <n v="0.248"/>
    <n v="0.25"/>
    <n v="0.152"/>
    <n v="73.53345616829337"/>
    <n v="7.7272445464986248"/>
    <n v="7.78956103477684"/>
    <n v="4.7360531091443185"/>
    <n v="82.558016698038472"/>
    <n v="8.6755881953870926"/>
    <n v="8.7455526163176351"/>
    <n v="5.3172959907211217"/>
    <n v="0.73503697586274641"/>
    <n v="0.44218084584032069"/>
    <n v="6.7452740078124105"/>
    <n v="-1.5551320789377756E-2"/>
    <n v="-3.5668166948114123E-2"/>
    <n v="0.11816213312713604"/>
    <n v="-0.41250376996536536"/>
    <n v="-6.5153078787878217E-4"/>
  </r>
  <r>
    <n v="2020"/>
    <n v="15"/>
    <x v="14"/>
    <s v="2"/>
    <n v="210"/>
    <n v="580"/>
    <x v="4"/>
    <s v="Check"/>
    <x v="1"/>
    <n v="0"/>
    <x v="3"/>
    <n v="0"/>
    <x v="1"/>
    <n v="0"/>
    <n v="10"/>
    <n v="3.1E-2"/>
    <n v="7.5"/>
    <n v="7.2"/>
    <n v="2.5"/>
    <n v="16"/>
    <n v="13"/>
    <n v="10"/>
    <n v="10.985610844817256"/>
    <n v="10.9"/>
    <n v="811"/>
    <n v="4151"/>
    <n v="378"/>
    <n v="13"/>
    <n v="25.996801648195508"/>
    <n v="1.6332989010000001"/>
    <m/>
    <m/>
    <n v="12.1"/>
    <n v="2.8"/>
    <n v="1.93853571"/>
    <n v="5.04"/>
    <n v="3.7"/>
    <n v="1.9"/>
    <n v="2.804062863"/>
    <n v="4.62"/>
    <n v="0.53839999999999999"/>
    <n v="91.9"/>
    <n v="30.5"/>
    <n v="61.400000000000006"/>
    <n v="1413.8770044052865"/>
    <n v="1587.3982731277533"/>
    <n v="0.4"/>
    <n v="332"/>
    <n v="34"/>
    <n v="259.39999999999998"/>
    <n v="30.5"/>
    <n v="307.24832214765098"/>
    <n v="7075.1"/>
    <n v="7943.4077272727282"/>
    <n v="10.19"/>
    <n v="0"/>
    <n v="9"/>
    <n v="57.6"/>
    <n v="30.5"/>
    <n v="6"/>
    <n v="40.425901639344261"/>
    <n v="42.528983227518246"/>
    <n v="2551.7389936510949"/>
    <n v="2866.0668424144797"/>
    <n v="2.86"/>
    <n v="3.42"/>
    <n v="0.246"/>
    <n v="3.72"/>
    <n v="0.26400000000000001"/>
    <n v="48.354593550660802"/>
    <n v="3.4781374308370046"/>
    <n v="52.59622456387666"/>
    <n v="3.7326352916299563"/>
    <n v="54.289020940969174"/>
    <n v="3.9049997518942732"/>
    <n v="59.051215760352434"/>
    <n v="4.1907314410572694"/>
    <n v="2.95"/>
    <n v="0.16500000000000001"/>
    <n v="2.09"/>
    <n v="0.248"/>
    <n v="0.87"/>
    <n v="0.107"/>
    <n v="1.08"/>
    <n v="8.1000000000000003E-2"/>
    <n v="61.553370000000001"/>
    <n v="7.5703570000000004"/>
    <n v="76.411080000000013"/>
    <n v="5.7308310000000011"/>
    <n v="69.107647227272736"/>
    <n v="8.4994462681818188"/>
    <n v="85.788803454545459"/>
    <n v="6.4341602590909108"/>
    <n v="1.93"/>
    <n v="0.248"/>
    <n v="0.27"/>
    <n v="0.125"/>
    <n v="49.248562577466124"/>
    <n v="6.3283127042547154"/>
    <n v="6.8896952828579563"/>
    <n v="3.1896737420638686"/>
    <n v="55.292704348336969"/>
    <n v="7.1049692634132491"/>
    <n v="7.7352487948450692"/>
    <n v="3.5811337013171616"/>
    <m/>
    <m/>
    <m/>
    <m/>
    <m/>
    <m/>
    <m/>
    <m/>
  </r>
  <r>
    <n v="2020"/>
    <n v="15"/>
    <x v="14"/>
    <s v="3"/>
    <n v="301"/>
    <n v="581"/>
    <x v="7"/>
    <s v="Urea"/>
    <x v="0"/>
    <n v="112"/>
    <x v="3"/>
    <n v="0"/>
    <x v="1"/>
    <n v="0"/>
    <n v="10"/>
    <n v="0"/>
    <n v="7.4"/>
    <n v="7.2"/>
    <n v="2.2000000000000002"/>
    <n v="16"/>
    <n v="12"/>
    <n v="9"/>
    <n v="12.330457010185743"/>
    <n v="18.799999999999997"/>
    <n v="769"/>
    <n v="3181"/>
    <n v="387"/>
    <n v="15"/>
    <n v="21.122154494648097"/>
    <n v="2.202155141"/>
    <m/>
    <m/>
    <n v="11.4"/>
    <n v="3.2"/>
    <n v="4.0233316620000004"/>
    <n v="5.64"/>
    <n v="4.7"/>
    <n v="1.7"/>
    <n v="2.730851194"/>
    <n v="3.94"/>
    <n v="0.62990000000000002"/>
    <n v="90"/>
    <n v="30.5"/>
    <n v="59.5"/>
    <n v="1370.1251101321584"/>
    <n v="1538.2768281938324"/>
    <n v="0.5"/>
    <n v="386.7"/>
    <n v="34"/>
    <n v="274.3"/>
    <n v="30.5"/>
    <n v="345.61950666288629"/>
    <n v="7958.69"/>
    <n v="8935.4383181818175"/>
    <n v="12.63"/>
    <n v="0"/>
    <n v="8.39"/>
    <n v="56.5"/>
    <n v="30.25"/>
    <n v="6"/>
    <n v="50.52"/>
    <n v="53.504476300578041"/>
    <n v="3210.2685780346824"/>
    <n v="3605.7152983289543"/>
    <n v="3.6"/>
    <n v="3.66"/>
    <n v="0.24099999999999999"/>
    <n v="3.98"/>
    <n v="0.27"/>
    <n v="50.146579030836996"/>
    <n v="3.3020015154185014"/>
    <n v="54.530979383259904"/>
    <n v="3.699337797356828"/>
    <n v="56.30093191189426"/>
    <n v="3.7072471559471354"/>
    <n v="61.223417762114529"/>
    <n v="4.1533474361233482"/>
    <n v="3.22"/>
    <n v="0.13500000000000001"/>
    <n v="1.88"/>
    <n v="0.22600000000000001"/>
    <n v="0.96"/>
    <n v="9.6000000000000002E-2"/>
    <n v="1.18"/>
    <n v="8.6999999999999994E-2"/>
    <n v="76.403423999999987"/>
    <n v="7.6403423999999998"/>
    <n v="93.912541999999988"/>
    <n v="6.9240602999999989"/>
    <n v="85.780207854545438"/>
    <n v="8.5780207854545445"/>
    <n v="105.43817215454544"/>
    <n v="7.7738313368181799"/>
    <n v="2.39"/>
    <n v="0.23699999999999999"/>
    <n v="0.25"/>
    <n v="0.14899999999999999"/>
    <n v="76.725419015028919"/>
    <n v="7.6083365299421963"/>
    <n v="8.0256714450867062"/>
    <n v="4.7833001812716764"/>
    <n v="86.141720439600661"/>
    <n v="8.5420869222532847"/>
    <n v="9.0106402133473473"/>
    <n v="5.3703415671550179"/>
    <n v="0.76694368663343371"/>
    <m/>
    <m/>
    <m/>
    <m/>
    <m/>
    <m/>
    <m/>
  </r>
  <r>
    <n v="2020"/>
    <n v="15"/>
    <x v="14"/>
    <s v="3"/>
    <n v="302"/>
    <n v="582"/>
    <x v="4"/>
    <s v="Check"/>
    <x v="1"/>
    <n v="0"/>
    <x v="3"/>
    <n v="0"/>
    <x v="1"/>
    <n v="0"/>
    <n v="10"/>
    <n v="0"/>
    <n v="7.4"/>
    <n v="7.2"/>
    <n v="2.2000000000000002"/>
    <n v="16"/>
    <n v="12"/>
    <n v="9"/>
    <n v="12.330457010185743"/>
    <n v="18.799999999999997"/>
    <n v="769"/>
    <n v="3181"/>
    <n v="387"/>
    <n v="15"/>
    <n v="21.122154494648097"/>
    <n v="2.202155141"/>
    <m/>
    <m/>
    <n v="11.4"/>
    <n v="3.2"/>
    <n v="4.0233316620000004"/>
    <n v="5.64"/>
    <n v="4.7"/>
    <n v="1.7"/>
    <n v="2.730851194"/>
    <n v="3.94"/>
    <n v="0.65110000000000001"/>
    <n v="90.9"/>
    <n v="30.5"/>
    <n v="60.400000000000006"/>
    <n v="1390.8496916299559"/>
    <n v="1561.5448810572686"/>
    <n v="0.38"/>
    <n v="326.10000000000002"/>
    <n v="34"/>
    <n v="244.2"/>
    <n v="30.5"/>
    <n v="278.00753166723723"/>
    <n v="6401.77"/>
    <n v="7187.441772727273"/>
    <n v="11.54"/>
    <n v="0"/>
    <n v="7.63"/>
    <n v="55.9"/>
    <n v="30.25"/>
    <n v="6"/>
    <n v="46.16"/>
    <n v="49.292476300578031"/>
    <n v="2957.5485780346817"/>
    <n v="3321.864789238045"/>
    <n v="3.32"/>
    <n v="3.61"/>
    <n v="0.24399999999999999"/>
    <n v="3.82"/>
    <n v="0.28499999999999998"/>
    <n v="50.20967386784141"/>
    <n v="3.3936732475770923"/>
    <n v="53.130458220264316"/>
    <n v="3.9639216211453738"/>
    <n v="56.371770206167398"/>
    <n v="3.8101695097797355"/>
    <n v="59.651014456387664"/>
    <n v="4.4504029110132155"/>
    <n v="3.09"/>
    <n v="0.13600000000000001"/>
    <n v="2.06"/>
    <n v="0.23400000000000001"/>
    <n v="1.0900000000000001"/>
    <n v="0.114"/>
    <n v="1.07"/>
    <n v="9.9000000000000005E-2"/>
    <n v="69.77929300000001"/>
    <n v="7.2980178000000002"/>
    <n v="68.498939000000007"/>
    <n v="6.3377523"/>
    <n v="78.343115322727286"/>
    <n v="8.1936836209090913"/>
    <n v="76.905626968181821"/>
    <n v="7.1155673549999996"/>
    <n v="2.57"/>
    <n v="0.25"/>
    <n v="0.27"/>
    <n v="0.152"/>
    <n v="76.008998455491309"/>
    <n v="7.3938714450867042"/>
    <n v="7.9853811606936409"/>
    <n v="4.4954738386127158"/>
    <n v="85.337375538665242"/>
    <n v="8.3013011224382538"/>
    <n v="8.9654052122333141"/>
    <n v="5.0471910824424588"/>
    <m/>
    <m/>
    <m/>
    <m/>
    <m/>
    <m/>
    <m/>
    <m/>
  </r>
  <r>
    <n v="2020"/>
    <n v="15"/>
    <x v="14"/>
    <s v="3"/>
    <n v="303"/>
    <n v="583"/>
    <x v="5"/>
    <s v="MAP_AS"/>
    <x v="0"/>
    <n v="112"/>
    <x v="0"/>
    <n v="45"/>
    <x v="0"/>
    <n v="11"/>
    <n v="10"/>
    <n v="0"/>
    <n v="7.4"/>
    <n v="7.2"/>
    <n v="2.2000000000000002"/>
    <n v="16"/>
    <n v="12"/>
    <n v="9"/>
    <n v="12.330457010185743"/>
    <n v="18.799999999999997"/>
    <n v="769"/>
    <n v="3181"/>
    <n v="387"/>
    <n v="15"/>
    <n v="21.122154494648097"/>
    <n v="2.202155141"/>
    <m/>
    <m/>
    <n v="11.4"/>
    <n v="3.2"/>
    <n v="4.0233316620000004"/>
    <n v="5.64"/>
    <n v="4.7"/>
    <n v="1.7"/>
    <n v="2.730851194"/>
    <n v="3.94"/>
    <n v="0.63029999999999997"/>
    <n v="93"/>
    <n v="30.5"/>
    <n v="62.5"/>
    <n v="1439.2070484581498"/>
    <n v="1615.8370044052863"/>
    <n v="0.5"/>
    <n v="321.10000000000002"/>
    <n v="34"/>
    <n v="229.1"/>
    <n v="30.5"/>
    <n v="345.87251828631133"/>
    <n v="7964.51"/>
    <n v="8941.9725909090921"/>
    <n v="11.94"/>
    <n v="0"/>
    <n v="8.07"/>
    <n v="56.9"/>
    <n v="30.25"/>
    <n v="6"/>
    <n v="47.76"/>
    <n v="50.758113294797688"/>
    <n v="3045.4867976878613"/>
    <n v="3420.6353986757749"/>
    <n v="3.42"/>
    <n v="3.93"/>
    <n v="0.28299999999999997"/>
    <n v="3.76"/>
    <n v="0.29299999999999998"/>
    <n v="56.560837004405286"/>
    <n v="4.0729559471365633"/>
    <n v="54.114185022026426"/>
    <n v="4.2168766519823784"/>
    <n v="63.502394273127756"/>
    <n v="4.5728187224669599"/>
    <n v="60.755471365638762"/>
    <n v="4.7344024229074879"/>
    <n v="3.13"/>
    <n v="0.155"/>
    <n v="2.06"/>
    <n v="0.22900000000000001"/>
    <n v="0.63"/>
    <n v="5.8000000000000003E-2"/>
    <n v="1.42"/>
    <n v="7.5999999999999998E-2"/>
    <n v="50.176413000000004"/>
    <n v="4.6194158000000005"/>
    <n v="113.096042"/>
    <n v="6.0530276000000001"/>
    <n v="56.334427322727272"/>
    <n v="5.1863441027272739"/>
    <n v="126.97601079090909"/>
    <n v="6.7958991690909087"/>
    <n v="2.4"/>
    <n v="0.22900000000000001"/>
    <n v="0.24"/>
    <n v="0.14399999999999999"/>
    <n v="73.091683144508679"/>
    <n v="6.9741647667052025"/>
    <n v="7.3091683144508668"/>
    <n v="4.3855009886705201"/>
    <n v="82.062026075880198"/>
    <n v="7.8300849880735681"/>
    <n v="8.2062026075880183"/>
    <n v="4.9237215645528112"/>
    <n v="0.7306210334558334"/>
    <n v="0.39908690051343365"/>
    <n v="4.9896755261283339"/>
    <n v="-1.8571313155368566E-3"/>
    <n v="-4.2594754943505887E-3"/>
    <n v="0.44761105132298284"/>
    <n v="-8.8695092112931722"/>
    <n v="1.6081742644628087E-2"/>
  </r>
  <r>
    <n v="2020"/>
    <n v="15"/>
    <x v="14"/>
    <s v="3"/>
    <n v="304"/>
    <n v="584"/>
    <x v="6"/>
    <s v="MAP"/>
    <x v="0"/>
    <n v="112"/>
    <x v="0"/>
    <n v="45"/>
    <x v="1"/>
    <n v="0"/>
    <n v="10"/>
    <n v="0"/>
    <n v="7.4"/>
    <n v="7.2"/>
    <n v="2.2000000000000002"/>
    <n v="16"/>
    <n v="12"/>
    <n v="9"/>
    <n v="12.330457010185743"/>
    <n v="18.799999999999997"/>
    <n v="769"/>
    <n v="3181"/>
    <n v="387"/>
    <n v="15"/>
    <n v="21.122154494648097"/>
    <n v="2.202155141"/>
    <m/>
    <m/>
    <n v="11.4"/>
    <n v="3.2"/>
    <n v="4.0233316620000004"/>
    <n v="5.64"/>
    <n v="4.7"/>
    <n v="1.7"/>
    <n v="2.730851194"/>
    <n v="3.94"/>
    <n v="0.66700000000000004"/>
    <n v="88.8"/>
    <n v="30.5"/>
    <n v="58.3"/>
    <n v="1342.4923348017619"/>
    <n v="1507.252757709251"/>
    <n v="0.5"/>
    <n v="374.4"/>
    <n v="34"/>
    <n v="264"/>
    <n v="30.5"/>
    <n v="342.978848413631"/>
    <n v="7897.88"/>
    <n v="8867.1652727272722"/>
    <n v="14.01"/>
    <n v="0"/>
    <n v="8.65"/>
    <n v="57.2"/>
    <n v="30.25"/>
    <n v="6"/>
    <n v="56.04"/>
    <n v="59.182127167630057"/>
    <n v="3550.9276300578035"/>
    <n v="3988.3373517603786"/>
    <n v="3.99"/>
    <n v="3.89"/>
    <n v="0.27100000000000002"/>
    <n v="3.83"/>
    <n v="0.27600000000000002"/>
    <n v="52.222951823788542"/>
    <n v="3.6381542273127749"/>
    <n v="51.417456422907485"/>
    <n v="3.7052788440528635"/>
    <n v="58.632132274889862"/>
    <n v="4.0846549733920696"/>
    <n v="57.727780620264312"/>
    <n v="4.1600176112775324"/>
    <n v="3.14"/>
    <n v="0.16700000000000001"/>
    <n v="2.0099999999999998"/>
    <n v="0.221"/>
    <n v="0.72"/>
    <n v="7.3999999999999996E-2"/>
    <n v="1.3"/>
    <n v="7.8E-2"/>
    <n v="56.864736000000001"/>
    <n v="5.8444311999999998"/>
    <n v="102.67244000000001"/>
    <n v="6.1603463999999999"/>
    <n v="63.843589963636362"/>
    <n v="6.5617023018181815"/>
    <n v="115.27314854545456"/>
    <n v="6.916388912727272"/>
    <n v="2.4300000000000002"/>
    <n v="0.24"/>
    <n v="0.25"/>
    <n v="0.14199999999999999"/>
    <n v="86.287541410404629"/>
    <n v="8.5222263121387272"/>
    <n v="8.8773190751445092"/>
    <n v="5.0423172346820806"/>
    <n v="96.877376038045199"/>
    <n v="9.5681359049921166"/>
    <n v="9.9668082343667894"/>
    <n v="5.6611470771203365"/>
    <n v="0.86252621320801071"/>
    <n v="0.48767257415861959"/>
    <n v="17.605274483563971"/>
    <n v="6.7329737929117742E-2"/>
    <n v="0.15442600442458199"/>
    <m/>
    <m/>
    <m/>
  </r>
  <r>
    <n v="2020"/>
    <n v="15"/>
    <x v="14"/>
    <s v="3"/>
    <n v="305"/>
    <n v="585"/>
    <x v="2"/>
    <s v="MAP"/>
    <x v="0"/>
    <n v="112"/>
    <x v="2"/>
    <n v="135"/>
    <x v="1"/>
    <n v="0"/>
    <n v="10"/>
    <n v="0"/>
    <n v="7.4"/>
    <n v="7.2"/>
    <n v="2.2000000000000002"/>
    <n v="16"/>
    <n v="12"/>
    <n v="9"/>
    <n v="12.330457010185743"/>
    <n v="18.799999999999997"/>
    <n v="769"/>
    <n v="3181"/>
    <n v="387"/>
    <n v="15"/>
    <n v="21.122154494648097"/>
    <n v="2.202155141"/>
    <m/>
    <m/>
    <n v="11.4"/>
    <n v="3.2"/>
    <n v="4.0233316620000004"/>
    <n v="5.64"/>
    <n v="4.7"/>
    <n v="1.7"/>
    <n v="2.730851194"/>
    <n v="3.94"/>
    <n v="0.63019999999999998"/>
    <n v="102.2"/>
    <n v="30.5"/>
    <n v="71.7"/>
    <n v="1651.0583259911893"/>
    <n v="1853.6882114537443"/>
    <n v="0.52"/>
    <n v="432.3"/>
    <n v="34"/>
    <n v="295.7"/>
    <n v="30.5"/>
    <n v="346.23148380617624"/>
    <n v="7972.78"/>
    <n v="8951.2575454545458"/>
    <n v="13.26"/>
    <n v="0"/>
    <n v="8.2200000000000006"/>
    <n v="56.9"/>
    <n v="30.25"/>
    <n v="6"/>
    <n v="53.04"/>
    <n v="56.277586127167631"/>
    <n v="3376.6551676300578"/>
    <n v="3792.5976905517605"/>
    <n v="3.79"/>
    <n v="4.07"/>
    <n v="0.377"/>
    <n v="3.71"/>
    <n v="0.30199999999999999"/>
    <n v="67.198073867841401"/>
    <n v="6.2244898889867839"/>
    <n v="61.254263894273123"/>
    <n v="4.986196144493392"/>
    <n v="75.445110206167399"/>
    <n v="6.9884045571806164"/>
    <n v="68.771832644933909"/>
    <n v="5.5981383985903079"/>
    <n v="3.27"/>
    <n v="0.20599999999999999"/>
    <n v="1.92"/>
    <n v="0.23799999999999999"/>
    <n v="0.7"/>
    <n v="9.5000000000000001E-2"/>
    <n v="1.36"/>
    <n v="8.5000000000000006E-2"/>
    <n v="55.809459999999994"/>
    <n v="7.574141"/>
    <n v="108.42980800000001"/>
    <n v="6.7768630000000005"/>
    <n v="62.658802818181812"/>
    <n v="8.5036946681818186"/>
    <n v="121.73710261818182"/>
    <n v="7.6085689136363639"/>
    <n v="2.2400000000000002"/>
    <n v="0.26900000000000002"/>
    <n v="0.26"/>
    <n v="0.13700000000000001"/>
    <n v="75.637075754913312"/>
    <n v="9.083202400924856"/>
    <n v="8.7793034358381501"/>
    <n v="4.6260175796531797"/>
    <n v="84.919807779379937"/>
    <n v="10.19795905922018"/>
    <n v="9.8567634029637414"/>
    <n v="5.1937561007924335"/>
    <n v="0.75606465849710991"/>
    <n v="0.17325788411858953"/>
    <n v="4.4185014114945229"/>
    <n v="4.1493731314088865E-2"/>
    <n v="9.5169108518552439E-2"/>
    <m/>
    <m/>
    <m/>
  </r>
  <r>
    <n v="2020"/>
    <n v="15"/>
    <x v="14"/>
    <s v="3"/>
    <n v="306"/>
    <n v="586"/>
    <x v="0"/>
    <s v="MAP_ES"/>
    <x v="0"/>
    <n v="112"/>
    <x v="0"/>
    <n v="45"/>
    <x v="0"/>
    <n v="11"/>
    <n v="10"/>
    <n v="0"/>
    <n v="7.4"/>
    <n v="7.2"/>
    <n v="2.2000000000000002"/>
    <n v="16"/>
    <n v="12"/>
    <n v="9"/>
    <n v="12.330457010185743"/>
    <n v="18.799999999999997"/>
    <n v="769"/>
    <n v="3181"/>
    <n v="387"/>
    <n v="15"/>
    <n v="21.122154494648097"/>
    <n v="2.202155141"/>
    <m/>
    <m/>
    <n v="11.4"/>
    <n v="3.2"/>
    <n v="4.0233316620000004"/>
    <n v="5.64"/>
    <n v="4.7"/>
    <n v="1.7"/>
    <n v="2.730851194"/>
    <n v="3.94"/>
    <n v="0.64300000000000002"/>
    <n v="85.8"/>
    <n v="30.5"/>
    <n v="55.3"/>
    <n v="1273.4103964757708"/>
    <n v="1429.6925814977972"/>
    <n v="0.56000000000000005"/>
    <n v="282.10000000000002"/>
    <n v="34"/>
    <n v="203.4"/>
    <n v="30.5"/>
    <n v="390.26199113260776"/>
    <n v="8986.68"/>
    <n v="10089.590727272727"/>
    <n v="10.28"/>
    <n v="0"/>
    <n v="8.36"/>
    <n v="56.9"/>
    <n v="30.25"/>
    <n v="6"/>
    <n v="41.12"/>
    <n v="43.563431213872832"/>
    <n v="2613.8058728323699"/>
    <n v="2935.7792326221752"/>
    <n v="2.93"/>
    <n v="4.04"/>
    <n v="0.3"/>
    <n v="3.92"/>
    <n v="0.28899999999999998"/>
    <n v="51.445780017621139"/>
    <n v="3.8202311894273122"/>
    <n v="49.917687541850214"/>
    <n v="3.6801560458149774"/>
    <n v="57.759580292511004"/>
    <n v="4.2890777444933912"/>
    <n v="56.043949194713647"/>
    <n v="4.1318115605286332"/>
    <n v="3.28"/>
    <n v="0.16500000000000001"/>
    <n v="2.13"/>
    <n v="0.249"/>
    <n v="0.59"/>
    <n v="5.8999999999999997E-2"/>
    <n v="1.41"/>
    <n v="7.8E-2"/>
    <n v="53.021411999999998"/>
    <n v="5.3021411999999994"/>
    <n v="126.712188"/>
    <n v="7.0096103999999997"/>
    <n v="59.528585290909092"/>
    <n v="5.952858529090908"/>
    <n v="142.26322925454545"/>
    <n v="7.8698807672727273"/>
    <n v="2.4900000000000002"/>
    <n v="0.23599999999999999"/>
    <n v="0.24"/>
    <n v="0.14499999999999999"/>
    <n v="65.083766233526021"/>
    <n v="6.1685818598843918"/>
    <n v="6.2731340947976877"/>
    <n v="3.7900185156069361"/>
    <n v="73.071319362186031"/>
    <n v="6.9256350881429309"/>
    <n v="7.0430187337046766"/>
    <n v="4.2551571516132416"/>
    <n v="0.65057427194176154"/>
    <n v="0.35298853660259583"/>
    <n v="-5.7849059417294386"/>
    <n v="-4.9223640614702189E-3"/>
    <n v="-1.1289825829060135E-2"/>
    <n v="0.38683246832847651"/>
    <n v="-52.947342488893149"/>
    <n v="0.11371643338842978"/>
  </r>
  <r>
    <n v="2020"/>
    <n v="15"/>
    <x v="14"/>
    <s v="3"/>
    <n v="307"/>
    <n v="587"/>
    <x v="8"/>
    <s v="MES10"/>
    <x v="0"/>
    <n v="112"/>
    <x v="0"/>
    <n v="45"/>
    <x v="0"/>
    <n v="11"/>
    <n v="10"/>
    <n v="0"/>
    <n v="7.4"/>
    <n v="7.2"/>
    <n v="2.2000000000000002"/>
    <n v="16"/>
    <n v="12"/>
    <n v="9"/>
    <n v="12.330457010185743"/>
    <n v="18.799999999999997"/>
    <n v="769"/>
    <n v="3181"/>
    <n v="387"/>
    <n v="15"/>
    <n v="21.122154494648097"/>
    <n v="2.202155141"/>
    <m/>
    <m/>
    <n v="11.4"/>
    <n v="3.2"/>
    <n v="4.0233316620000004"/>
    <n v="5.64"/>
    <n v="4.7"/>
    <n v="1.7"/>
    <n v="2.730851194"/>
    <n v="3.94"/>
    <n v="0.57399999999999995"/>
    <n v="89.5"/>
    <n v="30.5"/>
    <n v="59"/>
    <n v="1358.6114537444932"/>
    <n v="1525.3501321585902"/>
    <n v="0.44"/>
    <n v="357.2"/>
    <n v="34"/>
    <n v="265.8"/>
    <n v="30.5"/>
    <n v="320.33415841584161"/>
    <n v="7376.43"/>
    <n v="8281.7191363636375"/>
    <n v="11.14"/>
    <n v="0"/>
    <n v="8.0299999999999994"/>
    <n v="56.8"/>
    <n v="30.25"/>
    <n v="6"/>
    <n v="44.560000000000009"/>
    <n v="47.377840462427748"/>
    <n v="2842.6704277456647"/>
    <n v="3192.8357395270623"/>
    <n v="3.19"/>
    <n v="4.1399999999999997"/>
    <n v="0.312"/>
    <n v="4.05"/>
    <n v="0.29399999999999998"/>
    <n v="56.246514185022022"/>
    <n v="4.2388677356828186"/>
    <n v="55.023763876651977"/>
    <n v="3.9943176740088102"/>
    <n v="63.149495471365633"/>
    <n v="4.7590924123348008"/>
    <n v="61.7766803524229"/>
    <n v="4.4845293885462549"/>
    <n v="3.28"/>
    <n v="0.16400000000000001"/>
    <n v="2.0499999999999998"/>
    <n v="0.23499999999999999"/>
    <n v="0.88"/>
    <n v="8.1000000000000003E-2"/>
    <n v="1.32"/>
    <n v="9.1999999999999998E-2"/>
    <n v="64.91258400000001"/>
    <n v="5.9749083000000009"/>
    <n v="97.368876"/>
    <n v="6.7863156000000009"/>
    <n v="72.879128400000013"/>
    <n v="6.7081925004545466"/>
    <n v="109.31869259999999"/>
    <n v="7.6191816054545463"/>
    <n v="2.46"/>
    <n v="0.24299999999999999"/>
    <n v="0.25"/>
    <n v="0.151"/>
    <n v="69.929692522543348"/>
    <n v="6.9076891394219651"/>
    <n v="7.1066760693641617"/>
    <n v="4.2924323458959535"/>
    <n v="78.511972968491847"/>
    <n v="7.7554509883510239"/>
    <n v="7.9788590415133998"/>
    <n v="4.819230861074093"/>
    <n v="0.6990139236369165"/>
    <n v="0.39528292499240691"/>
    <n v="-7.2539121620836033E-2"/>
    <n v="3.0303188640123775E-2"/>
    <n v="6.9502726238815996E-2"/>
    <n v="0.43811189646128118"/>
    <n v="-29.578569133903411"/>
    <n v="9.0925600495867856E-2"/>
  </r>
  <r>
    <n v="2020"/>
    <n v="15"/>
    <x v="14"/>
    <s v="3"/>
    <n v="308"/>
    <n v="588"/>
    <x v="3"/>
    <s v="MESZ"/>
    <x v="0"/>
    <n v="112"/>
    <x v="0"/>
    <n v="45"/>
    <x v="0"/>
    <n v="11"/>
    <n v="10"/>
    <n v="0"/>
    <n v="7.4"/>
    <n v="7.2"/>
    <n v="2.2000000000000002"/>
    <n v="16"/>
    <n v="12"/>
    <n v="9"/>
    <n v="12.330457010185743"/>
    <n v="18.799999999999997"/>
    <n v="769"/>
    <n v="3181"/>
    <n v="387"/>
    <n v="15"/>
    <n v="21.122154494648097"/>
    <n v="2.202155141"/>
    <m/>
    <m/>
    <n v="11.4"/>
    <n v="3.2"/>
    <n v="4.0233316620000004"/>
    <n v="5.64"/>
    <n v="4.7"/>
    <n v="1.7"/>
    <n v="2.730851194"/>
    <n v="3.94"/>
    <n v="0.58830000000000005"/>
    <n v="91"/>
    <n v="30.5"/>
    <n v="60.5"/>
    <n v="1393.1524229074889"/>
    <n v="1564.1302202643171"/>
    <n v="0.52"/>
    <n v="423.2"/>
    <n v="34"/>
    <n v="298.10000000000002"/>
    <n v="30.5"/>
    <n v="357.53340184994869"/>
    <n v="8233.0300000000007"/>
    <n v="9243.4473181818194"/>
    <n v="12.25"/>
    <n v="0"/>
    <n v="8.32"/>
    <n v="57.6"/>
    <n v="30.25"/>
    <n v="6"/>
    <n v="49"/>
    <n v="51.93433526011561"/>
    <n v="3116.0601156069365"/>
    <n v="3499.9020662112453"/>
    <n v="3.5"/>
    <n v="4.25"/>
    <n v="0.33100000000000002"/>
    <n v="4.05"/>
    <n v="0.30499999999999999"/>
    <n v="59.208977973568281"/>
    <n v="4.6113345198237887"/>
    <n v="56.422673127753306"/>
    <n v="4.2491148898678412"/>
    <n v="66.475534361233471"/>
    <n v="5.1772710290748893"/>
    <n v="63.347273920704843"/>
    <n v="4.770597171806167"/>
    <n v="3.3"/>
    <n v="0.16700000000000001"/>
    <n v="1.96"/>
    <n v="0.23799999999999999"/>
    <n v="0.83"/>
    <n v="6.4000000000000001E-2"/>
    <n v="1.52"/>
    <n v="8.6999999999999994E-2"/>
    <n v="68.334149000000011"/>
    <n v="5.2691392000000006"/>
    <n v="125.14205600000001"/>
    <n v="7.1627361000000001"/>
    <n v="76.720612740909104"/>
    <n v="5.9158062836363641"/>
    <n v="140.50039923636365"/>
    <n v="8.0417991668181816"/>
    <n v="2.52"/>
    <n v="0.222"/>
    <n v="0.22"/>
    <n v="0.14199999999999999"/>
    <n v="78.524714913294801"/>
    <n v="6.9176534566473995"/>
    <n v="6.8553322543352611"/>
    <n v="4.4248053641618492"/>
    <n v="88.161839016290074"/>
    <n v="7.7666381990541264"/>
    <n v="7.6966684855491341"/>
    <n v="4.9678496588544396"/>
    <n v="0.78492936396535073"/>
    <n v="0.39585311921784538"/>
    <n v="6.7511570269165633"/>
    <n v="1.2943210726455353E-2"/>
    <n v="2.9686263134071911E-2"/>
    <n v="0.45162269625949453"/>
    <n v="-1.6634485262504148"/>
    <n v="0.12934537880165289"/>
  </r>
  <r>
    <n v="2020"/>
    <n v="15"/>
    <x v="14"/>
    <s v="3"/>
    <n v="309"/>
    <n v="589"/>
    <x v="1"/>
    <s v="MAP"/>
    <x v="0"/>
    <n v="112"/>
    <x v="1"/>
    <n v="90"/>
    <x v="1"/>
    <n v="0"/>
    <n v="10"/>
    <n v="0"/>
    <n v="7.4"/>
    <n v="7.2"/>
    <n v="2.2000000000000002"/>
    <n v="16"/>
    <n v="12"/>
    <n v="9"/>
    <n v="12.330457010185743"/>
    <n v="18.799999999999997"/>
    <n v="769"/>
    <n v="3181"/>
    <n v="387"/>
    <n v="15"/>
    <n v="21.122154494648097"/>
    <n v="2.202155141"/>
    <m/>
    <m/>
    <n v="11.4"/>
    <n v="3.2"/>
    <n v="4.0233316620000004"/>
    <n v="5.64"/>
    <n v="4.7"/>
    <n v="1.7"/>
    <n v="2.730851194"/>
    <n v="3.94"/>
    <n v="0.63500000000000001"/>
    <n v="103.6"/>
    <n v="30.5"/>
    <n v="73.099999999999994"/>
    <n v="1683.2965638766518"/>
    <n v="1889.8829603524227"/>
    <n v="0.76"/>
    <n v="409.5"/>
    <n v="34"/>
    <n v="283.8"/>
    <n v="30.5"/>
    <n v="512.67110519307596"/>
    <n v="11805.44"/>
    <n v="13254.289454545455"/>
    <n v="14.87"/>
    <n v="0"/>
    <n v="7.96"/>
    <n v="56.6"/>
    <n v="30.25"/>
    <n v="6"/>
    <n v="59.48"/>
    <n v="63.28947052023122"/>
    <n v="3797.3682312138731"/>
    <n v="4265.1349542406733"/>
    <n v="4.26"/>
    <n v="4.0599999999999996"/>
    <n v="0.35799999999999998"/>
    <n v="3.81"/>
    <n v="0.30199999999999999"/>
    <n v="68.341840493392056"/>
    <n v="6.0262016986784133"/>
    <n v="64.133599083700432"/>
    <n v="5.0835556229074887"/>
    <n v="76.729248190308354"/>
    <n v="6.7657809980616728"/>
    <n v="72.00454078942731"/>
    <n v="5.7074465402643169"/>
    <n v="3.6"/>
    <n v="0.221"/>
    <n v="1.91"/>
    <n v="0.27"/>
    <n v="0.76"/>
    <n v="9.7000000000000003E-2"/>
    <n v="1.26"/>
    <n v="0.10100000000000001"/>
    <n v="89.721344000000002"/>
    <n v="11.4512768"/>
    <n v="148.74854400000001"/>
    <n v="11.923494400000001"/>
    <n v="100.73259985454546"/>
    <n v="12.856660770909091"/>
    <n v="167.00404712727274"/>
    <n v="13.386832349090909"/>
    <n v="2.39"/>
    <n v="0.25600000000000001"/>
    <n v="0.25"/>
    <n v="0.14699999999999999"/>
    <n v="90.757100726011572"/>
    <n v="9.7212626719075157"/>
    <n v="9.4934205780346836"/>
    <n v="5.5821312998843933"/>
    <n v="101.89547217874936"/>
    <n v="10.914326727096165"/>
    <n v="10.65852219442985"/>
    <n v="6.2672110503247502"/>
    <n v="0.9072037183053363"/>
    <n v="0.27814288295352102"/>
    <n v="11.878166158229705"/>
    <n v="0.11856652775561395"/>
    <n v="0.2719415774211329"/>
    <m/>
    <m/>
    <m/>
  </r>
  <r>
    <n v="2020"/>
    <n v="15"/>
    <x v="14"/>
    <s v="3"/>
    <n v="310"/>
    <n v="590"/>
    <x v="9"/>
    <s v="MAP_AS"/>
    <x v="0"/>
    <n v="112"/>
    <x v="0"/>
    <n v="45"/>
    <x v="2"/>
    <n v="45"/>
    <n v="10"/>
    <n v="0"/>
    <n v="7.4"/>
    <n v="7.2"/>
    <n v="2.2000000000000002"/>
    <n v="16"/>
    <n v="12"/>
    <n v="9"/>
    <n v="12.330457010185743"/>
    <n v="18.799999999999997"/>
    <n v="769"/>
    <n v="3181"/>
    <n v="387"/>
    <n v="15"/>
    <n v="21.122154494648097"/>
    <n v="2.202155141"/>
    <m/>
    <m/>
    <n v="11.4"/>
    <n v="3.2"/>
    <n v="4.0233316620000004"/>
    <n v="5.64"/>
    <n v="4.7"/>
    <n v="1.7"/>
    <n v="2.730851194"/>
    <n v="3.94"/>
    <n v="0.67849999999999999"/>
    <n v="99.7"/>
    <n v="30.5"/>
    <n v="69.2"/>
    <n v="1593.4900440528634"/>
    <n v="1789.0547312775329"/>
    <n v="0.7"/>
    <n v="469.6"/>
    <n v="34"/>
    <n v="315.5"/>
    <n v="30.5"/>
    <n v="457.98898071625342"/>
    <n v="10546.26"/>
    <n v="11840.573727272727"/>
    <n v="13.62"/>
    <n v="0"/>
    <n v="8.06"/>
    <n v="57"/>
    <n v="30.25"/>
    <n v="6"/>
    <n v="54.48"/>
    <n v="57.906256647398834"/>
    <n v="3474.3753988439303"/>
    <n v="3902.3552775197049"/>
    <n v="3.9"/>
    <n v="3.98"/>
    <n v="0.27800000000000002"/>
    <n v="3.6"/>
    <n v="0.34"/>
    <n v="63.420903753303968"/>
    <n v="4.4299023224669609"/>
    <n v="57.365641585903091"/>
    <n v="5.4178661497797362"/>
    <n v="71.204378304845818"/>
    <n v="4.973572152951542"/>
    <n v="64.405970325991206"/>
    <n v="6.0827860863436127"/>
    <n v="3.29"/>
    <n v="0.183"/>
    <n v="1.96"/>
    <n v="0.27500000000000002"/>
    <n v="0.8"/>
    <n v="0.1"/>
    <n v="1.1499999999999999"/>
    <n v="0.105"/>
    <n v="84.370080000000002"/>
    <n v="10.54626"/>
    <n v="121.28199000000001"/>
    <n v="11.073573"/>
    <n v="94.724589818181826"/>
    <n v="11.840573727272728"/>
    <n v="136.16659786363638"/>
    <n v="12.432602413636362"/>
    <n v="2.37"/>
    <n v="0.24099999999999999"/>
    <n v="0.25"/>
    <n v="0.14899999999999999"/>
    <n v="82.342696952601159"/>
    <n v="8.3732447112138715"/>
    <n v="8.6859384971098255"/>
    <n v="5.1768193442774564"/>
    <n v="92.448391578602212"/>
    <n v="9.4008701984992094"/>
    <n v="9.7519400399369403"/>
    <n v="5.8121562638024171"/>
    <n v="0.82309373319678214"/>
    <n v="0.47914730879200862"/>
    <n v="15.694561722660112"/>
    <n v="0.18092097612826533"/>
    <n v="0.41495636726666357"/>
    <n v="0.12915902808449817"/>
    <n v="8.5367839448823357"/>
    <n v="0.12919116474747472"/>
  </r>
  <r>
    <n v="2020"/>
    <n v="15"/>
    <x v="14"/>
    <s v="4"/>
    <n v="401"/>
    <n v="591"/>
    <x v="7"/>
    <s v="Urea"/>
    <x v="0"/>
    <n v="112"/>
    <x v="3"/>
    <n v="0"/>
    <x v="1"/>
    <n v="0"/>
    <n v="10"/>
    <n v="2.7E-2"/>
    <n v="7.4"/>
    <n v="7.2"/>
    <n v="2.4"/>
    <n v="21"/>
    <n v="15"/>
    <n v="10"/>
    <n v="12.49788765727981"/>
    <n v="22.1"/>
    <n v="735"/>
    <n v="2968"/>
    <n v="356"/>
    <n v="11"/>
    <n v="19.697662635639333"/>
    <n v="1.9202137269999999"/>
    <m/>
    <m/>
    <n v="5.8"/>
    <n v="2.5"/>
    <n v="2.05596449"/>
    <n v="3.46"/>
    <n v="4.0999999999999996"/>
    <n v="1.8"/>
    <n v="2.328043004"/>
    <n v="3.12"/>
    <n v="0.6583"/>
    <n v="126.4"/>
    <n v="30.5"/>
    <n v="95.9"/>
    <n v="2208.3192951541851"/>
    <n v="2479.3402995594715"/>
    <n v="0.44"/>
    <n v="375.7"/>
    <n v="34"/>
    <n v="260.10000000000002"/>
    <n v="30.5"/>
    <n v="295.65115598478201"/>
    <n v="6808.05"/>
    <n v="7643.5834090909093"/>
    <n v="13.93"/>
    <n v="0"/>
    <n v="8.9"/>
    <n v="57.5"/>
    <n v="30.75"/>
    <n v="6"/>
    <n v="54.81398373983739"/>
    <n v="57.728947036984813"/>
    <n v="3463.7368222190889"/>
    <n v="3890.4062216833495"/>
    <n v="3.89"/>
    <n v="3.63"/>
    <n v="0.25800000000000001"/>
    <n v="3.92"/>
    <n v="0.253"/>
    <n v="80.16199041409692"/>
    <n v="5.697463781497798"/>
    <n v="86.566116370044057"/>
    <n v="5.5870478167400881"/>
    <n v="90.000052874008816"/>
    <n v="6.3966979728634366"/>
    <n v="97.19013974273129"/>
    <n v="6.2727309578854618"/>
    <n v="3.06"/>
    <n v="0.13900000000000001"/>
    <n v="2.09"/>
    <n v="0.23499999999999999"/>
    <n v="0.7"/>
    <n v="6.2E-2"/>
    <n v="1.35"/>
    <n v="8.1000000000000003E-2"/>
    <n v="47.656349999999996"/>
    <n v="4.2209909999999997"/>
    <n v="91.908675000000017"/>
    <n v="5.5145205000000006"/>
    <n v="53.505083863636365"/>
    <n v="4.7390217136363635"/>
    <n v="103.1883760227273"/>
    <n v="6.1913025613636377"/>
    <n v="2.3199999999999998"/>
    <n v="0.22700000000000001"/>
    <n v="0.25"/>
    <n v="0.14499999999999999"/>
    <n v="80.358694275482861"/>
    <n v="7.8626825864373311"/>
    <n v="8.6593420555477234"/>
    <n v="5.0224183922176788"/>
    <n v="90.220897663837576"/>
    <n v="8.8276481765910049"/>
    <n v="9.7220794896376717"/>
    <n v="5.6388061039898485"/>
    <n v="0.80326173557443414"/>
    <m/>
    <m/>
    <m/>
    <m/>
    <m/>
    <m/>
    <m/>
  </r>
  <r>
    <n v="2020"/>
    <n v="15"/>
    <x v="14"/>
    <s v="4"/>
    <n v="402"/>
    <n v="592"/>
    <x v="6"/>
    <s v="MAP"/>
    <x v="0"/>
    <n v="112"/>
    <x v="0"/>
    <n v="45"/>
    <x v="1"/>
    <n v="0"/>
    <n v="10"/>
    <n v="2.7E-2"/>
    <n v="7.4"/>
    <n v="7.2"/>
    <n v="2.4"/>
    <n v="21"/>
    <n v="15"/>
    <n v="10"/>
    <n v="12.49788765727981"/>
    <n v="22.1"/>
    <n v="735"/>
    <n v="2968"/>
    <n v="356"/>
    <n v="11"/>
    <n v="19.697662635639333"/>
    <n v="1.9202137269999999"/>
    <m/>
    <m/>
    <n v="5.8"/>
    <n v="2.5"/>
    <n v="2.05596449"/>
    <n v="3.46"/>
    <n v="4.0999999999999996"/>
    <n v="1.8"/>
    <n v="2.328043004"/>
    <n v="3.12"/>
    <n v="0.57179999999999997"/>
    <n v="87.8"/>
    <n v="30.5"/>
    <n v="57.3"/>
    <n v="1319.4650220264316"/>
    <n v="1481.3993656387663"/>
    <n v="0.46"/>
    <n v="355.3"/>
    <n v="34"/>
    <n v="258.60000000000002"/>
    <n v="30.5"/>
    <n v="326.56707127295363"/>
    <n v="7519.96"/>
    <n v="8442.8641818181823"/>
    <n v="12.52"/>
    <n v="0"/>
    <n v="8.92"/>
    <n v="57.9"/>
    <n v="30.75"/>
    <n v="6"/>
    <n v="49.265691056910569"/>
    <n v="51.874209727900741"/>
    <n v="3112.4525836740445"/>
    <n v="3495.8501519357105"/>
    <n v="3.49"/>
    <n v="3.98"/>
    <n v="0.27100000000000002"/>
    <n v="4"/>
    <n v="0.26500000000000001"/>
    <n v="52.514707876651983"/>
    <n v="3.57575020969163"/>
    <n v="52.778600881057265"/>
    <n v="3.4965823083700438"/>
    <n v="58.959694752422905"/>
    <n v="4.0145922808810575"/>
    <n v="59.255974625550657"/>
    <n v="3.9257083189427311"/>
    <n v="3.17"/>
    <n v="0.14499999999999999"/>
    <n v="1.89"/>
    <n v="0.22"/>
    <n v="0.53"/>
    <n v="5.0999999999999997E-2"/>
    <n v="1.39"/>
    <n v="7.9000000000000001E-2"/>
    <n v="39.855787999999997"/>
    <n v="3.8351795999999996"/>
    <n v="104.52744399999999"/>
    <n v="5.9407684000000005"/>
    <n v="44.747180163636365"/>
    <n v="4.3058607327272718"/>
    <n v="117.35581212727271"/>
    <n v="6.6698627036363645"/>
    <n v="2.4"/>
    <n v="0.22700000000000001"/>
    <n v="0.24"/>
    <n v="0.14899999999999999"/>
    <n v="74.698862008177073"/>
    <n v="7.0652673649400803"/>
    <n v="7.4698862008177063"/>
    <n v="4.6375543496743266"/>
    <n v="83.866449618271531"/>
    <n v="7.9323683597281818"/>
    <n v="8.3866449618271517"/>
    <n v="5.2067087471343578"/>
    <n v="0.74668631792876317"/>
    <n v="0.40430012027156886"/>
    <n v="6.6611144874602362"/>
    <n v="-1.9150464612101025E-2"/>
    <n v="-4.3923083972708776E-2"/>
    <m/>
    <m/>
    <m/>
  </r>
  <r>
    <n v="2020"/>
    <n v="15"/>
    <x v="14"/>
    <s v="4"/>
    <n v="403"/>
    <n v="593"/>
    <x v="8"/>
    <s v="MES10"/>
    <x v="0"/>
    <n v="112"/>
    <x v="0"/>
    <n v="45"/>
    <x v="0"/>
    <n v="11"/>
    <n v="10"/>
    <n v="2.7E-2"/>
    <n v="7.4"/>
    <n v="7.2"/>
    <n v="2.4"/>
    <n v="21"/>
    <n v="15"/>
    <n v="10"/>
    <n v="12.49788765727981"/>
    <n v="22.1"/>
    <n v="735"/>
    <n v="2968"/>
    <n v="356"/>
    <n v="11"/>
    <n v="19.697662635639333"/>
    <n v="1.9202137269999999"/>
    <m/>
    <m/>
    <n v="5.8"/>
    <n v="2.5"/>
    <n v="2.05596449"/>
    <n v="3.46"/>
    <n v="4.0999999999999996"/>
    <n v="1.8"/>
    <n v="2.328043004"/>
    <n v="3.12"/>
    <n v="0.65069999999999995"/>
    <n v="97.3"/>
    <n v="30.5"/>
    <n v="66.8"/>
    <n v="1538.2244933920704"/>
    <n v="1727.0065903083698"/>
    <n v="0.52"/>
    <n v="396.8"/>
    <n v="34"/>
    <n v="284"/>
    <n v="30.5"/>
    <n v="363.34068357221611"/>
    <n v="8366.76"/>
    <n v="9393.5896363636366"/>
    <n v="13.93"/>
    <n v="0"/>
    <n v="9.4499999999999993"/>
    <n v="58"/>
    <n v="30.75"/>
    <n v="6"/>
    <n v="54.81398373983739"/>
    <n v="57.380418816673703"/>
    <n v="3442.8251290004223"/>
    <n v="3866.9185880727468"/>
    <n v="3.87"/>
    <n v="4.1399999999999997"/>
    <n v="0.33"/>
    <n v="4.08"/>
    <n v="0.29799999999999999"/>
    <n v="63.682494026431712"/>
    <n v="5.0761408281938323"/>
    <n v="62.759559330396478"/>
    <n v="4.5839089903083696"/>
    <n v="71.498072838766504"/>
    <n v="5.6991217480176202"/>
    <n v="70.461868884581506"/>
    <n v="5.1464796391189429"/>
    <n v="3.27"/>
    <n v="0.17499999999999999"/>
    <n v="2.1"/>
    <n v="0.24299999999999999"/>
    <n v="0.57999999999999996"/>
    <n v="0.05"/>
    <n v="1.41"/>
    <n v="0.08"/>
    <n v="48.527207999999995"/>
    <n v="4.1833800000000005"/>
    <n v="117.971316"/>
    <n v="6.6934080000000007"/>
    <n v="54.482819890909084"/>
    <n v="4.6967948181818189"/>
    <n v="132.44961387272727"/>
    <n v="7.5148717090909098"/>
    <n v="2.3199999999999998"/>
    <n v="0.26"/>
    <n v="0.26"/>
    <n v="0.14599999999999999"/>
    <n v="79.873542992809789"/>
    <n v="8.951345335401097"/>
    <n v="8.951345335401097"/>
    <n v="5.0265246883406167"/>
    <n v="89.676205087381902"/>
    <n v="10.049919535654867"/>
    <n v="10.049919535654867"/>
    <n v="5.6434163546369644"/>
    <n v="0.7984121861280461"/>
    <n v="0.51222831476324504"/>
    <n v="14.907079734949932"/>
    <n v="3.659365230748194E-2"/>
    <n v="8.3930395200646657E-2"/>
    <n v="0.51303785042154226"/>
    <n v="31.701689824795185"/>
    <n v="8.1442882644628192E-2"/>
  </r>
  <r>
    <n v="2020"/>
    <n v="15"/>
    <x v="14"/>
    <s v="4"/>
    <n v="404"/>
    <n v="594"/>
    <x v="1"/>
    <s v="MAP"/>
    <x v="0"/>
    <n v="112"/>
    <x v="1"/>
    <n v="90"/>
    <x v="1"/>
    <n v="0"/>
    <n v="10"/>
    <n v="2.7E-2"/>
    <n v="7.4"/>
    <n v="7.2"/>
    <n v="2.4"/>
    <n v="21"/>
    <n v="15"/>
    <n v="10"/>
    <n v="12.49788765727981"/>
    <n v="22.1"/>
    <n v="735"/>
    <n v="2968"/>
    <n v="356"/>
    <n v="11"/>
    <n v="19.697662635639333"/>
    <n v="1.9202137269999999"/>
    <m/>
    <m/>
    <n v="5.8"/>
    <n v="2.5"/>
    <n v="2.05596449"/>
    <n v="3.46"/>
    <n v="4.0999999999999996"/>
    <n v="1.8"/>
    <n v="2.328043004"/>
    <n v="3.12"/>
    <n v="0.65710000000000002"/>
    <n v="110.2"/>
    <n v="30.5"/>
    <n v="79.7"/>
    <n v="1835.2768281938327"/>
    <n v="2060.5153480176214"/>
    <n v="0.5"/>
    <n v="403.5"/>
    <n v="34"/>
    <n v="270.8"/>
    <n v="30.5"/>
    <n v="325.16914749661709"/>
    <n v="7487.77"/>
    <n v="8406.7235909090905"/>
    <n v="15.01"/>
    <n v="0"/>
    <n v="8.6199999999999992"/>
    <n v="57.3"/>
    <n v="30.75"/>
    <n v="6"/>
    <n v="59.063739837398366"/>
    <n v="62.395890709149853"/>
    <n v="3743.7534425489912"/>
    <n v="4204.9157984266167"/>
    <n v="4.2"/>
    <n v="4.0599999999999996"/>
    <n v="0.35499999999999998"/>
    <n v="4.17"/>
    <n v="0.29899999999999999"/>
    <n v="74.512239224669599"/>
    <n v="6.5152327400881056"/>
    <n v="76.531043735682829"/>
    <n v="5.4874777162995594"/>
    <n v="83.65692312951542"/>
    <n v="7.3148294854625551"/>
    <n v="85.92349001233481"/>
    <n v="6.1609408905726877"/>
    <n v="3.28"/>
    <n v="0.20799999999999999"/>
    <n v="2.0699999999999998"/>
    <n v="0.248"/>
    <n v="0.67"/>
    <n v="7.1999999999999995E-2"/>
    <n v="1.51"/>
    <n v="8.5999999999999993E-2"/>
    <n v="50.168059000000007"/>
    <n v="5.3911943999999998"/>
    <n v="113.06532700000001"/>
    <n v="6.4394822000000005"/>
    <n v="56.325048059090918"/>
    <n v="6.0528409854545453"/>
    <n v="126.94152622272729"/>
    <n v="7.229782288181819"/>
    <n v="2.2200000000000002"/>
    <n v="0.27500000000000002"/>
    <n v="0.27"/>
    <n v="0.13100000000000001"/>
    <n v="83.111326424587602"/>
    <n v="10.295321967009727"/>
    <n v="10.108134294882277"/>
    <n v="4.9043170097391782"/>
    <n v="93.311352849423358"/>
    <n v="11.558838753870011"/>
    <n v="11.348678049254191"/>
    <n v="5.5062104609344411"/>
    <n v="0.83077691731578873"/>
    <n v="0.29456775621483205"/>
    <n v="11.209064426962408"/>
    <n v="5.0129774881383975E-2"/>
    <n v="0.11497654789308251"/>
    <m/>
    <m/>
    <m/>
  </r>
  <r>
    <n v="2020"/>
    <n v="15"/>
    <x v="14"/>
    <s v="4"/>
    <n v="405"/>
    <n v="595"/>
    <x v="5"/>
    <s v="MAP_AS"/>
    <x v="0"/>
    <n v="112"/>
    <x v="0"/>
    <n v="45"/>
    <x v="0"/>
    <n v="11"/>
    <n v="10"/>
    <n v="2.7E-2"/>
    <n v="7.4"/>
    <n v="7.2"/>
    <n v="2.4"/>
    <n v="21"/>
    <n v="15"/>
    <n v="10"/>
    <n v="12.49788765727981"/>
    <n v="22.1"/>
    <n v="735"/>
    <n v="2968"/>
    <n v="356"/>
    <n v="11"/>
    <n v="19.697662635639333"/>
    <n v="1.9202137269999999"/>
    <m/>
    <m/>
    <n v="5.8"/>
    <n v="2.5"/>
    <n v="2.05596449"/>
    <n v="3.46"/>
    <n v="4.0999999999999996"/>
    <n v="1.8"/>
    <n v="2.328043004"/>
    <n v="3.12"/>
    <n v="0.64219999999999999"/>
    <n v="102.3"/>
    <n v="30.5"/>
    <n v="71.8"/>
    <n v="1653.3610572687223"/>
    <n v="1856.273550660793"/>
    <n v="0.68"/>
    <n v="479.3"/>
    <n v="34"/>
    <n v="307.89999999999998"/>
    <n v="30.5"/>
    <n v="423.60655737704917"/>
    <n v="9754.52"/>
    <n v="10951.665636363638"/>
    <n v="15.28"/>
    <n v="0"/>
    <n v="8.83"/>
    <n v="57.6"/>
    <n v="30.75"/>
    <n v="6"/>
    <n v="60.126178861788617"/>
    <n v="63.372297419991547"/>
    <n v="3802.3378451994927"/>
    <n v="4270.716734312703"/>
    <n v="4.2699999999999996"/>
    <n v="4.0599999999999996"/>
    <n v="0.29499999999999998"/>
    <n v="3.91"/>
    <n v="0.314"/>
    <n v="67.126458925110128"/>
    <n v="4.8774151189427304"/>
    <n v="64.646417339207048"/>
    <n v="5.191553719823788"/>
    <n v="75.364706156828191"/>
    <n v="5.476006974449338"/>
    <n v="72.580295830837002"/>
    <n v="5.8286989490748891"/>
    <n v="3.07"/>
    <n v="0.19"/>
    <n v="1.92"/>
    <n v="0.23200000000000001"/>
    <n v="0.84"/>
    <n v="0.09"/>
    <n v="1.27"/>
    <n v="9.5000000000000001E-2"/>
    <n v="81.937967999999998"/>
    <n v="8.7790680000000005"/>
    <n v="123.88240399999999"/>
    <n v="9.2667940000000009"/>
    <n v="91.993991345454546"/>
    <n v="9.8564990727272743"/>
    <n v="139.08615358181819"/>
    <n v="10.404082354545455"/>
    <n v="2.15"/>
    <n v="0.248"/>
    <n v="0.25"/>
    <n v="0.13"/>
    <n v="81.750263671789085"/>
    <n v="9.4297978560947424"/>
    <n v="9.5058446129987324"/>
    <n v="4.9430391987593403"/>
    <n v="91.783250576963198"/>
    <n v="10.587091229342732"/>
    <n v="10.672470997321305"/>
    <n v="5.5496849186070776"/>
    <n v="0.81717179793330252"/>
    <n v="0.53960709629677528"/>
    <n v="23.880371873615623"/>
    <n v="0.16319089560155572"/>
    <n v="0.37429104495769661"/>
    <n v="0.50451681078246158"/>
    <n v="68.410612210245745"/>
    <n v="0.34409839586776864"/>
  </r>
  <r>
    <n v="2020"/>
    <n v="15"/>
    <x v="14"/>
    <s v="4"/>
    <n v="406"/>
    <n v="596"/>
    <x v="3"/>
    <s v="MESZ"/>
    <x v="0"/>
    <n v="112"/>
    <x v="0"/>
    <n v="45"/>
    <x v="0"/>
    <n v="11"/>
    <n v="10"/>
    <n v="2.7E-2"/>
    <n v="7.4"/>
    <n v="7.2"/>
    <n v="2.4"/>
    <n v="21"/>
    <n v="15"/>
    <n v="10"/>
    <n v="12.49788765727981"/>
    <n v="22.1"/>
    <n v="735"/>
    <n v="2968"/>
    <n v="356"/>
    <n v="11"/>
    <n v="19.697662635639333"/>
    <n v="1.9202137269999999"/>
    <m/>
    <m/>
    <n v="5.8"/>
    <n v="2.5"/>
    <n v="2.05596449"/>
    <n v="3.46"/>
    <n v="4.0999999999999996"/>
    <n v="1.8"/>
    <n v="2.328043004"/>
    <n v="3.12"/>
    <n v="0.64280000000000004"/>
    <n v="100.3"/>
    <n v="30.5"/>
    <n v="69.8"/>
    <n v="1607.3064317180617"/>
    <n v="1804.5667665198237"/>
    <n v="0.57999999999999996"/>
    <n v="375.6"/>
    <n v="34"/>
    <n v="265.89999999999998"/>
    <n v="30.5"/>
    <n v="399.68384074941446"/>
    <n v="9203.64"/>
    <n v="10333.177636363636"/>
    <n v="12.85"/>
    <n v="0"/>
    <n v="8.51"/>
    <n v="57"/>
    <n v="30.75"/>
    <n v="6"/>
    <n v="50.564227642276414"/>
    <n v="53.481169791813514"/>
    <n v="3208.8701875088109"/>
    <n v="3604.1446515155776"/>
    <n v="3.6"/>
    <n v="3.97"/>
    <n v="0.28499999999999998"/>
    <n v="4.0999999999999996"/>
    <n v="0.28199999999999997"/>
    <n v="63.81006533920705"/>
    <n v="4.5808233303964752"/>
    <n v="65.899563700440524"/>
    <n v="4.5326041374449337"/>
    <n v="71.641300630837009"/>
    <n v="5.1430152845814971"/>
    <n v="73.987237427312763"/>
    <n v="5.0888782815859033"/>
    <n v="3.39"/>
    <n v="0.184"/>
    <n v="2.15"/>
    <n v="0.25600000000000001"/>
    <n v="1.08"/>
    <n v="0.10100000000000001"/>
    <n v="1.4"/>
    <n v="9.9000000000000005E-2"/>
    <n v="99.399311999999995"/>
    <n v="9.2956763999999996"/>
    <n v="128.85095999999999"/>
    <n v="9.1116035999999987"/>
    <n v="111.59831847272727"/>
    <n v="10.436509412727272"/>
    <n v="144.6644869090909"/>
    <n v="10.229845859999999"/>
    <n v="2.39"/>
    <n v="0.23699999999999999"/>
    <n v="0.24"/>
    <n v="0.14799999999999999"/>
    <n v="76.691997481460589"/>
    <n v="7.6050223443958807"/>
    <n v="7.7012884500211456"/>
    <n v="4.7491278775130397"/>
    <n v="86.104197172367108"/>
    <n v="8.5383659957535567"/>
    <n v="8.6464465779782866"/>
    <n v="5.3319753897532767"/>
    <n v="0.7666096065528436"/>
    <n v="0.43518684993647078"/>
    <n v="9.067658922568393"/>
    <n v="0.1305527868551295"/>
    <n v="0.29943299737415024"/>
    <n v="0.48472503543211604"/>
    <n v="7.8131501377797994"/>
    <n v="0.32825871454545452"/>
  </r>
  <r>
    <n v="2020"/>
    <n v="15"/>
    <x v="14"/>
    <s v="4"/>
    <n v="407"/>
    <n v="597"/>
    <x v="0"/>
    <s v="MAP_ES"/>
    <x v="0"/>
    <n v="112"/>
    <x v="0"/>
    <n v="45"/>
    <x v="0"/>
    <n v="11"/>
    <n v="10"/>
    <n v="2.7E-2"/>
    <n v="7.4"/>
    <n v="7.2"/>
    <n v="2.4"/>
    <n v="21"/>
    <n v="15"/>
    <n v="10"/>
    <n v="12.49788765727981"/>
    <n v="22.1"/>
    <n v="735"/>
    <n v="2968"/>
    <n v="356"/>
    <n v="11"/>
    <n v="19.697662635639333"/>
    <n v="1.9202137269999999"/>
    <m/>
    <m/>
    <n v="5.8"/>
    <n v="2.5"/>
    <n v="2.05596449"/>
    <n v="3.46"/>
    <n v="4.0999999999999996"/>
    <n v="1.8"/>
    <n v="2.328043004"/>
    <n v="3.12"/>
    <n v="0.60719999999999996"/>
    <n v="100.4"/>
    <n v="30.5"/>
    <n v="69.900000000000006"/>
    <n v="1609.6091629955949"/>
    <n v="1807.1521057268726"/>
    <n v="0.52"/>
    <n v="425.6"/>
    <n v="34"/>
    <n v="286.39999999999998"/>
    <n v="30.5"/>
    <n v="339.805924412666"/>
    <n v="7824.82"/>
    <n v="8785.1388181818184"/>
    <n v="11.74"/>
    <n v="0"/>
    <n v="8.8000000000000007"/>
    <n v="57.6"/>
    <n v="30.75"/>
    <n v="6"/>
    <n v="46.196422764227648"/>
    <n v="48.706517411532502"/>
    <n v="2922.3910446919499"/>
    <n v="3282.3764870153673"/>
    <n v="3.28"/>
    <n v="4.29"/>
    <n v="0.36399999999999999"/>
    <n v="4.29"/>
    <n v="0.28499999999999998"/>
    <n v="69.052233092511031"/>
    <n v="5.858977353303966"/>
    <n v="69.052233092511031"/>
    <n v="4.5873861145374448"/>
    <n v="77.526825335682844"/>
    <n v="6.5780336648458171"/>
    <n v="77.526825335682844"/>
    <n v="5.1503835013215857"/>
    <n v="3.52"/>
    <n v="0.17499999999999999"/>
    <n v="2.04"/>
    <n v="0.22700000000000001"/>
    <n v="0.81"/>
    <n v="7.1999999999999995E-2"/>
    <n v="1.63"/>
    <n v="8.6999999999999994E-2"/>
    <n v="63.381042000000008"/>
    <n v="5.6338703999999993"/>
    <n v="127.54456599999999"/>
    <n v="6.8075933999999991"/>
    <n v="71.159624427272732"/>
    <n v="6.3252999490909083"/>
    <n v="143.19776273636361"/>
    <n v="7.6430707718181807"/>
    <n v="2.4300000000000002"/>
    <n v="0.22500000000000001"/>
    <n v="0.22"/>
    <n v="0.14699999999999999"/>
    <n v="71.014102386014386"/>
    <n v="6.5753798505568879"/>
    <n v="6.4292602983222897"/>
    <n v="4.2959148356971664"/>
    <n v="79.729469497025249"/>
    <n v="7.3823582867615967"/>
    <n v="7.2183058803891154"/>
    <n v="4.8231407473509096"/>
    <n v="0.70985363372503263"/>
    <n v="0.37626698709284384"/>
    <n v="1.9172552670081637"/>
    <n v="1.3503516352277915E-2"/>
    <n v="3.0971367780453934E-2"/>
    <n v="0.43846734066826448"/>
    <n v="-21.438501180421142"/>
    <n v="9.3097342892561899E-2"/>
  </r>
  <r>
    <n v="2020"/>
    <n v="15"/>
    <x v="14"/>
    <s v="4"/>
    <n v="408"/>
    <n v="598"/>
    <x v="9"/>
    <s v="MAP_AS"/>
    <x v="0"/>
    <n v="112"/>
    <x v="0"/>
    <n v="45"/>
    <x v="2"/>
    <n v="45"/>
    <n v="10"/>
    <n v="2.7E-2"/>
    <n v="7.4"/>
    <n v="7.2"/>
    <n v="2.4"/>
    <n v="21"/>
    <n v="15"/>
    <n v="10"/>
    <n v="12.49788765727981"/>
    <n v="22.1"/>
    <n v="735"/>
    <n v="2968"/>
    <n v="356"/>
    <n v="11"/>
    <n v="19.697662635639333"/>
    <n v="1.9202137269999999"/>
    <m/>
    <m/>
    <n v="5.8"/>
    <n v="2.5"/>
    <n v="2.05596449"/>
    <n v="3.46"/>
    <n v="4.0999999999999996"/>
    <n v="1.8"/>
    <n v="2.328043004"/>
    <n v="3.12"/>
    <n v="0.58989999999999998"/>
    <n v="112.8"/>
    <n v="30.5"/>
    <n v="82.3"/>
    <n v="1895.1478414096916"/>
    <n v="2127.7341674008812"/>
    <n v="0.57999999999999996"/>
    <n v="537.29999999999995"/>
    <n v="34"/>
    <n v="364.2"/>
    <n v="30.5"/>
    <n v="384.55394396979932"/>
    <n v="8855.24"/>
    <n v="9942.0194545454542"/>
    <n v="12.45"/>
    <n v="0"/>
    <n v="8.8699999999999992"/>
    <n v="57.9"/>
    <n v="30.75"/>
    <n v="6"/>
    <n v="48.990243902439019"/>
    <n v="51.612496263922168"/>
    <n v="3096.7497758353302"/>
    <n v="3478.2130436768639"/>
    <n v="3.48"/>
    <n v="3.96"/>
    <n v="0.30399999999999999"/>
    <n v="3.78"/>
    <n v="0.34499999999999997"/>
    <n v="75.047854519823787"/>
    <n v="5.7612494378854624"/>
    <n v="71.636588405286346"/>
    <n v="6.5382600528634365"/>
    <n v="84.258273029074886"/>
    <n v="6.4683118688986774"/>
    <n v="80.428351527753307"/>
    <n v="7.3406828775330402"/>
    <n v="3.28"/>
    <n v="0.17799999999999999"/>
    <n v="2.04"/>
    <n v="0.27"/>
    <n v="0.71"/>
    <n v="7.8E-2"/>
    <n v="1.26"/>
    <n v="9.5000000000000001E-2"/>
    <n v="62.872203999999996"/>
    <n v="6.9070871999999994"/>
    <n v="111.576024"/>
    <n v="8.4124780000000001"/>
    <n v="70.588338127272721"/>
    <n v="7.7547751745454541"/>
    <n v="125.26944512727273"/>
    <n v="9.4449184818181813"/>
    <n v="2.37"/>
    <n v="0.253"/>
    <n v="0.25"/>
    <n v="0.14199999999999999"/>
    <n v="73.392969687297338"/>
    <n v="7.8347769328633854"/>
    <n v="7.7418744395883259"/>
    <n v="4.3973846816861686"/>
    <n v="82.400288694374737"/>
    <n v="8.7963177382602549"/>
    <n v="8.6920135753559844"/>
    <n v="4.9370637108021986"/>
    <n v="0.73363267959378564"/>
    <n v="0.44833423742407003"/>
    <n v="6.2691787483747552"/>
    <n v="7.6690953617904609E-2"/>
    <n v="0.17589668260987296"/>
    <n v="0.10971252690671553"/>
    <n v="-0.8885990294030206"/>
    <n v="6.2798188484848472E-2"/>
  </r>
  <r>
    <n v="2020"/>
    <n v="15"/>
    <x v="14"/>
    <s v="4"/>
    <n v="409"/>
    <n v="599"/>
    <x v="4"/>
    <s v="Check"/>
    <x v="1"/>
    <n v="0"/>
    <x v="3"/>
    <n v="0"/>
    <x v="1"/>
    <n v="0"/>
    <n v="10"/>
    <n v="2.7E-2"/>
    <n v="7.4"/>
    <n v="7.2"/>
    <n v="2.4"/>
    <n v="21"/>
    <n v="15"/>
    <n v="10"/>
    <n v="12.49788765727981"/>
    <n v="22.1"/>
    <n v="735"/>
    <n v="2968"/>
    <n v="356"/>
    <n v="11"/>
    <n v="19.697662635639333"/>
    <n v="1.9202137269999999"/>
    <m/>
    <m/>
    <n v="5.8"/>
    <n v="2.5"/>
    <n v="2.05596449"/>
    <n v="3.46"/>
    <n v="4.0999999999999996"/>
    <n v="1.8"/>
    <n v="2.328043004"/>
    <n v="3.12"/>
    <n v="0.57769999999999999"/>
    <n v="90.6"/>
    <n v="30.5"/>
    <n v="60.099999999999994"/>
    <n v="1383.9414977973568"/>
    <n v="1553.7888634361232"/>
    <n v="0.52"/>
    <n v="344.5"/>
    <n v="34"/>
    <n v="245.7"/>
    <n v="30.5"/>
    <n v="360.39935587761676"/>
    <n v="8299.0300000000007"/>
    <n v="9317.5473181818197"/>
    <n v="13.57"/>
    <n v="0"/>
    <n v="8.83"/>
    <n v="58.1"/>
    <n v="30.75"/>
    <n v="6"/>
    <n v="53.397398373983741"/>
    <n v="56.280240575215004"/>
    <n v="3376.8144345129003"/>
    <n v="3792.7765762188073"/>
    <n v="3.79"/>
    <n v="3.13"/>
    <n v="0.27300000000000002"/>
    <n v="3.43"/>
    <n v="0.252"/>
    <n v="43.31736888105727"/>
    <n v="3.7781602889867845"/>
    <n v="47.46919337444934"/>
    <n v="3.4875325744493391"/>
    <n v="48.633591425550662"/>
    <n v="4.2418435971806172"/>
    <n v="53.294958015859031"/>
    <n v="3.9155479358590308"/>
    <n v="2.71"/>
    <n v="0.16400000000000001"/>
    <n v="1.99"/>
    <n v="0.21099999999999999"/>
    <n v="0.44"/>
    <n v="5.1999999999999998E-2"/>
    <n v="1.1100000000000001"/>
    <n v="6.5000000000000002E-2"/>
    <n v="36.515732000000007"/>
    <n v="4.3154956000000002"/>
    <n v="92.119233000000008"/>
    <n v="5.3943694999999998"/>
    <n v="40.997208200000003"/>
    <n v="4.8451246054545463"/>
    <n v="103.42477523181819"/>
    <n v="6.0564057568181822"/>
    <n v="2.0099999999999998"/>
    <n v="0.23300000000000001"/>
    <n v="0.25"/>
    <n v="0.127"/>
    <n v="67.873970133709278"/>
    <n v="7.8679776324150579"/>
    <n v="8.4420360862822506"/>
    <n v="4.2885543318313841"/>
    <n v="76.203957377391774"/>
    <n v="8.8335930691205427"/>
    <n v="9.4781041514168898"/>
    <n v="4.8148769089197812"/>
    <m/>
    <m/>
    <m/>
    <m/>
    <m/>
    <m/>
    <m/>
    <m/>
  </r>
  <r>
    <n v="2020"/>
    <n v="15"/>
    <x v="14"/>
    <s v="4"/>
    <n v="410"/>
    <n v="600"/>
    <x v="2"/>
    <s v="MAP"/>
    <x v="0"/>
    <n v="112"/>
    <x v="2"/>
    <n v="135"/>
    <x v="1"/>
    <n v="0"/>
    <n v="10"/>
    <n v="2.7E-2"/>
    <n v="7.4"/>
    <n v="7.2"/>
    <n v="2.4"/>
    <n v="21"/>
    <n v="15"/>
    <n v="10"/>
    <n v="12.49788765727981"/>
    <n v="22.1"/>
    <n v="735"/>
    <n v="2968"/>
    <n v="356"/>
    <n v="11"/>
    <n v="19.697662635639333"/>
    <n v="1.9202137269999999"/>
    <m/>
    <m/>
    <n v="5.8"/>
    <n v="2.5"/>
    <n v="2.05596449"/>
    <n v="3.46"/>
    <n v="4.0999999999999996"/>
    <n v="1.8"/>
    <n v="2.328043004"/>
    <n v="3.12"/>
    <n v="0.66120000000000001"/>
    <n v="118.5"/>
    <n v="30.5"/>
    <n v="88"/>
    <n v="2026.4035242290747"/>
    <n v="2275.098502202643"/>
    <n v="0.62"/>
    <n v="368.2"/>
    <n v="34"/>
    <n v="254.7"/>
    <n v="30.5"/>
    <n v="415.93058049072414"/>
    <n v="9577.76"/>
    <n v="10753.212363636363"/>
    <n v="16.850000000000001"/>
    <n v="0"/>
    <n v="9.3000000000000007"/>
    <n v="58.6"/>
    <n v="30.75"/>
    <n v="6"/>
    <n v="66.304065040650414"/>
    <n v="69.523453169791821"/>
    <n v="4171.4071901875095"/>
    <n v="4685.2487122515158"/>
    <n v="4.68"/>
    <n v="4.22"/>
    <n v="0.42099999999999999"/>
    <n v="3.95"/>
    <n v="0.32"/>
    <n v="85.514228722466939"/>
    <n v="8.5311588370044049"/>
    <n v="80.042939207048448"/>
    <n v="6.4844912775330394"/>
    <n v="96.009156792951515"/>
    <n v="9.5781646942731271"/>
    <n v="89.866390837004403"/>
    <n v="7.2803152070484582"/>
    <n v="3.13"/>
    <n v="0.20200000000000001"/>
    <n v="1.88"/>
    <n v="0.22500000000000001"/>
    <n v="0.64"/>
    <n v="6.0999999999999999E-2"/>
    <n v="1.35"/>
    <n v="8.5000000000000006E-2"/>
    <n v="61.297664000000005"/>
    <n v="5.8424335999999997"/>
    <n v="129.29976000000002"/>
    <n v="8.141096000000001"/>
    <n v="68.82055912727273"/>
    <n v="6.5594595418181818"/>
    <n v="145.16836690909093"/>
    <n v="9.1402305090909106"/>
    <n v="2.12"/>
    <n v="0.27100000000000002"/>
    <n v="0.27"/>
    <n v="0.13300000000000001"/>
    <n v="88.433832431975205"/>
    <n v="11.304513485408151"/>
    <n v="11.262799413506276"/>
    <n v="5.547971562949388"/>
    <n v="99.287075503172161"/>
    <n v="12.691885594980969"/>
    <n v="12.645052068800227"/>
    <n v="6.2288589820386315"/>
    <n v="0.8839804375029493"/>
    <n v="0.21562836552804907"/>
    <n v="11.03073120186308"/>
    <n v="4.5565519531845573E-2"/>
    <n v="0.10450807232074673"/>
    <m/>
    <m/>
    <m/>
  </r>
  <r>
    <n v="2020"/>
    <n v="16"/>
    <x v="15"/>
    <s v="1"/>
    <n v="101"/>
    <n v="601"/>
    <x v="0"/>
    <s v="MAP_ES"/>
    <x v="0"/>
    <n v="112"/>
    <x v="0"/>
    <n v="45"/>
    <x v="0"/>
    <n v="11"/>
    <n v="10"/>
    <n v="0"/>
    <n v="6.8"/>
    <n v="6.8"/>
    <n v="2.2000000000000002"/>
    <n v="8"/>
    <n v="10"/>
    <n v="11"/>
    <n v="10.191665518274416"/>
    <n v="22.1"/>
    <n v="235"/>
    <n v="3716"/>
    <n v="526"/>
    <n v="52"/>
    <n v="23.736328081420439"/>
    <n v="1.2411852160000001"/>
    <m/>
    <m/>
    <n v="6.1"/>
    <n v="4.4000000000000004"/>
    <n v="2.0445667680000001"/>
    <n v="1.78"/>
    <n v="1.3"/>
    <n v="4"/>
    <n v="2.6204177309999999"/>
    <n v="2.04"/>
    <n v="0.51029999999999998"/>
    <n v="130.4"/>
    <n v="30.5"/>
    <n v="99.9"/>
    <n v="2300.4285462555067"/>
    <n v="2582.7538678414098"/>
    <n v="0.42"/>
    <n v="308.3"/>
    <n v="34"/>
    <n v="153"/>
    <n v="30.5"/>
    <n v="187.56835581480129"/>
    <n v="4319.2"/>
    <n v="4849.2836363636361"/>
    <n v="9.35"/>
    <n v="0.15"/>
    <n v="12.2"/>
    <n v="55.6"/>
    <n v="36"/>
    <n v="4.5"/>
    <n v="41.229629629629628"/>
    <n v="41.849265681866839"/>
    <n v="2510.9559409120102"/>
    <n v="2820.2600590879897"/>
    <n v="2.82"/>
    <n v="1.8"/>
    <n v="0.223"/>
    <n v="1.79"/>
    <n v="0.11600000000000001"/>
    <n v="41.407713832599129"/>
    <n v="5.1299556581497807"/>
    <n v="41.17767097797357"/>
    <n v="2.6684971136563878"/>
    <n v="46.489569621145385"/>
    <n v="5.7595411252863444"/>
    <n v="46.231294234361229"/>
    <n v="2.9959944866960355"/>
    <n v="1.87"/>
    <n v="0.16500000000000001"/>
    <n v="1.31"/>
    <n v="0.152"/>
    <n v="0.57999999999999996"/>
    <n v="0.13600000000000001"/>
    <n v="1.18"/>
    <n v="6.0999999999999999E-2"/>
    <n v="25.051359999999999"/>
    <n v="5.8741120000000002"/>
    <n v="50.966559999999994"/>
    <n v="2.6347119999999999"/>
    <n v="28.125845090909088"/>
    <n v="6.5950257454545458"/>
    <n v="57.221546909090897"/>
    <n v="2.9580630181818184"/>
    <n v="1.55"/>
    <n v="0.31900000000000001"/>
    <n v="0.28999999999999998"/>
    <n v="0.11799999999999999"/>
    <n v="38.919817084136156"/>
    <n v="8.0099494515093124"/>
    <n v="7.2817722286448294"/>
    <n v="2.9629280102761717"/>
    <n v="43.696340089916504"/>
    <n v="8.9929887023763637"/>
    <n v="8.1754442748876031"/>
    <n v="3.326560084264611"/>
    <n v="0.38904066449945895"/>
    <n v="0.45835824171133349"/>
    <n v="-5.6008875758224548"/>
    <n v="-3.0710790048201986E-2"/>
    <n v="-7.0437591853674278E-2"/>
    <n v="0.30241455311496462"/>
    <n v="-25.5854491738191"/>
    <n v="-0.1722669983471074"/>
  </r>
  <r>
    <n v="2020"/>
    <n v="16"/>
    <x v="15"/>
    <s v="1"/>
    <n v="102"/>
    <n v="602"/>
    <x v="1"/>
    <s v="MAP"/>
    <x v="0"/>
    <n v="112"/>
    <x v="1"/>
    <n v="90"/>
    <x v="1"/>
    <n v="0"/>
    <n v="10"/>
    <n v="0"/>
    <n v="6.8"/>
    <n v="6.8"/>
    <n v="2.2000000000000002"/>
    <n v="8"/>
    <n v="10"/>
    <n v="11"/>
    <n v="10.191665518274416"/>
    <n v="10.199999999999999"/>
    <n v="235"/>
    <n v="3716"/>
    <n v="526"/>
    <n v="52"/>
    <n v="23.736328081420439"/>
    <n v="1.2411852160000001"/>
    <m/>
    <m/>
    <n v="6.1"/>
    <n v="4.4000000000000004"/>
    <n v="2.0445667680000001"/>
    <n v="1.78"/>
    <n v="1.3"/>
    <n v="4"/>
    <n v="2.6204177309999999"/>
    <n v="2.04"/>
    <n v="0.63619999999999999"/>
    <n v="142.1"/>
    <n v="30.5"/>
    <n v="111.6"/>
    <n v="2569.8481057268718"/>
    <n v="2885.2385550660792"/>
    <n v="0.57999999999999996"/>
    <n v="326.5"/>
    <n v="34"/>
    <n v="163"/>
    <n v="30.5"/>
    <n v="262.73504273504273"/>
    <n v="6050.08"/>
    <n v="6792.5898181818184"/>
    <n v="12.6"/>
    <n v="0.15"/>
    <n v="12.2"/>
    <n v="55.1"/>
    <n v="36"/>
    <n v="4.5"/>
    <n v="55.794444444444451"/>
    <n v="56.632973667308939"/>
    <n v="3397.9784200385361"/>
    <n v="3816.5475799614646"/>
    <n v="3.82"/>
    <n v="2.27"/>
    <n v="0.27100000000000002"/>
    <n v="1.73"/>
    <n v="0.14299999999999999"/>
    <n v="58.335551999999993"/>
    <n v="6.9642883665198232"/>
    <n v="44.458372229074882"/>
    <n v="3.6748827911894262"/>
    <n v="65.494915199999994"/>
    <n v="7.818996484229074"/>
    <n v="49.914627002643165"/>
    <n v="4.1258911337444921"/>
    <n v="1.88"/>
    <n v="0.17199999999999999"/>
    <n v="1.24"/>
    <n v="0.151"/>
    <n v="0.59"/>
    <n v="0.13100000000000001"/>
    <n v="0.97"/>
    <n v="6.0999999999999999E-2"/>
    <n v="35.695471999999995"/>
    <n v="7.9256047999999995"/>
    <n v="58.685776000000004"/>
    <n v="3.6905487999999997"/>
    <n v="40.076279927272722"/>
    <n v="8.8982926618181821"/>
    <n v="65.888121236363645"/>
    <n v="4.1434797890909092"/>
    <n v="1.55"/>
    <n v="0.28599999999999998"/>
    <n v="0.25"/>
    <n v="0.11899999999999999"/>
    <n v="52.668665510597307"/>
    <n v="9.7182182813102127"/>
    <n v="8.4949460500963401"/>
    <n v="4.0435943198458579"/>
    <n v="59.132547186897881"/>
    <n v="10.910908706743738"/>
    <n v="9.5375076107899819"/>
    <n v="4.5398536227360315"/>
    <n v="0.52647350793676784"/>
    <n v="0.27805577743995252"/>
    <n v="8.269417555127383"/>
    <n v="3.1546681872910258E-2"/>
    <n v="7.2354774937867558E-2"/>
    <m/>
    <m/>
    <m/>
  </r>
  <r>
    <n v="2020"/>
    <n v="16"/>
    <x v="15"/>
    <s v="1"/>
    <n v="103"/>
    <n v="603"/>
    <x v="2"/>
    <s v="MAP"/>
    <x v="0"/>
    <n v="112"/>
    <x v="2"/>
    <n v="135"/>
    <x v="1"/>
    <n v="0"/>
    <n v="10"/>
    <n v="0"/>
    <n v="6.8"/>
    <n v="6.8"/>
    <n v="2.2000000000000002"/>
    <n v="8"/>
    <n v="10"/>
    <n v="11"/>
    <n v="10.191665518274416"/>
    <n v="10.199999999999999"/>
    <n v="235"/>
    <n v="3716"/>
    <n v="526"/>
    <n v="52"/>
    <n v="23.736328081420439"/>
    <n v="1.2411852160000001"/>
    <m/>
    <m/>
    <n v="6.1"/>
    <n v="4.4000000000000004"/>
    <n v="2.0445667680000001"/>
    <n v="1.78"/>
    <n v="1.3"/>
    <n v="4"/>
    <n v="2.6204177309999999"/>
    <n v="2.04"/>
    <n v="0.64659999999999995"/>
    <n v="149.80000000000001"/>
    <n v="30.5"/>
    <n v="119.30000000000001"/>
    <n v="2747.1584140969167"/>
    <n v="3084.3096740088113"/>
    <n v="0.48"/>
    <n v="357.6"/>
    <n v="34"/>
    <n v="180.3"/>
    <n v="30.5"/>
    <n v="222.2002472187886"/>
    <n v="5116.67"/>
    <n v="5744.6249545454548"/>
    <n v="12.75"/>
    <n v="0.15"/>
    <n v="11.6"/>
    <n v="54.6"/>
    <n v="36"/>
    <n v="4.5"/>
    <n v="56.466666666666669"/>
    <n v="57.706974951830446"/>
    <n v="3462.4184971098266"/>
    <n v="3888.9255028901734"/>
    <n v="3.89"/>
    <n v="2.21"/>
    <n v="0.35499999999999998"/>
    <n v="2.38"/>
    <n v="0.18"/>
    <n v="60.712200951541853"/>
    <n v="9.7524123700440537"/>
    <n v="65.382370255506615"/>
    <n v="4.9448851453744496"/>
    <n v="68.163243795594724"/>
    <n v="10.949299342731278"/>
    <n v="73.406570241409696"/>
    <n v="5.5517574132158591"/>
    <n v="2.12"/>
    <n v="0.193"/>
    <n v="1.18"/>
    <n v="0.17100000000000001"/>
    <n v="0.6"/>
    <n v="0.12"/>
    <n v="1.1200000000000001"/>
    <n v="7.0000000000000007E-2"/>
    <n v="30.700020000000002"/>
    <n v="6.1400039999999994"/>
    <n v="57.306704000000011"/>
    <n v="3.5816690000000007"/>
    <n v="34.467749727272732"/>
    <n v="6.893549945454545"/>
    <n v="64.339799490909101"/>
    <n v="4.0212374681818188"/>
    <n v="1.64"/>
    <n v="0.34499999999999997"/>
    <n v="0.28999999999999998"/>
    <n v="0.112"/>
    <n v="56.783663352601152"/>
    <n v="11.945343815028902"/>
    <n v="10.041013641618497"/>
    <n v="3.8779087167630064"/>
    <n v="63.752567491329472"/>
    <n v="13.411363283236996"/>
    <n v="11.273319861271675"/>
    <n v="4.3538338774566485"/>
    <n v="0.56760683318868821"/>
    <n v="0.2278519076322969"/>
    <n v="6.0490777991864686"/>
    <n v="2.470306095327067E-2"/>
    <n v="5.665839668181346E-2"/>
    <m/>
    <m/>
    <m/>
  </r>
  <r>
    <n v="2020"/>
    <n v="16"/>
    <x v="15"/>
    <s v="1"/>
    <n v="104"/>
    <n v="604"/>
    <x v="3"/>
    <s v="MESZ"/>
    <x v="0"/>
    <n v="112"/>
    <x v="0"/>
    <n v="45"/>
    <x v="0"/>
    <n v="11"/>
    <n v="10"/>
    <n v="0"/>
    <n v="6.8"/>
    <n v="6.8"/>
    <n v="2.2000000000000002"/>
    <n v="8"/>
    <n v="10"/>
    <n v="11"/>
    <n v="10.191665518274416"/>
    <n v="10.199999999999999"/>
    <n v="235"/>
    <n v="3716"/>
    <n v="526"/>
    <n v="52"/>
    <n v="23.736328081420439"/>
    <n v="1.2411852160000001"/>
    <m/>
    <m/>
    <n v="6.1"/>
    <n v="4.4000000000000004"/>
    <n v="2.0445667680000001"/>
    <n v="1.78"/>
    <n v="1.3"/>
    <n v="4"/>
    <n v="2.6204177309999999"/>
    <n v="2.04"/>
    <n v="0.60770000000000002"/>
    <n v="132.69999999999999"/>
    <n v="30.5"/>
    <n v="102.19999999999999"/>
    <n v="2353.3913656387663"/>
    <n v="2642.2166696035242"/>
    <n v="0.52"/>
    <n v="314.3"/>
    <n v="34"/>
    <n v="151.80000000000001"/>
    <n v="30.5"/>
    <n v="225.03032465215841"/>
    <n v="5181.84"/>
    <n v="5817.7930909090901"/>
    <n v="12.6"/>
    <n v="0.15"/>
    <n v="12"/>
    <n v="55.6"/>
    <n v="36"/>
    <n v="4.5"/>
    <n v="55.794444444444451"/>
    <n v="56.761978163134245"/>
    <n v="3405.7186897880547"/>
    <n v="3825.2413102119467"/>
    <n v="3.82"/>
    <n v="2.27"/>
    <n v="0.23499999999999999"/>
    <n v="2.23"/>
    <n v="0.14799999999999999"/>
    <n v="53.421983999999995"/>
    <n v="5.5304697092510997"/>
    <n v="52.480627453744489"/>
    <n v="3.4830192211453741"/>
    <n v="59.978318399999992"/>
    <n v="6.2092091735682811"/>
    <n v="58.921431732158588"/>
    <n v="3.9104806710132154"/>
    <n v="1.98"/>
    <n v="0.17799999999999999"/>
    <n v="1.27"/>
    <n v="0.16300000000000001"/>
    <n v="0.62"/>
    <n v="0.114"/>
    <n v="1.1599999999999999"/>
    <n v="6.9000000000000006E-2"/>
    <n v="32.127408000000003"/>
    <n v="5.9072975999999997"/>
    <n v="60.109344"/>
    <n v="3.5754696000000004"/>
    <n v="36.070317163636368"/>
    <n v="6.6322841236363637"/>
    <n v="67.486399854545454"/>
    <n v="4.0142772327272729"/>
    <n v="1.55"/>
    <n v="0.28899999999999998"/>
    <n v="0.26"/>
    <n v="0.113"/>
    <n v="52.788639691714849"/>
    <n v="9.8425270134874765"/>
    <n v="8.8548685934489413"/>
    <n v="3.8484621194605015"/>
    <n v="59.267245472061674"/>
    <n v="11.050473510597303"/>
    <n v="9.9416024662813118"/>
    <n v="4.3207733795761083"/>
    <n v="0.52767276421908416"/>
    <n v="0.56322494957172797"/>
    <n v="16.732029115821035"/>
    <n v="1.583905853852596E-2"/>
    <n v="3.6328115914050364E-2"/>
    <n v="0.39279757996146442"/>
    <n v="65.776482746540623"/>
    <n v="-7.624752429752063E-2"/>
  </r>
  <r>
    <n v="2020"/>
    <n v="16"/>
    <x v="15"/>
    <s v="1"/>
    <n v="105"/>
    <n v="605"/>
    <x v="4"/>
    <s v="Check"/>
    <x v="1"/>
    <n v="0"/>
    <x v="3"/>
    <n v="0"/>
    <x v="1"/>
    <n v="0"/>
    <n v="10"/>
    <n v="0"/>
    <n v="6.8"/>
    <n v="6.8"/>
    <n v="2.2000000000000002"/>
    <n v="8"/>
    <n v="10"/>
    <n v="11"/>
    <n v="10.191665518274416"/>
    <n v="10.199999999999999"/>
    <n v="235"/>
    <n v="3716"/>
    <n v="526"/>
    <n v="52"/>
    <n v="23.736328081420439"/>
    <n v="1.2411852160000001"/>
    <m/>
    <m/>
    <n v="6.1"/>
    <n v="4.4000000000000004"/>
    <n v="2.0445667680000001"/>
    <n v="1.78"/>
    <n v="1.3"/>
    <n v="4"/>
    <n v="2.6204177309999999"/>
    <n v="2.04"/>
    <n v="0.39219999999999999"/>
    <n v="82.5"/>
    <n v="30.5"/>
    <n v="52"/>
    <n v="1197.4202643171805"/>
    <n v="1344.3763876651981"/>
    <n v="0.46"/>
    <n v="313.39999999999998"/>
    <n v="34"/>
    <n v="152.9"/>
    <n v="30.5"/>
    <n v="201.51753758052976"/>
    <n v="4640.41"/>
    <n v="5209.9148636363643"/>
    <n v="6.9"/>
    <n v="0.15"/>
    <n v="12.1"/>
    <n v="56.9"/>
    <n v="36"/>
    <n v="4.5"/>
    <n v="30.250000000000004"/>
    <n v="30.739595375722548"/>
    <n v="1844.3757225433528"/>
    <n v="2071.5692774566473"/>
    <n v="2.0699999999999998"/>
    <n v="1.73"/>
    <n v="0.20399999999999999"/>
    <n v="2.27"/>
    <n v="0.13"/>
    <n v="20.71537057268722"/>
    <n v="2.4427373392070479"/>
    <n v="27.181439999999998"/>
    <n v="1.5566463436123346"/>
    <n v="23.257711506607922"/>
    <n v="2.742527830837004"/>
    <n v="30.517343999999998"/>
    <n v="1.7476893039647574"/>
    <n v="1.94"/>
    <n v="0.184"/>
    <n v="1.48"/>
    <n v="0.157"/>
    <n v="0.52"/>
    <n v="9.6000000000000002E-2"/>
    <n v="1.1100000000000001"/>
    <n v="5.2999999999999999E-2"/>
    <n v="24.130132"/>
    <n v="4.4547936000000004"/>
    <n v="51.508551000000004"/>
    <n v="2.4594172999999997"/>
    <n v="27.09155729090909"/>
    <n v="5.0015182690909095"/>
    <n v="57.830054986363642"/>
    <n v="2.7612548777272723"/>
    <n v="1.61"/>
    <n v="0.35599999999999998"/>
    <n v="0.3"/>
    <n v="0.114"/>
    <n v="29.69444913294798"/>
    <n v="6.5659775722543356"/>
    <n v="5.5331271676300586"/>
    <n v="2.1025883236994223"/>
    <n v="33.338767890173415"/>
    <n v="7.3718020924855496"/>
    <n v="6.212192774566474"/>
    <n v="2.3606332543352604"/>
    <m/>
    <m/>
    <m/>
    <m/>
    <m/>
    <m/>
    <m/>
    <m/>
  </r>
  <r>
    <n v="2020"/>
    <n v="16"/>
    <x v="15"/>
    <s v="1"/>
    <n v="106"/>
    <n v="606"/>
    <x v="5"/>
    <s v="MAP_AS"/>
    <x v="0"/>
    <n v="112"/>
    <x v="0"/>
    <n v="45"/>
    <x v="0"/>
    <n v="11"/>
    <n v="10"/>
    <n v="0"/>
    <n v="6.8"/>
    <n v="6.8"/>
    <n v="2.2000000000000002"/>
    <n v="8"/>
    <n v="10"/>
    <n v="11"/>
    <n v="10.191665518274416"/>
    <n v="10.199999999999999"/>
    <n v="235"/>
    <n v="3716"/>
    <n v="526"/>
    <n v="52"/>
    <n v="23.736328081420439"/>
    <n v="1.2411852160000001"/>
    <m/>
    <m/>
    <n v="6.1"/>
    <n v="4.4000000000000004"/>
    <n v="2.0445667680000001"/>
    <n v="1.78"/>
    <n v="1.3"/>
    <n v="4"/>
    <n v="2.6204177309999999"/>
    <n v="2.04"/>
    <n v="0.57599999999999996"/>
    <n v="133.9"/>
    <n v="30.5"/>
    <n v="103.4"/>
    <n v="2381.024140969163"/>
    <n v="2673.2407400881057"/>
    <n v="0.57999999999999996"/>
    <n v="321.10000000000002"/>
    <n v="34"/>
    <n v="157.19999999999999"/>
    <n v="30.5"/>
    <n v="255.95959595959587"/>
    <n v="5894.06"/>
    <n v="6617.4219090909091"/>
    <n v="11.75"/>
    <n v="0.15"/>
    <n v="12"/>
    <n v="55.5"/>
    <n v="36"/>
    <n v="4.5"/>
    <n v="51.985185185185188"/>
    <n v="52.886662384928286"/>
    <n v="3173.1997430956972"/>
    <n v="3564.080256904303"/>
    <n v="3.56"/>
    <n v="2.37"/>
    <n v="0.23"/>
    <n v="2"/>
    <n v="0.19400000000000001"/>
    <n v="56.430272140969166"/>
    <n v="5.4763555242290751"/>
    <n v="47.620482819383263"/>
    <n v="4.6191868334801764"/>
    <n v="63.355805540088106"/>
    <n v="6.1484537022026435"/>
    <n v="53.464814801762117"/>
    <n v="5.1860870357709246"/>
    <n v="1.88"/>
    <n v="0.16900000000000001"/>
    <n v="1.27"/>
    <n v="0.16"/>
    <n v="0.55000000000000004"/>
    <n v="9.6000000000000002E-2"/>
    <n v="1"/>
    <n v="6.7000000000000004E-2"/>
    <n v="32.417330000000007"/>
    <n v="5.6582976000000009"/>
    <n v="58.940600000000003"/>
    <n v="3.9490202000000005"/>
    <n v="36.395820500000006"/>
    <n v="6.3527250327272737"/>
    <n v="66.174219090909105"/>
    <n v="4.4336726790909093"/>
    <n v="1.53"/>
    <n v="0.32300000000000001"/>
    <n v="0.28999999999999998"/>
    <n v="0.112"/>
    <n v="48.549956069364171"/>
    <n v="10.249435170199103"/>
    <n v="9.2022792549775208"/>
    <n v="3.5539837122671813"/>
    <n v="54.508359768786143"/>
    <n v="11.507320395632629"/>
    <n v="10.331649890815671"/>
    <n v="3.9901544405908806"/>
    <n v="0.48530308171319109"/>
    <n v="0.58650970416068438"/>
    <n v="10.928450153428953"/>
    <n v="1.9778787296886771E-2"/>
    <n v="4.5364191047905442E-2"/>
    <n v="0.36274131278098914"/>
    <n v="42.03456880948211"/>
    <n v="-3.812066553719004E-2"/>
  </r>
  <r>
    <n v="2020"/>
    <n v="16"/>
    <x v="15"/>
    <s v="1"/>
    <n v="107"/>
    <n v="607"/>
    <x v="6"/>
    <s v="MAP"/>
    <x v="0"/>
    <n v="112"/>
    <x v="0"/>
    <n v="45"/>
    <x v="1"/>
    <n v="0"/>
    <n v="10"/>
    <n v="0"/>
    <n v="6.8"/>
    <n v="6.8"/>
    <n v="2.2000000000000002"/>
    <n v="8"/>
    <n v="10"/>
    <n v="11"/>
    <n v="10.191665518274416"/>
    <n v="10.199999999999999"/>
    <n v="235"/>
    <n v="3716"/>
    <n v="526"/>
    <n v="52"/>
    <n v="23.736328081420439"/>
    <n v="1.2411852160000001"/>
    <m/>
    <m/>
    <n v="6.1"/>
    <n v="4.4000000000000004"/>
    <n v="2.0445667680000001"/>
    <n v="1.78"/>
    <n v="1.3"/>
    <n v="4"/>
    <n v="2.6204177309999999"/>
    <n v="2.04"/>
    <n v="0.55279999999999996"/>
    <n v="119.8"/>
    <n v="30.5"/>
    <n v="89.3"/>
    <n v="2056.3390308370044"/>
    <n v="2308.7079118942729"/>
    <n v="0.64"/>
    <n v="380.2"/>
    <n v="34"/>
    <n v="179.1"/>
    <n v="30.5"/>
    <n v="274.70826112073951"/>
    <n v="6325.79"/>
    <n v="7102.1369545454545"/>
    <n v="10.3"/>
    <n v="0.15"/>
    <n v="11.8"/>
    <n v="55.8"/>
    <n v="36"/>
    <n v="4.5"/>
    <n v="45.487037037037041"/>
    <n v="46.381001926782282"/>
    <n v="2782.8601156069371"/>
    <n v="3125.6578843930638"/>
    <n v="3.12"/>
    <n v="1.99"/>
    <n v="0.214"/>
    <n v="2.2200000000000002"/>
    <n v="0.14699999999999999"/>
    <n v="40.921146713656391"/>
    <n v="4.4005655259911896"/>
    <n v="45.650726484581497"/>
    <n v="3.0228183753303965"/>
    <n v="45.94328744669604"/>
    <n v="4.9406349314537445"/>
    <n v="51.253315644052869"/>
    <n v="3.3938006304845816"/>
    <n v="1.94"/>
    <n v="0.16900000000000001"/>
    <n v="1.1399999999999999"/>
    <n v="0.159"/>
    <n v="0.49"/>
    <n v="7.5999999999999998E-2"/>
    <n v="1.1299999999999999"/>
    <n v="5.7000000000000002E-2"/>
    <n v="30.996371"/>
    <n v="4.8076003999999992"/>
    <n v="71.481426999999996"/>
    <n v="3.6057002999999996"/>
    <n v="34.800471077272725"/>
    <n v="5.3976240854545452"/>
    <n v="80.254147586363629"/>
    <n v="4.0482180640909089"/>
    <n v="1.55"/>
    <n v="0.29399999999999998"/>
    <n v="0.26"/>
    <n v="0.11600000000000001"/>
    <n v="43.134331791907528"/>
    <n v="8.1816087398843944"/>
    <n v="7.2354363005780362"/>
    <n v="3.228117734104047"/>
    <n v="48.428090693641636"/>
    <n v="9.185715267052025"/>
    <n v="8.1234216647398849"/>
    <n v="3.6242958196531805"/>
    <n v="0.43116875566981627"/>
    <n v="0.46818120627176474"/>
    <n v="1.1857307642903026"/>
    <n v="-5.3036903277631747E-2"/>
    <n v="-0.12164427357254988"/>
    <m/>
    <m/>
    <m/>
  </r>
  <r>
    <n v="2020"/>
    <n v="16"/>
    <x v="15"/>
    <s v="1"/>
    <n v="108"/>
    <n v="608"/>
    <x v="7"/>
    <s v="Urea"/>
    <x v="0"/>
    <n v="112"/>
    <x v="3"/>
    <n v="0"/>
    <x v="1"/>
    <n v="0"/>
    <n v="10"/>
    <n v="0"/>
    <n v="6.8"/>
    <n v="6.8"/>
    <n v="2.2000000000000002"/>
    <n v="8"/>
    <n v="10"/>
    <n v="11"/>
    <n v="10.191665518274416"/>
    <n v="10.199999999999999"/>
    <n v="235"/>
    <n v="3716"/>
    <n v="526"/>
    <n v="52"/>
    <n v="23.736328081420439"/>
    <n v="1.2411852160000001"/>
    <m/>
    <m/>
    <n v="6.1"/>
    <n v="4.4000000000000004"/>
    <n v="2.0445667680000001"/>
    <n v="1.78"/>
    <n v="1.3"/>
    <n v="4"/>
    <n v="2.6204177309999999"/>
    <n v="2.04"/>
    <n v="0.42059999999999997"/>
    <n v="104"/>
    <n v="30.5"/>
    <n v="73.5"/>
    <n v="1692.5074889867842"/>
    <n v="1900.2243171806169"/>
    <n v="0.72"/>
    <n v="358.8"/>
    <n v="34"/>
    <n v="178.4"/>
    <n v="30.5"/>
    <n v="327.85714285714283"/>
    <n v="7549.67"/>
    <n v="8476.220409090909"/>
    <n v="8.75"/>
    <n v="0.15"/>
    <n v="12.1"/>
    <n v="57.1"/>
    <n v="36"/>
    <n v="4.5"/>
    <n v="38.540740740740738"/>
    <n v="39.164521515735387"/>
    <n v="2349.8712909441233"/>
    <n v="2639.3327090558769"/>
    <n v="2.64"/>
    <n v="2.09"/>
    <n v="0.157"/>
    <n v="2.1"/>
    <n v="0.151"/>
    <n v="35.373406519823789"/>
    <n v="2.6572367577092511"/>
    <n v="35.542657268722472"/>
    <n v="2.5556863083700443"/>
    <n v="39.714688229074888"/>
    <n v="2.9833521779735683"/>
    <n v="39.904710660792958"/>
    <n v="2.8693387189427315"/>
    <n v="2"/>
    <n v="0.14099999999999999"/>
    <n v="1.23"/>
    <n v="0.159"/>
    <n v="0.49"/>
    <n v="6.4000000000000001E-2"/>
    <n v="1.1000000000000001"/>
    <n v="6.0999999999999999E-2"/>
    <n v="36.993383000000001"/>
    <n v="4.8317888000000009"/>
    <n v="83.04637000000001"/>
    <n v="4.6052986999999996"/>
    <n v="41.533480004545453"/>
    <n v="5.4247810618181829"/>
    <n v="93.238424500000008"/>
    <n v="5.1704944495454539"/>
    <n v="1.66"/>
    <n v="0.251"/>
    <n v="0.24"/>
    <n v="0.11700000000000001"/>
    <n v="39.007863429672447"/>
    <n v="5.8981769402697495"/>
    <n v="5.6396910982658959"/>
    <n v="2.7493494104046245"/>
    <n v="43.79519212331406"/>
    <n v="6.6220441102119461"/>
    <n v="6.3318350057803467"/>
    <n v="3.086769565317919"/>
    <n v="0.38992077163614303"/>
    <m/>
    <m/>
    <m/>
    <m/>
    <m/>
    <m/>
    <m/>
  </r>
  <r>
    <n v="2020"/>
    <n v="16"/>
    <x v="15"/>
    <s v="1"/>
    <n v="109"/>
    <n v="609"/>
    <x v="8"/>
    <s v="MES10"/>
    <x v="0"/>
    <n v="112"/>
    <x v="0"/>
    <n v="45"/>
    <x v="0"/>
    <n v="11"/>
    <n v="10"/>
    <n v="0"/>
    <n v="6.8"/>
    <n v="6.8"/>
    <n v="2.2000000000000002"/>
    <n v="8"/>
    <n v="10"/>
    <n v="11"/>
    <n v="10.191665518274416"/>
    <n v="10.199999999999999"/>
    <n v="235"/>
    <n v="3716"/>
    <n v="526"/>
    <n v="52"/>
    <n v="23.736328081420439"/>
    <n v="1.2411852160000001"/>
    <m/>
    <m/>
    <n v="6.1"/>
    <n v="4.4000000000000004"/>
    <n v="2.0445667680000001"/>
    <n v="1.78"/>
    <n v="1.3"/>
    <n v="4"/>
    <n v="2.6204177309999999"/>
    <n v="2.04"/>
    <n v="0.51759999999999995"/>
    <n v="109.4"/>
    <n v="30.5"/>
    <n v="78.900000000000006"/>
    <n v="1816.8549779735683"/>
    <n v="2039.8326343612334"/>
    <n v="0.54"/>
    <n v="335.5"/>
    <n v="34"/>
    <n v="162.69999999999999"/>
    <n v="30.5"/>
    <n v="236.77611940298507"/>
    <n v="5452.32"/>
    <n v="6121.4683636363634"/>
    <n v="10"/>
    <n v="0.15"/>
    <n v="12.3"/>
    <n v="56.1"/>
    <n v="36"/>
    <n v="4.5"/>
    <n v="44.142592592592592"/>
    <n v="44.754975380004275"/>
    <n v="2685.2985228002567"/>
    <n v="3016.0784771997428"/>
    <n v="3.01"/>
    <n v="2.2999999999999998"/>
    <n v="0.22600000000000001"/>
    <n v="2.14"/>
    <n v="0.21"/>
    <n v="41.787664493392072"/>
    <n v="4.1060922502202644"/>
    <n v="38.880696528634367"/>
    <n v="3.8153954537444932"/>
    <n v="46.916150590308369"/>
    <n v="4.6100217536563877"/>
    <n v="43.652418375330406"/>
    <n v="4.2836485321585895"/>
    <n v="2.11"/>
    <n v="0.158"/>
    <n v="1.27"/>
    <n v="0.17299999999999999"/>
    <n v="0.63"/>
    <n v="9.5000000000000001E-2"/>
    <n v="0.98"/>
    <n v="7.3999999999999996E-2"/>
    <n v="34.349615999999997"/>
    <n v="5.1797040000000001"/>
    <n v="53.432735999999998"/>
    <n v="4.0347168"/>
    <n v="38.565250690909089"/>
    <n v="5.8153949454545453"/>
    <n v="59.990389963636368"/>
    <n v="4.5298865890909088"/>
    <n v="1.55"/>
    <n v="0.26400000000000001"/>
    <n v="0.23"/>
    <n v="0.11799999999999999"/>
    <n v="41.622127103403976"/>
    <n v="7.0891881001926773"/>
    <n v="6.1761866024405903"/>
    <n v="3.1686522569043025"/>
    <n v="46.730297247912645"/>
    <n v="7.9592248215799604"/>
    <n v="6.9341731400128443"/>
    <n v="3.5575323066152853"/>
    <n v="0.41605282859331372"/>
    <n v="0.40566895115086443"/>
    <n v="-1.249367173339053"/>
    <n v="-7.100844962145543E-2"/>
    <n v="-0.16286341656297118"/>
    <n v="0.32341202787411683"/>
    <n v="-7.783774800023366"/>
    <n v="-2.9373946446280996E-2"/>
  </r>
  <r>
    <n v="2020"/>
    <n v="16"/>
    <x v="15"/>
    <s v="1"/>
    <n v="110"/>
    <n v="610"/>
    <x v="9"/>
    <s v="MAP_AS"/>
    <x v="0"/>
    <n v="112"/>
    <x v="0"/>
    <n v="45"/>
    <x v="2"/>
    <n v="45"/>
    <n v="10"/>
    <n v="0"/>
    <n v="6.8"/>
    <n v="6.8"/>
    <n v="2.2000000000000002"/>
    <n v="8"/>
    <n v="10"/>
    <n v="11"/>
    <n v="10.191665518274416"/>
    <n v="10.199999999999999"/>
    <n v="235"/>
    <n v="3716"/>
    <n v="526"/>
    <n v="52"/>
    <n v="23.736328081420439"/>
    <n v="1.2411852160000001"/>
    <m/>
    <m/>
    <n v="6.1"/>
    <n v="4.4000000000000004"/>
    <n v="2.0445667680000001"/>
    <n v="1.78"/>
    <n v="1.3"/>
    <n v="4"/>
    <n v="2.6204177309999999"/>
    <n v="2.04"/>
    <n v="0.56430000000000002"/>
    <n v="116.1"/>
    <n v="30.5"/>
    <n v="85.6"/>
    <n v="1971.1379735682817"/>
    <n v="2213.0503612334801"/>
    <n v="0.46"/>
    <n v="295.10000000000002"/>
    <n v="34"/>
    <n v="148.80000000000001"/>
    <n v="30.5"/>
    <n v="208.41823056300271"/>
    <n v="4799.3100000000004"/>
    <n v="5388.3162272727286"/>
    <n v="11.55"/>
    <n v="0.15"/>
    <n v="11.8"/>
    <n v="56"/>
    <n v="36"/>
    <n v="4.5"/>
    <n v="51.088888888888896"/>
    <n v="52.092947976878627"/>
    <n v="3125.5768786127178"/>
    <n v="3510.5911213872841"/>
    <n v="3.51"/>
    <n v="2.16"/>
    <n v="0.23200000000000001"/>
    <n v="2.33"/>
    <n v="0.20699999999999999"/>
    <n v="42.576580229074885"/>
    <n v="4.5730400986784137"/>
    <n v="45.927514784140968"/>
    <n v="4.080255605286343"/>
    <n v="47.801887802643172"/>
    <n v="5.1342768380616732"/>
    <n v="51.564073416740086"/>
    <n v="4.5810142477533029"/>
    <n v="1.99"/>
    <n v="0.16300000000000001"/>
    <n v="1.27"/>
    <n v="0.214"/>
    <n v="0.68"/>
    <n v="9.1999999999999998E-2"/>
    <n v="1.1000000000000001"/>
    <n v="8.5999999999999993E-2"/>
    <n v="32.635308000000002"/>
    <n v="4.4153652000000001"/>
    <n v="52.792410000000011"/>
    <n v="4.1274066000000005"/>
    <n v="36.64055034545455"/>
    <n v="4.9572509290909084"/>
    <n v="59.271478500000015"/>
    <n v="4.6339519554545463"/>
    <n v="1.51"/>
    <n v="0.26400000000000001"/>
    <n v="0.24"/>
    <n v="0.11600000000000001"/>
    <n v="47.196210867052038"/>
    <n v="8.2515229595375743"/>
    <n v="7.5013845086705224"/>
    <n v="3.6256691791907527"/>
    <n v="52.988473109826607"/>
    <n v="9.2642098682080949"/>
    <n v="8.4220089710982684"/>
    <n v="4.0706376693641637"/>
    <n v="0.47177110822184759"/>
    <n v="0.47218195046932182"/>
    <n v="9.7398026974951986"/>
    <n v="-6.1078648948911032E-2"/>
    <n v="-0.14008864437823632"/>
    <n v="9.0458614874759188E-2"/>
    <n v="9.0864693641618732"/>
    <n v="-4.8677343232322989E-3"/>
  </r>
  <r>
    <n v="2020"/>
    <n v="16"/>
    <x v="15"/>
    <s v="2"/>
    <n v="201"/>
    <n v="611"/>
    <x v="6"/>
    <s v="MAP"/>
    <x v="0"/>
    <n v="112"/>
    <x v="0"/>
    <n v="45"/>
    <x v="1"/>
    <n v="0"/>
    <n v="10"/>
    <n v="0"/>
    <n v="6.4"/>
    <n v="6.6"/>
    <n v="2.6"/>
    <n v="21"/>
    <n v="14"/>
    <n v="14"/>
    <n v="9.3437103055722002"/>
    <n v="9.5299999999999994"/>
    <n v="232"/>
    <n v="3526"/>
    <n v="492"/>
    <n v="46"/>
    <n v="22.472733099681093"/>
    <n v="1.456589726"/>
    <m/>
    <m/>
    <n v="2.2999999999999998"/>
    <n v="4.4000000000000004"/>
    <n v="1.926728862"/>
    <n v="2.2599999999999998"/>
    <n v="0.9"/>
    <n v="4.5"/>
    <n v="3.3099748070000001"/>
    <n v="2.14"/>
    <n v="0.5091"/>
    <n v="124.3"/>
    <n v="30.5"/>
    <n v="93.8"/>
    <n v="2159.961938325991"/>
    <n v="2425.0481762114537"/>
    <n v="0.8"/>
    <n v="354"/>
    <n v="34"/>
    <n v="179.5"/>
    <n v="30.5"/>
    <n v="372.50000000000006"/>
    <n v="8577.67"/>
    <n v="9630.3840454545461"/>
    <n v="8.4"/>
    <n v="0.15"/>
    <n v="11.8"/>
    <n v="53.9"/>
    <n v="36"/>
    <n v="4.5"/>
    <n v="36.972222222222221"/>
    <n v="37.698843930635832"/>
    <n v="2261.93063583815"/>
    <n v="2540.5593641618493"/>
    <n v="2.54"/>
    <n v="2.1800000000000002"/>
    <n v="0.27300000000000002"/>
    <n v="2.56"/>
    <n v="0.191"/>
    <n v="47.087170255506607"/>
    <n v="5.8966960916299556"/>
    <n v="55.295025621145371"/>
    <n v="4.1255273022026433"/>
    <n v="52.866050241409695"/>
    <n v="6.6203815210572676"/>
    <n v="62.081233311013207"/>
    <n v="4.6318420165638763"/>
    <n v="1.98"/>
    <n v="0.16900000000000001"/>
    <n v="1.19"/>
    <n v="0.16800000000000001"/>
    <n v="0.55000000000000004"/>
    <n v="6.9000000000000006E-2"/>
    <n v="1.18"/>
    <n v="5.6000000000000001E-2"/>
    <n v="47.177185000000009"/>
    <n v="5.9185923000000003"/>
    <n v="101.216506"/>
    <n v="4.8034952000000004"/>
    <n v="52.967112250000007"/>
    <n v="6.6449649913636364"/>
    <n v="113.63853173636363"/>
    <n v="5.3930150654545459"/>
    <n v="1.51"/>
    <n v="0.34499999999999997"/>
    <n v="0.32"/>
    <n v="0.124"/>
    <n v="34.155152601156068"/>
    <n v="7.8036606936416177"/>
    <n v="7.2381780346820808"/>
    <n v="2.8047939884393061"/>
    <n v="38.34692132947977"/>
    <n v="8.7613826878612713"/>
    <n v="8.1264998843930627"/>
    <n v="3.1490187052023115"/>
    <n v="0.34141330200265274"/>
    <n v="0.44655365381555917"/>
    <n v="-11.81645857418113"/>
    <n v="-3.4747829350557584E-2"/>
    <n v="-7.9696856308618308E-2"/>
    <m/>
    <m/>
    <m/>
  </r>
  <r>
    <n v="2020"/>
    <n v="16"/>
    <x v="15"/>
    <s v="2"/>
    <n v="202"/>
    <n v="612"/>
    <x v="2"/>
    <s v="MAP"/>
    <x v="0"/>
    <n v="112"/>
    <x v="2"/>
    <n v="135"/>
    <x v="1"/>
    <n v="0"/>
    <n v="10"/>
    <n v="0"/>
    <n v="6.4"/>
    <n v="6.6"/>
    <n v="2.6"/>
    <n v="21"/>
    <n v="14"/>
    <n v="14"/>
    <n v="9.3437103055722002"/>
    <n v="9.5299999999999994"/>
    <n v="232"/>
    <n v="3526"/>
    <n v="492"/>
    <n v="46"/>
    <n v="22.472733099681093"/>
    <n v="1.456589726"/>
    <m/>
    <m/>
    <n v="2.2999999999999998"/>
    <n v="4.4000000000000004"/>
    <n v="1.926728862"/>
    <n v="2.2599999999999998"/>
    <n v="0.9"/>
    <n v="4.5"/>
    <n v="3.3099748070000001"/>
    <n v="2.14"/>
    <n v="0.66259999999999997"/>
    <n v="120.6"/>
    <n v="30.5"/>
    <n v="90.1"/>
    <n v="2074.7608810572688"/>
    <n v="2329.3906255506608"/>
    <n v="0.72"/>
    <n v="349.9"/>
    <n v="34"/>
    <n v="193.6"/>
    <n v="30.5"/>
    <n v="371.73789173789174"/>
    <n v="8560.1200000000008"/>
    <n v="9610.680181818183"/>
    <n v="14.15"/>
    <n v="0.15"/>
    <n v="12.3"/>
    <n v="55.1"/>
    <n v="36"/>
    <n v="4.5"/>
    <n v="62.740740740740748"/>
    <n v="63.61113251980305"/>
    <n v="3816.667951188183"/>
    <n v="4286.8120488118184"/>
    <n v="4.29"/>
    <n v="2.33"/>
    <n v="0.34399999999999997"/>
    <n v="2.67"/>
    <n v="0.191"/>
    <n v="48.341928528634362"/>
    <n v="7.1371774308370046"/>
    <n v="55.396115524229074"/>
    <n v="3.9627932828193835"/>
    <n v="54.2748015753304"/>
    <n v="8.0131037518942723"/>
    <n v="62.194729702202636"/>
    <n v="4.4491360948017622"/>
    <n v="2.21"/>
    <n v="0.20499999999999999"/>
    <n v="1.24"/>
    <n v="0.185"/>
    <n v="0.52"/>
    <n v="0.112"/>
    <n v="1.2"/>
    <n v="6.7000000000000004E-2"/>
    <n v="44.512624000000002"/>
    <n v="9.5873344000000014"/>
    <n v="102.72144000000002"/>
    <n v="5.7352804000000006"/>
    <n v="49.975536945454543"/>
    <n v="10.763961803636366"/>
    <n v="115.3281621818182"/>
    <n v="6.4391557218181825"/>
    <n v="1.55"/>
    <n v="0.33900000000000002"/>
    <n v="0.27"/>
    <n v="0.11700000000000001"/>
    <n v="59.158353243416833"/>
    <n v="12.938504354527941"/>
    <n v="10.305003468208094"/>
    <n v="4.4655015028901746"/>
    <n v="66.418696596017995"/>
    <n v="14.526411707129098"/>
    <n v="11.569708439306359"/>
    <n v="5.0135403236994227"/>
    <n v="0.59134412185851715"/>
    <n v="0.24679598551017837"/>
    <n v="8.9963855467542082"/>
    <n v="6.1632396376040469E-2"/>
    <n v="0.14135870728449648"/>
    <m/>
    <m/>
    <m/>
  </r>
  <r>
    <n v="2020"/>
    <n v="16"/>
    <x v="15"/>
    <s v="2"/>
    <n v="203"/>
    <n v="613"/>
    <x v="0"/>
    <s v="MAP_ES"/>
    <x v="0"/>
    <n v="112"/>
    <x v="0"/>
    <n v="45"/>
    <x v="0"/>
    <n v="11"/>
    <n v="10"/>
    <n v="0"/>
    <n v="6.4"/>
    <n v="6.6"/>
    <n v="2.6"/>
    <n v="21"/>
    <n v="14"/>
    <n v="14"/>
    <n v="9.3437103055722002"/>
    <n v="9.5299999999999994"/>
    <n v="232"/>
    <n v="3526"/>
    <n v="492"/>
    <n v="46"/>
    <n v="22.472733099681093"/>
    <n v="1.456589726"/>
    <m/>
    <m/>
    <n v="2.2999999999999998"/>
    <n v="4.4000000000000004"/>
    <n v="1.926728862"/>
    <n v="2.2599999999999998"/>
    <n v="0.9"/>
    <n v="4.5"/>
    <n v="3.3099748070000001"/>
    <n v="2.14"/>
    <n v="0.6149"/>
    <n v="118.6"/>
    <n v="30.5"/>
    <n v="88.1"/>
    <n v="2028.7062555066077"/>
    <n v="2277.6838414096915"/>
    <n v="0.74"/>
    <n v="388.1"/>
    <n v="34"/>
    <n v="205.2"/>
    <n v="30.5"/>
    <n v="365.08895792149104"/>
    <n v="8407.02"/>
    <n v="9438.7906363636375"/>
    <n v="11"/>
    <n v="0.15"/>
    <n v="11.8"/>
    <n v="54.4"/>
    <n v="36"/>
    <n v="4.5"/>
    <n v="48.62407407407408"/>
    <n v="49.57969171483623"/>
    <n v="2974.7815028901737"/>
    <n v="3341.2204971098267"/>
    <n v="3.34"/>
    <n v="2.2200000000000002"/>
    <n v="0.251"/>
    <n v="2.11"/>
    <n v="0.152"/>
    <n v="45.037278872246695"/>
    <n v="5.0920527013215855"/>
    <n v="42.805701991189416"/>
    <n v="3.0836335083700432"/>
    <n v="50.564581279295155"/>
    <n v="5.7169864419383254"/>
    <n v="48.059129053744478"/>
    <n v="3.4620794389427303"/>
    <n v="2.14"/>
    <n v="0.19800000000000001"/>
    <n v="1.29"/>
    <n v="0.17799999999999999"/>
    <n v="0.44"/>
    <n v="7.8E-2"/>
    <n v="1.08"/>
    <n v="5.7000000000000002E-2"/>
    <n v="36.990888000000005"/>
    <n v="6.5574756000000001"/>
    <n v="90.795816000000016"/>
    <n v="4.7920014000000002"/>
    <n v="41.530678800000011"/>
    <n v="7.3622566963636356"/>
    <n v="101.93893887272729"/>
    <n v="5.3801106627272732"/>
    <n v="1.58"/>
    <n v="0.29299999999999998"/>
    <n v="0.28000000000000003"/>
    <n v="0.125"/>
    <n v="47.001547745664752"/>
    <n v="8.7161098034682087"/>
    <n v="8.329388208092487"/>
    <n v="3.7184768786127171"/>
    <n v="52.769919514450883"/>
    <n v="9.7858141884393071"/>
    <n v="9.3516313063583834"/>
    <n v="4.1748354046242779"/>
    <n v="0.4698252647988343"/>
    <n v="0.49876728789191166"/>
    <n v="5.9760110468850343"/>
    <n v="3.9571307733987102E-3"/>
    <n v="9.0759880123823626E-3"/>
    <n v="0.3795304913294798"/>
    <n v="21.774590646347903"/>
    <n v="4.7919151157024859E-2"/>
  </r>
  <r>
    <n v="2020"/>
    <n v="16"/>
    <x v="15"/>
    <s v="2"/>
    <n v="204"/>
    <n v="614"/>
    <x v="5"/>
    <s v="MAP_AS"/>
    <x v="0"/>
    <n v="112"/>
    <x v="0"/>
    <n v="45"/>
    <x v="0"/>
    <n v="11"/>
    <n v="10"/>
    <n v="0"/>
    <n v="6.4"/>
    <n v="6.6"/>
    <n v="2.6"/>
    <n v="21"/>
    <n v="14"/>
    <n v="14"/>
    <n v="9.3437103055722002"/>
    <n v="9.5299999999999994"/>
    <n v="232"/>
    <n v="3526"/>
    <n v="492"/>
    <n v="46"/>
    <n v="22.472733099681093"/>
    <n v="1.456589726"/>
    <m/>
    <m/>
    <n v="2.2999999999999998"/>
    <n v="4.4000000000000004"/>
    <n v="1.926728862"/>
    <n v="2.2599999999999998"/>
    <n v="0.9"/>
    <n v="4.5"/>
    <n v="3.3099748070000001"/>
    <n v="2.14"/>
    <n v="0.60880000000000001"/>
    <n v="113.5"/>
    <n v="30.5"/>
    <n v="83"/>
    <n v="1911.2669603524228"/>
    <n v="2145.8315418502202"/>
    <n v="0.66"/>
    <n v="424"/>
    <n v="34"/>
    <n v="240.3"/>
    <n v="30.5"/>
    <n v="355.04615384615391"/>
    <n v="8175.76"/>
    <n v="9179.1487272727281"/>
    <n v="12.6"/>
    <n v="0.15"/>
    <n v="12"/>
    <n v="55.4"/>
    <n v="36"/>
    <n v="4.5"/>
    <n v="55.794444444444451"/>
    <n v="56.761978163134245"/>
    <n v="3405.7186897880547"/>
    <n v="3825.2413102119467"/>
    <n v="3.82"/>
    <n v="1.89"/>
    <n v="0.245"/>
    <n v="2.2599999999999998"/>
    <n v="0.161"/>
    <n v="36.122945550660788"/>
    <n v="4.6826040528634358"/>
    <n v="43.19463330396475"/>
    <n v="3.0771398061674007"/>
    <n v="40.556216140969163"/>
    <n v="5.2572872775330399"/>
    <n v="48.495792845814968"/>
    <n v="3.4547887823788543"/>
    <n v="2.09"/>
    <n v="0.182"/>
    <n v="1.1499999999999999"/>
    <n v="0.17699999999999999"/>
    <n v="0.5"/>
    <n v="6.7000000000000004E-2"/>
    <n v="1.1599999999999999"/>
    <n v="6.9000000000000006E-2"/>
    <n v="40.878800000000005"/>
    <n v="5.4777592000000004"/>
    <n v="94.838815999999994"/>
    <n v="5.6412744000000004"/>
    <n v="45.895743636363648"/>
    <n v="6.1500296472727278"/>
    <n v="106.47812523636364"/>
    <n v="6.3336126218181823"/>
    <n v="1.56"/>
    <n v="0.313"/>
    <n v="0.27"/>
    <n v="0.108"/>
    <n v="53.129211560693655"/>
    <n v="10.65989949903661"/>
    <n v="9.1954404624277473"/>
    <n v="3.678176184971099"/>
    <n v="59.649614797687875"/>
    <n v="11.968159892100195"/>
    <n v="10.323971791907516"/>
    <n v="4.1295887167630072"/>
    <n v="0.53107710463340074"/>
    <n v="0.60999795576453586"/>
    <n v="16.732029115821035"/>
    <n v="2.5515323097176041E-2"/>
    <n v="5.8521383250403763E-2"/>
    <n v="0.37541715606936427"/>
    <n v="65.776482746540623"/>
    <n v="0.1346011474380166"/>
  </r>
  <r>
    <n v="2020"/>
    <n v="16"/>
    <x v="15"/>
    <s v="2"/>
    <n v="205"/>
    <n v="615"/>
    <x v="1"/>
    <s v="MAP"/>
    <x v="0"/>
    <n v="112"/>
    <x v="1"/>
    <n v="90"/>
    <x v="1"/>
    <n v="0"/>
    <n v="10"/>
    <n v="0"/>
    <n v="6.4"/>
    <n v="6.6"/>
    <n v="2.6"/>
    <n v="21"/>
    <n v="14"/>
    <n v="14"/>
    <n v="9.3437103055722002"/>
    <n v="9.5299999999999994"/>
    <n v="232"/>
    <n v="3526"/>
    <n v="492"/>
    <n v="46"/>
    <n v="22.472733099681093"/>
    <n v="1.456589726"/>
    <m/>
    <m/>
    <n v="2.2999999999999998"/>
    <n v="4.4000000000000004"/>
    <n v="1.926728862"/>
    <n v="2.2599999999999998"/>
    <n v="0.9"/>
    <n v="4.5"/>
    <n v="3.3099748070000001"/>
    <n v="2.14"/>
    <n v="0.59230000000000005"/>
    <n v="102.9"/>
    <n v="30.5"/>
    <n v="72.400000000000006"/>
    <n v="1667.1774449339209"/>
    <n v="1871.785585903084"/>
    <n v="0.64"/>
    <n v="354.2"/>
    <n v="34"/>
    <n v="184.6"/>
    <n v="30.5"/>
    <n v="308.00749531542789"/>
    <n v="7092.58"/>
    <n v="7963.0329999999994"/>
    <n v="11.85"/>
    <n v="0.15"/>
    <n v="12"/>
    <n v="55.1"/>
    <n v="36"/>
    <n v="4.5"/>
    <n v="52.43333333333333"/>
    <n v="53.34258188824662"/>
    <n v="3200.5549132947972"/>
    <n v="3594.8050867052016"/>
    <n v="3.59"/>
    <n v="1.97"/>
    <n v="0.32500000000000001"/>
    <n v="2.2599999999999998"/>
    <n v="0.20300000000000001"/>
    <n v="32.843395665198237"/>
    <n v="5.4183266960352432"/>
    <n v="37.678210255506613"/>
    <n v="3.3843702132158597"/>
    <n v="36.874176042290749"/>
    <n v="6.0833031541850229"/>
    <n v="42.302354241409695"/>
    <n v="3.7997247393832607"/>
    <n v="2.14"/>
    <n v="0.19600000000000001"/>
    <n v="1.17"/>
    <n v="0.16200000000000001"/>
    <n v="0.56000000000000005"/>
    <n v="0.12"/>
    <n v="1.1000000000000001"/>
    <n v="6.4000000000000001E-2"/>
    <n v="39.718448000000002"/>
    <n v="8.5110959999999984"/>
    <n v="78.018380000000008"/>
    <n v="4.5392512000000007"/>
    <n v="44.592984800000004"/>
    <n v="9.5556395999999975"/>
    <n v="87.593362999999997"/>
    <n v="5.0963411200000008"/>
    <n v="1.47"/>
    <n v="0.35899999999999999"/>
    <n v="0.31"/>
    <n v="0.112"/>
    <n v="47.048157225433521"/>
    <n v="11.489992138728322"/>
    <n v="9.9217202312138717"/>
    <n v="3.5846215028901733"/>
    <n v="52.822249248554904"/>
    <n v="12.900127537572253"/>
    <n v="11.139385895953756"/>
    <n v="4.0245523236994218"/>
    <n v="0.47029117097054146"/>
    <n v="0.32874942756300335"/>
    <n v="5.8056120745022373"/>
    <n v="6.0952968195247259E-2"/>
    <n v="0.13980038576891574"/>
    <m/>
    <m/>
    <m/>
  </r>
  <r>
    <n v="2020"/>
    <n v="16"/>
    <x v="15"/>
    <s v="2"/>
    <n v="206"/>
    <n v="616"/>
    <x v="3"/>
    <s v="MESZ"/>
    <x v="0"/>
    <n v="112"/>
    <x v="0"/>
    <n v="45"/>
    <x v="0"/>
    <n v="11"/>
    <n v="10"/>
    <n v="0"/>
    <n v="6.4"/>
    <n v="6.6"/>
    <n v="2.6"/>
    <n v="21"/>
    <n v="14"/>
    <n v="14"/>
    <n v="9.3437103055722002"/>
    <n v="9.5299999999999994"/>
    <n v="232"/>
    <n v="3526"/>
    <n v="492"/>
    <n v="46"/>
    <n v="22.472733099681093"/>
    <n v="1.456589726"/>
    <m/>
    <m/>
    <n v="2.2999999999999998"/>
    <n v="4.4000000000000004"/>
    <n v="1.926728862"/>
    <n v="2.2599999999999998"/>
    <n v="0.9"/>
    <n v="4.5"/>
    <n v="3.3099748070000001"/>
    <n v="2.14"/>
    <n v="0.57520000000000004"/>
    <n v="130.80000000000001"/>
    <n v="30.5"/>
    <n v="100.30000000000001"/>
    <n v="2309.6394713656391"/>
    <n v="2593.0952246696038"/>
    <n v="0.8"/>
    <n v="301.8"/>
    <n v="34"/>
    <n v="149.6"/>
    <n v="30.5"/>
    <n v="355.7879014189694"/>
    <n v="8192.84"/>
    <n v="9198.3249090909103"/>
    <n v="12.35"/>
    <n v="0.15"/>
    <n v="12"/>
    <n v="54.7"/>
    <n v="36"/>
    <n v="4.5"/>
    <n v="54.67407407407407"/>
    <n v="55.622179404838363"/>
    <n v="3337.3307642903019"/>
    <n v="3748.4292357096979"/>
    <n v="3.75"/>
    <n v="1.95"/>
    <n v="0.23699999999999999"/>
    <n v="1.89"/>
    <n v="0.154"/>
    <n v="45.037969691629961"/>
    <n v="5.4738455471365643"/>
    <n v="43.652186008810581"/>
    <n v="3.5568447859030838"/>
    <n v="50.565356881057276"/>
    <n v="6.1456356824669616"/>
    <n v="49.009499746255514"/>
    <n v="3.9933666459911898"/>
    <n v="2.06"/>
    <n v="0.193"/>
    <n v="1.23"/>
    <n v="0.183"/>
    <n v="0.52"/>
    <n v="9.4E-2"/>
    <n v="1.1000000000000001"/>
    <n v="6.9000000000000006E-2"/>
    <n v="42.602767999999998"/>
    <n v="7.7012695999999998"/>
    <n v="90.121240000000014"/>
    <n v="5.6530596000000006"/>
    <n v="47.831289527272723"/>
    <n v="8.6464254145454547"/>
    <n v="101.18157400000003"/>
    <n v="6.3468441872727279"/>
    <n v="1.51"/>
    <n v="0.26300000000000001"/>
    <n v="0.23"/>
    <n v="0.111"/>
    <n v="50.393694540783564"/>
    <n v="8.7771799100834933"/>
    <n v="7.6758607578676941"/>
    <n v="3.7044371483622354"/>
    <n v="56.578375234425188"/>
    <n v="9.8543792626846489"/>
    <n v="8.6178982145150922"/>
    <n v="4.1590726165703282"/>
    <n v="0.50373300492001383"/>
    <n v="0.50226193999412072"/>
    <n v="15.025094126882172"/>
    <n v="3.4017881716224552E-2"/>
    <n v="7.802266448675356E-2"/>
    <n v="0.37809751059730257"/>
    <n v="58.793566882699821"/>
    <n v="0.13580401702479347"/>
  </r>
  <r>
    <n v="2020"/>
    <n v="16"/>
    <x v="15"/>
    <s v="2"/>
    <n v="207"/>
    <n v="617"/>
    <x v="7"/>
    <s v="Urea"/>
    <x v="0"/>
    <n v="112"/>
    <x v="3"/>
    <n v="0"/>
    <x v="1"/>
    <n v="0"/>
    <n v="10"/>
    <n v="0"/>
    <n v="6.4"/>
    <n v="6.6"/>
    <n v="2.6"/>
    <n v="21"/>
    <n v="14"/>
    <n v="14"/>
    <n v="9.3437103055722002"/>
    <n v="9.5299999999999994"/>
    <n v="232"/>
    <n v="3526"/>
    <n v="492"/>
    <n v="46"/>
    <n v="22.472733099681093"/>
    <n v="1.456589726"/>
    <m/>
    <m/>
    <n v="2.2999999999999998"/>
    <n v="4.4000000000000004"/>
    <n v="1.926728862"/>
    <n v="2.2599999999999998"/>
    <n v="0.9"/>
    <n v="4.5"/>
    <n v="3.3099748070000001"/>
    <n v="2.14"/>
    <n v="0.48609999999999998"/>
    <n v="78"/>
    <n v="30.5"/>
    <n v="47.5"/>
    <n v="1093.7973568281939"/>
    <n v="1228.0361233480176"/>
    <n v="0.6"/>
    <n v="339"/>
    <n v="34"/>
    <n v="167.5"/>
    <n v="30.5"/>
    <n v="269.50819672131149"/>
    <n v="6206.05"/>
    <n v="6967.7015909090915"/>
    <n v="11.4"/>
    <n v="0.15"/>
    <n v="12"/>
    <n v="55.9"/>
    <n v="36"/>
    <n v="4.5"/>
    <n v="50.416666666666671"/>
    <n v="51.290944123314077"/>
    <n v="3077.4566473988448"/>
    <n v="3456.543352601157"/>
    <n v="3.46"/>
    <n v="1.7"/>
    <n v="0.124"/>
    <n v="1.82"/>
    <n v="0.1"/>
    <n v="18.594555066079298"/>
    <n v="1.3563087224669603"/>
    <n v="19.907111894273129"/>
    <n v="1.0937973568281938"/>
    <n v="20.876614096916306"/>
    <n v="1.5227647929515418"/>
    <n v="22.35025744493392"/>
    <n v="1.2280361233480177"/>
    <n v="2.06"/>
    <n v="0.16"/>
    <n v="1.03"/>
    <n v="0.159"/>
    <n v="0.49"/>
    <n v="7.6999999999999999E-2"/>
    <n v="1"/>
    <n v="5.6000000000000001E-2"/>
    <n v="30.409645000000001"/>
    <n v="4.7786584999999997"/>
    <n v="62.060500000000005"/>
    <n v="3.4753880000000006"/>
    <n v="34.141737795454546"/>
    <n v="5.3651302249999997"/>
    <n v="69.677015909090912"/>
    <n v="3.9019128909090912"/>
    <n v="1.6"/>
    <n v="0.30299999999999999"/>
    <n v="0.28000000000000003"/>
    <n v="0.111"/>
    <n v="49.239306358381519"/>
    <n v="9.3246936416184987"/>
    <n v="8.616878612716766"/>
    <n v="3.4159768786127178"/>
    <n v="55.282312138728336"/>
    <n v="10.469087861271678"/>
    <n v="9.6744046242774591"/>
    <n v="3.835210404624279"/>
    <n v="0.49219379484096459"/>
    <m/>
    <m/>
    <m/>
    <m/>
    <m/>
    <m/>
    <m/>
  </r>
  <r>
    <n v="2020"/>
    <n v="16"/>
    <x v="15"/>
    <s v="2"/>
    <n v="208"/>
    <n v="618"/>
    <x v="8"/>
    <s v="MES10"/>
    <x v="0"/>
    <n v="112"/>
    <x v="0"/>
    <n v="45"/>
    <x v="0"/>
    <n v="11"/>
    <n v="10"/>
    <n v="0"/>
    <n v="6.4"/>
    <n v="6.6"/>
    <n v="2.6"/>
    <n v="21"/>
    <n v="14"/>
    <n v="14"/>
    <n v="9.3437103055722002"/>
    <n v="9.5299999999999994"/>
    <n v="232"/>
    <n v="3526"/>
    <n v="492"/>
    <n v="46"/>
    <n v="22.472733099681093"/>
    <n v="1.456589726"/>
    <m/>
    <m/>
    <n v="2.2999999999999998"/>
    <n v="4.4000000000000004"/>
    <n v="1.926728862"/>
    <n v="2.2599999999999998"/>
    <n v="0.9"/>
    <n v="4.5"/>
    <n v="3.3099748070000001"/>
    <n v="2.14"/>
    <n v="0.5716"/>
    <n v="101.1"/>
    <n v="30.5"/>
    <n v="70.599999999999994"/>
    <n v="1625.7282819383258"/>
    <n v="1825.2494801762114"/>
    <n v="0.84"/>
    <n v="389.1"/>
    <n v="34"/>
    <n v="210.4"/>
    <n v="30.5"/>
    <n v="425.55899746550267"/>
    <n v="9799.48"/>
    <n v="11002.143454545454"/>
    <n v="10.9"/>
    <n v="0.15"/>
    <n v="11.9"/>
    <n v="55.7"/>
    <n v="36"/>
    <n v="4.5"/>
    <n v="48.175925925925931"/>
    <n v="49.067041318775424"/>
    <n v="2944.0224791265255"/>
    <n v="3306.6725208734747"/>
    <n v="3.31"/>
    <n v="2.1800000000000002"/>
    <n v="0.14599999999999999"/>
    <n v="1.58"/>
    <n v="0.13900000000000001"/>
    <n v="35.440876546255502"/>
    <n v="2.3735632916299556"/>
    <n v="25.686506854625552"/>
    <n v="2.2597623118942733"/>
    <n v="39.7904386678414"/>
    <n v="2.664864241057268"/>
    <n v="28.838941786784144"/>
    <n v="2.5370967774449342"/>
    <n v="1.85"/>
    <n v="0.17100000000000001"/>
    <n v="1.25"/>
    <n v="0.161"/>
    <n v="0.53"/>
    <n v="7.6999999999999999E-2"/>
    <n v="1.05"/>
    <n v="6.7000000000000004E-2"/>
    <n v="51.937244"/>
    <n v="7.5455995999999992"/>
    <n v="102.89454000000001"/>
    <n v="6.5656515999999998"/>
    <n v="58.311360309090915"/>
    <n v="8.4716504599999993"/>
    <n v="115.52250627272728"/>
    <n v="7.3714361145454541"/>
    <n v="1.54"/>
    <n v="0.26400000000000001"/>
    <n v="0.23"/>
    <n v="0.108"/>
    <n v="45.337946178548492"/>
    <n v="7.7722193448940269"/>
    <n v="6.7712517019910088"/>
    <n v="3.1795442774566474"/>
    <n v="50.902148664097624"/>
    <n v="8.7260826281310209"/>
    <n v="7.6022689563262684"/>
    <n v="3.5697610751445086"/>
    <n v="0.45319598163097846"/>
    <n v="0.44475446626559739"/>
    <n v="5.2082782416327671"/>
    <n v="5.0607352918004738E-3"/>
    <n v="1.1607191036239618E-2"/>
    <n v="0.32452373410404622"/>
    <n v="18.63386553395226"/>
    <n v="0.22894873768595039"/>
  </r>
  <r>
    <n v="2020"/>
    <n v="16"/>
    <x v="15"/>
    <s v="2"/>
    <n v="209"/>
    <n v="619"/>
    <x v="9"/>
    <s v="MAP_AS"/>
    <x v="0"/>
    <n v="112"/>
    <x v="0"/>
    <n v="45"/>
    <x v="2"/>
    <n v="45"/>
    <n v="10"/>
    <n v="0"/>
    <n v="6.4"/>
    <n v="6.6"/>
    <n v="2.6"/>
    <n v="21"/>
    <n v="14"/>
    <n v="14"/>
    <n v="9.3437103055722002"/>
    <n v="9.5299999999999994"/>
    <n v="232"/>
    <n v="3526"/>
    <n v="492"/>
    <n v="46"/>
    <n v="22.472733099681093"/>
    <n v="1.456589726"/>
    <m/>
    <m/>
    <n v="2.2999999999999998"/>
    <n v="4.4000000000000004"/>
    <n v="1.926728862"/>
    <n v="2.2599999999999998"/>
    <n v="0.9"/>
    <n v="4.5"/>
    <n v="3.3099748070000001"/>
    <n v="2.14"/>
    <n v="0.63719999999999999"/>
    <n v="120.1"/>
    <n v="30.5"/>
    <n v="89.6"/>
    <n v="2063.2472246696034"/>
    <n v="2316.4639295154184"/>
    <n v="0.74"/>
    <n v="363"/>
    <n v="34"/>
    <n v="198.1"/>
    <n v="30.5"/>
    <n v="376.97264437689972"/>
    <n v="8680.67"/>
    <n v="9746.0249545454535"/>
    <n v="12.8"/>
    <n v="0.15"/>
    <n v="12.4"/>
    <n v="55.4"/>
    <n v="36"/>
    <n v="4.5"/>
    <n v="56.690740740740743"/>
    <n v="57.41166345536287"/>
    <n v="3444.6998073217724"/>
    <n v="3869.0241926782269"/>
    <n v="3.87"/>
    <n v="2.4900000000000002"/>
    <n v="0.215"/>
    <n v="1.87"/>
    <n v="0.17799999999999999"/>
    <n v="51.374855894273125"/>
    <n v="4.435981533039647"/>
    <n v="38.582723101321584"/>
    <n v="3.6725800599118936"/>
    <n v="57.679951844933925"/>
    <n v="4.9803974484581497"/>
    <n v="43.317875481938323"/>
    <n v="4.1233057945374441"/>
    <n v="1.98"/>
    <n v="0.16300000000000001"/>
    <n v="1.1399999999999999"/>
    <n v="0.20499999999999999"/>
    <n v="0.56999999999999995"/>
    <n v="7.0000000000000007E-2"/>
    <n v="1.34"/>
    <n v="9.0999999999999998E-2"/>
    <n v="49.479818999999992"/>
    <n v="6.0764690000000012"/>
    <n v="116.32097800000001"/>
    <n v="7.8994096999999996"/>
    <n v="55.552342240909084"/>
    <n v="6.8222174681818197"/>
    <n v="130.59673439090909"/>
    <n v="8.8688827086363631"/>
    <n v="1.58"/>
    <n v="0.254"/>
    <n v="0.24"/>
    <n v="0.11700000000000001"/>
    <n v="54.426256955684011"/>
    <n v="8.7495375105973032"/>
    <n v="8.2672795375722536"/>
    <n v="4.0302987745664733"/>
    <n v="61.105843036608867"/>
    <n v="9.8233443868978814"/>
    <n v="9.281900208092484"/>
    <n v="4.5249263514450861"/>
    <n v="0.5440423095125031"/>
    <n v="0.5006801420437248"/>
    <n v="17.704982059516148"/>
    <n v="-7.2097365537843747E-3"/>
    <n v="-1.6536093013266914E-2"/>
    <n v="0.10055391892100192"/>
    <n v="17.051648726182822"/>
    <n v="8.9241837969696966E-2"/>
  </r>
  <r>
    <n v="2020"/>
    <n v="16"/>
    <x v="15"/>
    <s v="2"/>
    <n v="210"/>
    <n v="620"/>
    <x v="4"/>
    <s v="Check"/>
    <x v="1"/>
    <n v="0"/>
    <x v="3"/>
    <n v="0"/>
    <x v="1"/>
    <n v="0"/>
    <n v="10"/>
    <n v="0"/>
    <n v="6.4"/>
    <n v="6.6"/>
    <n v="2.6"/>
    <n v="21"/>
    <n v="14"/>
    <n v="14"/>
    <n v="9.3437103055722002"/>
    <n v="9.5299999999999994"/>
    <n v="232"/>
    <n v="3526"/>
    <n v="492"/>
    <n v="46"/>
    <n v="22.472733099681093"/>
    <n v="1.456589726"/>
    <m/>
    <m/>
    <n v="2.2999999999999998"/>
    <n v="4.4000000000000004"/>
    <n v="1.926728862"/>
    <n v="2.2599999999999998"/>
    <n v="0.9"/>
    <n v="4.5"/>
    <n v="3.3099748070000001"/>
    <n v="2.14"/>
    <n v="0.34360000000000002"/>
    <n v="68.2"/>
    <n v="30.5"/>
    <n v="37.700000000000003"/>
    <n v="868.12969162995591"/>
    <n v="974.6728810572688"/>
    <n v="0.57999999999999996"/>
    <n v="332.2"/>
    <n v="34"/>
    <n v="170.9"/>
    <n v="30.5"/>
    <n v="273.0784708249497"/>
    <n v="6288.26"/>
    <n v="7060.0010000000002"/>
    <n v="7.1"/>
    <n v="0.15"/>
    <n v="12.1"/>
    <n v="56.2"/>
    <n v="36"/>
    <n v="4.5"/>
    <n v="31.146296296296295"/>
    <n v="31.650398201669876"/>
    <n v="1899.0238921001926"/>
    <n v="2132.9491078998071"/>
    <n v="2.13"/>
    <n v="1.74"/>
    <n v="0.158"/>
    <n v="2.0099999999999998"/>
    <n v="0.126"/>
    <n v="15.105456634361232"/>
    <n v="1.3716449127753303"/>
    <n v="17.449406801762112"/>
    <n v="1.0938434114537445"/>
    <n v="16.959308130396472"/>
    <n v="1.5399831520704843"/>
    <n v="19.5909249092511"/>
    <n v="1.2280878301321585"/>
    <n v="2.13"/>
    <n v="0.18099999999999999"/>
    <n v="1.33"/>
    <n v="0.17399999999999999"/>
    <n v="0.51"/>
    <n v="9.0999999999999998E-2"/>
    <n v="1.02"/>
    <n v="5.8000000000000003E-2"/>
    <n v="32.070126000000002"/>
    <n v="5.7223166000000001"/>
    <n v="64.140252000000004"/>
    <n v="3.6471908000000002"/>
    <n v="36.006005100000003"/>
    <n v="6.4246009099999997"/>
    <n v="72.012010200000006"/>
    <n v="4.0948005800000002"/>
    <n v="1.58"/>
    <n v="0.311"/>
    <n v="0.26"/>
    <n v="0.114"/>
    <n v="30.004577495183046"/>
    <n v="5.905964304431599"/>
    <n v="4.9374621194605002"/>
    <n v="2.1648872369942196"/>
    <n v="33.686957460500963"/>
    <n v="6.6307871963391136"/>
    <n v="5.5434233795761063"/>
    <n v="2.4305779433526009"/>
    <m/>
    <m/>
    <m/>
    <m/>
    <m/>
    <m/>
    <m/>
    <m/>
  </r>
  <r>
    <n v="2020"/>
    <n v="16"/>
    <x v="15"/>
    <s v="3"/>
    <n v="301"/>
    <n v="621"/>
    <x v="7"/>
    <s v="Urea"/>
    <x v="0"/>
    <n v="112"/>
    <x v="3"/>
    <n v="0"/>
    <x v="1"/>
    <n v="0"/>
    <n v="10"/>
    <n v="0"/>
    <n v="6.5"/>
    <n v="6.7"/>
    <n v="2.5"/>
    <n v="10"/>
    <n v="9"/>
    <n v="11"/>
    <n v="10.645348562013183"/>
    <n v="7.55"/>
    <n v="222"/>
    <n v="3362"/>
    <n v="465"/>
    <n v="43"/>
    <n v="21.39189195162767"/>
    <n v="1.410578755"/>
    <m/>
    <m/>
    <n v="2.6"/>
    <n v="4"/>
    <n v="2.039853232"/>
    <n v="1.78"/>
    <n v="0.8"/>
    <n v="4.7"/>
    <n v="3.2960244589999999"/>
    <n v="1.88"/>
    <n v="0.51490000000000002"/>
    <n v="121.8"/>
    <n v="30.5"/>
    <n v="91.3"/>
    <n v="2102.393656387665"/>
    <n v="2360.4146960352418"/>
    <n v="0.9"/>
    <n v="388.7"/>
    <n v="34"/>
    <n v="201.6"/>
    <n v="30.5"/>
    <n v="434.14152805187484"/>
    <n v="9997.11"/>
    <n v="11224.028045454546"/>
    <n v="9"/>
    <n v="0.15"/>
    <n v="12.3"/>
    <n v="55"/>
    <n v="36"/>
    <n v="4.5"/>
    <n v="39.661111111111119"/>
    <n v="40.211323057161209"/>
    <n v="2412.6793834296727"/>
    <n v="2709.8776165703275"/>
    <n v="2.71"/>
    <n v="2.19"/>
    <n v="0.188"/>
    <n v="2.0699999999999998"/>
    <n v="0.13700000000000001"/>
    <n v="46.042421074889866"/>
    <n v="3.9525000740088103"/>
    <n v="43.519548687224663"/>
    <n v="2.8802793092511014"/>
    <n v="51.693081843171804"/>
    <n v="4.4375796285462545"/>
    <n v="48.860584207929513"/>
    <n v="3.2337681335682822"/>
    <n v="1.94"/>
    <n v="0.16700000000000001"/>
    <n v="1.34"/>
    <n v="0.16600000000000001"/>
    <n v="0.65"/>
    <n v="8.5999999999999993E-2"/>
    <n v="1.1599999999999999"/>
    <n v="6.2E-2"/>
    <n v="64.981215000000006"/>
    <n v="8.5975146000000002"/>
    <n v="115.966476"/>
    <n v="6.1982082000000007"/>
    <n v="72.956182295454553"/>
    <n v="9.6526641190909093"/>
    <n v="130.19872532727274"/>
    <n v="6.9588973881818186"/>
    <n v="1.57"/>
    <n v="0.32900000000000001"/>
    <n v="0.28999999999999998"/>
    <n v="0.11"/>
    <n v="37.879066319845869"/>
    <n v="7.9377151714836236"/>
    <n v="6.9967702119460506"/>
    <n v="2.6539473217726401"/>
    <n v="42.527860822736038"/>
    <n v="8.9118893061657047"/>
    <n v="7.8554647379576119"/>
    <n v="2.9796590385356461"/>
    <n v="0.37863736871719661"/>
    <m/>
    <m/>
    <m/>
    <m/>
    <m/>
    <m/>
    <m/>
  </r>
  <r>
    <n v="2020"/>
    <n v="16"/>
    <x v="15"/>
    <s v="3"/>
    <n v="302"/>
    <n v="622"/>
    <x v="4"/>
    <s v="Check"/>
    <x v="1"/>
    <n v="0"/>
    <x v="3"/>
    <n v="0"/>
    <x v="1"/>
    <n v="0"/>
    <n v="10"/>
    <n v="0"/>
    <n v="6.5"/>
    <n v="6.7"/>
    <n v="2.5"/>
    <n v="10"/>
    <n v="9"/>
    <n v="11"/>
    <n v="10.645348562013183"/>
    <n v="7.55"/>
    <n v="222"/>
    <n v="3362"/>
    <n v="465"/>
    <n v="43"/>
    <n v="21.39189195162767"/>
    <n v="1.410578755"/>
    <m/>
    <m/>
    <n v="2.6"/>
    <n v="4"/>
    <n v="2.039853232"/>
    <n v="1.78"/>
    <n v="0.8"/>
    <n v="4.7"/>
    <n v="3.2960244589999999"/>
    <n v="1.88"/>
    <n v="0.38340000000000002"/>
    <n v="67.900000000000006"/>
    <n v="30.5"/>
    <n v="37.400000000000006"/>
    <n v="861.22149779735696"/>
    <n v="966.91686343612355"/>
    <n v="0.34"/>
    <n v="263.3"/>
    <n v="34"/>
    <n v="148.1"/>
    <n v="30.5"/>
    <n v="174.37418229393805"/>
    <n v="4015.37"/>
    <n v="4508.1654090909087"/>
    <n v="4.6900000000000004"/>
    <n v="0.15"/>
    <n v="12"/>
    <n v="53.4"/>
    <n v="36"/>
    <n v="4.5"/>
    <n v="20.345925925925929"/>
    <n v="20.698745450652968"/>
    <n v="1241.9247270391782"/>
    <n v="1394.9072729608222"/>
    <n v="1.39"/>
    <n v="1.32"/>
    <n v="0.20899999999999999"/>
    <n v="1.96"/>
    <n v="0.109"/>
    <n v="11.368123770925111"/>
    <n v="1.7999529303964759"/>
    <n v="16.879941356828194"/>
    <n v="0.93873143259911918"/>
    <n v="12.763302597356828"/>
    <n v="2.0208562445814979"/>
    <n v="18.951570523348018"/>
    <n v="1.0539393811453748"/>
    <n v="1.86"/>
    <n v="0.17799999999999999"/>
    <n v="1.46"/>
    <n v="0.16"/>
    <n v="0.6"/>
    <n v="0.121"/>
    <n v="1.08"/>
    <n v="6.5000000000000002E-2"/>
    <n v="24.092220000000001"/>
    <n v="4.8585976999999998"/>
    <n v="43.365996000000003"/>
    <n v="2.6099904999999999"/>
    <n v="27.048992454545456"/>
    <n v="5.4548801449999997"/>
    <n v="48.688186418181822"/>
    <n v="2.9303075159090906"/>
    <n v="1.5"/>
    <n v="0.32700000000000001"/>
    <n v="0.28000000000000003"/>
    <n v="0.124"/>
    <n v="18.628870905587672"/>
    <n v="4.061093857418113"/>
    <n v="3.4773892357096994"/>
    <n v="1.5399866615285809"/>
    <n v="20.915141425818888"/>
    <n v="4.5595008308285179"/>
    <n v="3.9041597328195263"/>
    <n v="1.7289850245343612"/>
    <m/>
    <m/>
    <m/>
    <m/>
    <m/>
    <m/>
    <m/>
    <m/>
  </r>
  <r>
    <n v="2020"/>
    <n v="16"/>
    <x v="15"/>
    <s v="3"/>
    <n v="303"/>
    <n v="623"/>
    <x v="5"/>
    <s v="MAP_AS"/>
    <x v="0"/>
    <n v="112"/>
    <x v="0"/>
    <n v="45"/>
    <x v="0"/>
    <n v="11"/>
    <n v="10"/>
    <n v="0"/>
    <n v="6.5"/>
    <n v="6.7"/>
    <n v="2.5"/>
    <n v="10"/>
    <n v="9"/>
    <n v="11"/>
    <n v="10.645348562013183"/>
    <n v="7.55"/>
    <n v="222"/>
    <n v="3362"/>
    <n v="465"/>
    <n v="43"/>
    <n v="21.39189195162767"/>
    <n v="1.410578755"/>
    <m/>
    <m/>
    <n v="2.6"/>
    <n v="4"/>
    <n v="2.039853232"/>
    <n v="1.78"/>
    <n v="0.8"/>
    <n v="4.7"/>
    <n v="3.2960244589999999"/>
    <n v="1.88"/>
    <n v="0.62370000000000003"/>
    <n v="115"/>
    <n v="30.5"/>
    <n v="84.5"/>
    <n v="1945.8079295154184"/>
    <n v="2184.6116299559471"/>
    <n v="0.68"/>
    <n v="328.6"/>
    <n v="34"/>
    <n v="168.9"/>
    <n v="30.5"/>
    <n v="319.45689069925328"/>
    <n v="7356.23"/>
    <n v="8259.0400454545452"/>
    <n v="10.9"/>
    <n v="0.15"/>
    <n v="12"/>
    <n v="53.9"/>
    <n v="36"/>
    <n v="4.5"/>
    <n v="48.175925925925931"/>
    <n v="49.011346606722341"/>
    <n v="2940.6807964033405"/>
    <n v="3302.9192035966607"/>
    <n v="3.3"/>
    <n v="2.12"/>
    <n v="0.19400000000000001"/>
    <n v="1.76"/>
    <n v="0.14799999999999999"/>
    <n v="41.25112810572687"/>
    <n v="3.7748673832599118"/>
    <n v="34.246219559471363"/>
    <n v="2.8797957356828192"/>
    <n v="46.313766555066074"/>
    <n v="4.2381465621145376"/>
    <n v="38.449164687224666"/>
    <n v="3.2332252123348018"/>
    <n v="1.76"/>
    <n v="0.17799999999999999"/>
    <n v="1.36"/>
    <n v="0.157"/>
    <n v="0.55000000000000004"/>
    <n v="0.122"/>
    <n v="1.1299999999999999"/>
    <n v="6.9000000000000006E-2"/>
    <n v="40.459265000000002"/>
    <n v="8.9746005999999987"/>
    <n v="83.125398999999987"/>
    <n v="5.0757987"/>
    <n v="45.42472025"/>
    <n v="10.076028855454544"/>
    <n v="93.327152513636349"/>
    <n v="5.6987376313636364"/>
    <n v="1.57"/>
    <n v="0.308"/>
    <n v="0.26"/>
    <n v="0.108"/>
    <n v="46.168688503532451"/>
    <n v="9.0572968529222884"/>
    <n v="7.6457700706486849"/>
    <n v="3.1759352601156077"/>
    <n v="51.834845728965981"/>
    <n v="10.168874193962752"/>
    <n v="8.5841145793192055"/>
    <n v="3.5657091329479775"/>
    <n v="0.46150004291268781"/>
    <n v="0.51829124332124121"/>
    <n v="5.1248711910369016"/>
    <n v="7.2775623320384383E-2"/>
    <n v="0.16691656724858803"/>
    <n v="0.32415537572254344"/>
    <n v="18.292654872423721"/>
    <n v="7.6885239214876056E-2"/>
  </r>
  <r>
    <n v="2020"/>
    <n v="16"/>
    <x v="15"/>
    <s v="3"/>
    <n v="304"/>
    <n v="624"/>
    <x v="6"/>
    <s v="MAP"/>
    <x v="0"/>
    <n v="112"/>
    <x v="0"/>
    <n v="45"/>
    <x v="1"/>
    <n v="0"/>
    <n v="10"/>
    <n v="0"/>
    <n v="6.5"/>
    <n v="6.7"/>
    <n v="2.5"/>
    <n v="10"/>
    <n v="9"/>
    <n v="11"/>
    <n v="10.645348562013183"/>
    <n v="7.55"/>
    <n v="222"/>
    <n v="3362"/>
    <n v="465"/>
    <n v="43"/>
    <n v="21.39189195162767"/>
    <n v="1.410578755"/>
    <m/>
    <m/>
    <n v="2.6"/>
    <n v="4"/>
    <n v="2.039853232"/>
    <n v="1.78"/>
    <n v="0.8"/>
    <n v="4.7"/>
    <n v="3.2960244589999999"/>
    <n v="1.88"/>
    <n v="0.59079999999999999"/>
    <n v="132"/>
    <n v="30.5"/>
    <n v="101.5"/>
    <n v="2337.2722466960349"/>
    <n v="2624.1192951541843"/>
    <n v="0.62"/>
    <n v="331.1"/>
    <n v="34"/>
    <n v="175.4"/>
    <n v="30.5"/>
    <n v="302.38303601480982"/>
    <n v="6963.07"/>
    <n v="7817.6285909090911"/>
    <n v="11.5"/>
    <n v="0.15"/>
    <n v="12"/>
    <n v="55"/>
    <n v="36"/>
    <n v="4.5"/>
    <n v="50.864814814814821"/>
    <n v="51.746863626632418"/>
    <n v="3104.8118175979453"/>
    <n v="3487.2681824020556"/>
    <n v="3.49"/>
    <n v="2.0299999999999998"/>
    <n v="0.19400000000000001"/>
    <n v="1.68"/>
    <n v="0.122"/>
    <n v="47.446626607929502"/>
    <n v="4.5343081585903082"/>
    <n v="39.266173744493386"/>
    <n v="2.8514721409691623"/>
    <n v="53.269621691629936"/>
    <n v="5.0907914325991186"/>
    <n v="44.085204158590308"/>
    <n v="3.2014255400881049"/>
    <n v="1.7"/>
    <n v="0.16600000000000001"/>
    <n v="1.19"/>
    <n v="0.152"/>
    <n v="0.54"/>
    <n v="0.10299999999999999"/>
    <n v="0.96"/>
    <n v="6.0999999999999999E-2"/>
    <n v="37.600577999999999"/>
    <n v="7.1719620999999991"/>
    <n v="66.845471999999987"/>
    <n v="4.2474726999999994"/>
    <n v="42.21519439090909"/>
    <n v="8.052157448636363"/>
    <n v="75.04923447272725"/>
    <n v="4.7687534404545451"/>
    <n v="1.52"/>
    <n v="0.29699999999999999"/>
    <n v="0.25"/>
    <n v="0.112"/>
    <n v="47.193139627488769"/>
    <n v="9.2212910982658975"/>
    <n v="7.7620295439948634"/>
    <n v="3.4773892357096989"/>
    <n v="52.985024945407844"/>
    <n v="10.352995005780349"/>
    <n v="8.71464226075787"/>
    <n v="3.9041597328195259"/>
    <n v="0.47174040825535113"/>
    <n v="0.52767558643121037"/>
    <n v="9.2215151644901194"/>
    <n v="3.189227676481584E-2"/>
    <n v="7.314742377251339E-2"/>
    <m/>
    <m/>
    <m/>
  </r>
  <r>
    <n v="2020"/>
    <n v="16"/>
    <x v="15"/>
    <s v="3"/>
    <n v="305"/>
    <n v="625"/>
    <x v="2"/>
    <s v="MAP"/>
    <x v="0"/>
    <n v="112"/>
    <x v="2"/>
    <n v="135"/>
    <x v="1"/>
    <n v="0"/>
    <n v="10"/>
    <n v="0"/>
    <n v="6.5"/>
    <n v="6.7"/>
    <n v="2.5"/>
    <n v="10"/>
    <n v="9"/>
    <n v="11"/>
    <n v="10.645348562013183"/>
    <n v="7.55"/>
    <n v="222"/>
    <n v="3362"/>
    <n v="465"/>
    <n v="43"/>
    <n v="21.39189195162767"/>
    <n v="1.410578755"/>
    <m/>
    <m/>
    <n v="2.6"/>
    <n v="4"/>
    <n v="2.039853232"/>
    <n v="1.78"/>
    <n v="0.8"/>
    <n v="4.7"/>
    <n v="3.2960244589999999"/>
    <n v="1.88"/>
    <n v="0.57869999999999999"/>
    <n v="117.7"/>
    <n v="30.5"/>
    <n v="87.2"/>
    <n v="2007.9816740088106"/>
    <n v="2254.4157885462555"/>
    <n v="0.56000000000000005"/>
    <n v="313.39999999999998"/>
    <n v="34"/>
    <n v="158.1"/>
    <n v="30.5"/>
    <n v="255.74803149606302"/>
    <n v="5889.19"/>
    <n v="6611.9542272727267"/>
    <n v="9.8000000000000007"/>
    <n v="0.15"/>
    <n v="11.9"/>
    <n v="55"/>
    <n v="36"/>
    <n v="4.5"/>
    <n v="43.246296296296308"/>
    <n v="44.046227788482135"/>
    <n v="2642.773667308928"/>
    <n v="2968.3153326910729"/>
    <n v="2.97"/>
    <n v="2.08"/>
    <n v="0.26700000000000002"/>
    <n v="2.02"/>
    <n v="0.14599999999999999"/>
    <n v="41.766018819383255"/>
    <n v="5.3613110696035244"/>
    <n v="40.56122981497797"/>
    <n v="2.9316532440528635"/>
    <n v="46.891848401762111"/>
    <n v="6.0192901554185028"/>
    <n v="45.539198928634363"/>
    <n v="3.2914470512775336"/>
    <n v="1.86"/>
    <n v="0.191"/>
    <n v="1.27"/>
    <n v="0.17199999999999999"/>
    <n v="0.54"/>
    <n v="0.12"/>
    <n v="1.1200000000000001"/>
    <n v="6.2E-2"/>
    <n v="31.801625999999999"/>
    <n v="7.0670279999999988"/>
    <n v="65.958928"/>
    <n v="3.6512977999999996"/>
    <n v="35.704552827272728"/>
    <n v="7.9343450727272717"/>
    <n v="74.053887345454541"/>
    <n v="4.0994116209090903"/>
    <n v="1.62"/>
    <n v="0.32900000000000001"/>
    <n v="0.26"/>
    <n v="0.11"/>
    <n v="42.812933410404639"/>
    <n v="8.6947253654463736"/>
    <n v="6.8712115350032121"/>
    <n v="2.9070510340398208"/>
    <n v="48.067247965317939"/>
    <n v="9.7618052966602473"/>
    <n v="7.7144965870263338"/>
    <n v="3.2638254791265258"/>
    <n v="0.42795607253621804"/>
    <n v="0.16584786436731647"/>
    <n v="-0.77025679488094312"/>
    <n v="5.3788916250927287E-3"/>
    <n v="1.2336907397001671E-2"/>
    <m/>
    <m/>
    <m/>
  </r>
  <r>
    <n v="2020"/>
    <n v="16"/>
    <x v="15"/>
    <s v="3"/>
    <n v="306"/>
    <n v="626"/>
    <x v="0"/>
    <s v="MAP_ES"/>
    <x v="0"/>
    <n v="112"/>
    <x v="0"/>
    <n v="45"/>
    <x v="0"/>
    <n v="11"/>
    <n v="10"/>
    <n v="0"/>
    <n v="6.5"/>
    <n v="6.7"/>
    <n v="2.5"/>
    <n v="10"/>
    <n v="9"/>
    <n v="11"/>
    <n v="10.645348562013183"/>
    <n v="7.55"/>
    <n v="222"/>
    <n v="3362"/>
    <n v="465"/>
    <n v="43"/>
    <n v="21.39189195162767"/>
    <n v="1.410578755"/>
    <m/>
    <m/>
    <n v="2.6"/>
    <n v="4"/>
    <n v="2.039853232"/>
    <n v="1.78"/>
    <n v="0.8"/>
    <n v="4.7"/>
    <n v="3.2960244589999999"/>
    <n v="1.88"/>
    <n v="0.58350000000000002"/>
    <n v="124"/>
    <n v="30.5"/>
    <n v="93.5"/>
    <n v="2153.0537444933921"/>
    <n v="2417.2921585903086"/>
    <n v="0.66"/>
    <n v="317.3"/>
    <n v="34"/>
    <n v="162.19999999999999"/>
    <n v="30.5"/>
    <n v="306.81962583833388"/>
    <n v="7065.23"/>
    <n v="7932.3264090909079"/>
    <n v="12.35"/>
    <n v="0.15"/>
    <n v="11.7"/>
    <n v="56.4"/>
    <n v="36"/>
    <n v="4.5"/>
    <n v="54.67407407407407"/>
    <n v="55.811800470991216"/>
    <n v="3348.7080282594729"/>
    <n v="3761.2079717405259"/>
    <n v="3.76"/>
    <n v="2.62"/>
    <n v="0.25800000000000001"/>
    <n v="1.96"/>
    <n v="0.16700000000000001"/>
    <n v="56.410008105726874"/>
    <n v="5.5548786607929523"/>
    <n v="42.19985339207048"/>
    <n v="3.595599753303965"/>
    <n v="63.333054555066084"/>
    <n v="6.2366137691629966"/>
    <n v="47.37892630837004"/>
    <n v="4.0368779048458148"/>
    <n v="1.94"/>
    <n v="0.186"/>
    <n v="1.2"/>
    <n v="0.17399999999999999"/>
    <n v="0.61"/>
    <n v="9.9000000000000005E-2"/>
    <n v="1.1200000000000001"/>
    <n v="6.3E-2"/>
    <n v="43.097902999999995"/>
    <n v="6.9945776999999998"/>
    <n v="79.130576000000005"/>
    <n v="4.4510949000000002"/>
    <n v="48.387191095454533"/>
    <n v="7.8530031449999997"/>
    <n v="88.842055781818189"/>
    <n v="4.997365637727273"/>
    <n v="1.7"/>
    <n v="0.32700000000000001"/>
    <n v="0.27"/>
    <n v="0.14899999999999999"/>
    <n v="56.928036480411045"/>
    <n v="10.950275252408478"/>
    <n v="9.0415116763005781"/>
    <n v="4.989574962106615"/>
    <n v="63.914659139370585"/>
    <n v="12.294172669749518"/>
    <n v="10.151151745664739"/>
    <n v="5.6019318892742449"/>
    <n v="0.56904998019674335"/>
    <n v="0.62661430528794682"/>
    <n v="15.309066038678349"/>
    <n v="7.0603906994433724E-2"/>
    <n v="0.16193556650099478"/>
    <n v="0.5092665353885677"/>
    <n v="59.955270158229638"/>
    <n v="1.3124148884297571E-2"/>
  </r>
  <r>
    <n v="2020"/>
    <n v="16"/>
    <x v="15"/>
    <s v="3"/>
    <n v="307"/>
    <n v="627"/>
    <x v="8"/>
    <s v="MES10"/>
    <x v="0"/>
    <n v="112"/>
    <x v="0"/>
    <n v="45"/>
    <x v="0"/>
    <n v="11"/>
    <n v="10"/>
    <n v="0"/>
    <n v="6.5"/>
    <n v="6.7"/>
    <n v="2.5"/>
    <n v="10"/>
    <n v="9"/>
    <n v="11"/>
    <n v="10.645348562013183"/>
    <n v="7.55"/>
    <n v="222"/>
    <n v="3362"/>
    <n v="465"/>
    <n v="43"/>
    <n v="21.39189195162767"/>
    <n v="1.410578755"/>
    <m/>
    <m/>
    <n v="2.6"/>
    <n v="4"/>
    <n v="2.039853232"/>
    <n v="1.78"/>
    <n v="0.8"/>
    <n v="4.7"/>
    <n v="3.2960244589999999"/>
    <n v="1.88"/>
    <n v="0.623"/>
    <n v="117"/>
    <n v="30.5"/>
    <n v="86.5"/>
    <n v="1991.8625550660793"/>
    <n v="2236.3184140969161"/>
    <n v="0.72"/>
    <n v="334.8"/>
    <n v="34"/>
    <n v="165.5"/>
    <n v="30.5"/>
    <n v="323.13829787234044"/>
    <n v="7441.01"/>
    <n v="8354.2248636363638"/>
    <n v="11.8"/>
    <n v="0.15"/>
    <n v="11.8"/>
    <n v="54.9"/>
    <n v="36"/>
    <n v="4.5"/>
    <n v="52.209259259259269"/>
    <n v="53.235337186897887"/>
    <n v="3194.120231213873"/>
    <n v="3587.5777687861273"/>
    <n v="3.59"/>
    <n v="2"/>
    <n v="0.28499999999999998"/>
    <n v="2.27"/>
    <n v="0.17899999999999999"/>
    <n v="39.837251101321584"/>
    <n v="5.6768082819383254"/>
    <n v="45.21528"/>
    <n v="3.5654339735682816"/>
    <n v="44.726368281938321"/>
    <n v="6.3735074801762108"/>
    <n v="50.764428000000002"/>
    <n v="4.00300996123348"/>
    <n v="2"/>
    <n v="0.193"/>
    <n v="1.24"/>
    <n v="0.18099999999999999"/>
    <n v="0.53"/>
    <n v="9.6000000000000002E-2"/>
    <n v="1.05"/>
    <n v="6.6000000000000003E-2"/>
    <n v="39.437353000000002"/>
    <n v="7.1433696000000007"/>
    <n v="78.130605000000003"/>
    <n v="4.9110665999999998"/>
    <n v="44.277391777272733"/>
    <n v="8.0200558690909105"/>
    <n v="87.719361068181811"/>
    <n v="5.5137884100000001"/>
    <n v="1.64"/>
    <n v="0.29499999999999998"/>
    <n v="0.24"/>
    <n v="0.112"/>
    <n v="52.383571791907514"/>
    <n v="9.4226546820809247"/>
    <n v="7.6658885549132947"/>
    <n v="3.5774146589595381"/>
    <n v="58.812464693641616"/>
    <n v="10.579071393063584"/>
    <n v="8.6067021502890171"/>
    <n v="4.0164610034682084"/>
    <n v="0.52362372450834305"/>
    <n v="0.53919833807663531"/>
    <n v="11.450617084136159"/>
    <n v="3.6202828047877729E-2"/>
    <n v="8.3034009284123231E-2"/>
    <n v="0.36513281849710988"/>
    <n v="44.170706253284315"/>
    <n v="6.0071673636363669E-2"/>
  </r>
  <r>
    <n v="2020"/>
    <n v="16"/>
    <x v="15"/>
    <s v="3"/>
    <n v="308"/>
    <n v="628"/>
    <x v="3"/>
    <s v="MESZ"/>
    <x v="0"/>
    <n v="112"/>
    <x v="0"/>
    <n v="45"/>
    <x v="0"/>
    <n v="11"/>
    <n v="10"/>
    <n v="0"/>
    <n v="6.5"/>
    <n v="6.7"/>
    <n v="2.5"/>
    <n v="10"/>
    <n v="9"/>
    <n v="11"/>
    <n v="10.645348562013183"/>
    <n v="7.55"/>
    <n v="222"/>
    <n v="3362"/>
    <n v="465"/>
    <n v="43"/>
    <n v="21.39189195162767"/>
    <n v="1.410578755"/>
    <m/>
    <m/>
    <n v="2.6"/>
    <n v="4"/>
    <n v="2.039853232"/>
    <n v="1.78"/>
    <n v="0.8"/>
    <n v="4.7"/>
    <n v="3.2960244589999999"/>
    <n v="1.88"/>
    <n v="0.57640000000000002"/>
    <n v="100.1"/>
    <n v="30.5"/>
    <n v="69.599999999999994"/>
    <n v="1602.7009691629953"/>
    <n v="1799.3960881057264"/>
    <n v="0.74"/>
    <n v="323"/>
    <n v="34"/>
    <n v="159.6"/>
    <n v="30.5"/>
    <n v="330.56747404844288"/>
    <n v="7612.08"/>
    <n v="8546.2898181818182"/>
    <n v="11.35"/>
    <n v="0.15"/>
    <n v="12.4"/>
    <n v="55.4"/>
    <n v="36"/>
    <n v="4.5"/>
    <n v="50.192592592592597"/>
    <n v="50.830879897238283"/>
    <n v="3049.8527938342968"/>
    <n v="3425.5392061657035"/>
    <n v="3.42"/>
    <n v="2.0499999999999998"/>
    <n v="0.20899999999999999"/>
    <n v="2.11"/>
    <n v="0.18099999999999999"/>
    <n v="32.855369867841397"/>
    <n v="3.34964502555066"/>
    <n v="33.816990449339194"/>
    <n v="2.9008887541850217"/>
    <n v="36.887619806167386"/>
    <n v="3.7607378241409686"/>
    <n v="37.967257459030826"/>
    <n v="3.2569069194713656"/>
    <n v="2.08"/>
    <n v="0.19500000000000001"/>
    <n v="1.25"/>
    <n v="0.182"/>
    <n v="0.55000000000000004"/>
    <n v="0.10199999999999999"/>
    <n v="0.96"/>
    <n v="6.5000000000000002E-2"/>
    <n v="41.866440000000004"/>
    <n v="7.7643215999999988"/>
    <n v="73.075967999999989"/>
    <n v="4.9478520000000001"/>
    <n v="47.004594000000004"/>
    <n v="8.717215614545454"/>
    <n v="82.04438225454544"/>
    <n v="5.555088381818182"/>
    <n v="1.67"/>
    <n v="0.31"/>
    <n v="0.26"/>
    <n v="0.11600000000000001"/>
    <n v="50.932541657032758"/>
    <n v="9.4545436608863191"/>
    <n v="7.9296172639691713"/>
    <n v="3.5378292408477843"/>
    <n v="57.183353587668591"/>
    <n v="10.614874019267821"/>
    <n v="8.9027975645472051"/>
    <n v="3.9720173749518302"/>
    <n v="0.50911929539810163"/>
    <n v="0.54102314063546486"/>
    <n v="7.8497601370156289"/>
    <n v="5.2490880751406149E-2"/>
    <n v="0.12039192832891318"/>
    <n v="0.36109248863198457"/>
    <n v="29.43992783324579"/>
    <n v="6.3826216528925658E-2"/>
  </r>
  <r>
    <n v="2020"/>
    <n v="16"/>
    <x v="15"/>
    <s v="3"/>
    <n v="309"/>
    <n v="629"/>
    <x v="1"/>
    <s v="MAP"/>
    <x v="0"/>
    <n v="112"/>
    <x v="1"/>
    <n v="90"/>
    <x v="1"/>
    <n v="0"/>
    <n v="10"/>
    <n v="0"/>
    <n v="6.5"/>
    <n v="6.7"/>
    <n v="2.5"/>
    <n v="10"/>
    <n v="9"/>
    <n v="11"/>
    <n v="10.645348562013183"/>
    <n v="7.55"/>
    <n v="222"/>
    <n v="3362"/>
    <n v="465"/>
    <n v="43"/>
    <n v="21.39189195162767"/>
    <n v="1.410578755"/>
    <m/>
    <m/>
    <n v="2.6"/>
    <n v="4"/>
    <n v="2.039853232"/>
    <n v="1.78"/>
    <n v="0.8"/>
    <n v="4.7"/>
    <n v="3.2960244589999999"/>
    <n v="1.88"/>
    <n v="0.59619999999999995"/>
    <n v="148.6"/>
    <n v="30.5"/>
    <n v="118.1"/>
    <n v="2719.5256387665195"/>
    <n v="3053.2856035242285"/>
    <n v="0.56000000000000005"/>
    <n v="338.7"/>
    <n v="34"/>
    <n v="185"/>
    <n v="30.5"/>
    <n v="283.95142763373815"/>
    <n v="6538.64"/>
    <n v="7341.1094545454553"/>
    <n v="10.35"/>
    <n v="0.15"/>
    <n v="11.9"/>
    <n v="55.1"/>
    <n v="36"/>
    <n v="4.5"/>
    <n v="45.711111111111109"/>
    <n v="46.556634553628768"/>
    <n v="2793.3980732177261"/>
    <n v="3137.4939267822733"/>
    <n v="3.14"/>
    <n v="2.41"/>
    <n v="0.34599999999999997"/>
    <n v="2.57"/>
    <n v="0.21"/>
    <n v="65.540567894273124"/>
    <n v="9.4095587101321563"/>
    <n v="69.891808916299539"/>
    <n v="5.7110038414096902"/>
    <n v="73.584183044933923"/>
    <n v="10.564368188193829"/>
    <n v="78.469440010572654"/>
    <n v="6.4118997674008797"/>
    <n v="1.91"/>
    <n v="0.183"/>
    <n v="1.23"/>
    <n v="0.16300000000000001"/>
    <n v="0.51"/>
    <n v="0.11600000000000001"/>
    <n v="1.02"/>
    <n v="0.06"/>
    <n v="33.347064000000003"/>
    <n v="7.5848224000000002"/>
    <n v="66.694128000000006"/>
    <n v="3.923184"/>
    <n v="37.439658218181826"/>
    <n v="8.5156869672727282"/>
    <n v="74.879316436363652"/>
    <n v="4.4046656727272726"/>
    <n v="1.63"/>
    <n v="0.28999999999999998"/>
    <n v="0.23"/>
    <n v="0.109"/>
    <n v="45.532388593448928"/>
    <n v="8.1008544123314046"/>
    <n v="6.4248155684007697"/>
    <n v="3.0448038998073215"/>
    <n v="51.120454466281302"/>
    <n v="9.0950501811175322"/>
    <n v="7.2133156608863187"/>
    <n v="3.4184843784200378"/>
    <n v="0.4551396188823103"/>
    <n v="0.2317800759713948"/>
    <n v="0.72437696424747933"/>
    <n v="7.1193016487806834E-3"/>
    <n v="1.6328673506377716E-2"/>
    <m/>
    <m/>
    <m/>
  </r>
  <r>
    <n v="2020"/>
    <n v="16"/>
    <x v="15"/>
    <s v="3"/>
    <n v="310"/>
    <n v="630"/>
    <x v="9"/>
    <s v="MAP_AS"/>
    <x v="0"/>
    <n v="112"/>
    <x v="0"/>
    <n v="45"/>
    <x v="2"/>
    <n v="45"/>
    <n v="10"/>
    <n v="0"/>
    <n v="6.5"/>
    <n v="6.7"/>
    <n v="2.5"/>
    <n v="10"/>
    <n v="9"/>
    <n v="11"/>
    <n v="10.645348562013183"/>
    <n v="7.55"/>
    <n v="222"/>
    <n v="3362"/>
    <n v="465"/>
    <n v="43"/>
    <n v="21.39189195162767"/>
    <n v="1.410578755"/>
    <m/>
    <m/>
    <n v="2.6"/>
    <n v="4"/>
    <n v="2.039853232"/>
    <n v="1.78"/>
    <n v="0.8"/>
    <n v="4.7"/>
    <n v="3.2960244589999999"/>
    <n v="1.88"/>
    <n v="0.59699999999999998"/>
    <n v="114.1"/>
    <n v="30.5"/>
    <n v="83.6"/>
    <n v="1925.0833480176211"/>
    <n v="2161.3435770925112"/>
    <n v="0.8"/>
    <n v="360.9"/>
    <n v="34"/>
    <n v="190"/>
    <n v="30.5"/>
    <n v="390.33343530131549"/>
    <n v="8988.33"/>
    <n v="10091.443227272728"/>
    <n v="13"/>
    <n v="0.15"/>
    <n v="12.1"/>
    <n v="55.8"/>
    <n v="36"/>
    <n v="4.5"/>
    <n v="57.587037037037042"/>
    <n v="58.519081567116253"/>
    <n v="3511.1448940269752"/>
    <n v="3943.6541059730253"/>
    <n v="3.94"/>
    <n v="2.09"/>
    <n v="0.20699999999999999"/>
    <n v="2.0099999999999998"/>
    <n v="0.16500000000000001"/>
    <n v="40.234241973568281"/>
    <n v="3.9849225303964753"/>
    <n v="38.694175295154174"/>
    <n v="3.1763875242290749"/>
    <n v="45.172080761233481"/>
    <n v="4.4739812045814968"/>
    <n v="43.443005899559459"/>
    <n v="3.5662169022026435"/>
    <n v="1.99"/>
    <n v="0.182"/>
    <n v="1.1299999999999999"/>
    <n v="0.20599999999999999"/>
    <n v="0.44"/>
    <n v="6.9000000000000006E-2"/>
    <n v="1"/>
    <n v="7.4999999999999997E-2"/>
    <n v="39.548652000000004"/>
    <n v="6.2019477000000007"/>
    <n v="89.883300000000006"/>
    <n v="6.7412475000000001"/>
    <n v="44.402350200000001"/>
    <n v="6.963095826818182"/>
    <n v="100.91443227272727"/>
    <n v="7.5685824204545451"/>
    <n v="1.64"/>
    <n v="0.28000000000000003"/>
    <n v="0.22"/>
    <n v="0.115"/>
    <n v="57.582776262042387"/>
    <n v="9.8312057032755327"/>
    <n v="7.7245187668593456"/>
    <n v="4.0378166281310213"/>
    <n v="64.649753348747595"/>
    <n v="11.037762766859347"/>
    <n v="8.6725278882466288"/>
    <n v="4.5333668506743736"/>
    <n v="0.57559472831746139"/>
    <n v="0.56257710330577704"/>
    <n v="19.363424577178336"/>
    <n v="2.2907968748389528E-2"/>
    <n v="5.2541212725664053E-2"/>
    <n v="0.10074148557054163"/>
    <n v="18.71009124384501"/>
    <n v="6.0346276010101008E-2"/>
  </r>
  <r>
    <n v="2020"/>
    <n v="16"/>
    <x v="15"/>
    <s v="4"/>
    <n v="401"/>
    <n v="631"/>
    <x v="7"/>
    <s v="Urea"/>
    <x v="0"/>
    <n v="112"/>
    <x v="3"/>
    <n v="0"/>
    <x v="1"/>
    <n v="0"/>
    <n v="10"/>
    <n v="4.0000000000000001E-3"/>
    <n v="6.2"/>
    <n v="6.6"/>
    <n v="2.8"/>
    <n v="18"/>
    <n v="15"/>
    <n v="13"/>
    <n v="9.354512282804075"/>
    <n v="10.600000000000001"/>
    <n v="217"/>
    <n v="3012"/>
    <n v="418"/>
    <n v="34"/>
    <n v="19.203142517339732"/>
    <n v="1.3206177029999999"/>
    <m/>
    <m/>
    <n v="2.4"/>
    <n v="4"/>
    <n v="1.909063476"/>
    <n v="1.96"/>
    <n v="0.9"/>
    <n v="3.8"/>
    <n v="3.2039843970000002"/>
    <n v="1.88"/>
    <n v="0.56030000000000002"/>
    <n v="98.2"/>
    <n v="30.5"/>
    <n v="67.7"/>
    <n v="1558.9490748898679"/>
    <n v="1750.2746431718062"/>
    <n v="0.84"/>
    <n v="466.5"/>
    <n v="34"/>
    <n v="243.6"/>
    <n v="30.5"/>
    <n v="413.88208092485547"/>
    <n v="9530.59"/>
    <n v="10700.25331818182"/>
    <n v="11.5"/>
    <n v="0.15"/>
    <n v="12.1"/>
    <n v="56.2"/>
    <n v="36"/>
    <n v="4.5"/>
    <n v="50.864814814814821"/>
    <n v="51.688060372511245"/>
    <n v="3101.2836223506747"/>
    <n v="3483.3053776493257"/>
    <n v="3.48"/>
    <n v="2.1"/>
    <n v="0.15"/>
    <n v="1.8"/>
    <n v="0.14000000000000001"/>
    <n v="32.737930572687226"/>
    <n v="2.3384236123348021"/>
    <n v="28.061083348017625"/>
    <n v="2.1825287048458155"/>
    <n v="36.755767506607931"/>
    <n v="2.6254119647577099"/>
    <n v="31.504943577092515"/>
    <n v="2.4503845004405291"/>
    <n v="2.04"/>
    <n v="0.16200000000000001"/>
    <n v="1.28"/>
    <n v="0.17599999999999999"/>
    <n v="0.67"/>
    <n v="0.11"/>
    <n v="1.02"/>
    <n v="6.4000000000000001E-2"/>
    <n v="63.854953000000002"/>
    <n v="10.483649000000002"/>
    <n v="97.212018000000015"/>
    <n v="6.0995776000000008"/>
    <n v="71.691697231818182"/>
    <n v="11.770278650000002"/>
    <n v="109.14258384545455"/>
    <n v="6.8481621236363646"/>
    <n v="1.65"/>
    <n v="0.27700000000000002"/>
    <n v="0.24"/>
    <n v="0.112"/>
    <n v="51.171179768786132"/>
    <n v="8.5905556339113698"/>
    <n v="7.443080693641619"/>
    <n v="3.4734376570327559"/>
    <n v="57.451279104046243"/>
    <n v="9.6448510980732198"/>
    <n v="8.3565496878612713"/>
    <n v="3.8997231876685943"/>
    <n v="0.51150471076042792"/>
    <m/>
    <m/>
    <m/>
    <m/>
    <m/>
    <m/>
    <m/>
  </r>
  <r>
    <n v="2020"/>
    <n v="16"/>
    <x v="15"/>
    <s v="4"/>
    <n v="402"/>
    <n v="632"/>
    <x v="6"/>
    <s v="MAP"/>
    <x v="0"/>
    <n v="112"/>
    <x v="0"/>
    <n v="45"/>
    <x v="1"/>
    <n v="0"/>
    <n v="10"/>
    <n v="4.0000000000000001E-3"/>
    <n v="6.2"/>
    <n v="6.6"/>
    <n v="2.8"/>
    <n v="18"/>
    <n v="15"/>
    <n v="13"/>
    <n v="9.354512282804075"/>
    <n v="10.600000000000001"/>
    <n v="217"/>
    <n v="3012"/>
    <n v="418"/>
    <n v="34"/>
    <n v="19.203142517339732"/>
    <n v="1.3206177029999999"/>
    <m/>
    <m/>
    <n v="2.4"/>
    <n v="4"/>
    <n v="1.909063476"/>
    <n v="1.96"/>
    <n v="0.9"/>
    <n v="3.8"/>
    <n v="3.2039843970000002"/>
    <n v="1.88"/>
    <n v="0.59430000000000005"/>
    <n v="133.9"/>
    <n v="30.5"/>
    <n v="103.4"/>
    <n v="2381.024140969163"/>
    <n v="2673.2407400881057"/>
    <n v="0.78"/>
    <n v="309.2"/>
    <n v="34"/>
    <n v="157.30000000000001"/>
    <n v="30.5"/>
    <n v="359.38953488372101"/>
    <n v="8275.7800000000007"/>
    <n v="9291.4439090909091"/>
    <n v="10.75"/>
    <n v="0.15"/>
    <n v="12.1"/>
    <n v="54.3"/>
    <n v="36"/>
    <n v="4.5"/>
    <n v="47.5037037037037"/>
    <n v="48.272549775208731"/>
    <n v="2896.3529865125238"/>
    <n v="3253.1310134874757"/>
    <n v="3.25"/>
    <n v="2.16"/>
    <n v="0.191"/>
    <n v="1.71"/>
    <n v="0.14199999999999999"/>
    <n v="51.430121444933924"/>
    <n v="4.5477561092511012"/>
    <n v="40.71551281057269"/>
    <n v="3.3810542801762109"/>
    <n v="57.741999985903085"/>
    <n v="5.1058898135682815"/>
    <n v="45.712416655506615"/>
    <n v="3.7960018509251099"/>
    <n v="2.09"/>
    <n v="0.184"/>
    <n v="1.28"/>
    <n v="0.16300000000000001"/>
    <n v="0.47"/>
    <n v="8.5999999999999993E-2"/>
    <n v="1.08"/>
    <n v="5.6000000000000001E-2"/>
    <n v="38.896166000000001"/>
    <n v="7.1171708000000002"/>
    <n v="89.37842400000001"/>
    <n v="4.6344368000000005"/>
    <n v="43.669786372727273"/>
    <n v="7.9906417618181829"/>
    <n v="100.34759421818184"/>
    <n v="5.2032085890909094"/>
    <n v="1.64"/>
    <n v="0.28399999999999997"/>
    <n v="0.23"/>
    <n v="0.111"/>
    <n v="47.500188978805383"/>
    <n v="8.2256424816955658"/>
    <n v="6.6616118689788042"/>
    <n v="3.2149518150289018"/>
    <n v="53.329757626204227"/>
    <n v="9.2351531499036579"/>
    <n v="7.4791733256262027"/>
    <n v="3.6095140832369945"/>
    <n v="0.47480965915681628"/>
    <n v="0.47070097603994177"/>
    <n v="4.0184669663883446"/>
    <n v="5.6843313715965061E-3"/>
    <n v="1.3037457274303913E-2"/>
    <m/>
    <m/>
    <m/>
  </r>
  <r>
    <n v="2020"/>
    <n v="16"/>
    <x v="15"/>
    <s v="4"/>
    <n v="403"/>
    <n v="633"/>
    <x v="8"/>
    <s v="MES10"/>
    <x v="0"/>
    <n v="112"/>
    <x v="0"/>
    <n v="45"/>
    <x v="0"/>
    <n v="11"/>
    <n v="10"/>
    <n v="4.0000000000000001E-3"/>
    <n v="6.2"/>
    <n v="6.6"/>
    <n v="2.8"/>
    <n v="18"/>
    <n v="15"/>
    <n v="13"/>
    <n v="9.354512282804075"/>
    <n v="10.600000000000001"/>
    <n v="217"/>
    <n v="3012"/>
    <n v="418"/>
    <n v="34"/>
    <n v="19.203142517339732"/>
    <n v="1.3206177029999999"/>
    <m/>
    <m/>
    <n v="2.4"/>
    <n v="4"/>
    <n v="1.909063476"/>
    <n v="1.96"/>
    <n v="0.9"/>
    <n v="3.8"/>
    <n v="3.2039843970000002"/>
    <n v="1.88"/>
    <n v="0.56420000000000003"/>
    <n v="119.1"/>
    <n v="30.5"/>
    <n v="88.6"/>
    <n v="2040.2199118942729"/>
    <n v="2290.6105374449339"/>
    <n v="0.74"/>
    <n v="415.3"/>
    <n v="34"/>
    <n v="227.6"/>
    <n v="30.5"/>
    <n v="382.51770259638073"/>
    <n v="8808.35"/>
    <n v="9889.374772727273"/>
    <n v="10.9"/>
    <n v="0.15"/>
    <n v="12.2"/>
    <n v="55.7"/>
    <n v="36"/>
    <n v="4.5"/>
    <n v="48.175925925925931"/>
    <n v="48.899957182616149"/>
    <n v="2933.9974309569689"/>
    <n v="3295.4125690430315"/>
    <n v="3.29"/>
    <n v="2"/>
    <n v="0.20200000000000001"/>
    <n v="1.96"/>
    <n v="0.157"/>
    <n v="40.804398237885458"/>
    <n v="4.1212442220264309"/>
    <n v="39.988310273127745"/>
    <n v="3.2031452616740084"/>
    <n v="45.812210748898671"/>
    <n v="4.6270332856387659"/>
    <n v="44.895966533920692"/>
    <n v="3.5962585437885459"/>
    <n v="2.08"/>
    <n v="0.187"/>
    <n v="1.26"/>
    <n v="0.19400000000000001"/>
    <n v="0.59"/>
    <n v="9.4E-2"/>
    <n v="0.94"/>
    <n v="6.8000000000000005E-2"/>
    <n v="51.969265"/>
    <n v="8.2798490000000005"/>
    <n v="82.798489999999987"/>
    <n v="5.9896780000000005"/>
    <n v="58.347311159090907"/>
    <n v="9.2960122863636361"/>
    <n v="92.960122863636343"/>
    <n v="6.7247748454545455"/>
    <n v="1.61"/>
    <n v="0.28999999999999998"/>
    <n v="0.23"/>
    <n v="0.108"/>
    <n v="47.237358638407201"/>
    <n v="8.5085925497752086"/>
    <n v="6.7481940912010279"/>
    <n v="3.1687172254335265"/>
    <n v="53.034670834938993"/>
    <n v="9.5528289081567106"/>
    <n v="7.5763815478484267"/>
    <n v="3.5576052485549137"/>
    <n v="0.47218241941264988"/>
    <n v="0.48689240102735526"/>
    <n v="4.9580570898451395"/>
    <n v="4.1752026544896619E-2"/>
    <n v="9.5761528772698667E-2"/>
    <n v="0.32341865895953759"/>
    <n v="17.610233549366512"/>
    <n v="0.17016134958677689"/>
  </r>
  <r>
    <n v="2020"/>
    <n v="16"/>
    <x v="15"/>
    <s v="4"/>
    <n v="404"/>
    <n v="634"/>
    <x v="1"/>
    <s v="MAP"/>
    <x v="0"/>
    <n v="112"/>
    <x v="1"/>
    <n v="90"/>
    <x v="1"/>
    <n v="0"/>
    <n v="10"/>
    <n v="4.0000000000000001E-3"/>
    <n v="6.2"/>
    <n v="6.6"/>
    <n v="2.8"/>
    <n v="18"/>
    <n v="15"/>
    <n v="13"/>
    <n v="9.354512282804075"/>
    <n v="10.600000000000001"/>
    <n v="217"/>
    <n v="3012"/>
    <n v="418"/>
    <n v="34"/>
    <n v="19.203142517339732"/>
    <n v="1.3206177029999999"/>
    <m/>
    <m/>
    <n v="2.4"/>
    <n v="4"/>
    <n v="1.909063476"/>
    <n v="1.96"/>
    <n v="0.9"/>
    <n v="3.8"/>
    <n v="3.2039843970000002"/>
    <n v="1.88"/>
    <n v="0.62280000000000002"/>
    <n v="117.5"/>
    <n v="30.5"/>
    <n v="87"/>
    <n v="2003.3762114537444"/>
    <n v="2249.2451101321585"/>
    <n v="0.5"/>
    <n v="322.39999999999998"/>
    <n v="34"/>
    <n v="177.4"/>
    <n v="30.5"/>
    <n v="254.6809986130375"/>
    <n v="5864.62"/>
    <n v="6584.3688181818179"/>
    <n v="11.5"/>
    <n v="0.15"/>
    <n v="12.2"/>
    <n v="54.6"/>
    <n v="36"/>
    <n v="4.5"/>
    <n v="50.864814814814821"/>
    <n v="51.629257118390072"/>
    <n v="3097.7554271034041"/>
    <n v="3479.3425728965958"/>
    <n v="3.48"/>
    <n v="2.42"/>
    <n v="0.24299999999999999"/>
    <n v="2.09"/>
    <n v="0.17299999999999999"/>
    <n v="48.481704317180615"/>
    <n v="4.8682041938325984"/>
    <n v="41.870562819383252"/>
    <n v="3.4658408458149772"/>
    <n v="54.431731665198235"/>
    <n v="5.4656656176211449"/>
    <n v="47.009222801762107"/>
    <n v="3.8911940405286338"/>
    <n v="1.98"/>
    <n v="0.19"/>
    <n v="1.33"/>
    <n v="0.17199999999999999"/>
    <n v="0.53"/>
    <n v="0.09"/>
    <n v="1.08"/>
    <n v="5.8000000000000003E-2"/>
    <n v="31.082485999999999"/>
    <n v="5.2781579999999995"/>
    <n v="63.337896000000001"/>
    <n v="3.4014796"/>
    <n v="34.897154736363632"/>
    <n v="5.9259319363636358"/>
    <n v="71.111183236363644"/>
    <n v="3.8189339145454544"/>
    <n v="1.62"/>
    <n v="0.32900000000000001"/>
    <n v="0.26"/>
    <n v="0.106"/>
    <n v="50.183637919075153"/>
    <n v="10.1916153551702"/>
    <n v="8.0541641104688502"/>
    <n v="3.2836207527296084"/>
    <n v="56.34253893641619"/>
    <n v="11.442404512395633"/>
    <n v="9.0426297058445737"/>
    <n v="3.6866105723827873"/>
    <n v="0.50163328879043145"/>
    <n v="0.29160052274198861"/>
    <n v="4.5226952544066181"/>
    <n v="4.4259605417696687E-3"/>
    <n v="1.0151285646260708E-2"/>
    <m/>
    <m/>
    <m/>
  </r>
  <r>
    <n v="2020"/>
    <n v="16"/>
    <x v="15"/>
    <s v="4"/>
    <n v="405"/>
    <n v="635"/>
    <x v="5"/>
    <s v="MAP_AS"/>
    <x v="0"/>
    <n v="112"/>
    <x v="0"/>
    <n v="45"/>
    <x v="0"/>
    <n v="11"/>
    <n v="10"/>
    <n v="4.0000000000000001E-3"/>
    <n v="6.2"/>
    <n v="6.6"/>
    <n v="2.8"/>
    <n v="18"/>
    <n v="15"/>
    <n v="13"/>
    <n v="9.354512282804075"/>
    <n v="10.600000000000001"/>
    <n v="217"/>
    <n v="3012"/>
    <n v="418"/>
    <n v="34"/>
    <n v="19.203142517339732"/>
    <n v="1.3206177029999999"/>
    <m/>
    <m/>
    <n v="2.4"/>
    <n v="4"/>
    <n v="1.909063476"/>
    <n v="1.96"/>
    <n v="0.9"/>
    <n v="3.8"/>
    <n v="3.2039843970000002"/>
    <n v="1.88"/>
    <n v="0.54890000000000005"/>
    <n v="112.5"/>
    <n v="30.5"/>
    <n v="82"/>
    <n v="1888.2396475770925"/>
    <n v="2119.9781497797358"/>
    <n v="0.84"/>
    <n v="358.5"/>
    <n v="34"/>
    <n v="182.1"/>
    <n v="30.5"/>
    <n v="392.43143297380584"/>
    <n v="9036.64"/>
    <n v="10145.682181818182"/>
    <n v="11.25"/>
    <n v="0.15"/>
    <n v="12"/>
    <n v="55.3"/>
    <n v="36"/>
    <n v="4.5"/>
    <n v="49.744444444444447"/>
    <n v="50.60706486833655"/>
    <n v="3036.4238921001929"/>
    <n v="3410.4561078998076"/>
    <n v="3.41"/>
    <n v="2.2200000000000002"/>
    <n v="0.189"/>
    <n v="2.08"/>
    <n v="0.17"/>
    <n v="41.918920176211458"/>
    <n v="3.5687729339207048"/>
    <n v="39.275384669603518"/>
    <n v="3.2100074008810573"/>
    <n v="47.063514925110141"/>
    <n v="4.0067587030837002"/>
    <n v="44.0955455154185"/>
    <n v="3.6039628546255509"/>
    <n v="2.12"/>
    <n v="0.2"/>
    <n v="1.42"/>
    <n v="0.182"/>
    <n v="0.54"/>
    <n v="0.11"/>
    <n v="1.01"/>
    <n v="7.0000000000000007E-2"/>
    <n v="48.797855999999996"/>
    <n v="9.9403039999999994"/>
    <n v="91.270063999999991"/>
    <n v="6.3256480000000002"/>
    <n v="54.786683781818176"/>
    <n v="11.160250399999999"/>
    <n v="102.47139003636363"/>
    <n v="7.1019775272727275"/>
    <n v="1.59"/>
    <n v="0.34100000000000003"/>
    <n v="0.28000000000000003"/>
    <n v="0.113"/>
    <n v="48.279139884393068"/>
    <n v="10.354205472061659"/>
    <n v="8.501986897880542"/>
    <n v="3.4311589980732178"/>
    <n v="54.204307052023125"/>
    <n v="11.624948870905589"/>
    <n v="9.5454125626204256"/>
    <n v="3.8522557842003855"/>
    <n v="0.4825960158415657"/>
    <n v="0.59250503929182408"/>
    <n v="7.5145801755512771"/>
    <n v="0.1292266504645686"/>
    <n v="0.29639140014809312"/>
    <n v="0.35020507129094414"/>
    <n v="28.068737081800712"/>
    <n v="0.20445250247933888"/>
  </r>
  <r>
    <n v="2020"/>
    <n v="16"/>
    <x v="15"/>
    <s v="4"/>
    <n v="406"/>
    <n v="636"/>
    <x v="3"/>
    <s v="MESZ"/>
    <x v="0"/>
    <n v="112"/>
    <x v="0"/>
    <n v="45"/>
    <x v="0"/>
    <n v="11"/>
    <n v="10"/>
    <n v="4.0000000000000001E-3"/>
    <n v="6.2"/>
    <n v="6.6"/>
    <n v="2.8"/>
    <n v="18"/>
    <n v="15"/>
    <n v="13"/>
    <n v="9.354512282804075"/>
    <n v="10.600000000000001"/>
    <n v="217"/>
    <n v="3012"/>
    <n v="418"/>
    <n v="34"/>
    <n v="19.203142517339732"/>
    <n v="1.3206177029999999"/>
    <m/>
    <m/>
    <n v="2.4"/>
    <n v="4"/>
    <n v="1.909063476"/>
    <n v="1.96"/>
    <n v="0.9"/>
    <n v="3.8"/>
    <n v="3.2039843970000002"/>
    <n v="1.88"/>
    <n v="0.60680000000000001"/>
    <n v="111"/>
    <n v="30.5"/>
    <n v="80.5"/>
    <n v="1853.6986784140968"/>
    <n v="2081.1980616740084"/>
    <n v="0.74"/>
    <n v="345"/>
    <n v="34"/>
    <n v="170"/>
    <n v="30.5"/>
    <n v="331.92926045016083"/>
    <n v="7643.44"/>
    <n v="8581.4985454545458"/>
    <n v="12.35"/>
    <n v="0.15"/>
    <n v="11.9"/>
    <n v="55.4"/>
    <n v="36"/>
    <n v="4.5"/>
    <n v="54.67407407407407"/>
    <n v="55.685386426889309"/>
    <n v="3341.1231856133586"/>
    <n v="3752.6888143866404"/>
    <n v="3.75"/>
    <n v="2.1800000000000002"/>
    <n v="0.16700000000000001"/>
    <n v="2.06"/>
    <n v="0.151"/>
    <n v="40.410631189427306"/>
    <n v="3.0956767929515419"/>
    <n v="38.186192775330397"/>
    <n v="2.7990850044052862"/>
    <n v="45.370117744493392"/>
    <n v="3.4756007629955947"/>
    <n v="42.872680070484577"/>
    <n v="3.1426090731277529"/>
    <n v="2.16"/>
    <n v="0.186"/>
    <n v="1.32"/>
    <n v="0.18099999999999999"/>
    <n v="0.48"/>
    <n v="7.4999999999999997E-2"/>
    <n v="1.1399999999999999"/>
    <n v="5.8000000000000003E-2"/>
    <n v="36.688511999999996"/>
    <n v="5.7325799999999996"/>
    <n v="87.135215999999986"/>
    <n v="4.4331952000000001"/>
    <n v="41.191193018181814"/>
    <n v="6.4361239090909086"/>
    <n v="97.829083418181796"/>
    <n v="4.9772691563636373"/>
    <n v="1.64"/>
    <n v="0.29699999999999999"/>
    <n v="0.24"/>
    <n v="0.111"/>
    <n v="54.794420244059076"/>
    <n v="9.9231358612716747"/>
    <n v="8.0186956454720608"/>
    <n v="3.7086467360308282"/>
    <n v="61.519190001284507"/>
    <n v="11.140975262427744"/>
    <n v="9.0028082928709043"/>
    <n v="4.1637988354527939"/>
    <n v="0.54772245245983775"/>
    <n v="0.56783767902282078"/>
    <n v="15.119751430814226"/>
    <n v="1.3491092700414558E-2"/>
    <n v="3.0942873166088434E-2"/>
    <n v="0.3785271668593449"/>
    <n v="59.180801307876415"/>
    <n v="1.129719603305796E-2"/>
  </r>
  <r>
    <n v="2020"/>
    <n v="16"/>
    <x v="15"/>
    <s v="4"/>
    <n v="407"/>
    <n v="637"/>
    <x v="0"/>
    <s v="MAP_ES"/>
    <x v="0"/>
    <n v="112"/>
    <x v="0"/>
    <n v="45"/>
    <x v="0"/>
    <n v="11"/>
    <n v="10"/>
    <n v="4.0000000000000001E-3"/>
    <n v="6.2"/>
    <n v="6.6"/>
    <n v="2.8"/>
    <n v="18"/>
    <n v="15"/>
    <n v="13"/>
    <n v="9.354512282804075"/>
    <n v="10.600000000000001"/>
    <n v="217"/>
    <n v="3012"/>
    <n v="418"/>
    <n v="34"/>
    <n v="19.203142517339732"/>
    <n v="1.3206177029999999"/>
    <m/>
    <m/>
    <n v="2.4"/>
    <n v="4"/>
    <n v="1.909063476"/>
    <n v="1.96"/>
    <n v="0.9"/>
    <n v="3.8"/>
    <n v="3.2039843970000002"/>
    <n v="1.88"/>
    <n v="0.59850000000000003"/>
    <n v="117.7"/>
    <n v="30.5"/>
    <n v="87.2"/>
    <n v="2007.9816740088106"/>
    <n v="2254.4157885462555"/>
    <n v="0.66"/>
    <n v="355.7"/>
    <n v="34"/>
    <n v="176.8"/>
    <n v="30.5"/>
    <n v="300.14920733602742"/>
    <n v="6911.63"/>
    <n v="7759.8755000000001"/>
    <n v="10.3"/>
    <n v="0.15"/>
    <n v="12"/>
    <n v="55.5"/>
    <n v="36"/>
    <n v="4.5"/>
    <n v="45.487037037037041"/>
    <n v="46.27582958681225"/>
    <n v="2776.5497752087349"/>
    <n v="3118.5702247912654"/>
    <n v="3.12"/>
    <n v="1.91"/>
    <n v="0.16900000000000001"/>
    <n v="2.06"/>
    <n v="0.14599999999999999"/>
    <n v="38.352449973568284"/>
    <n v="3.3934890290748903"/>
    <n v="41.364422484581496"/>
    <n v="2.9316532440528635"/>
    <n v="43.059341561233481"/>
    <n v="3.8099626826431723"/>
    <n v="46.440965244052862"/>
    <n v="3.2914470512775336"/>
    <n v="2.08"/>
    <n v="0.182"/>
    <n v="1.37"/>
    <n v="0.17599999999999999"/>
    <n v="0.45"/>
    <n v="6.9000000000000006E-2"/>
    <n v="1.29"/>
    <n v="5.6000000000000001E-2"/>
    <n v="31.102335000000004"/>
    <n v="4.769024700000001"/>
    <n v="89.160026999999999"/>
    <n v="3.8705128000000006"/>
    <n v="34.919439750000002"/>
    <n v="5.3543140950000012"/>
    <n v="100.10239395000001"/>
    <n v="4.3455302800000002"/>
    <n v="1.61"/>
    <n v="0.33100000000000002"/>
    <n v="0.27"/>
    <n v="0.113"/>
    <n v="44.70245138086063"/>
    <n v="9.1903797559409117"/>
    <n v="7.4966843930635845"/>
    <n v="3.1375012459858702"/>
    <n v="50.188661323057161"/>
    <n v="10.318289998715478"/>
    <n v="8.4167320231213889"/>
    <n v="3.5225582170841361"/>
    <n v="0.44684360546631224"/>
    <n v="0.52590672776327618"/>
    <n v="1.0282272175836726"/>
    <n v="-2.8831020139655984E-2"/>
    <n v="-6.612619298086235E-2"/>
    <n v="0.32023256518946691"/>
    <n v="1.5336567992059662"/>
    <n v="-4.6133610909090871E-2"/>
  </r>
  <r>
    <n v="2020"/>
    <n v="16"/>
    <x v="15"/>
    <s v="4"/>
    <n v="408"/>
    <n v="638"/>
    <x v="9"/>
    <s v="MAP_AS"/>
    <x v="0"/>
    <n v="112"/>
    <x v="0"/>
    <n v="45"/>
    <x v="2"/>
    <n v="45"/>
    <n v="10"/>
    <n v="4.0000000000000001E-3"/>
    <n v="6.2"/>
    <n v="6.6"/>
    <n v="2.8"/>
    <n v="18"/>
    <n v="15"/>
    <n v="13"/>
    <n v="9.354512282804075"/>
    <n v="10.600000000000001"/>
    <n v="217"/>
    <n v="3012"/>
    <n v="418"/>
    <n v="34"/>
    <n v="19.203142517339732"/>
    <n v="1.3206177029999999"/>
    <m/>
    <m/>
    <n v="2.4"/>
    <n v="4"/>
    <n v="1.909063476"/>
    <n v="1.96"/>
    <n v="0.9"/>
    <n v="3.8"/>
    <n v="3.2039843970000002"/>
    <n v="1.88"/>
    <n v="0.58609999999999995"/>
    <n v="108.9"/>
    <n v="30.5"/>
    <n v="78.400000000000006"/>
    <n v="1805.3413215859032"/>
    <n v="2026.9059383259912"/>
    <n v="0.76"/>
    <n v="366.1"/>
    <n v="34"/>
    <n v="180.6"/>
    <n v="30.5"/>
    <n v="343.49894610057208"/>
    <n v="7909.86"/>
    <n v="8880.615545454546"/>
    <n v="13.55"/>
    <n v="0.15"/>
    <n v="12"/>
    <n v="55"/>
    <n v="36"/>
    <n v="4.5"/>
    <n v="60.051851851851865"/>
    <n v="61.093213444658545"/>
    <n v="3665.5928066795127"/>
    <n v="4117.1271933204889"/>
    <n v="4.12"/>
    <n v="1.52"/>
    <n v="0.18099999999999999"/>
    <n v="1.81"/>
    <n v="0.14099999999999999"/>
    <n v="27.441188088105729"/>
    <n v="3.2676677920704846"/>
    <n v="32.676677920704847"/>
    <n v="2.5455312634361231"/>
    <n v="30.808970262555068"/>
    <n v="3.6686997483700439"/>
    <n v="36.686997483700445"/>
    <n v="2.8579373730396473"/>
    <n v="2.19"/>
    <n v="0.19400000000000001"/>
    <n v="1.3"/>
    <n v="0.224"/>
    <n v="0.5"/>
    <n v="8.8999999999999996E-2"/>
    <n v="1.21"/>
    <n v="7.1999999999999995E-2"/>
    <n v="39.549300000000002"/>
    <n v="7.039775399999999"/>
    <n v="95.709305999999998"/>
    <n v="5.6950991999999996"/>
    <n v="44.403077727272731"/>
    <n v="7.9037478354545438"/>
    <n v="107.45544809999998"/>
    <n v="6.3940431927272714"/>
    <n v="1.69"/>
    <n v="0.31900000000000001"/>
    <n v="0.26"/>
    <n v="0.11600000000000001"/>
    <n v="61.948518432883759"/>
    <n v="11.693241053307647"/>
    <n v="9.5305412973667334"/>
    <n v="4.2520876557482348"/>
    <n v="69.551291149646772"/>
    <n v="13.128320637122675"/>
    <n v="10.700198638407196"/>
    <n v="4.7739347771355183"/>
    <n v="0.61923448210936016"/>
    <n v="0.66912949220808737"/>
    <n v="23.218382073788639"/>
    <n v="9.0268188279493775E-2"/>
    <n v="0.20703712908140773"/>
    <n v="0.1060874394919004"/>
    <n v="22.565048740455314"/>
    <n v="3.4245404282828261E-2"/>
  </r>
  <r>
    <n v="2020"/>
    <n v="16"/>
    <x v="15"/>
    <s v="4"/>
    <n v="409"/>
    <n v="639"/>
    <x v="4"/>
    <s v="Check"/>
    <x v="1"/>
    <n v="0"/>
    <x v="3"/>
    <n v="0"/>
    <x v="1"/>
    <n v="0"/>
    <n v="10"/>
    <n v="4.0000000000000001E-3"/>
    <n v="6.2"/>
    <n v="6.6"/>
    <n v="2.8"/>
    <n v="18"/>
    <n v="15"/>
    <n v="13"/>
    <n v="9.354512282804075"/>
    <n v="10.600000000000001"/>
    <n v="217"/>
    <n v="3012"/>
    <n v="418"/>
    <n v="34"/>
    <n v="19.203142517339732"/>
    <n v="1.3206177029999999"/>
    <m/>
    <m/>
    <n v="2.4"/>
    <n v="4"/>
    <n v="1.909063476"/>
    <n v="1.96"/>
    <n v="0.9"/>
    <n v="3.8"/>
    <n v="3.2039843970000002"/>
    <n v="1.88"/>
    <n v="0.40129999999999999"/>
    <n v="69.5"/>
    <n v="30.5"/>
    <n v="39"/>
    <n v="898.0651982378854"/>
    <n v="1008.2822907488986"/>
    <n v="0.4"/>
    <n v="263"/>
    <n v="34"/>
    <n v="139.19999999999999"/>
    <n v="30.5"/>
    <n v="189.86899563318775"/>
    <n v="4372.17"/>
    <n v="4908.7545"/>
    <n v="7.05"/>
    <n v="0.15"/>
    <n v="11.9"/>
    <n v="55.6"/>
    <n v="36"/>
    <n v="4.5"/>
    <n v="30.922222222222221"/>
    <n v="31.49419396274887"/>
    <n v="1889.6516377649323"/>
    <n v="2122.4223622350669"/>
    <n v="2.12"/>
    <n v="1.37"/>
    <n v="0.16300000000000001"/>
    <n v="1.82"/>
    <n v="0.109"/>
    <n v="12.30349321585903"/>
    <n v="1.4638462731277533"/>
    <n v="16.344786607929514"/>
    <n v="0.9788910660792951"/>
    <n v="13.81346738325991"/>
    <n v="1.6435001339207047"/>
    <n v="18.350737691629956"/>
    <n v="1.0990276969162995"/>
    <n v="1.76"/>
    <n v="0.159"/>
    <n v="1.27"/>
    <n v="0.153"/>
    <n v="0.47"/>
    <n v="0.105"/>
    <n v="1.01"/>
    <n v="5.6000000000000001E-2"/>
    <n v="20.549198999999998"/>
    <n v="4.5907784999999999"/>
    <n v="44.158917000000002"/>
    <n v="2.4484152000000003"/>
    <n v="23.071146149999997"/>
    <n v="5.1541922250000001"/>
    <n v="49.578420450000003"/>
    <n v="2.7489025200000001"/>
    <n v="1.64"/>
    <n v="0.33200000000000002"/>
    <n v="0.26"/>
    <n v="0.11600000000000001"/>
    <n v="30.990286859344884"/>
    <n v="6.2736434373795751"/>
    <n v="4.9130942581888233"/>
    <n v="2.1919958998073215"/>
    <n v="34.793640246628122"/>
    <n v="7.043590586512523"/>
    <n v="5.51606491714836"/>
    <n v="2.461013578420038"/>
    <m/>
    <m/>
    <m/>
    <m/>
    <m/>
    <m/>
    <m/>
    <m/>
  </r>
  <r>
    <n v="2020"/>
    <n v="16"/>
    <x v="15"/>
    <s v="4"/>
    <n v="410"/>
    <n v="640"/>
    <x v="2"/>
    <s v="MAP"/>
    <x v="0"/>
    <n v="112"/>
    <x v="2"/>
    <n v="135"/>
    <x v="1"/>
    <n v="0"/>
    <n v="10"/>
    <n v="4.0000000000000001E-3"/>
    <n v="6.2"/>
    <n v="6.6"/>
    <n v="2.8"/>
    <n v="18"/>
    <n v="15"/>
    <n v="13"/>
    <n v="9.354512282804075"/>
    <n v="10.600000000000001"/>
    <n v="217"/>
    <n v="3012"/>
    <n v="418"/>
    <n v="34"/>
    <n v="19.203142517339732"/>
    <n v="1.3206177029999999"/>
    <m/>
    <m/>
    <n v="2.4"/>
    <n v="4"/>
    <n v="1.909063476"/>
    <n v="1.96"/>
    <n v="0.9"/>
    <n v="3.8"/>
    <n v="3.2039843970000002"/>
    <n v="1.88"/>
    <n v="0.6391"/>
    <n v="124.4"/>
    <n v="30.5"/>
    <n v="93.9"/>
    <n v="2162.2646696035245"/>
    <n v="2427.6335154185026"/>
    <n v="0.66"/>
    <n v="301.10000000000002"/>
    <n v="34"/>
    <n v="169"/>
    <n v="30.5"/>
    <n v="342.23137401722198"/>
    <n v="7880.67"/>
    <n v="8847.8431363636355"/>
    <n v="11.05"/>
    <n v="0.15"/>
    <n v="12"/>
    <n v="55"/>
    <n v="36"/>
    <n v="4.5"/>
    <n v="48.848148148148155"/>
    <n v="49.695225861699853"/>
    <n v="2981.713551701991"/>
    <n v="3349.0064482980088"/>
    <n v="3.35"/>
    <n v="2.1800000000000002"/>
    <n v="0.32600000000000001"/>
    <n v="2.25"/>
    <n v="0.19900000000000001"/>
    <n v="47.137369797356833"/>
    <n v="7.0489828229074902"/>
    <n v="48.650955066079298"/>
    <n v="4.302906692511014"/>
    <n v="52.922410636123352"/>
    <n v="7.9140852602643177"/>
    <n v="54.621754096916298"/>
    <n v="4.8309906956828197"/>
    <n v="1.92"/>
    <n v="0.17899999999999999"/>
    <n v="1.18"/>
    <n v="0.154"/>
    <n v="0.42"/>
    <n v="9.0999999999999998E-2"/>
    <n v="1"/>
    <n v="5.5E-2"/>
    <n v="33.098813999999997"/>
    <n v="7.1714096999999999"/>
    <n v="78.806700000000006"/>
    <n v="4.3343685000000001"/>
    <n v="37.16094117272727"/>
    <n v="8.051537254090908"/>
    <n v="88.478431363636361"/>
    <n v="4.8663137250000004"/>
    <n v="1.58"/>
    <n v="0.32200000000000001"/>
    <n v="0.25"/>
    <n v="0.11600000000000001"/>
    <n v="47.111074116891466"/>
    <n v="9.6011176364804118"/>
    <n v="7.4542838792549775"/>
    <n v="3.4587877199743096"/>
    <n v="52.892887758509971"/>
    <n v="10.779436619139371"/>
    <n v="8.3691278098908164"/>
    <n v="3.8832753037893384"/>
    <n v="0.47092008526394957"/>
    <n v="0.18313687766121936"/>
    <n v="2.0496773948000637"/>
    <n v="1.3784991653557621E-2"/>
    <n v="3.1616953333847758E-2"/>
    <m/>
    <m/>
    <m/>
  </r>
  <r>
    <n v="2020"/>
    <n v="17"/>
    <x v="16"/>
    <s v="1"/>
    <n v="101"/>
    <n v="641"/>
    <x v="0"/>
    <s v="MAP_ES"/>
    <x v="0"/>
    <n v="112"/>
    <x v="0"/>
    <n v="45"/>
    <x v="0"/>
    <n v="11"/>
    <n v="10"/>
    <n v="0"/>
    <n v="5.5"/>
    <n v="6.3"/>
    <n v="2.7"/>
    <n v="8"/>
    <n v="9"/>
    <n v="6"/>
    <n v="8.2581115937687262"/>
    <n v="5.629999999999999"/>
    <n v="156"/>
    <n v="1954"/>
    <n v="349"/>
    <n v="18"/>
    <n v="13.1196658352015"/>
    <n v="2.035527257"/>
    <m/>
    <m/>
    <n v="3.4"/>
    <n v="4.8"/>
    <n v="36.513264270000001"/>
    <n v="2"/>
    <m/>
    <m/>
    <m/>
    <m/>
    <n v="0.65839999999999999"/>
    <n v="65.8"/>
    <n v="30.5"/>
    <n v="35.299999999999997"/>
    <n v="812.86414096916292"/>
    <n v="912.62474008810568"/>
    <n v="0.78"/>
    <n v="363.6"/>
    <n v="34"/>
    <n v="230.8"/>
    <n v="30.5"/>
    <n v="474.01092233009712"/>
    <n v="10915.2"/>
    <n v="12254.792727272727"/>
    <n v="15.1"/>
    <n v="0.15"/>
    <n v="13.1"/>
    <n v="57.5"/>
    <n v="36"/>
    <n v="4.5"/>
    <n v="66.998148148148147"/>
    <n v="67.307966174266753"/>
    <n v="4038.4779704560051"/>
    <n v="4535.9450295439947"/>
    <n v="4.53"/>
    <n v="4.03"/>
    <n v="0.41499999999999998"/>
    <n v="2.72"/>
    <n v="0.28100000000000003"/>
    <n v="32.758424881057266"/>
    <n v="3.3733861850220261"/>
    <n v="22.109904634361232"/>
    <n v="2.2841482361233481"/>
    <n v="36.77877702555066"/>
    <n v="3.7873926713656383"/>
    <n v="24.823392930396473"/>
    <n v="2.5644755196475773"/>
    <n v="2.33"/>
    <n v="0.186"/>
    <n v="1.22"/>
    <n v="0.188"/>
    <n v="0.49"/>
    <n v="6.4000000000000001E-2"/>
    <n v="0.94"/>
    <n v="5.7000000000000002E-2"/>
    <n v="53.484480000000005"/>
    <n v="6.9857280000000008"/>
    <n v="102.60288"/>
    <n v="6.2216640000000005"/>
    <n v="60.048484363636369"/>
    <n v="7.8430673454545472"/>
    <n v="115.19505163636363"/>
    <n v="6.9852318545454546"/>
    <n v="1.52"/>
    <n v="0.308"/>
    <n v="0.28999999999999998"/>
    <n v="0.109"/>
    <n v="61.384865150931276"/>
    <n v="12.438512149004495"/>
    <n v="11.711586114322413"/>
    <n v="4.4019409877970457"/>
    <n v="68.918462237636476"/>
    <n v="13.965056821836866"/>
    <n v="13.148917137443801"/>
    <n v="4.9421791999357749"/>
    <n v="0.6136002303634166"/>
    <n v="0.71177659642389735"/>
    <n v="26.821000656533215"/>
    <n v="0.15573609260647586"/>
    <n v="0.35719287295063273"/>
    <n v="0.44928901817597955"/>
    <n v="-2.5049973141823019"/>
    <n v="1.7566532231404978E-2"/>
  </r>
  <r>
    <n v="2020"/>
    <n v="17"/>
    <x v="16"/>
    <s v="1"/>
    <n v="102"/>
    <n v="642"/>
    <x v="1"/>
    <s v="MAP"/>
    <x v="0"/>
    <n v="112"/>
    <x v="1"/>
    <n v="90"/>
    <x v="1"/>
    <n v="0"/>
    <n v="10"/>
    <n v="0"/>
    <n v="5.5"/>
    <n v="6.3"/>
    <n v="2.7"/>
    <n v="8"/>
    <n v="9"/>
    <n v="6"/>
    <n v="8.2581115937687262"/>
    <n v="5.629999999999999"/>
    <n v="156"/>
    <n v="1954"/>
    <n v="349"/>
    <n v="18"/>
    <n v="13.1196658352015"/>
    <n v="2.035527257"/>
    <m/>
    <m/>
    <n v="3.4"/>
    <n v="4.8"/>
    <n v="36.513264270000001"/>
    <n v="2"/>
    <m/>
    <m/>
    <m/>
    <m/>
    <n v="0.69269999999999998"/>
    <n v="74.8"/>
    <n v="30.5"/>
    <n v="44.3"/>
    <n v="1020.1099559471364"/>
    <n v="1145.305268722467"/>
    <n v="0.8"/>
    <n v="600.5"/>
    <n v="34"/>
    <n v="371.5"/>
    <n v="30.5"/>
    <n v="481.55339805825241"/>
    <n v="11088.88"/>
    <n v="12449.788"/>
    <n v="17.100000000000001"/>
    <n v="0.15"/>
    <n v="13.2"/>
    <n v="57.9"/>
    <n v="36"/>
    <n v="4.5"/>
    <n v="75.961111111111137"/>
    <n v="76.224560051380877"/>
    <n v="4573.4736030828526"/>
    <n v="5136.8423969171499"/>
    <n v="5.13"/>
    <n v="4.3899999999999997"/>
    <n v="0.6"/>
    <n v="3.29"/>
    <n v="0.25600000000000001"/>
    <n v="44.782827066079285"/>
    <n v="6.1206597356828185"/>
    <n v="33.561617550660785"/>
    <n v="2.6114814872246694"/>
    <n v="50.278901296916288"/>
    <n v="6.8718316123348009"/>
    <n v="37.680543340969152"/>
    <n v="2.931981487929515"/>
    <n v="2.66"/>
    <n v="0.20200000000000001"/>
    <n v="1.05"/>
    <n v="0.217"/>
    <n v="0.53"/>
    <n v="8.6999999999999994E-2"/>
    <n v="1.04"/>
    <n v="7.4999999999999997E-2"/>
    <n v="58.771063999999996"/>
    <n v="9.6473255999999985"/>
    <n v="115.32435199999999"/>
    <n v="8.3166599999999988"/>
    <n v="65.983876399999986"/>
    <n v="10.831315559999998"/>
    <n v="129.47779519999997"/>
    <n v="9.3373409999999986"/>
    <n v="1.56"/>
    <n v="0.318"/>
    <n v="0.28000000000000003"/>
    <n v="0.104"/>
    <n v="71.346188208092499"/>
    <n v="14.543646057803471"/>
    <n v="12.805726088631989"/>
    <n v="4.7564125472061667"/>
    <n v="80.102311306358402"/>
    <n v="16.328548073988443"/>
    <n v="14.37733792678228"/>
    <n v="5.3401540870905597"/>
    <n v="0.71317314801290366"/>
    <n v="0.41611998149817642"/>
    <n v="20.08713774352389"/>
    <n v="0.13733181815542714"/>
    <n v="0.31498123430143837"/>
    <m/>
    <m/>
    <m/>
  </r>
  <r>
    <n v="2020"/>
    <n v="17"/>
    <x v="16"/>
    <s v="1"/>
    <n v="103"/>
    <n v="643"/>
    <x v="2"/>
    <s v="MAP"/>
    <x v="0"/>
    <n v="112"/>
    <x v="2"/>
    <n v="135"/>
    <x v="1"/>
    <n v="0"/>
    <n v="10"/>
    <n v="0"/>
    <n v="5.5"/>
    <n v="6.3"/>
    <n v="2.7"/>
    <n v="8"/>
    <n v="9"/>
    <n v="6"/>
    <n v="8.2581115937687262"/>
    <n v="5.629999999999999"/>
    <n v="156"/>
    <n v="1954"/>
    <n v="349"/>
    <n v="18"/>
    <n v="13.1196658352015"/>
    <n v="2.035527257"/>
    <m/>
    <m/>
    <n v="3.4"/>
    <n v="4.8"/>
    <n v="36.513264270000001"/>
    <n v="2"/>
    <m/>
    <m/>
    <m/>
    <m/>
    <n v="0.72189999999999999"/>
    <n v="86.8"/>
    <n v="30.5"/>
    <n v="56.3"/>
    <n v="1296.4377092511013"/>
    <n v="1455.5459735682821"/>
    <n v="0.76"/>
    <n v="561.20000000000005"/>
    <n v="34"/>
    <n v="343.7"/>
    <n v="30.5"/>
    <n v="451.50227617602422"/>
    <n v="10396.879999999999"/>
    <n v="11672.860727272726"/>
    <n v="17.3"/>
    <n v="0.15"/>
    <n v="12.8"/>
    <n v="58.3"/>
    <n v="36"/>
    <n v="4.5"/>
    <n v="76.857407407407422"/>
    <n v="77.479374866195684"/>
    <n v="4648.7624919717409"/>
    <n v="5221.4055080282596"/>
    <n v="5.22"/>
    <n v="4.01"/>
    <n v="0.622"/>
    <n v="3.07"/>
    <n v="0.28699999999999998"/>
    <n v="51.987152140969158"/>
    <n v="8.0638425515418497"/>
    <n v="39.800637674008804"/>
    <n v="3.7207762255506602"/>
    <n v="58.367393540088095"/>
    <n v="9.0534959555947125"/>
    <n v="44.685261388546252"/>
    <n v="4.1774169441409681"/>
    <n v="2.44"/>
    <n v="0.21299999999999999"/>
    <n v="1.18"/>
    <n v="0.193"/>
    <n v="0.47"/>
    <n v="0.106"/>
    <n v="0.9"/>
    <n v="5.2999999999999999E-2"/>
    <n v="48.865335999999992"/>
    <n v="11.020692799999999"/>
    <n v="93.571920000000006"/>
    <n v="5.5103463999999995"/>
    <n v="54.862445418181814"/>
    <n v="12.37323237090909"/>
    <n v="105.05574654545455"/>
    <n v="6.1866161854545449"/>
    <n v="1.47"/>
    <n v="0.378"/>
    <n v="0.33"/>
    <n v="0.107"/>
    <n v="68.336808631984596"/>
    <n v="17.572322219653181"/>
    <n v="15.340916223506746"/>
    <n v="4.9741758664097624"/>
    <n v="76.723598782273612"/>
    <n v="19.728925401156072"/>
    <n v="17.223665032755299"/>
    <n v="5.5846429045600514"/>
    <n v="0.68309153104411957"/>
    <n v="0.33518391779062306"/>
    <n v="14.017818577987109"/>
    <n v="0.12816413164492713"/>
    <n v="0.29395443037827323"/>
    <m/>
    <m/>
    <m/>
  </r>
  <r>
    <n v="2020"/>
    <n v="17"/>
    <x v="16"/>
    <s v="1"/>
    <n v="104"/>
    <n v="644"/>
    <x v="3"/>
    <s v="MESZ"/>
    <x v="0"/>
    <n v="112"/>
    <x v="0"/>
    <n v="45"/>
    <x v="0"/>
    <n v="11"/>
    <n v="10"/>
    <n v="0"/>
    <n v="5.5"/>
    <n v="6.3"/>
    <n v="2.7"/>
    <n v="8"/>
    <n v="9"/>
    <n v="6"/>
    <n v="8.2581115937687262"/>
    <n v="5.629999999999999"/>
    <n v="156"/>
    <n v="1954"/>
    <n v="349"/>
    <n v="18"/>
    <n v="13.1196658352015"/>
    <n v="2.035527257"/>
    <m/>
    <m/>
    <n v="3.4"/>
    <n v="4.8"/>
    <n v="36.513264270000001"/>
    <n v="2"/>
    <m/>
    <m/>
    <m/>
    <m/>
    <n v="0.65339999999999998"/>
    <n v="82.9"/>
    <n v="30.5"/>
    <n v="52.400000000000006"/>
    <n v="1206.6311894273128"/>
    <n v="1354.717744493392"/>
    <n v="0.66"/>
    <n v="356.5"/>
    <n v="34"/>
    <n v="221.9"/>
    <n v="30.5"/>
    <n v="391.70232558139537"/>
    <n v="9019.85"/>
    <n v="10126.831590909091"/>
    <n v="16.5"/>
    <n v="0.15"/>
    <n v="13.1"/>
    <n v="57.8"/>
    <n v="36"/>
    <n v="4.5"/>
    <n v="73.272222222222226"/>
    <n v="73.611053307642919"/>
    <n v="4416.6631984585747"/>
    <n v="4960.7158015414261"/>
    <n v="4.96"/>
    <n v="3.49"/>
    <n v="0.52100000000000002"/>
    <n v="3.37"/>
    <n v="0.32"/>
    <n v="42.111428511013216"/>
    <n v="6.2865484969162999"/>
    <n v="40.663471083700443"/>
    <n v="3.8612198061674015"/>
    <n v="47.279649282819378"/>
    <n v="7.0580794488105729"/>
    <n v="45.653987989427321"/>
    <n v="4.3350967823788551"/>
    <n v="2.4700000000000002"/>
    <n v="0.19800000000000001"/>
    <n v="1.1499999999999999"/>
    <n v="0.2"/>
    <n v="0.48"/>
    <n v="9.5000000000000001E-2"/>
    <n v="0.83"/>
    <n v="6.5000000000000002E-2"/>
    <n v="43.295279999999998"/>
    <n v="8.5688575"/>
    <n v="74.864755000000002"/>
    <n v="5.8629024999999997"/>
    <n v="48.608791636363634"/>
    <n v="9.6204900113636374"/>
    <n v="84.052702204545469"/>
    <n v="6.5824405340909085"/>
    <n v="1.47"/>
    <n v="0.25800000000000001"/>
    <n v="0.25"/>
    <n v="0.105"/>
    <n v="64.924949017341049"/>
    <n v="11.394991052023125"/>
    <n v="11.041657996146437"/>
    <n v="4.6374963583815028"/>
    <n v="72.89301094219654"/>
    <n v="12.793467226589598"/>
    <n v="12.396770568400772"/>
    <n v="5.2066436387283233"/>
    <n v="0.64898674250438038"/>
    <n v="0.65206254977520883"/>
    <n v="36.260351145365021"/>
    <n v="0.16919904973229408"/>
    <n v="0.38807121498232588"/>
    <n v="0.47333123988439302"/>
    <n v="36.110527412856918"/>
    <n v="-1.9050860537190125E-2"/>
  </r>
  <r>
    <n v="2020"/>
    <n v="17"/>
    <x v="16"/>
    <s v="1"/>
    <n v="105"/>
    <n v="645"/>
    <x v="4"/>
    <s v="Check"/>
    <x v="1"/>
    <n v="0"/>
    <x v="3"/>
    <n v="0"/>
    <x v="1"/>
    <n v="0"/>
    <n v="10"/>
    <n v="0"/>
    <n v="5.5"/>
    <n v="6.3"/>
    <n v="2.7"/>
    <n v="8"/>
    <n v="9"/>
    <n v="6"/>
    <n v="8.2581115937687262"/>
    <n v="5.629999999999999"/>
    <n v="156"/>
    <n v="1954"/>
    <n v="349"/>
    <n v="18"/>
    <n v="13.1196658352015"/>
    <n v="2.035527257"/>
    <m/>
    <m/>
    <n v="3.4"/>
    <n v="4.8"/>
    <n v="36.513264270000001"/>
    <n v="2"/>
    <m/>
    <m/>
    <m/>
    <m/>
    <n v="0.42949999999999999"/>
    <n v="48.1"/>
    <n v="30.5"/>
    <n v="17.600000000000001"/>
    <n v="405.28070484581497"/>
    <n v="455.0197004405286"/>
    <n v="0.44"/>
    <n v="321.89999999999998"/>
    <n v="34"/>
    <n v="199.5"/>
    <n v="30.5"/>
    <n v="258.28412643278921"/>
    <n v="5947.59"/>
    <n v="6677.5214999999998"/>
    <n v="8.1999999999999993"/>
    <n v="0.15"/>
    <n v="13.2"/>
    <n v="57.3"/>
    <n v="36"/>
    <n v="4.5"/>
    <n v="36.07592592592593"/>
    <n v="36.201044744166133"/>
    <n v="2172.0626846499681"/>
    <n v="2439.6213153500321"/>
    <n v="2.44"/>
    <n v="3.19"/>
    <n v="0.29299999999999998"/>
    <n v="2.96"/>
    <n v="0.27600000000000002"/>
    <n v="12.928454484581497"/>
    <n v="1.1874724651982378"/>
    <n v="11.996308863436123"/>
    <n v="1.1185747453744495"/>
    <n v="14.515128444052863"/>
    <n v="1.3332077222907488"/>
    <n v="13.468583133039647"/>
    <n v="1.2558543732158591"/>
    <n v="2.2000000000000002"/>
    <n v="0.185"/>
    <n v="1.34"/>
    <n v="0.17599999999999999"/>
    <n v="0.55000000000000004"/>
    <n v="9.4E-2"/>
    <n v="0.86"/>
    <n v="6.5000000000000002E-2"/>
    <n v="32.711745000000001"/>
    <n v="5.5907346000000002"/>
    <n v="51.149273999999998"/>
    <n v="3.8659335000000001"/>
    <n v="36.72636825"/>
    <n v="6.2768702099999993"/>
    <n v="57.426684899999998"/>
    <n v="4.3403889749999998"/>
    <n v="1.5"/>
    <n v="0.27"/>
    <n v="0.25"/>
    <n v="9.8000000000000004E-2"/>
    <n v="32.580940269749519"/>
    <n v="5.8645692485549139"/>
    <n v="5.4301567116249201"/>
    <n v="2.1286214309569687"/>
    <n v="36.579510211946051"/>
    <n v="6.5843118381502892"/>
    <n v="6.0965850353243418"/>
    <n v="2.3898613338471422"/>
    <m/>
    <m/>
    <m/>
    <m/>
    <m/>
    <m/>
    <m/>
    <m/>
  </r>
  <r>
    <n v="2020"/>
    <n v="17"/>
    <x v="16"/>
    <s v="1"/>
    <n v="106"/>
    <n v="646"/>
    <x v="5"/>
    <s v="MAP_AS"/>
    <x v="0"/>
    <n v="112"/>
    <x v="0"/>
    <n v="45"/>
    <x v="0"/>
    <n v="11"/>
    <n v="10"/>
    <n v="0"/>
    <n v="5.5"/>
    <n v="6.3"/>
    <n v="2.7"/>
    <n v="8"/>
    <n v="9"/>
    <n v="6"/>
    <n v="8.2581115937687262"/>
    <n v="5.629999999999999"/>
    <n v="156"/>
    <n v="1954"/>
    <n v="349"/>
    <n v="18"/>
    <n v="13.1196658352015"/>
    <n v="2.035527257"/>
    <m/>
    <m/>
    <n v="3.4"/>
    <n v="4.8"/>
    <n v="36.513264270000001"/>
    <n v="2"/>
    <m/>
    <m/>
    <m/>
    <m/>
    <n v="0.65239999999999998"/>
    <n v="67.8"/>
    <n v="30.5"/>
    <n v="37.299999999999997"/>
    <n v="858.91876651982363"/>
    <n v="964.33152422907472"/>
    <n v="0.72"/>
    <n v="389.8"/>
    <n v="34"/>
    <n v="253"/>
    <n v="30.5"/>
    <n v="450.25295109612142"/>
    <n v="10368.120000000001"/>
    <n v="11640.571090909092"/>
    <n v="15.75"/>
    <n v="0.15"/>
    <n v="13.1"/>
    <n v="57.8"/>
    <n v="36"/>
    <n v="4.5"/>
    <n v="69.911111111111111"/>
    <n v="70.234399486191407"/>
    <n v="4214.0639691714841"/>
    <n v="4733.1600308285169"/>
    <n v="4.7300000000000004"/>
    <n v="4.34"/>
    <n v="0.443"/>
    <n v="3.06"/>
    <n v="0.33300000000000002"/>
    <n v="37.27707446696035"/>
    <n v="3.8050101356828185"/>
    <n v="26.282914255506604"/>
    <n v="2.8601994925110126"/>
    <n v="41.851988151541853"/>
    <n v="4.2719886523348007"/>
    <n v="29.508544641409689"/>
    <n v="3.2112239756828185"/>
    <n v="2.31"/>
    <n v="0.187"/>
    <n v="1.19"/>
    <n v="0.19900000000000001"/>
    <n v="0.53"/>
    <n v="9.9000000000000005E-2"/>
    <n v="0.76"/>
    <n v="7.4999999999999997E-2"/>
    <n v="54.951036000000002"/>
    <n v="10.264438800000001"/>
    <n v="78.797712000000004"/>
    <n v="7.7760900000000008"/>
    <n v="61.695026781818179"/>
    <n v="11.524165380000001"/>
    <n v="88.468340290909097"/>
    <n v="8.7304283181818185"/>
    <n v="1.51"/>
    <n v="0.26500000000000001"/>
    <n v="0.25"/>
    <n v="0.107"/>
    <n v="63.632365934489414"/>
    <n v="11.167269518304433"/>
    <n v="10.535159922928711"/>
    <n v="4.5090484470134884"/>
    <n v="71.441792662813114"/>
    <n v="12.53779805009634"/>
    <n v="11.828111368015415"/>
    <n v="5.0624316655105988"/>
    <n v="0.63606614268793549"/>
    <n v="0.6390315010242783"/>
    <n v="31.203556240633709"/>
    <n v="0.20582140955769646"/>
    <n v="0.47206745311398268"/>
    <n v="0.46022106050096351"/>
    <n v="15.423639166228812"/>
    <n v="0.17622075619834715"/>
  </r>
  <r>
    <n v="2020"/>
    <n v="17"/>
    <x v="16"/>
    <s v="1"/>
    <n v="107"/>
    <n v="647"/>
    <x v="6"/>
    <s v="MAP"/>
    <x v="0"/>
    <n v="112"/>
    <x v="0"/>
    <n v="45"/>
    <x v="1"/>
    <n v="0"/>
    <n v="10"/>
    <n v="0"/>
    <n v="5.5"/>
    <n v="6.3"/>
    <n v="2.7"/>
    <n v="8"/>
    <n v="9"/>
    <n v="6"/>
    <n v="8.2581115937687262"/>
    <n v="5.629999999999999"/>
    <n v="156"/>
    <n v="1954"/>
    <n v="349"/>
    <n v="18"/>
    <n v="13.1196658352015"/>
    <n v="2.035527257"/>
    <m/>
    <m/>
    <n v="3.4"/>
    <n v="4.8"/>
    <n v="36.513264270000001"/>
    <n v="2"/>
    <m/>
    <m/>
    <m/>
    <m/>
    <n v="0.64239999999999997"/>
    <n v="70.3"/>
    <n v="30.5"/>
    <n v="39.799999999999997"/>
    <n v="916.48704845814962"/>
    <n v="1028.9650044052862"/>
    <n v="0.57999999999999996"/>
    <n v="488.2"/>
    <n v="34"/>
    <n v="308.39999999999998"/>
    <n v="30.5"/>
    <n v="354.87010127697044"/>
    <n v="8171.7"/>
    <n v="9174.5904545454541"/>
    <n v="14.5"/>
    <n v="0.15"/>
    <n v="12.7"/>
    <n v="57.6"/>
    <n v="36"/>
    <n v="4.5"/>
    <n v="64.309259259259264"/>
    <n v="64.904026974951833"/>
    <n v="3894.2416184971098"/>
    <n v="4373.9413815028902"/>
    <n v="4.37"/>
    <n v="4.08"/>
    <n v="0.47099999999999997"/>
    <n v="3.15"/>
    <n v="0.27500000000000002"/>
    <n v="37.392671577092507"/>
    <n v="4.3166539982378849"/>
    <n v="28.869342026431713"/>
    <n v="2.5203393832599117"/>
    <n v="41.981772179735678"/>
    <n v="4.8464251707488977"/>
    <n v="32.412397638766514"/>
    <n v="2.8296537621145368"/>
    <n v="2.5499999999999998"/>
    <n v="0.18099999999999999"/>
    <n v="1.21"/>
    <n v="0.19700000000000001"/>
    <n v="0.52"/>
    <n v="0.1"/>
    <n v="0.89"/>
    <n v="0.06"/>
    <n v="42.492839999999994"/>
    <n v="8.1716999999999995"/>
    <n v="72.728129999999993"/>
    <n v="4.9030199999999997"/>
    <n v="47.707870363636353"/>
    <n v="9.174590454545454"/>
    <n v="81.653855045454549"/>
    <n v="5.5047542727272729"/>
    <n v="1.56"/>
    <n v="0.28499999999999998"/>
    <n v="0.27"/>
    <n v="0.105"/>
    <n v="60.750169248554919"/>
    <n v="11.098588612716762"/>
    <n v="10.514452369942196"/>
    <n v="4.0889536994219648"/>
    <n v="68.205871838150287"/>
    <n v="12.460688124277457"/>
    <n v="11.804862433526012"/>
    <n v="4.5907798352601148"/>
    <n v="0.6072558399187804"/>
    <n v="0.6351013315126125"/>
    <n v="23.220919588953116"/>
    <n v="0.15189507952939804"/>
    <n v="0.34838320992981203"/>
    <m/>
    <m/>
    <m/>
  </r>
  <r>
    <n v="2020"/>
    <n v="17"/>
    <x v="16"/>
    <s v="1"/>
    <n v="108"/>
    <n v="648"/>
    <x v="7"/>
    <s v="Urea"/>
    <x v="0"/>
    <n v="112"/>
    <x v="3"/>
    <n v="0"/>
    <x v="1"/>
    <n v="0"/>
    <n v="10"/>
    <n v="0"/>
    <n v="5.5"/>
    <n v="6.3"/>
    <n v="2.7"/>
    <n v="8"/>
    <n v="9"/>
    <n v="6"/>
    <n v="8.2581115937687262"/>
    <n v="5.629999999999999"/>
    <n v="156"/>
    <n v="1954"/>
    <n v="349"/>
    <n v="18"/>
    <n v="13.1196658352015"/>
    <n v="2.035527257"/>
    <m/>
    <m/>
    <n v="3.4"/>
    <n v="4.8"/>
    <n v="36.513264270000001"/>
    <n v="2"/>
    <m/>
    <m/>
    <m/>
    <m/>
    <n v="0.45619999999999999"/>
    <n v="42.3"/>
    <n v="30.5"/>
    <n v="11.799999999999997"/>
    <n v="271.72229074889862"/>
    <n v="305.07002643171796"/>
    <n v="0.64"/>
    <n v="398.8"/>
    <n v="34"/>
    <n v="232.2"/>
    <n v="30.5"/>
    <n v="353.85964912280701"/>
    <n v="8148.44"/>
    <n v="9148.4758181818179"/>
    <n v="11.65"/>
    <n v="0.15"/>
    <n v="12.8"/>
    <n v="59.4"/>
    <n v="36"/>
    <n v="4.5"/>
    <n v="51.537037037037045"/>
    <n v="51.954099764504399"/>
    <n v="3117.2459858702641"/>
    <n v="3501.2340141297373"/>
    <n v="3.5"/>
    <n v="4.26"/>
    <n v="0.22600000000000001"/>
    <n v="2.56"/>
    <n v="0.22500000000000001"/>
    <n v="11.575369585903081"/>
    <n v="0.61409237709251085"/>
    <n v="6.9560906431718053"/>
    <n v="0.61137515418502197"/>
    <n v="12.995983125991188"/>
    <n v="0.68945825973568264"/>
    <n v="7.8097926766519814"/>
    <n v="0.68640755947136556"/>
    <n v="3.09"/>
    <n v="0.161"/>
    <n v="1.23"/>
    <n v="0.215"/>
    <n v="0.68"/>
    <n v="0.06"/>
    <n v="1.06"/>
    <n v="6.4000000000000001E-2"/>
    <n v="55.409392000000004"/>
    <n v="4.8890639999999994"/>
    <n v="86.373463999999998"/>
    <n v="5.2150015999999999"/>
    <n v="62.209635563636375"/>
    <n v="5.4890854909090905"/>
    <n v="96.973843672727284"/>
    <n v="5.8550245236363638"/>
    <n v="1.95"/>
    <n v="0.23599999999999999"/>
    <n v="0.24"/>
    <n v="0.11899999999999999"/>
    <n v="60.786296724470148"/>
    <n v="7.3567005266538219"/>
    <n v="7.4813903660886334"/>
    <n v="3.7095227231856138"/>
    <n v="68.246433140655128"/>
    <n v="8.2595683185613371"/>
    <n v="8.3995610019267826"/>
    <n v="4.1647823301220299"/>
    <n v="0.60761696847204083"/>
    <m/>
    <m/>
    <m/>
    <m/>
    <m/>
    <m/>
    <m/>
  </r>
  <r>
    <n v="2020"/>
    <n v="17"/>
    <x v="16"/>
    <s v="1"/>
    <n v="109"/>
    <n v="649"/>
    <x v="8"/>
    <s v="MES10"/>
    <x v="0"/>
    <n v="112"/>
    <x v="0"/>
    <n v="45"/>
    <x v="0"/>
    <n v="11"/>
    <n v="10"/>
    <n v="0"/>
    <n v="5.5"/>
    <n v="6.3"/>
    <n v="2.7"/>
    <n v="8"/>
    <n v="9"/>
    <n v="6"/>
    <n v="8.2581115937687262"/>
    <n v="5.629999999999999"/>
    <n v="156"/>
    <n v="1954"/>
    <n v="349"/>
    <n v="18"/>
    <n v="13.1196658352015"/>
    <n v="2.035527257"/>
    <m/>
    <m/>
    <n v="3.4"/>
    <n v="4.8"/>
    <n v="36.513264270000001"/>
    <n v="2"/>
    <m/>
    <m/>
    <m/>
    <m/>
    <n v="0.65510000000000002"/>
    <n v="84.2"/>
    <n v="30.5"/>
    <n v="53.7"/>
    <n v="1236.5666960352423"/>
    <n v="1388.327154185022"/>
    <n v="0.72"/>
    <n v="341.7"/>
    <n v="34"/>
    <n v="219.8"/>
    <n v="30.5"/>
    <n v="442.95092622684433"/>
    <n v="10199.969999999999"/>
    <n v="11451.7845"/>
    <n v="15.25"/>
    <n v="0.15"/>
    <n v="13"/>
    <n v="58"/>
    <n v="36"/>
    <n v="4.5"/>
    <n v="67.670370370370378"/>
    <n v="68.061528580603735"/>
    <n v="4083.691714836224"/>
    <n v="4586.7282851637765"/>
    <n v="4.58"/>
    <n v="4.4800000000000004"/>
    <n v="0.46600000000000003"/>
    <n v="3.17"/>
    <n v="0.311"/>
    <n v="55.398187982378865"/>
    <n v="5.7624008035242298"/>
    <n v="39.199164264317183"/>
    <n v="3.8457224246696033"/>
    <n v="62.197056507488995"/>
    <n v="6.4696045385022032"/>
    <n v="44.009970787665203"/>
    <n v="4.3176974495154186"/>
    <n v="2.52"/>
    <n v="0.184"/>
    <n v="1.08"/>
    <n v="0.20599999999999999"/>
    <n v="0.56999999999999995"/>
    <n v="6.9000000000000006E-2"/>
    <n v="0.87"/>
    <n v="7.1999999999999995E-2"/>
    <n v="58.139828999999992"/>
    <n v="7.0379792999999999"/>
    <n v="88.739738999999986"/>
    <n v="7.3439783999999992"/>
    <n v="65.27517164999999"/>
    <n v="7.9017313050000002"/>
    <n v="99.630525149999983"/>
    <n v="8.2452848399999983"/>
    <n v="1.58"/>
    <n v="0.28299999999999997"/>
    <n v="0.27"/>
    <n v="0.108"/>
    <n v="64.522329094412342"/>
    <n v="11.556847552986513"/>
    <n v="11.025967630057805"/>
    <n v="4.4103870520231219"/>
    <n v="72.440978574181131"/>
    <n v="12.975187934489403"/>
    <n v="12.379154566473989"/>
    <n v="4.9516618265895955"/>
    <n v="0.64496217265559896"/>
    <n v="0.66132456342963319"/>
    <n v="27.94951744808392"/>
    <n v="0.13504264976643118"/>
    <n v="0.30973084808814494"/>
    <n v="0.45015107514450869"/>
    <n v="2.1116622876160447"/>
    <n v="0.13211680363636349"/>
  </r>
  <r>
    <n v="2020"/>
    <n v="17"/>
    <x v="16"/>
    <s v="1"/>
    <n v="110"/>
    <n v="650"/>
    <x v="9"/>
    <s v="MAP_AS"/>
    <x v="0"/>
    <n v="112"/>
    <x v="0"/>
    <n v="45"/>
    <x v="2"/>
    <n v="45"/>
    <n v="10"/>
    <n v="0"/>
    <n v="5.5"/>
    <n v="6.3"/>
    <n v="2.7"/>
    <n v="8"/>
    <n v="9"/>
    <n v="6"/>
    <n v="8.2581115937687262"/>
    <n v="5.629999999999999"/>
    <n v="156"/>
    <n v="1954"/>
    <n v="349"/>
    <n v="18"/>
    <n v="13.1196658352015"/>
    <n v="2.035527257"/>
    <m/>
    <m/>
    <n v="3.4"/>
    <n v="4.8"/>
    <n v="36.513264270000001"/>
    <n v="2"/>
    <m/>
    <m/>
    <m/>
    <m/>
    <n v="0.64539999999999997"/>
    <n v="54.6"/>
    <n v="30.5"/>
    <n v="24.1"/>
    <n v="554.95823788546261"/>
    <n v="623.0667488986785"/>
    <n v="0.72"/>
    <n v="456.8"/>
    <n v="34"/>
    <n v="280.10000000000002"/>
    <n v="30.5"/>
    <n v="425.05203405865655"/>
    <n v="9787.81"/>
    <n v="10989.041227272728"/>
    <n v="17.100000000000001"/>
    <n v="0.15"/>
    <n v="13.1"/>
    <n v="57.8"/>
    <n v="36"/>
    <n v="4.5"/>
    <n v="75.961111111111137"/>
    <n v="76.312376364804152"/>
    <n v="4578.7425818882493"/>
    <n v="5142.7604181117558"/>
    <n v="5.14"/>
    <n v="4.6900000000000004"/>
    <n v="0.48199999999999998"/>
    <n v="3.02"/>
    <n v="0.36499999999999999"/>
    <n v="26.027541356828198"/>
    <n v="2.6748987066079297"/>
    <n v="16.759738784140971"/>
    <n v="2.0255975682819387"/>
    <n v="29.221830523348022"/>
    <n v="3.0031817296916303"/>
    <n v="18.816615816740089"/>
    <n v="2.2741936334801767"/>
    <n v="2.62"/>
    <n v="0.18099999999999999"/>
    <n v="1.05"/>
    <n v="0.255"/>
    <n v="0.61"/>
    <n v="9.5000000000000001E-2"/>
    <n v="0.9"/>
    <n v="9.0999999999999998E-2"/>
    <n v="59.705640999999993"/>
    <n v="9.2984194999999996"/>
    <n v="88.09029000000001"/>
    <n v="8.9069070999999997"/>
    <n v="67.033151486363636"/>
    <n v="10.439589165909091"/>
    <n v="98.901371045454553"/>
    <n v="10.00002751681818"/>
    <n v="1.52"/>
    <n v="0.25700000000000001"/>
    <n v="0.25"/>
    <n v="0.112"/>
    <n v="69.596887244701392"/>
    <n v="11.767368435452802"/>
    <n v="11.446856454720624"/>
    <n v="5.1281916917148402"/>
    <n v="78.138323406551109"/>
    <n v="13.211545470712919"/>
    <n v="12.851697928709065"/>
    <n v="5.7575606720616612"/>
    <n v="0.69568721770300468"/>
    <n v="0.6733713287825136"/>
    <n v="40.305787069150128"/>
    <n v="0.19669188081382244"/>
    <n v="0.4511281670041799"/>
    <n v="0.12794579271248135"/>
    <n v="12.872453735816796"/>
    <n v="7.1289500373737352E-2"/>
  </r>
  <r>
    <n v="2020"/>
    <n v="17"/>
    <x v="16"/>
    <s v="2"/>
    <n v="201"/>
    <n v="651"/>
    <x v="6"/>
    <s v="MAP"/>
    <x v="0"/>
    <n v="112"/>
    <x v="0"/>
    <n v="45"/>
    <x v="1"/>
    <n v="0"/>
    <n v="10"/>
    <n v="0"/>
    <n v="5.4"/>
    <n v="6.2"/>
    <n v="2.7"/>
    <n v="11"/>
    <n v="11"/>
    <n v="9"/>
    <n v="9.662368633912525"/>
    <n v="7.46"/>
    <n v="165"/>
    <n v="1859"/>
    <n v="344"/>
    <n v="22"/>
    <n v="12.643922778988138"/>
    <n v="1.7965097699999999"/>
    <m/>
    <m/>
    <n v="3.3"/>
    <n v="3.8"/>
    <n v="6.9757191110000001"/>
    <n v="1.64"/>
    <m/>
    <m/>
    <m/>
    <m/>
    <n v="0.66300000000000003"/>
    <n v="66.3"/>
    <n v="30.5"/>
    <n v="35.799999999999997"/>
    <n v="824.37779735682807"/>
    <n v="925.55143612334791"/>
    <n v="0.6"/>
    <n v="370"/>
    <n v="34"/>
    <n v="238.9"/>
    <n v="30.5"/>
    <n v="372.14285714285717"/>
    <n v="8569.4500000000007"/>
    <n v="9621.1552272727276"/>
    <n v="15.65"/>
    <n v="0.15"/>
    <n v="13.3"/>
    <n v="57.6"/>
    <n v="36"/>
    <n v="4.5"/>
    <n v="69.462962962962976"/>
    <n v="69.623570969813755"/>
    <n v="4177.4142581888254"/>
    <n v="4691.9957418111762"/>
    <n v="4.6900000000000004"/>
    <n v="4.6100000000000003"/>
    <n v="0.47899999999999998"/>
    <n v="3.23"/>
    <n v="0.32600000000000001"/>
    <n v="38.003816458149778"/>
    <n v="3.9487696493392064"/>
    <n v="26.627402854625547"/>
    <n v="2.6874716193832597"/>
    <n v="42.667921205286348"/>
    <n v="4.4333913790308364"/>
    <n v="29.895311386784137"/>
    <n v="3.0172976817621144"/>
    <n v="2.4"/>
    <n v="0.184"/>
    <n v="1.1000000000000001"/>
    <n v="0.192"/>
    <n v="0.73"/>
    <n v="9.8000000000000004E-2"/>
    <n v="0.86"/>
    <n v="7.0999999999999994E-2"/>
    <n v="62.556985000000005"/>
    <n v="8.3980610000000002"/>
    <n v="73.697270000000003"/>
    <n v="6.0843094999999998"/>
    <n v="70.234433159090912"/>
    <n v="9.4287321227272738"/>
    <n v="82.741934954545457"/>
    <n v="6.8310202113636365"/>
    <n v="1.43"/>
    <n v="0.30299999999999999"/>
    <n v="0.28000000000000003"/>
    <n v="0.10199999999999999"/>
    <n v="59.737023892100204"/>
    <n v="12.65756520231214"/>
    <n v="11.696759922928713"/>
    <n v="4.2609625433526013"/>
    <n v="67.068385915221597"/>
    <n v="14.21099365895954"/>
    <n v="13.13227136801542"/>
    <n v="4.78389885549133"/>
    <n v="0.59712848649731898"/>
    <n v="0.72431160341282053"/>
    <n v="30.288794262470581"/>
    <n v="0.19643835070415139"/>
    <n v="0.45054667592695274"/>
    <m/>
    <m/>
    <m/>
  </r>
  <r>
    <n v="2020"/>
    <n v="17"/>
    <x v="16"/>
    <s v="2"/>
    <n v="202"/>
    <n v="652"/>
    <x v="2"/>
    <s v="MAP"/>
    <x v="0"/>
    <n v="112"/>
    <x v="2"/>
    <n v="135"/>
    <x v="1"/>
    <n v="0"/>
    <n v="10"/>
    <n v="0"/>
    <n v="5.4"/>
    <n v="6.2"/>
    <n v="2.7"/>
    <n v="11"/>
    <n v="11"/>
    <n v="9"/>
    <n v="9.662368633912525"/>
    <n v="7.46"/>
    <n v="165"/>
    <n v="1859"/>
    <n v="344"/>
    <n v="22"/>
    <n v="12.643922778988138"/>
    <n v="1.7965097699999999"/>
    <m/>
    <m/>
    <n v="3.3"/>
    <n v="3.8"/>
    <n v="6.9757191110000001"/>
    <n v="1.64"/>
    <m/>
    <m/>
    <m/>
    <m/>
    <n v="0.70240000000000002"/>
    <n v="75.099999999999994"/>
    <n v="30.5"/>
    <n v="44.599999999999994"/>
    <n v="1027.0181497797355"/>
    <n v="1153.0612863436122"/>
    <n v="0.8"/>
    <n v="401.9"/>
    <n v="34"/>
    <n v="241.8"/>
    <n v="30.5"/>
    <n v="459.4726827942377"/>
    <n v="10580.42"/>
    <n v="11878.92609090909"/>
    <n v="17.8"/>
    <n v="0.15"/>
    <n v="13.2"/>
    <n v="57.8"/>
    <n v="36"/>
    <n v="4.5"/>
    <n v="79.098148148148155"/>
    <n v="79.372476985656178"/>
    <n v="4762.3486191393704"/>
    <n v="5348.983380860629"/>
    <n v="5.35"/>
    <n v="4.13"/>
    <n v="0.64300000000000002"/>
    <n v="3.26"/>
    <n v="0.27"/>
    <n v="42.415849585903075"/>
    <n v="6.6037267030836988"/>
    <n v="33.480791682819373"/>
    <n v="2.772949004405286"/>
    <n v="47.62143112599118"/>
    <n v="7.4141840711894256"/>
    <n v="37.589797934801751"/>
    <n v="3.1132654731277527"/>
    <n v="2.04"/>
    <n v="0.187"/>
    <n v="1.06"/>
    <n v="0.16700000000000001"/>
    <n v="0.64"/>
    <n v="0.14399999999999999"/>
    <n v="0.98"/>
    <n v="6.4000000000000001E-2"/>
    <n v="67.71468800000001"/>
    <n v="15.235804799999999"/>
    <n v="103.68811599999999"/>
    <n v="6.771468800000001"/>
    <n v="76.02512698181819"/>
    <n v="17.105653570909087"/>
    <n v="116.41347569090908"/>
    <n v="7.6025126981818199"/>
    <n v="1.45"/>
    <n v="0.29699999999999999"/>
    <n v="0.26"/>
    <n v="0.1"/>
    <n v="69.054054977520863"/>
    <n v="14.144175398843929"/>
    <n v="12.382106409762363"/>
    <n v="4.7623486191393702"/>
    <n v="77.528870815671141"/>
    <n v="15.880051470520231"/>
    <n v="13.90172856005138"/>
    <n v="5.3468186769428385"/>
    <n v="0.69026109184328821"/>
    <n v="0.2697936029650056"/>
    <n v="14.962839858226882"/>
    <n v="0.13470892623280978"/>
    <n v="0.30896542713947195"/>
    <m/>
    <m/>
    <m/>
  </r>
  <r>
    <n v="2020"/>
    <n v="17"/>
    <x v="16"/>
    <s v="2"/>
    <n v="203"/>
    <n v="653"/>
    <x v="0"/>
    <s v="MAP_ES"/>
    <x v="0"/>
    <n v="112"/>
    <x v="0"/>
    <n v="45"/>
    <x v="0"/>
    <n v="11"/>
    <n v="10"/>
    <n v="0"/>
    <n v="5.4"/>
    <n v="6.2"/>
    <n v="2.7"/>
    <n v="11"/>
    <n v="11"/>
    <n v="9"/>
    <n v="9.662368633912525"/>
    <n v="7.46"/>
    <n v="165"/>
    <n v="1859"/>
    <n v="344"/>
    <n v="22"/>
    <n v="12.643922778988138"/>
    <n v="1.7965097699999999"/>
    <m/>
    <m/>
    <n v="3.3"/>
    <n v="3.8"/>
    <n v="6.9757191110000001"/>
    <n v="1.64"/>
    <m/>
    <m/>
    <m/>
    <m/>
    <n v="0.61819999999999997"/>
    <n v="61.4"/>
    <n v="30.5"/>
    <n v="30.9"/>
    <n v="711.5439647577092"/>
    <n v="798.86981497797353"/>
    <n v="0.57999999999999996"/>
    <n v="570.4"/>
    <n v="34"/>
    <n v="357.9"/>
    <n v="30.5"/>
    <n v="354.01193139448168"/>
    <n v="8151.94"/>
    <n v="9152.4053636363642"/>
    <n v="13.2"/>
    <n v="0.15"/>
    <n v="13.2"/>
    <n v="57.4"/>
    <n v="36"/>
    <n v="4.5"/>
    <n v="58.483333333333334"/>
    <n v="58.686165703275535"/>
    <n v="3521.1699421965322"/>
    <n v="3954.9140578034689"/>
    <n v="3.95"/>
    <n v="4.1900000000000004"/>
    <n v="0.374"/>
    <n v="2.57"/>
    <n v="0.27700000000000002"/>
    <n v="29.813692123348019"/>
    <n v="2.6611744281938323"/>
    <n v="18.286679894273124"/>
    <n v="1.9709767823788547"/>
    <n v="33.472645247577091"/>
    <n v="2.9877731080176209"/>
    <n v="20.530954244933916"/>
    <n v="2.2128693874889866"/>
    <n v="2.2000000000000002"/>
    <n v="0.17499999999999999"/>
    <n v="1.26"/>
    <n v="0.17100000000000001"/>
    <n v="0.49"/>
    <n v="8.8999999999999996E-2"/>
    <n v="0.83"/>
    <n v="5.8000000000000003E-2"/>
    <n v="39.944505999999997"/>
    <n v="7.2552265999999994"/>
    <n v="67.661102"/>
    <n v="4.7281252"/>
    <n v="44.846786281818183"/>
    <n v="8.1456407736363623"/>
    <n v="75.964964518181816"/>
    <n v="5.3083951109090908"/>
    <n v="1.42"/>
    <n v="0.30499999999999999"/>
    <n v="0.28999999999999998"/>
    <n v="0.1"/>
    <n v="50.000613179190758"/>
    <n v="10.739568323699423"/>
    <n v="10.211392832369944"/>
    <n v="3.5211699421965323"/>
    <n v="56.137052069364174"/>
    <n v="12.05760625433526"/>
    <n v="11.464609225433527"/>
    <n v="3.9533135260115615"/>
    <n v="0.49980378208256249"/>
    <n v="0.61455689369700606"/>
    <n v="13.909201284521533"/>
    <n v="0.12007215617714712"/>
    <n v="0.27539485361730992"/>
    <n v="0.35939213872832376"/>
    <n v="-55.325994745139184"/>
    <n v="-0.13487317173553717"/>
  </r>
  <r>
    <n v="2020"/>
    <n v="17"/>
    <x v="16"/>
    <s v="2"/>
    <n v="204"/>
    <n v="654"/>
    <x v="5"/>
    <s v="MAP_AS"/>
    <x v="0"/>
    <n v="112"/>
    <x v="0"/>
    <n v="45"/>
    <x v="0"/>
    <n v="11"/>
    <n v="10"/>
    <n v="0"/>
    <n v="5.4"/>
    <n v="6.2"/>
    <n v="2.7"/>
    <n v="11"/>
    <n v="11"/>
    <n v="9"/>
    <n v="9.662368633912525"/>
    <n v="7.46"/>
    <n v="165"/>
    <n v="1859"/>
    <n v="344"/>
    <n v="22"/>
    <n v="12.643922778988138"/>
    <n v="1.7965097699999999"/>
    <m/>
    <m/>
    <n v="3.3"/>
    <n v="3.8"/>
    <n v="6.9757191110000001"/>
    <n v="1.64"/>
    <m/>
    <m/>
    <m/>
    <m/>
    <n v="0.66120000000000001"/>
    <n v="68.5"/>
    <n v="30.5"/>
    <n v="38"/>
    <n v="875.0378854625551"/>
    <n v="982.42889867841416"/>
    <n v="0.57999999999999996"/>
    <n v="322.39999999999998"/>
    <n v="34"/>
    <n v="205.4"/>
    <n v="30.5"/>
    <n v="351.74063800277395"/>
    <n v="8099.64"/>
    <n v="9093.6867272727268"/>
    <n v="17.95"/>
    <n v="0.15"/>
    <n v="13"/>
    <n v="58.3"/>
    <n v="36"/>
    <n v="4.5"/>
    <n v="79.770370370370372"/>
    <n v="80.231470777135527"/>
    <n v="4813.888246628132"/>
    <n v="5406.87175337187"/>
    <n v="5.4"/>
    <n v="4.17"/>
    <n v="0.44900000000000001"/>
    <n v="2.9"/>
    <n v="0.313"/>
    <n v="36.489079823788551"/>
    <n v="3.9289201057268723"/>
    <n v="25.376098678414095"/>
    <n v="2.7388685814977975"/>
    <n v="40.96728507488988"/>
    <n v="4.4111057550660799"/>
    <n v="28.490438061674006"/>
    <n v="3.0750024528634361"/>
    <n v="2.85"/>
    <n v="0.187"/>
    <n v="1.05"/>
    <n v="0.22500000000000001"/>
    <n v="0.51"/>
    <n v="7.8E-2"/>
    <n v="0.9"/>
    <n v="6.7000000000000004E-2"/>
    <n v="41.308164000000005"/>
    <n v="6.3177192"/>
    <n v="72.896760000000015"/>
    <n v="5.4267588"/>
    <n v="46.377802309090917"/>
    <n v="7.0930756472727268"/>
    <n v="81.843180545454558"/>
    <n v="6.0927701072727274"/>
    <n v="1.66"/>
    <n v="0.26400000000000001"/>
    <n v="0.25"/>
    <n v="0.113"/>
    <n v="79.910544894026998"/>
    <n v="12.708664971098269"/>
    <n v="12.034720616570331"/>
    <n v="5.4396937186897887"/>
    <n v="89.717748131021224"/>
    <n v="14.268364763005783"/>
    <n v="13.51170905587669"/>
    <n v="6.1072924932562627"/>
    <n v="0.79878205539557545"/>
    <n v="0.7272357167688982"/>
    <n v="46.174927852708223"/>
    <n v="0.14580978689507801"/>
    <n v="0.33442611673183031"/>
    <n v="0.55520840847784203"/>
    <n v="76.670159397442731"/>
    <n v="-6.3566353884297488E-2"/>
  </r>
  <r>
    <n v="2020"/>
    <n v="17"/>
    <x v="16"/>
    <s v="2"/>
    <n v="205"/>
    <n v="655"/>
    <x v="1"/>
    <s v="MAP"/>
    <x v="0"/>
    <n v="112"/>
    <x v="1"/>
    <n v="90"/>
    <x v="1"/>
    <n v="0"/>
    <n v="10"/>
    <n v="0"/>
    <n v="5.4"/>
    <n v="6.2"/>
    <n v="2.7"/>
    <n v="11"/>
    <n v="11"/>
    <n v="9"/>
    <n v="9.662368633912525"/>
    <n v="7.46"/>
    <n v="165"/>
    <n v="1859"/>
    <n v="344"/>
    <n v="22"/>
    <n v="12.643922778988138"/>
    <n v="1.7965097699999999"/>
    <m/>
    <m/>
    <n v="3.3"/>
    <n v="3.8"/>
    <n v="6.9757191110000001"/>
    <n v="1.64"/>
    <m/>
    <m/>
    <m/>
    <m/>
    <n v="0.68330000000000002"/>
    <n v="72.400000000000006"/>
    <n v="30.5"/>
    <n v="41.900000000000006"/>
    <n v="964.84440528634366"/>
    <n v="1083.2571277533038"/>
    <n v="0.54"/>
    <n v="247.5"/>
    <n v="34"/>
    <n v="166.7"/>
    <n v="30.5"/>
    <n v="344.48711943793916"/>
    <n v="7932.61"/>
    <n v="8906.1575909090898"/>
    <n v="15.8"/>
    <n v="0.15"/>
    <n v="13.1"/>
    <n v="57"/>
    <n v="36"/>
    <n v="4.5"/>
    <n v="70.135185185185193"/>
    <n v="70.459509740954843"/>
    <n v="4227.5705844572904"/>
    <n v="4748.3304155427113"/>
    <n v="4.75"/>
    <n v="4.2300000000000004"/>
    <n v="0.49"/>
    <n v="2.72"/>
    <n v="0.23899999999999999"/>
    <n v="40.812918343612338"/>
    <n v="4.7277375859030837"/>
    <n v="26.243767823788549"/>
    <n v="2.305978128634361"/>
    <n v="45.821776503964763"/>
    <n v="5.3079599259911889"/>
    <n v="29.464593874889871"/>
    <n v="2.5889845353303964"/>
    <n v="2.2000000000000002"/>
    <n v="0.19800000000000001"/>
    <n v="1.1299999999999999"/>
    <n v="0.20499999999999999"/>
    <n v="0.41"/>
    <n v="8.5999999999999993E-2"/>
    <n v="0.93"/>
    <n v="5.6000000000000001E-2"/>
    <n v="32.523700999999996"/>
    <n v="6.8220445999999999"/>
    <n v="73.773273000000003"/>
    <n v="4.4422616000000001"/>
    <n v="36.51524612272727"/>
    <n v="7.6592955281818185"/>
    <n v="82.827265595454548"/>
    <n v="4.9874482509090905"/>
    <n v="1.28"/>
    <n v="0.309"/>
    <n v="0.28000000000000003"/>
    <n v="9.5000000000000001E-2"/>
    <n v="54.112903481053316"/>
    <n v="13.063193105973026"/>
    <n v="11.837197636480415"/>
    <n v="4.0161920552344261"/>
    <n v="60.754032544637127"/>
    <n v="14.666403168978807"/>
    <n v="13.289944619139375"/>
    <n v="4.509088352922288"/>
    <n v="0.54091004289033462"/>
    <n v="0.37376154864879729"/>
    <n v="15.77033795047457"/>
    <n v="8.3618874412895824E-2"/>
    <n v="0.19178640920388951"/>
    <m/>
    <m/>
    <m/>
  </r>
  <r>
    <n v="2020"/>
    <n v="17"/>
    <x v="16"/>
    <s v="2"/>
    <n v="206"/>
    <n v="656"/>
    <x v="3"/>
    <s v="MESZ"/>
    <x v="0"/>
    <n v="112"/>
    <x v="0"/>
    <n v="45"/>
    <x v="0"/>
    <n v="11"/>
    <n v="10"/>
    <n v="0"/>
    <n v="5.4"/>
    <n v="6.2"/>
    <n v="2.7"/>
    <n v="11"/>
    <n v="11"/>
    <n v="9"/>
    <n v="9.662368633912525"/>
    <n v="7.46"/>
    <n v="165"/>
    <n v="1859"/>
    <n v="344"/>
    <n v="22"/>
    <n v="12.643922778988138"/>
    <n v="1.7965097699999999"/>
    <m/>
    <m/>
    <n v="3.3"/>
    <n v="3.8"/>
    <n v="6.9757191110000001"/>
    <n v="1.64"/>
    <m/>
    <m/>
    <m/>
    <m/>
    <n v="0.58819999999999995"/>
    <n v="61.8"/>
    <n v="30.5"/>
    <n v="31.299999999999997"/>
    <n v="720.75488986784137"/>
    <n v="809.21117180616739"/>
    <n v="0.76"/>
    <n v="624.4"/>
    <n v="34"/>
    <n v="361.2"/>
    <n v="30.5"/>
    <n v="425.69783197831981"/>
    <n v="9802.68"/>
    <n v="11005.736181818183"/>
    <n v="16.5"/>
    <n v="0.15"/>
    <n v="13"/>
    <n v="58.2"/>
    <n v="36"/>
    <n v="4.5"/>
    <n v="73.272222222222226"/>
    <n v="73.695761078998075"/>
    <n v="4421.7456647398849"/>
    <n v="4966.4243352601161"/>
    <n v="4.96"/>
    <n v="4.78"/>
    <n v="0.46700000000000003"/>
    <n v="3.48"/>
    <n v="0.39300000000000002"/>
    <n v="34.45208373568282"/>
    <n v="3.3659253356828196"/>
    <n v="25.082270167400878"/>
    <n v="2.832566717180617"/>
    <n v="38.680294012334805"/>
    <n v="3.7790161723348019"/>
    <n v="28.160548778854626"/>
    <n v="3.1801999051982381"/>
    <n v="3.18"/>
    <n v="0.182"/>
    <n v="0.99"/>
    <n v="0.23599999999999999"/>
    <n v="0.72"/>
    <n v="7.3999999999999996E-2"/>
    <n v="0.85"/>
    <n v="7.4999999999999997E-2"/>
    <n v="70.579295999999999"/>
    <n v="7.2539832000000004"/>
    <n v="83.322780000000009"/>
    <n v="7.3520099999999999"/>
    <n v="79.241300509090905"/>
    <n v="8.1442447745454558"/>
    <n v="93.548757545454549"/>
    <n v="8.254302136363636"/>
    <n v="1.64"/>
    <n v="0.254"/>
    <n v="0.25"/>
    <n v="0.121"/>
    <n v="72.516628901734109"/>
    <n v="11.231233988439309"/>
    <n v="11.054364161849712"/>
    <n v="5.3503122543352601"/>
    <n v="81.416396994219653"/>
    <n v="12.609612705202315"/>
    <n v="12.41103612716763"/>
    <n v="6.0069414855491328"/>
    <n v="0.72487281824072536"/>
    <n v="0.64269177906229935"/>
    <n v="36.3872074502248"/>
    <n v="0.13230794399439491"/>
    <n v="0.30345858714310758"/>
    <n v="0.54608558959537568"/>
    <n v="36.629485023646914"/>
    <n v="0.13293655785123965"/>
  </r>
  <r>
    <n v="2020"/>
    <n v="17"/>
    <x v="16"/>
    <s v="2"/>
    <n v="207"/>
    <n v="657"/>
    <x v="7"/>
    <s v="Urea"/>
    <x v="0"/>
    <n v="112"/>
    <x v="3"/>
    <n v="0"/>
    <x v="1"/>
    <n v="0"/>
    <n v="10"/>
    <n v="0"/>
    <n v="5.4"/>
    <n v="6.2"/>
    <n v="2.7"/>
    <n v="11"/>
    <n v="11"/>
    <n v="9"/>
    <n v="9.662368633912525"/>
    <n v="7.46"/>
    <n v="165"/>
    <n v="1859"/>
    <n v="344"/>
    <n v="22"/>
    <n v="12.643922778988138"/>
    <n v="1.7965097699999999"/>
    <m/>
    <m/>
    <n v="3.3"/>
    <n v="3.8"/>
    <n v="6.9757191110000001"/>
    <n v="1.64"/>
    <m/>
    <m/>
    <m/>
    <m/>
    <n v="0.39439999999999997"/>
    <n v="46.1"/>
    <n v="30.5"/>
    <n v="15.600000000000001"/>
    <n v="359.22607929515419"/>
    <n v="403.3129162995595"/>
    <n v="0.52"/>
    <n v="507.4"/>
    <n v="34"/>
    <n v="290.2"/>
    <n v="30.5"/>
    <n v="285.26404731727928"/>
    <n v="6568.86"/>
    <n v="7375.0382727272727"/>
    <n v="10.3"/>
    <n v="0.15"/>
    <n v="12.9"/>
    <n v="58.7"/>
    <n v="36"/>
    <n v="4.5"/>
    <n v="45.487037037037041"/>
    <n v="45.80255405694713"/>
    <n v="2748.153243416828"/>
    <n v="3086.6757565831736"/>
    <n v="3.09"/>
    <n v="4.3499999999999996"/>
    <n v="0.30599999999999999"/>
    <n v="3.06"/>
    <n v="0.32100000000000001"/>
    <n v="15.626334449339206"/>
    <n v="1.0992318026431718"/>
    <n v="10.99231802643172"/>
    <n v="1.1531157145374451"/>
    <n v="17.544111859030835"/>
    <n v="1.2341375238766519"/>
    <n v="12.341375238766521"/>
    <n v="1.2946344613215861"/>
    <n v="3.08"/>
    <n v="0.17799999999999999"/>
    <n v="1.24"/>
    <n v="0.22500000000000001"/>
    <n v="0.78"/>
    <n v="0.08"/>
    <n v="0.83"/>
    <n v="6.8000000000000005E-2"/>
    <n v="51.237107999999999"/>
    <n v="5.2550879999999998"/>
    <n v="54.521538"/>
    <n v="4.4668248000000004"/>
    <n v="57.525298527272732"/>
    <n v="5.9000306181818178"/>
    <n v="61.212817663636365"/>
    <n v="5.0150260254545458"/>
    <n v="1.88"/>
    <n v="0.23499999999999999"/>
    <n v="0.23"/>
    <n v="0.11799999999999999"/>
    <n v="51.66528097623636"/>
    <n v="6.458160122029545"/>
    <n v="6.3207524598587046"/>
    <n v="3.2428208272318564"/>
    <n v="58.00602000513809"/>
    <n v="7.2507525006422613"/>
    <n v="7.096481170841364"/>
    <n v="3.6408033833012206"/>
    <n v="0.51644372323473819"/>
    <m/>
    <m/>
    <m/>
    <m/>
    <m/>
    <m/>
    <m/>
  </r>
  <r>
    <n v="2020"/>
    <n v="17"/>
    <x v="16"/>
    <s v="2"/>
    <n v="208"/>
    <n v="658"/>
    <x v="8"/>
    <s v="MES10"/>
    <x v="0"/>
    <n v="112"/>
    <x v="0"/>
    <n v="45"/>
    <x v="0"/>
    <n v="11"/>
    <n v="10"/>
    <n v="0"/>
    <n v="5.4"/>
    <n v="6.2"/>
    <n v="2.7"/>
    <n v="11"/>
    <n v="11"/>
    <n v="9"/>
    <n v="9.662368633912525"/>
    <n v="7.46"/>
    <n v="165"/>
    <n v="1859"/>
    <n v="344"/>
    <n v="22"/>
    <n v="12.643922778988138"/>
    <n v="1.7965097699999999"/>
    <m/>
    <m/>
    <n v="3.3"/>
    <n v="3.8"/>
    <n v="6.9757191110000001"/>
    <n v="1.64"/>
    <m/>
    <m/>
    <m/>
    <m/>
    <n v="0.61819999999999997"/>
    <n v="64.900000000000006"/>
    <n v="30.5"/>
    <n v="34.400000000000006"/>
    <n v="792.13955947136571"/>
    <n v="889.35668722466971"/>
    <n v="0.84"/>
    <n v="594.4"/>
    <n v="34"/>
    <n v="360.5"/>
    <n v="30.5"/>
    <n v="494.6466809421841"/>
    <n v="11390.38"/>
    <n v="12788.290272727272"/>
    <n v="15.15"/>
    <n v="0.15"/>
    <n v="12.9"/>
    <n v="58"/>
    <n v="36"/>
    <n v="4.5"/>
    <n v="67.222222222222229"/>
    <n v="67.688503532434183"/>
    <n v="4061.3102119460509"/>
    <n v="4561.5897880539505"/>
    <n v="4.5599999999999996"/>
    <n v="4.1399999999999997"/>
    <n v="0.53200000000000003"/>
    <n v="3.14"/>
    <n v="0.33"/>
    <n v="32.794577762114542"/>
    <n v="4.2141824563876655"/>
    <n v="24.873182167400888"/>
    <n v="2.6140605462555069"/>
    <n v="36.819366851101329"/>
    <n v="4.7313775760352428"/>
    <n v="27.925799978854631"/>
    <n v="2.93487706784141"/>
    <n v="2.76"/>
    <n v="0.191"/>
    <n v="1.27"/>
    <n v="0.20599999999999999"/>
    <n v="0.64"/>
    <n v="0.09"/>
    <n v="0.93"/>
    <n v="7.0999999999999994E-2"/>
    <n v="72.898432"/>
    <n v="10.251341999999999"/>
    <n v="105.93053400000001"/>
    <n v="8.0871697999999981"/>
    <n v="81.84505774545454"/>
    <n v="11.509461245454544"/>
    <n v="118.93109953636365"/>
    <n v="9.0796860936363615"/>
    <n v="1.59"/>
    <n v="0.248"/>
    <n v="0.24"/>
    <n v="0.115"/>
    <n v="64.574832369942214"/>
    <n v="10.072049325626207"/>
    <n v="9.7471445086705213"/>
    <n v="4.6705067437379588"/>
    <n v="72.49992543352603"/>
    <n v="11.308164470134876"/>
    <n v="10.943384971098268"/>
    <n v="5.2437052986512542"/>
    <n v="0.64548699293305245"/>
    <n v="0.57635904536875004"/>
    <n v="27.39088417897668"/>
    <n v="0.17816946034643158"/>
    <n v="0.40864555125328345"/>
    <n v="0.47670048169556856"/>
    <n v="-0.17365563145904162"/>
    <n v="0.20797146305785105"/>
  </r>
  <r>
    <n v="2020"/>
    <n v="17"/>
    <x v="16"/>
    <s v="2"/>
    <n v="209"/>
    <n v="659"/>
    <x v="9"/>
    <s v="MAP_AS"/>
    <x v="0"/>
    <n v="112"/>
    <x v="0"/>
    <n v="45"/>
    <x v="2"/>
    <n v="45"/>
    <n v="10"/>
    <n v="0"/>
    <n v="5.4"/>
    <n v="6.2"/>
    <n v="2.7"/>
    <n v="11"/>
    <n v="11"/>
    <n v="9"/>
    <n v="9.662368633912525"/>
    <n v="7.46"/>
    <n v="165"/>
    <n v="1859"/>
    <n v="344"/>
    <n v="22"/>
    <n v="12.643922778988138"/>
    <n v="1.7965097699999999"/>
    <m/>
    <m/>
    <n v="3.3"/>
    <n v="3.8"/>
    <n v="6.9757191110000001"/>
    <n v="1.64"/>
    <m/>
    <m/>
    <m/>
    <m/>
    <n v="0.67349999999999999"/>
    <n v="58.9"/>
    <n v="30.5"/>
    <n v="28.4"/>
    <n v="653.97568281938322"/>
    <n v="734.23633480176204"/>
    <n v="0.72"/>
    <n v="536.4"/>
    <n v="34"/>
    <n v="326.60000000000002"/>
    <n v="30.5"/>
    <n v="424.34713375796184"/>
    <n v="9771.57"/>
    <n v="10970.808136363636"/>
    <n v="16.05"/>
    <n v="0.15"/>
    <n v="13"/>
    <n v="58.1"/>
    <n v="36"/>
    <n v="4.5"/>
    <n v="71.25555555555556"/>
    <n v="71.667437379576114"/>
    <n v="4300.046242774567"/>
    <n v="4829.7337572254337"/>
    <n v="4.83"/>
    <n v="4.49"/>
    <n v="0.435"/>
    <n v="2.89"/>
    <n v="0.40799999999999997"/>
    <n v="29.363508158590307"/>
    <n v="2.8447942202643168"/>
    <n v="18.899897233480175"/>
    <n v="2.6682207859030833"/>
    <n v="32.967211432599115"/>
    <n v="3.1939280563876649"/>
    <n v="21.219430075770923"/>
    <n v="2.995684245991189"/>
    <n v="2.2599999999999998"/>
    <n v="0.184"/>
    <n v="1.17"/>
    <n v="0.222"/>
    <n v="0.57999999999999996"/>
    <n v="7.2999999999999995E-2"/>
    <n v="0.87"/>
    <n v="0.1"/>
    <n v="56.675105999999992"/>
    <n v="7.1332460999999991"/>
    <n v="85.012658999999985"/>
    <n v="9.7715700000000005"/>
    <n v="63.630687190909086"/>
    <n v="8.0086899395454534"/>
    <n v="95.446030786363622"/>
    <n v="10.970808136363637"/>
    <n v="1.48"/>
    <n v="0.28899999999999998"/>
    <n v="0.31"/>
    <n v="0.105"/>
    <n v="63.640684393063594"/>
    <n v="12.427133641618498"/>
    <n v="13.330143352601157"/>
    <n v="4.515048554913295"/>
    <n v="71.451132023121403"/>
    <n v="13.952281861271679"/>
    <n v="14.966115491329479"/>
    <n v="5.069168150289018"/>
    <n v="0.6361492936093367"/>
    <n v="0.71112547712903562"/>
    <n v="33.349639049454083"/>
    <n v="0.15913270668482518"/>
    <n v="0.36498327221290178"/>
    <n v="0.11264818111753373"/>
    <n v="5.9163057161207488"/>
    <n v="9.2862403030303048E-2"/>
  </r>
  <r>
    <n v="2020"/>
    <n v="17"/>
    <x v="16"/>
    <s v="2"/>
    <n v="210"/>
    <n v="660"/>
    <x v="4"/>
    <s v="Check"/>
    <x v="1"/>
    <n v="0"/>
    <x v="3"/>
    <n v="0"/>
    <x v="1"/>
    <n v="0"/>
    <n v="10"/>
    <n v="0"/>
    <n v="5.4"/>
    <n v="6.2"/>
    <n v="2.7"/>
    <n v="11"/>
    <n v="11"/>
    <n v="9"/>
    <n v="9.662368633912525"/>
    <n v="7.46"/>
    <n v="165"/>
    <n v="1859"/>
    <n v="344"/>
    <n v="22"/>
    <n v="12.643922778988138"/>
    <n v="1.7965097699999999"/>
    <m/>
    <m/>
    <n v="3.3"/>
    <n v="3.8"/>
    <n v="6.9757191110000001"/>
    <n v="1.64"/>
    <m/>
    <m/>
    <m/>
    <m/>
    <n v="0.39839999999999998"/>
    <n v="43.3"/>
    <n v="30.5"/>
    <n v="12.799999999999997"/>
    <n v="294.74960352422903"/>
    <n v="330.92341850220259"/>
    <n v="0.36"/>
    <n v="281.60000000000002"/>
    <n v="34"/>
    <n v="182.8"/>
    <n v="30.5"/>
    <n v="221.43780290791599"/>
    <n v="5099.12"/>
    <n v="5724.9210909090907"/>
    <n v="7.8"/>
    <n v="0.15"/>
    <n v="12.8"/>
    <n v="57.5"/>
    <n v="36"/>
    <n v="4.5"/>
    <n v="34.283333333333331"/>
    <n v="34.560770712909438"/>
    <n v="2073.6462427745664"/>
    <n v="2329.0817572254332"/>
    <n v="2.33"/>
    <n v="3.5"/>
    <n v="0.45200000000000001"/>
    <n v="3.4"/>
    <n v="0.32"/>
    <n v="10.316236123348016"/>
    <n v="1.3322682079295152"/>
    <n v="10.021486519823787"/>
    <n v="0.94319873127753295"/>
    <n v="11.582319647577091"/>
    <n v="1.4957738516299557"/>
    <n v="11.251396229074887"/>
    <n v="1.0589549392070483"/>
    <n v="2.11"/>
    <n v="0.188"/>
    <n v="1.42"/>
    <n v="0.184"/>
    <n v="0.5"/>
    <n v="7.1999999999999995E-2"/>
    <n v="0.92"/>
    <n v="6.4000000000000001E-2"/>
    <n v="25.4956"/>
    <n v="3.6713663999999997"/>
    <n v="46.911904"/>
    <n v="3.2634368"/>
    <n v="28.624605454545453"/>
    <n v="4.121943185454545"/>
    <n v="52.669274036363639"/>
    <n v="3.6639494981818186"/>
    <n v="1.4"/>
    <n v="0.30299999999999999"/>
    <n v="0.31"/>
    <n v="9.7000000000000003E-2"/>
    <n v="29.031047398843928"/>
    <n v="6.2831481156069353"/>
    <n v="6.4283033526011559"/>
    <n v="2.0114368554913296"/>
    <n v="32.593948670520227"/>
    <n v="7.0542617479768781"/>
    <n v="7.2172314913294802"/>
    <n v="2.2582950150289016"/>
    <m/>
    <m/>
    <m/>
    <m/>
    <m/>
    <m/>
    <m/>
    <m/>
  </r>
  <r>
    <n v="2020"/>
    <n v="17"/>
    <x v="16"/>
    <s v="3"/>
    <n v="301"/>
    <n v="661"/>
    <x v="7"/>
    <s v="Urea"/>
    <x v="0"/>
    <n v="112"/>
    <x v="3"/>
    <n v="0"/>
    <x v="1"/>
    <n v="0"/>
    <n v="10"/>
    <n v="0"/>
    <n v="5.4"/>
    <n v="6.2"/>
    <n v="2.8"/>
    <n v="14"/>
    <n v="13"/>
    <n v="9"/>
    <n v="9.1384727381665662"/>
    <n v="7.1099999999999994"/>
    <n v="147"/>
    <n v="1688"/>
    <n v="302"/>
    <n v="17"/>
    <n v="11.375468830581077"/>
    <n v="1.595515279"/>
    <m/>
    <m/>
    <n v="2.9"/>
    <n v="4"/>
    <n v="3.3842479160000001"/>
    <n v="1.1200000000000001"/>
    <m/>
    <m/>
    <m/>
    <m/>
    <n v="0.41880000000000001"/>
    <n v="40.299999999999997"/>
    <n v="30.5"/>
    <n v="9.7999999999999972"/>
    <n v="225.66766519823781"/>
    <n v="253.36324229074881"/>
    <n v="0.6"/>
    <n v="501.5"/>
    <n v="34"/>
    <n v="291.10000000000002"/>
    <n v="30.5"/>
    <n v="334.45989304812832"/>
    <n v="7701.71"/>
    <n v="8646.9198636363635"/>
    <n v="11.05"/>
    <n v="0.15"/>
    <n v="13"/>
    <n v="59.1"/>
    <n v="36"/>
    <n v="4.5"/>
    <n v="48.848148148148155"/>
    <n v="49.130507385998726"/>
    <n v="2947.8304431599236"/>
    <n v="3310.949556840078"/>
    <n v="3.31"/>
    <n v="3.91"/>
    <n v="0.25600000000000001"/>
    <n v="2.65"/>
    <n v="0.30099999999999999"/>
    <n v="8.8236057092510993"/>
    <n v="0.57770922290748883"/>
    <n v="5.980193127753302"/>
    <n v="0.67925967224669581"/>
    <n v="9.9065027735682794"/>
    <n v="0.64860990026431697"/>
    <n v="6.714125920704844"/>
    <n v="0.7626233592951539"/>
    <n v="3.08"/>
    <n v="0.186"/>
    <n v="1.1499999999999999"/>
    <n v="0.24199999999999999"/>
    <n v="0.82"/>
    <n v="7.0000000000000007E-2"/>
    <n v="0.99"/>
    <n v="0.08"/>
    <n v="63.154021999999991"/>
    <n v="5.3911970000000009"/>
    <n v="76.246928999999994"/>
    <n v="6.1613680000000004"/>
    <n v="70.904742881818166"/>
    <n v="6.0528439045454556"/>
    <n v="85.604506650000005"/>
    <n v="6.9175358909090914"/>
    <n v="2.04"/>
    <n v="0.23300000000000001"/>
    <n v="0.25"/>
    <n v="0.12"/>
    <n v="60.135741040462442"/>
    <n v="6.868444932562622"/>
    <n v="7.3695761078998094"/>
    <n v="3.537396531791908"/>
    <n v="67.516036531791926"/>
    <n v="7.7113904470134891"/>
    <n v="8.2740240847784214"/>
    <n v="3.9715315606936423"/>
    <n v="0.60111404439474803"/>
    <m/>
    <m/>
    <m/>
    <m/>
    <m/>
    <m/>
    <m/>
  </r>
  <r>
    <n v="2020"/>
    <n v="17"/>
    <x v="16"/>
    <s v="3"/>
    <n v="302"/>
    <n v="662"/>
    <x v="4"/>
    <s v="Check"/>
    <x v="1"/>
    <n v="0"/>
    <x v="3"/>
    <n v="0"/>
    <x v="1"/>
    <n v="0"/>
    <n v="10"/>
    <n v="0"/>
    <n v="5.4"/>
    <n v="6.2"/>
    <n v="2.8"/>
    <n v="14"/>
    <n v="13"/>
    <n v="9"/>
    <n v="9.1384727381665662"/>
    <n v="7.1099999999999994"/>
    <n v="147"/>
    <n v="1688"/>
    <n v="302"/>
    <n v="17"/>
    <n v="11.375468830581077"/>
    <n v="1.595515279"/>
    <m/>
    <m/>
    <n v="2.9"/>
    <n v="4"/>
    <n v="3.3842479160000001"/>
    <n v="1.1200000000000001"/>
    <m/>
    <m/>
    <m/>
    <m/>
    <n v="0.3957"/>
    <n v="39.6"/>
    <n v="30.5"/>
    <n v="9.1000000000000014"/>
    <n v="209.54854625550664"/>
    <n v="235.26586784140972"/>
    <n v="0.36"/>
    <n v="321.5"/>
    <n v="34"/>
    <n v="199.7"/>
    <n v="30.5"/>
    <n v="211.86782608695648"/>
    <n v="4878.75"/>
    <n v="5477.5056818181811"/>
    <n v="7.62"/>
    <n v="0.15"/>
    <n v="13.1"/>
    <n v="57.4"/>
    <n v="36"/>
    <n v="4.5"/>
    <n v="33.476666666666667"/>
    <n v="33.631472061657036"/>
    <n v="2017.888323699422"/>
    <n v="2266.4554763005781"/>
    <n v="2.27"/>
    <n v="3.78"/>
    <n v="0.252"/>
    <n v="2.64"/>
    <n v="0.30499999999999999"/>
    <n v="7.9209350484581513"/>
    <n v="0.5280623365638768"/>
    <n v="5.5320816211453749"/>
    <n v="0.63912306607929514"/>
    <n v="8.8930498044052886"/>
    <n v="0.59286998696035265"/>
    <n v="6.2110189110132161"/>
    <n v="0.71756089691629954"/>
    <n v="2.27"/>
    <n v="0.188"/>
    <n v="1.33"/>
    <n v="0.16400000000000001"/>
    <n v="0.55000000000000004"/>
    <n v="8.6999999999999994E-2"/>
    <n v="0.74"/>
    <n v="6.5000000000000002E-2"/>
    <n v="26.833125000000003"/>
    <n v="4.2445124999999999"/>
    <n v="36.10275"/>
    <n v="3.1711874999999998"/>
    <n v="30.126281250000002"/>
    <n v="4.7654299431818181"/>
    <n v="40.533542045454546"/>
    <n v="3.5603786931818178"/>
    <n v="1.52"/>
    <n v="0.29099999999999998"/>
    <n v="0.28999999999999998"/>
    <n v="9.5000000000000001E-2"/>
    <n v="30.671902520231214"/>
    <n v="5.872055021965318"/>
    <n v="5.8518761387283238"/>
    <n v="1.9169939075144509"/>
    <n v="34.436181465895956"/>
    <n v="6.5927163201156072"/>
    <n v="6.5700609375722543"/>
    <n v="2.1522613416184972"/>
    <m/>
    <m/>
    <m/>
    <m/>
    <m/>
    <m/>
    <m/>
    <m/>
  </r>
  <r>
    <n v="2020"/>
    <n v="17"/>
    <x v="16"/>
    <s v="3"/>
    <n v="303"/>
    <n v="663"/>
    <x v="5"/>
    <s v="MAP_AS"/>
    <x v="0"/>
    <n v="112"/>
    <x v="0"/>
    <n v="45"/>
    <x v="0"/>
    <n v="11"/>
    <n v="10"/>
    <n v="0"/>
    <n v="5.4"/>
    <n v="6.2"/>
    <n v="2.8"/>
    <n v="14"/>
    <n v="13"/>
    <n v="9"/>
    <n v="9.1384727381665662"/>
    <n v="7.1099999999999994"/>
    <n v="147"/>
    <n v="1688"/>
    <n v="302"/>
    <n v="17"/>
    <n v="11.375468830581077"/>
    <n v="1.595515279"/>
    <m/>
    <m/>
    <n v="2.9"/>
    <n v="4"/>
    <n v="3.3842479160000001"/>
    <n v="1.1200000000000001"/>
    <m/>
    <m/>
    <m/>
    <m/>
    <n v="0.67379999999999995"/>
    <n v="58.2"/>
    <n v="30.5"/>
    <n v="27.700000000000003"/>
    <n v="637.85656387665199"/>
    <n v="716.13896035242283"/>
    <n v="0.88"/>
    <n v="364.5"/>
    <n v="34"/>
    <n v="228.3"/>
    <n v="30.5"/>
    <n v="526.66868381240545"/>
    <n v="12127.76"/>
    <n v="13616.166909090909"/>
    <n v="15.25"/>
    <n v="0.15"/>
    <n v="13"/>
    <n v="57.3"/>
    <n v="36"/>
    <n v="4.5"/>
    <n v="67.670370370370378"/>
    <n v="68.061528580603735"/>
    <n v="4083.691714836224"/>
    <n v="4586.7282851637765"/>
    <n v="4.58"/>
    <n v="4.6500000000000004"/>
    <n v="0.46"/>
    <n v="2.98"/>
    <n v="0.35299999999999998"/>
    <n v="29.660330220264321"/>
    <n v="2.9341401938325991"/>
    <n v="19.008125603524228"/>
    <n v="2.2516336704845812"/>
    <n v="33.300461656387668"/>
    <n v="3.2942392176211457"/>
    <n v="21.340941018502203"/>
    <n v="2.5279705300440525"/>
    <n v="2.34"/>
    <n v="0.17499999999999999"/>
    <n v="1.1299999999999999"/>
    <n v="0.185"/>
    <n v="0.6"/>
    <n v="0.11600000000000001"/>
    <n v="0.91"/>
    <n v="0.09"/>
    <n v="72.766559999999998"/>
    <n v="14.0682016"/>
    <n v="110.362616"/>
    <n v="10.914984"/>
    <n v="81.697001454545443"/>
    <n v="15.794753614545455"/>
    <n v="123.90711887272727"/>
    <n v="12.254550218181818"/>
    <n v="1.49"/>
    <n v="0.28699999999999998"/>
    <n v="0.28000000000000003"/>
    <n v="0.104"/>
    <n v="60.847006551059735"/>
    <n v="11.720195221579962"/>
    <n v="11.434336801541429"/>
    <n v="4.2470393834296729"/>
    <n v="68.314593718689792"/>
    <n v="13.158582816955684"/>
    <n v="12.837641772639696"/>
    <n v="4.7682669441233143"/>
    <n v="0.60822382104863437"/>
    <n v="0.67067190708234881"/>
    <n v="27.94951744808392"/>
    <n v="0.31451858736669197"/>
    <n v="0.72137290680433941"/>
    <n v="0.4334788131021195"/>
    <n v="2.1116622876160447"/>
    <n v="0.49659547438016527"/>
  </r>
  <r>
    <n v="2020"/>
    <n v="17"/>
    <x v="16"/>
    <s v="3"/>
    <n v="304"/>
    <n v="664"/>
    <x v="6"/>
    <s v="MAP"/>
    <x v="0"/>
    <n v="112"/>
    <x v="0"/>
    <n v="45"/>
    <x v="1"/>
    <n v="0"/>
    <n v="10"/>
    <n v="0"/>
    <n v="5.4"/>
    <n v="6.2"/>
    <n v="2.8"/>
    <n v="14"/>
    <n v="13"/>
    <n v="9"/>
    <n v="9.1384727381665662"/>
    <n v="7.1099999999999994"/>
    <n v="147"/>
    <n v="1688"/>
    <n v="302"/>
    <n v="17"/>
    <n v="11.375468830581077"/>
    <n v="1.595515279"/>
    <m/>
    <m/>
    <n v="2.9"/>
    <n v="4"/>
    <n v="3.3842479160000001"/>
    <n v="1.1200000000000001"/>
    <m/>
    <m/>
    <m/>
    <m/>
    <n v="0.6472"/>
    <n v="56.8"/>
    <n v="30.5"/>
    <n v="26.299999999999997"/>
    <n v="605.61832599118941"/>
    <n v="679.94421145374451"/>
    <n v="0.76"/>
    <n v="320"/>
    <n v="34"/>
    <n v="205.3"/>
    <n v="30.5"/>
    <n v="464.50349650349648"/>
    <n v="10696.27"/>
    <n v="12008.994045454545"/>
    <n v="15.15"/>
    <n v="0.15"/>
    <n v="13.2"/>
    <n v="57.9"/>
    <n v="36"/>
    <n v="4.5"/>
    <n v="67.222222222222229"/>
    <n v="67.455362877328199"/>
    <n v="4047.321772639692"/>
    <n v="4545.8782273603083"/>
    <n v="4.54"/>
    <n v="4.59"/>
    <n v="0.501"/>
    <n v="3.13"/>
    <n v="0.29199999999999998"/>
    <n v="27.797881162995591"/>
    <n v="3.0341478132158586"/>
    <n v="18.955853603524229"/>
    <n v="1.768405511894273"/>
    <n v="31.209439305726868"/>
    <n v="3.4065204993832596"/>
    <n v="21.282253818502205"/>
    <n v="1.9854370974449338"/>
    <n v="2.42"/>
    <n v="0.193"/>
    <n v="1.1100000000000001"/>
    <n v="0.19"/>
    <n v="0.61"/>
    <n v="0.107"/>
    <n v="0.93"/>
    <n v="7.2999999999999995E-2"/>
    <n v="65.247247000000002"/>
    <n v="11.445008899999999"/>
    <n v="99.475311000000019"/>
    <n v="7.8082770999999997"/>
    <n v="73.254863677272724"/>
    <n v="12.849623628636362"/>
    <n v="111.6836446227273"/>
    <n v="8.7665656531818179"/>
    <n v="1.48"/>
    <n v="0.29099999999999998"/>
    <n v="0.28999999999999998"/>
    <n v="9.9000000000000005E-2"/>
    <n v="59.900362235067441"/>
    <n v="11.777706358381502"/>
    <n v="11.737233140655105"/>
    <n v="4.0068485549132946"/>
    <n v="67.25177032755299"/>
    <n v="13.223152138728322"/>
    <n v="13.177711753371868"/>
    <n v="4.4985981502890171"/>
    <n v="0.59876120890577333"/>
    <n v="0.67396290207585741"/>
    <n v="27.04173838578463"/>
    <n v="0.25050612816365958"/>
    <n v="0.57455533982490725"/>
    <m/>
    <m/>
    <m/>
  </r>
  <r>
    <n v="2020"/>
    <n v="17"/>
    <x v="16"/>
    <s v="3"/>
    <n v="305"/>
    <n v="665"/>
    <x v="2"/>
    <s v="MAP"/>
    <x v="0"/>
    <n v="112"/>
    <x v="2"/>
    <n v="135"/>
    <x v="1"/>
    <n v="0"/>
    <n v="10"/>
    <n v="0"/>
    <n v="5.4"/>
    <n v="6.2"/>
    <n v="2.8"/>
    <n v="14"/>
    <n v="13"/>
    <n v="9"/>
    <n v="9.1384727381665662"/>
    <n v="7.1099999999999994"/>
    <n v="147"/>
    <n v="1688"/>
    <n v="302"/>
    <n v="17"/>
    <n v="11.375468830581077"/>
    <n v="1.595515279"/>
    <m/>
    <m/>
    <n v="2.9"/>
    <n v="4"/>
    <n v="3.3842479160000001"/>
    <n v="1.1200000000000001"/>
    <m/>
    <m/>
    <m/>
    <m/>
    <n v="0.69920000000000004"/>
    <n v="59.1"/>
    <n v="30.5"/>
    <n v="28.6"/>
    <n v="658.58114537444942"/>
    <n v="739.40701321585914"/>
    <n v="0.66"/>
    <n v="350"/>
    <n v="34"/>
    <n v="216.7"/>
    <n v="30.5"/>
    <n v="388.89873417721515"/>
    <n v="8955.2900000000009"/>
    <n v="10054.348318181819"/>
    <n v="15.9"/>
    <n v="0.15"/>
    <n v="12.9"/>
    <n v="57.4"/>
    <n v="36"/>
    <n v="4.5"/>
    <n v="70.583333333333329"/>
    <n v="71.072928709055873"/>
    <n v="4264.3757225433528"/>
    <n v="4789.6692774566473"/>
    <n v="4.79"/>
    <n v="3.75"/>
    <n v="0.54700000000000004"/>
    <n v="2.79"/>
    <n v="0.23799999999999999"/>
    <n v="24.696792951541852"/>
    <n v="3.6024388651982382"/>
    <n v="18.374413955947141"/>
    <n v="1.5674231259911895"/>
    <n v="27.727762995594716"/>
    <n v="4.0445563622907494"/>
    <n v="20.629455668722471"/>
    <n v="1.7597886914537446"/>
    <n v="2.19"/>
    <n v="0.20499999999999999"/>
    <n v="1.18"/>
    <n v="0.17499999999999999"/>
    <n v="0.52"/>
    <n v="0.15"/>
    <n v="0.92"/>
    <n v="6.8000000000000005E-2"/>
    <n v="46.567508000000004"/>
    <n v="13.432935000000002"/>
    <n v="82.38866800000001"/>
    <n v="6.0895972000000009"/>
    <n v="52.282611254545465"/>
    <n v="15.081522477272731"/>
    <n v="92.500004527272736"/>
    <n v="6.8369568563636367"/>
    <n v="1.47"/>
    <n v="0.32500000000000001"/>
    <n v="0.3"/>
    <n v="9.5000000000000001E-2"/>
    <n v="62.686323121387282"/>
    <n v="13.859221098265898"/>
    <n v="12.793127167630059"/>
    <n v="4.0511569364161852"/>
    <n v="70.379644595375723"/>
    <n v="15.56012550578035"/>
    <n v="14.363192774566475"/>
    <n v="4.5483443786127173"/>
    <n v="0.62660954313972728"/>
    <n v="0.26435823149473919"/>
    <n v="10.819772425604794"/>
    <n v="0.11734554061520802"/>
    <n v="0.26914114820001839"/>
    <m/>
    <m/>
    <m/>
  </r>
  <r>
    <n v="2020"/>
    <n v="17"/>
    <x v="16"/>
    <s v="3"/>
    <n v="306"/>
    <n v="666"/>
    <x v="0"/>
    <s v="MAP_ES"/>
    <x v="0"/>
    <n v="112"/>
    <x v="0"/>
    <n v="45"/>
    <x v="0"/>
    <n v="11"/>
    <n v="10"/>
    <n v="0"/>
    <n v="5.4"/>
    <n v="6.2"/>
    <n v="2.8"/>
    <n v="14"/>
    <n v="13"/>
    <n v="9"/>
    <n v="9.1384727381665662"/>
    <n v="7.1099999999999994"/>
    <n v="147"/>
    <n v="1688"/>
    <n v="302"/>
    <n v="17"/>
    <n v="11.375468830581077"/>
    <n v="1.595515279"/>
    <m/>
    <m/>
    <n v="2.9"/>
    <n v="4"/>
    <n v="3.3842479160000001"/>
    <n v="1.1200000000000001"/>
    <m/>
    <m/>
    <m/>
    <m/>
    <n v="0.63629999999999998"/>
    <n v="52.8"/>
    <n v="30.5"/>
    <n v="22.299999999999997"/>
    <n v="513.50907488986775"/>
    <n v="576.5306431718061"/>
    <n v="0.92"/>
    <n v="371.8"/>
    <n v="34"/>
    <n v="230.9"/>
    <n v="30.5"/>
    <n v="545.79040852575486"/>
    <n v="12568.09"/>
    <n v="14110.53740909091"/>
    <n v="16.7"/>
    <n v="0.15"/>
    <n v="12.7"/>
    <n v="58.4"/>
    <n v="36"/>
    <n v="4.5"/>
    <n v="74.168518518518525"/>
    <n v="74.854470134874759"/>
    <n v="4491.268208092486"/>
    <n v="5044.5107919075153"/>
    <n v="5.04"/>
    <n v="4.71"/>
    <n v="0.36799999999999999"/>
    <n v="2.67"/>
    <n v="0.248"/>
    <n v="24.186277427312774"/>
    <n v="1.8897133955947134"/>
    <n v="13.710692299559469"/>
    <n v="1.2735025057268721"/>
    <n v="27.154593293392072"/>
    <n v="2.1216327668722466"/>
    <n v="15.393368172687222"/>
    <n v="1.4297959950660792"/>
    <n v="2.91"/>
    <n v="0.21199999999999999"/>
    <n v="1.08"/>
    <n v="0.28299999999999997"/>
    <n v="0.59"/>
    <n v="8.3000000000000004E-2"/>
    <n v="0.98"/>
    <n v="7.1999999999999995E-2"/>
    <n v="74.151730999999998"/>
    <n v="10.431514700000001"/>
    <n v="123.167282"/>
    <n v="9.0490247999999998"/>
    <n v="83.25217071363636"/>
    <n v="11.711746049545456"/>
    <n v="138.2832666090909"/>
    <n v="10.159586934545455"/>
    <n v="1.91"/>
    <n v="0.254"/>
    <n v="0.25"/>
    <n v="0.11899999999999999"/>
    <n v="85.783222774566482"/>
    <n v="11.407821248554916"/>
    <n v="11.228170520231215"/>
    <n v="5.3446091676300576"/>
    <n v="96.311163751445093"/>
    <n v="12.807872038150292"/>
    <n v="12.606173265895954"/>
    <n v="6.0005384745664729"/>
    <n v="0.85748506779918743"/>
    <n v="0.65279673996688536"/>
    <n v="38.12246204238923"/>
    <n v="0.21599151305990547"/>
    <n v="0.49539337857776483"/>
    <n v="0.54550349768786122"/>
    <n v="43.728253809774124"/>
    <n v="0.30614426677685957"/>
  </r>
  <r>
    <n v="2020"/>
    <n v="17"/>
    <x v="16"/>
    <s v="3"/>
    <n v="307"/>
    <n v="667"/>
    <x v="8"/>
    <s v="MES10"/>
    <x v="0"/>
    <n v="112"/>
    <x v="0"/>
    <n v="45"/>
    <x v="0"/>
    <n v="11"/>
    <n v="10"/>
    <n v="0"/>
    <n v="5.4"/>
    <n v="6.2"/>
    <n v="2.8"/>
    <n v="14"/>
    <n v="13"/>
    <n v="9"/>
    <n v="9.1384727381665662"/>
    <n v="7.1099999999999994"/>
    <n v="147"/>
    <n v="1688"/>
    <n v="302"/>
    <n v="17"/>
    <n v="11.375468830581077"/>
    <n v="1.595515279"/>
    <m/>
    <m/>
    <n v="2.9"/>
    <n v="4"/>
    <n v="3.3842479160000001"/>
    <n v="1.1200000000000001"/>
    <m/>
    <m/>
    <m/>
    <m/>
    <n v="0.58489999999999998"/>
    <n v="49.7"/>
    <n v="30.5"/>
    <n v="19.200000000000003"/>
    <n v="442.12440528634363"/>
    <n v="496.385127753304"/>
    <n v="0.7"/>
    <n v="538"/>
    <n v="34"/>
    <n v="334.3"/>
    <n v="30.5"/>
    <n v="421.9444444444444"/>
    <n v="9716.25"/>
    <n v="10908.698863636362"/>
    <n v="13.55"/>
    <n v="0.15"/>
    <n v="12.8"/>
    <n v="57.4"/>
    <n v="36"/>
    <n v="4.5"/>
    <n v="60.051851851851865"/>
    <n v="60.537820595161648"/>
    <n v="3632.2692357096989"/>
    <n v="4079.6987642903027"/>
    <n v="4.08"/>
    <n v="3.81"/>
    <n v="0.35399999999999998"/>
    <n v="2.5299999999999998"/>
    <n v="0.23100000000000001"/>
    <n v="16.844939841409694"/>
    <n v="1.5651203947136563"/>
    <n v="11.185747453744494"/>
    <n v="1.0213073762114537"/>
    <n v="18.912273367400882"/>
    <n v="1.7572033522466957"/>
    <n v="12.55854373215859"/>
    <n v="1.1466496451101322"/>
    <n v="2.2400000000000002"/>
    <n v="0.189"/>
    <n v="1.24"/>
    <n v="0.192"/>
    <n v="0.47"/>
    <n v="8.8999999999999996E-2"/>
    <n v="0.99"/>
    <n v="7.3999999999999996E-2"/>
    <n v="45.666374999999995"/>
    <n v="8.6474624999999996"/>
    <n v="96.190874999999991"/>
    <n v="7.1900250000000003"/>
    <n v="51.270884659090903"/>
    <n v="9.7087419886363637"/>
    <n v="107.99611874999999"/>
    <n v="8.0724371590909083"/>
    <n v="1.54"/>
    <n v="0.29899999999999999"/>
    <n v="0.28999999999999998"/>
    <n v="0.10199999999999999"/>
    <n v="55.936946229929369"/>
    <n v="10.860485014771999"/>
    <n v="10.533580783558126"/>
    <n v="3.7049146204238923"/>
    <n v="62.801935085420702"/>
    <n v="12.193362721130381"/>
    <n v="11.826338425176623"/>
    <n v="4.1596086874759157"/>
    <n v="0.55914308857922113"/>
    <n v="0.62147618354385215"/>
    <n v="16.682194762006727"/>
    <n v="0.15782454910592769"/>
    <n v="0.36198291079341216"/>
    <n v="0.37814624431599236"/>
    <n v="-43.98193051906339"/>
    <n v="0.1164033780991735"/>
  </r>
  <r>
    <n v="2020"/>
    <n v="17"/>
    <x v="16"/>
    <s v="3"/>
    <n v="308"/>
    <n v="668"/>
    <x v="3"/>
    <s v="MESZ"/>
    <x v="0"/>
    <n v="112"/>
    <x v="0"/>
    <n v="45"/>
    <x v="0"/>
    <n v="11"/>
    <n v="10"/>
    <n v="0"/>
    <n v="5.4"/>
    <n v="6.2"/>
    <n v="2.8"/>
    <n v="14"/>
    <n v="13"/>
    <n v="9"/>
    <n v="9.1384727381665662"/>
    <n v="7.1099999999999994"/>
    <n v="147"/>
    <n v="1688"/>
    <n v="302"/>
    <n v="17"/>
    <n v="11.375468830581077"/>
    <n v="1.595515279"/>
    <m/>
    <m/>
    <n v="2.9"/>
    <n v="4"/>
    <n v="3.3842479160000001"/>
    <n v="1.1200000000000001"/>
    <m/>
    <m/>
    <m/>
    <m/>
    <n v="0.63949999999999996"/>
    <n v="47.7"/>
    <n v="30.5"/>
    <n v="17.200000000000003"/>
    <n v="396.06977973568286"/>
    <n v="444.67834361233486"/>
    <n v="0.78"/>
    <n v="378.8"/>
    <n v="34"/>
    <n v="241.7"/>
    <n v="30.5"/>
    <n v="477.77262180974481"/>
    <n v="11001.82"/>
    <n v="12352.043363636363"/>
    <n v="17.7"/>
    <n v="0.15"/>
    <n v="12.8"/>
    <n v="58.2"/>
    <n v="36"/>
    <n v="4.5"/>
    <n v="78.65000000000002"/>
    <n v="79.286473988439326"/>
    <n v="4757.1884393063592"/>
    <n v="5343.1875606936428"/>
    <n v="5.34"/>
    <n v="4.92"/>
    <n v="0.33500000000000002"/>
    <n v="2.39"/>
    <n v="0.26200000000000001"/>
    <n v="19.486633162995595"/>
    <n v="1.3268337621145376"/>
    <n v="9.4660677356828202"/>
    <n v="1.0377028229074892"/>
    <n v="21.878174505726872"/>
    <n v="1.489672451101322"/>
    <n v="10.627812412334803"/>
    <n v="1.1650572602643172"/>
    <n v="2.91"/>
    <n v="0.19400000000000001"/>
    <n v="0.98"/>
    <n v="0.245"/>
    <n v="0.69"/>
    <n v="7.0000000000000007E-2"/>
    <n v="0.9"/>
    <n v="8.3000000000000004E-2"/>
    <n v="75.91255799999999"/>
    <n v="7.7012740000000006"/>
    <n v="99.016380000000012"/>
    <n v="9.1315106000000004"/>
    <n v="85.22909920909089"/>
    <n v="8.6464303545454548"/>
    <n v="111.16839027272728"/>
    <n v="10.252195991818182"/>
    <n v="1.84"/>
    <n v="0.248"/>
    <n v="0.25"/>
    <n v="0.11799999999999999"/>
    <n v="87.532267283237005"/>
    <n v="11.797827329479771"/>
    <n v="11.892971098265898"/>
    <n v="5.6134823583815034"/>
    <n v="98.274863722543358"/>
    <n v="13.245742501734108"/>
    <n v="13.35256300578035"/>
    <n v="6.3024097387283238"/>
    <n v="0.87496843459973861"/>
    <n v="0.67511429672447032"/>
    <n v="44.75972357096984"/>
    <n v="0.15760384125065699"/>
    <n v="0.36147670011618577"/>
    <n v="0.57294633988439303"/>
    <n v="70.880687335785709"/>
    <n v="0.31456327198347106"/>
  </r>
  <r>
    <n v="2020"/>
    <n v="17"/>
    <x v="16"/>
    <s v="3"/>
    <n v="309"/>
    <n v="669"/>
    <x v="1"/>
    <s v="MAP"/>
    <x v="0"/>
    <n v="112"/>
    <x v="1"/>
    <n v="90"/>
    <x v="1"/>
    <n v="0"/>
    <n v="10"/>
    <n v="0"/>
    <n v="5.4"/>
    <n v="6.2"/>
    <n v="2.8"/>
    <n v="14"/>
    <n v="13"/>
    <n v="9"/>
    <n v="9.1384727381665662"/>
    <n v="7.1099999999999994"/>
    <n v="147"/>
    <n v="1688"/>
    <n v="302"/>
    <n v="17"/>
    <n v="11.375468830581077"/>
    <n v="1.595515279"/>
    <m/>
    <m/>
    <n v="2.9"/>
    <n v="4"/>
    <n v="3.3842479160000001"/>
    <n v="1.1200000000000001"/>
    <m/>
    <m/>
    <m/>
    <m/>
    <n v="0.66830000000000001"/>
    <n v="51.8"/>
    <n v="30.5"/>
    <n v="21.299999999999997"/>
    <n v="490.48176211453739"/>
    <n v="550.67725110132153"/>
    <n v="0.56000000000000005"/>
    <n v="529.79999999999995"/>
    <n v="34"/>
    <n v="314.2"/>
    <n v="30.5"/>
    <n v="320.43565954013724"/>
    <n v="7378.77"/>
    <n v="8284.3463181818188"/>
    <n v="13.1"/>
    <n v="0.15"/>
    <n v="12.8"/>
    <n v="57.2"/>
    <n v="36"/>
    <n v="4.5"/>
    <n v="58.035185185185192"/>
    <n v="58.504834082637558"/>
    <n v="3510.2900449582535"/>
    <n v="3942.6939550417474"/>
    <n v="3.94"/>
    <n v="4.04"/>
    <n v="0.376"/>
    <n v="2.35"/>
    <n v="0.20499999999999999"/>
    <n v="19.815463189427309"/>
    <n v="1.8442114255506605"/>
    <n v="11.526321409691629"/>
    <n v="1.0054876123348016"/>
    <n v="22.247360944493387"/>
    <n v="2.070546464140969"/>
    <n v="12.940915400881057"/>
    <n v="1.128888364757709"/>
    <n v="2.15"/>
    <n v="0.20300000000000001"/>
    <n v="1.21"/>
    <n v="0.17499999999999999"/>
    <n v="0.5"/>
    <n v="0.156"/>
    <n v="0.96"/>
    <n v="7.1999999999999995E-2"/>
    <n v="36.89385"/>
    <n v="11.5108812"/>
    <n v="70.836191999999997"/>
    <n v="5.3127143999999999"/>
    <n v="41.42173159090909"/>
    <n v="12.923580256363637"/>
    <n v="79.529724654545447"/>
    <n v="5.9647293490909084"/>
    <n v="1.44"/>
    <n v="0.42399999999999999"/>
    <n v="0.4"/>
    <n v="0.107"/>
    <n v="50.548176647398847"/>
    <n v="14.883629790622994"/>
    <n v="14.041160179833014"/>
    <n v="3.7560103481053311"/>
    <n v="56.751816508670522"/>
    <n v="16.710257083108544"/>
    <n v="15.764393474630703"/>
    <n v="4.2169752544637129"/>
    <n v="0.50527720080564609"/>
    <n v="0.42584753015057453"/>
    <n v="6.8188217226860814"/>
    <n v="0.16482041488302421"/>
    <n v="0.37802847450234911"/>
    <m/>
    <m/>
    <m/>
  </r>
  <r>
    <n v="2020"/>
    <n v="17"/>
    <x v="16"/>
    <s v="3"/>
    <n v="310"/>
    <n v="670"/>
    <x v="9"/>
    <s v="MAP_AS"/>
    <x v="0"/>
    <n v="112"/>
    <x v="0"/>
    <n v="45"/>
    <x v="2"/>
    <n v="45"/>
    <n v="10"/>
    <n v="0"/>
    <n v="5.4"/>
    <n v="6.2"/>
    <n v="2.8"/>
    <n v="14"/>
    <n v="13"/>
    <n v="9"/>
    <n v="9.1384727381665662"/>
    <n v="7.1099999999999994"/>
    <n v="147"/>
    <n v="1688"/>
    <n v="302"/>
    <n v="17"/>
    <n v="11.375468830581077"/>
    <n v="1.595515279"/>
    <m/>
    <m/>
    <n v="2.9"/>
    <n v="4"/>
    <n v="3.3842479160000001"/>
    <n v="1.1200000000000001"/>
    <m/>
    <m/>
    <m/>
    <m/>
    <n v="0.66279999999999994"/>
    <n v="44.8"/>
    <n v="30.5"/>
    <n v="14.299999999999997"/>
    <n v="329.2905726872246"/>
    <n v="369.7035066079294"/>
    <n v="0.56000000000000005"/>
    <n v="487"/>
    <n v="34"/>
    <n v="291.3"/>
    <n v="30.5"/>
    <n v="322.40176600441504"/>
    <n v="7424.05"/>
    <n v="8335.1834090909088"/>
    <n v="16.899999999999999"/>
    <n v="0.15"/>
    <n v="13"/>
    <n v="58.2"/>
    <n v="36"/>
    <n v="4.5"/>
    <n v="75.064814814814824"/>
    <n v="75.498715478484272"/>
    <n v="4529.9229287090566"/>
    <n v="5087.9270712909438"/>
    <n v="5.09"/>
    <n v="4.4400000000000004"/>
    <n v="0.31"/>
    <n v="2.42"/>
    <n v="0.29199999999999998"/>
    <n v="14.620501427312773"/>
    <n v="1.0208007753303963"/>
    <n v="7.9688318590308347"/>
    <n v="0.9615284722466958"/>
    <n v="16.414835693392067"/>
    <n v="1.1460808704845813"/>
    <n v="8.9468248599118905"/>
    <n v="1.0795342392951539"/>
    <n v="2.99"/>
    <n v="0.20399999999999999"/>
    <n v="1.01"/>
    <n v="0.307"/>
    <n v="0.51"/>
    <n v="0.10299999999999999"/>
    <n v="0.88"/>
    <n v="9.5000000000000001E-2"/>
    <n v="37.862655000000004"/>
    <n v="7.6467714999999989"/>
    <n v="65.331640000000007"/>
    <n v="7.0528475000000004"/>
    <n v="42.509435386363641"/>
    <n v="8.5852389113636356"/>
    <n v="73.349614000000003"/>
    <n v="7.9184242386363639"/>
    <n v="1.89"/>
    <n v="0.313"/>
    <n v="0.31"/>
    <n v="0.125"/>
    <n v="85.615543352601165"/>
    <n v="14.178658766859346"/>
    <n v="14.042761078998074"/>
    <n v="5.6624036608863211"/>
    <n v="96.12290549132949"/>
    <n v="15.91876688824663"/>
    <n v="15.766190847784202"/>
    <n v="6.3573350192678246"/>
    <n v="0.85580895216885833"/>
    <n v="0.81135407177607688"/>
    <n v="39.087268250909865"/>
    <n v="0.21564457332467254"/>
    <n v="0.49459764524007466"/>
    <n v="0.14127411153928499"/>
    <n v="11.653934917576528"/>
    <n v="2.5031649747474759E-2"/>
  </r>
  <r>
    <n v="2020"/>
    <n v="17"/>
    <x v="16"/>
    <s v="4"/>
    <n v="401"/>
    <n v="671"/>
    <x v="7"/>
    <s v="Urea"/>
    <x v="0"/>
    <n v="112"/>
    <x v="3"/>
    <n v="0"/>
    <x v="1"/>
    <n v="0"/>
    <n v="10"/>
    <n v="8.9999999999999993E-3"/>
    <n v="5.2"/>
    <n v="6"/>
    <n v="2.7"/>
    <n v="17"/>
    <n v="14"/>
    <n v="10"/>
    <n v="9.0358539544637519"/>
    <n v="7.82"/>
    <n v="142"/>
    <n v="1546"/>
    <n v="264"/>
    <n v="12"/>
    <n v="10.318184774715039"/>
    <n v="1.766053227"/>
    <m/>
    <m/>
    <n v="3.6"/>
    <n v="3.4"/>
    <n v="2.302950042"/>
    <n v="1.34"/>
    <m/>
    <m/>
    <m/>
    <m/>
    <n v="0.44769999999999999"/>
    <n v="38.799999999999997"/>
    <n v="30.5"/>
    <n v="8.2999999999999972"/>
    <n v="191.12669603524219"/>
    <n v="214.5831541850219"/>
    <n v="0.62"/>
    <n v="440.5"/>
    <n v="34"/>
    <n v="245.1"/>
    <n v="30.5"/>
    <n v="327.31119311193106"/>
    <n v="7537.1"/>
    <n v="8462.1077272727289"/>
    <n v="11.4"/>
    <n v="0.15"/>
    <n v="13"/>
    <n v="58.4"/>
    <n v="36"/>
    <n v="4.5"/>
    <n v="50.416666666666671"/>
    <n v="50.708092485549138"/>
    <n v="3042.4855491329481"/>
    <n v="3417.2644508670523"/>
    <n v="3.42"/>
    <n v="4.4400000000000004"/>
    <n v="0.248"/>
    <n v="2.71"/>
    <n v="0.39900000000000002"/>
    <n v="8.4860253039647535"/>
    <n v="0.47399420616740062"/>
    <n v="5.1795334625550629"/>
    <n v="0.76259551718061647"/>
    <n v="9.5274920458149719"/>
    <n v="0.53216622237885436"/>
    <n v="5.8152034784140927"/>
    <n v="0.85618678519823754"/>
    <n v="2.75"/>
    <n v="0.17799999999999999"/>
    <n v="1.05"/>
    <n v="0.219"/>
    <n v="0.76"/>
    <n v="9.9000000000000005E-2"/>
    <n v="1.05"/>
    <n v="7.2999999999999995E-2"/>
    <n v="57.281960000000005"/>
    <n v="7.4617290000000001"/>
    <n v="79.139550000000014"/>
    <n v="5.5020829999999998"/>
    <n v="64.312018727272729"/>
    <n v="8.3774866499999998"/>
    <n v="88.852131136363653"/>
    <n v="6.17733864090909"/>
    <n v="1.88"/>
    <n v="0.29699999999999999"/>
    <n v="0.3"/>
    <n v="0.11600000000000001"/>
    <n v="57.198728323699413"/>
    <n v="9.0361820809248563"/>
    <n v="9.1274566473988443"/>
    <n v="3.5292832369942198"/>
    <n v="64.218572254335257"/>
    <n v="10.145168063583816"/>
    <n v="10.24764450867052"/>
    <n v="3.9624225433526012"/>
    <n v="0.57175580315474528"/>
    <m/>
    <m/>
    <m/>
    <m/>
    <m/>
    <m/>
    <m/>
  </r>
  <r>
    <n v="2020"/>
    <n v="17"/>
    <x v="16"/>
    <s v="4"/>
    <n v="402"/>
    <n v="672"/>
    <x v="6"/>
    <s v="MAP"/>
    <x v="0"/>
    <n v="112"/>
    <x v="0"/>
    <n v="45"/>
    <x v="1"/>
    <n v="0"/>
    <n v="10"/>
    <n v="8.9999999999999993E-3"/>
    <n v="5.2"/>
    <n v="6"/>
    <n v="2.7"/>
    <n v="17"/>
    <n v="14"/>
    <n v="10"/>
    <n v="9.0358539544637519"/>
    <n v="7.82"/>
    <n v="142"/>
    <n v="1546"/>
    <n v="264"/>
    <n v="12"/>
    <n v="10.318184774715039"/>
    <n v="1.766053227"/>
    <m/>
    <m/>
    <n v="3.6"/>
    <n v="3.4"/>
    <n v="2.302950042"/>
    <n v="1.34"/>
    <m/>
    <m/>
    <m/>
    <m/>
    <n v="0.6421"/>
    <n v="53"/>
    <n v="30.5"/>
    <n v="22.5"/>
    <n v="518.11453744493394"/>
    <n v="581.70132158590309"/>
    <n v="0.6"/>
    <n v="509.8"/>
    <n v="34"/>
    <n v="292.5"/>
    <n v="30.5"/>
    <n v="330.39092055485497"/>
    <n v="7608.02"/>
    <n v="8541.731545454546"/>
    <n v="15.45"/>
    <n v="0.15"/>
    <n v="13.1"/>
    <n v="57.9"/>
    <n v="36"/>
    <n v="4.5"/>
    <n v="68.566666666666663"/>
    <n v="68.883737957610791"/>
    <n v="4133.0242774566477"/>
    <n v="4642.1377225433525"/>
    <n v="4.6399999999999997"/>
    <n v="4.93"/>
    <n v="0.41"/>
    <n v="2.76"/>
    <n v="0.26100000000000001"/>
    <n v="25.54304669603524"/>
    <n v="2.1242696035242288"/>
    <n v="14.299961233480177"/>
    <n v="1.3522789427312776"/>
    <n v="28.677875154185017"/>
    <n v="2.3849754185022021"/>
    <n v="16.054956475770926"/>
    <n v="1.5182404493392072"/>
    <n v="2.6"/>
    <n v="0.193"/>
    <n v="0.99"/>
    <n v="0.19800000000000001"/>
    <n v="0.85"/>
    <n v="0.13700000000000001"/>
    <n v="0.88"/>
    <n v="7.0999999999999994E-2"/>
    <n v="64.668170000000003"/>
    <n v="10.422987400000002"/>
    <n v="66.950576000000012"/>
    <n v="5.4016941999999997"/>
    <n v="72.604718136363644"/>
    <n v="11.70217221727273"/>
    <n v="75.167237600000007"/>
    <n v="6.0646293972727268"/>
    <n v="1.69"/>
    <n v="0.29799999999999999"/>
    <n v="0.28999999999999998"/>
    <n v="0.11"/>
    <n v="69.848110289017342"/>
    <n v="12.31641234682081"/>
    <n v="11.985770404624278"/>
    <n v="4.5463267052023131"/>
    <n v="78.420378369942199"/>
    <n v="13.827972043930638"/>
    <n v="13.456751317919077"/>
    <n v="5.1042849826589602"/>
    <n v="0.69819843146043237"/>
    <n v="0.7047896046855574"/>
    <n v="29.180838278741167"/>
    <n v="0.23844765024896372"/>
    <n v="0.54689828038753152"/>
    <m/>
    <m/>
    <m/>
  </r>
  <r>
    <n v="2020"/>
    <n v="17"/>
    <x v="16"/>
    <s v="4"/>
    <n v="403"/>
    <n v="673"/>
    <x v="8"/>
    <s v="MES10"/>
    <x v="0"/>
    <n v="112"/>
    <x v="0"/>
    <n v="45"/>
    <x v="0"/>
    <n v="11"/>
    <n v="10"/>
    <n v="8.9999999999999993E-3"/>
    <n v="5.2"/>
    <n v="6"/>
    <n v="2.7"/>
    <n v="17"/>
    <n v="14"/>
    <n v="10"/>
    <n v="9.0358539544637519"/>
    <n v="7.82"/>
    <n v="142"/>
    <n v="1546"/>
    <n v="264"/>
    <n v="12"/>
    <n v="10.318184774715039"/>
    <n v="1.766053227"/>
    <m/>
    <m/>
    <n v="3.6"/>
    <n v="3.4"/>
    <n v="2.302950042"/>
    <n v="1.34"/>
    <m/>
    <m/>
    <m/>
    <m/>
    <n v="0.63329999999999997"/>
    <n v="58.3"/>
    <n v="30.5"/>
    <n v="27.799999999999997"/>
    <n v="640.15929515418486"/>
    <n v="718.72429955947121"/>
    <n v="0.7"/>
    <n v="386.6"/>
    <n v="34"/>
    <n v="245"/>
    <n v="30.5"/>
    <n v="425.83664208735109"/>
    <n v="9805.8700000000008"/>
    <n v="11009.317681818182"/>
    <n v="14.6"/>
    <n v="0.15"/>
    <n v="13"/>
    <n v="57.4"/>
    <n v="36"/>
    <n v="4.5"/>
    <n v="64.757407407407413"/>
    <n v="65.131727681438676"/>
    <n v="3907.9036608863207"/>
    <n v="4389.2863391136807"/>
    <n v="4.3899999999999997"/>
    <n v="4.8499999999999996"/>
    <n v="0.51600000000000001"/>
    <n v="3.53"/>
    <n v="0.35499999999999998"/>
    <n v="31.047725814977962"/>
    <n v="3.3032219629955941"/>
    <n v="22.597623118942725"/>
    <n v="2.2725654977973559"/>
    <n v="34.858128528634346"/>
    <n v="3.7086173857268716"/>
    <n v="25.37096777444933"/>
    <n v="2.5514712634361225"/>
    <n v="2.3199999999999998"/>
    <n v="0.17899999999999999"/>
    <n v="0.98"/>
    <n v="0.21199999999999999"/>
    <n v="0.76"/>
    <n v="0.104"/>
    <n v="0.92"/>
    <n v="8.2000000000000003E-2"/>
    <n v="74.524612000000005"/>
    <n v="10.198104799999999"/>
    <n v="90.214004000000003"/>
    <n v="8.0408134000000011"/>
    <n v="83.67081438181819"/>
    <n v="11.449690389090907"/>
    <n v="101.28572267272727"/>
    <n v="9.0276404990909107"/>
    <n v="1.51"/>
    <n v="0.29899999999999999"/>
    <n v="0.3"/>
    <n v="0.109"/>
    <n v="59.009345279383446"/>
    <n v="11.684631946050098"/>
    <n v="11.723710982658963"/>
    <n v="4.2596149903660896"/>
    <n v="66.251401290944145"/>
    <n v="13.118654957610794"/>
    <n v="13.162530057803473"/>
    <n v="4.7823859210019277"/>
    <n v="0.5898546452451523"/>
    <n v="0.6686368479923952"/>
    <n v="23.561918646970682"/>
    <n v="0.21707434103781556"/>
    <n v="0.49787692898581548"/>
    <n v="0.43476235645472072"/>
    <n v="-15.837605535119936"/>
    <n v="0.20324004537190099"/>
  </r>
  <r>
    <n v="2020"/>
    <n v="17"/>
    <x v="16"/>
    <s v="4"/>
    <n v="404"/>
    <n v="674"/>
    <x v="1"/>
    <s v="MAP"/>
    <x v="0"/>
    <n v="112"/>
    <x v="1"/>
    <n v="90"/>
    <x v="1"/>
    <n v="0"/>
    <n v="10"/>
    <n v="8.9999999999999993E-3"/>
    <n v="5.2"/>
    <n v="6"/>
    <n v="2.7"/>
    <n v="17"/>
    <n v="14"/>
    <n v="10"/>
    <n v="9.0358539544637519"/>
    <n v="7.82"/>
    <n v="142"/>
    <n v="1546"/>
    <n v="264"/>
    <n v="12"/>
    <n v="10.318184774715039"/>
    <n v="1.766053227"/>
    <m/>
    <m/>
    <n v="3.6"/>
    <n v="3.4"/>
    <n v="2.302950042"/>
    <n v="1.34"/>
    <m/>
    <m/>
    <m/>
    <m/>
    <n v="0.70389999999999997"/>
    <n v="61.3"/>
    <n v="30.5"/>
    <n v="30.799999999999997"/>
    <n v="709.24123348017611"/>
    <n v="796.28447577092493"/>
    <n v="0.62"/>
    <n v="389.7"/>
    <n v="34"/>
    <n v="251.6"/>
    <n v="30.5"/>
    <n v="385.38656170930557"/>
    <n v="8874.42"/>
    <n v="9963.5533636363634"/>
    <n v="17.600000000000001"/>
    <n v="0.15"/>
    <n v="12.9"/>
    <n v="58.6"/>
    <n v="36"/>
    <n v="4.5"/>
    <n v="78.20185185185187"/>
    <n v="78.744292442731776"/>
    <n v="4724.6575465639062"/>
    <n v="5306.6494534360963"/>
    <n v="5.3"/>
    <n v="4.55"/>
    <n v="0.47599999999999998"/>
    <n v="2.7"/>
    <n v="0.252"/>
    <n v="32.270476123348011"/>
    <n v="3.3759882713656379"/>
    <n v="19.149513303964756"/>
    <n v="1.7872879083700439"/>
    <n v="36.230943647577085"/>
    <n v="3.7903141046696027"/>
    <n v="21.499680845814975"/>
    <n v="2.0066368789427314"/>
    <n v="2.63"/>
    <n v="0.21099999999999999"/>
    <n v="0.98"/>
    <n v="0.188"/>
    <n v="0.6"/>
    <n v="0.122"/>
    <n v="0.96"/>
    <n v="6.7000000000000004E-2"/>
    <n v="53.246520000000004"/>
    <n v="10.8267924"/>
    <n v="85.194431999999992"/>
    <n v="5.9458614000000001"/>
    <n v="59.781320181818188"/>
    <n v="12.155535103636364"/>
    <n v="95.650112290909078"/>
    <n v="6.6755807536363641"/>
    <n v="1.59"/>
    <n v="0.314"/>
    <n v="0.28999999999999998"/>
    <n v="0.10299999999999999"/>
    <n v="75.122054990366109"/>
    <n v="14.835424696210666"/>
    <n v="13.701506885035327"/>
    <n v="4.8663972729608229"/>
    <n v="84.341579921001951"/>
    <n v="16.656135908927428"/>
    <n v="15.383055457289663"/>
    <n v="5.463636938278742"/>
    <n v="0.75091653511211776"/>
    <n v="0.424468295334542"/>
    <n v="21.973882815956625"/>
    <n v="0.15568523347293101"/>
    <n v="0.35707622356176838"/>
    <m/>
    <m/>
    <m/>
  </r>
  <r>
    <n v="2020"/>
    <n v="17"/>
    <x v="16"/>
    <s v="4"/>
    <n v="405"/>
    <n v="675"/>
    <x v="5"/>
    <s v="MAP_AS"/>
    <x v="0"/>
    <n v="112"/>
    <x v="0"/>
    <n v="45"/>
    <x v="0"/>
    <n v="11"/>
    <n v="10"/>
    <n v="8.9999999999999993E-3"/>
    <n v="5.2"/>
    <n v="6"/>
    <n v="2.7"/>
    <n v="17"/>
    <n v="14"/>
    <n v="10"/>
    <n v="9.0358539544637519"/>
    <n v="7.82"/>
    <n v="142"/>
    <n v="1546"/>
    <n v="264"/>
    <n v="12"/>
    <n v="10.318184774715039"/>
    <n v="1.766053227"/>
    <m/>
    <m/>
    <n v="3.6"/>
    <n v="3.4"/>
    <n v="2.302950042"/>
    <n v="1.34"/>
    <m/>
    <m/>
    <m/>
    <m/>
    <n v="0.65810000000000002"/>
    <n v="61.3"/>
    <n v="30.5"/>
    <n v="30.799999999999997"/>
    <n v="709.24123348017611"/>
    <n v="796.28447577092493"/>
    <n v="0.6"/>
    <n v="345.8"/>
    <n v="34"/>
    <n v="216.4"/>
    <n v="30.5"/>
    <n v="357.72931366260423"/>
    <n v="8237.5400000000009"/>
    <n v="9248.5108181818196"/>
    <n v="14.4"/>
    <n v="0.15"/>
    <n v="12.9"/>
    <n v="57.5"/>
    <n v="36"/>
    <n v="4.5"/>
    <n v="63.861111111111114"/>
    <n v="64.304078355812464"/>
    <n v="3858.2447013487481"/>
    <n v="4333.5102986512529"/>
    <n v="4.33"/>
    <n v="4.88"/>
    <n v="0.41799999999999998"/>
    <n v="3.4"/>
    <n v="0.36499999999999999"/>
    <n v="34.610972193832595"/>
    <n v="2.964628355947136"/>
    <n v="24.114201938325991"/>
    <n v="2.588730502202643"/>
    <n v="38.858682417621139"/>
    <n v="3.3284691087224663"/>
    <n v="27.073672176211456"/>
    <n v="2.9064383365638764"/>
    <n v="2.5499999999999998"/>
    <n v="0.18099999999999999"/>
    <n v="1.04"/>
    <n v="0.19900000000000001"/>
    <n v="0.72"/>
    <n v="8.7999999999999995E-2"/>
    <n v="1.08"/>
    <n v="9.9000000000000005E-2"/>
    <n v="59.310288000000007"/>
    <n v="7.2490351999999998"/>
    <n v="88.965432000000021"/>
    <n v="8.1551646000000009"/>
    <n v="66.589277890909102"/>
    <n v="8.1386895199999998"/>
    <n v="99.883916836363653"/>
    <n v="9.1560257100000015"/>
    <n v="1.57"/>
    <n v="0.28100000000000003"/>
    <n v="0.27"/>
    <n v="0.105"/>
    <n v="60.574441811175355"/>
    <n v="10.841667610789983"/>
    <n v="10.417260693641621"/>
    <n v="4.0511569364161852"/>
    <n v="68.008577851637781"/>
    <n v="12.172235908477843"/>
    <n v="11.695742687861273"/>
    <n v="4.5483443786127173"/>
    <n v="0.60549927670418102"/>
    <n v="0.62039938371446701"/>
    <n v="22.322451081138954"/>
    <n v="0.12246500952172987"/>
    <n v="0.28088304936176572"/>
    <n v="0.41348585260115611"/>
    <n v="-20.908154668067915"/>
    <n v="0.21491142818181833"/>
  </r>
  <r>
    <n v="2020"/>
    <n v="17"/>
    <x v="16"/>
    <s v="4"/>
    <n v="406"/>
    <n v="676"/>
    <x v="3"/>
    <s v="MESZ"/>
    <x v="0"/>
    <n v="112"/>
    <x v="0"/>
    <n v="45"/>
    <x v="0"/>
    <n v="11"/>
    <n v="10"/>
    <n v="8.9999999999999993E-3"/>
    <n v="5.2"/>
    <n v="6"/>
    <n v="2.7"/>
    <n v="17"/>
    <n v="14"/>
    <n v="10"/>
    <n v="9.0358539544637519"/>
    <n v="7.82"/>
    <n v="142"/>
    <n v="1546"/>
    <n v="264"/>
    <n v="12"/>
    <n v="10.318184774715039"/>
    <n v="1.766053227"/>
    <m/>
    <m/>
    <n v="3.6"/>
    <n v="3.4"/>
    <n v="2.302950042"/>
    <n v="1.34"/>
    <m/>
    <m/>
    <m/>
    <m/>
    <n v="0.61580000000000001"/>
    <n v="54.2"/>
    <n v="30.5"/>
    <n v="23.700000000000003"/>
    <n v="545.74731277533044"/>
    <n v="612.72539207048465"/>
    <n v="0.66"/>
    <n v="283.7"/>
    <n v="34"/>
    <n v="180.3"/>
    <n v="30.5"/>
    <n v="395.94713656387671"/>
    <n v="9117.6"/>
    <n v="10236.578181818182"/>
    <n v="15.6"/>
    <n v="0.15"/>
    <n v="12.9"/>
    <n v="58.1"/>
    <n v="36"/>
    <n v="4.5"/>
    <n v="69.238888888888894"/>
    <n v="69.719158638407194"/>
    <n v="4183.1495183044317"/>
    <n v="4698.4374816955687"/>
    <n v="4.7"/>
    <n v="4.7300000000000004"/>
    <n v="0.41099999999999998"/>
    <n v="3.07"/>
    <n v="0.34599999999999997"/>
    <n v="25.813847894273131"/>
    <n v="2.2430214555066081"/>
    <n v="16.754442502202643"/>
    <n v="1.8882857022026431"/>
    <n v="28.981911044933927"/>
    <n v="2.5183013614096916"/>
    <n v="18.810669536563875"/>
    <n v="2.1200298565638764"/>
    <n v="2.54"/>
    <n v="0.18099999999999999"/>
    <n v="0.93"/>
    <n v="0.215"/>
    <n v="0.6"/>
    <n v="6.6000000000000003E-2"/>
    <n v="1"/>
    <n v="7.4999999999999997E-2"/>
    <n v="54.705600000000004"/>
    <n v="6.0176160000000003"/>
    <n v="91.176000000000002"/>
    <n v="6.8382000000000005"/>
    <n v="61.419469090909097"/>
    <n v="6.7561416000000003"/>
    <n v="102.36578181818182"/>
    <n v="7.6774336363636371"/>
    <n v="1.67"/>
    <n v="0.24199999999999999"/>
    <n v="0.25"/>
    <n v="0.109"/>
    <n v="69.858596955684007"/>
    <n v="10.123221834296723"/>
    <n v="10.457873795761079"/>
    <n v="4.559632974951831"/>
    <n v="78.432152036608855"/>
    <n v="11.36561724123314"/>
    <n v="11.74134012524085"/>
    <n v="5.1192242946050106"/>
    <n v="0.69830325568814033"/>
    <n v="0.57928732116376858"/>
    <n v="30.431944037679305"/>
    <n v="7.3816863138514238E-2"/>
    <n v="0.16930473196906937"/>
    <n v="0.4653840267822737"/>
    <n v="12.26704379050625"/>
    <n v="8.0493966942148845E-2"/>
  </r>
  <r>
    <n v="2020"/>
    <n v="17"/>
    <x v="16"/>
    <s v="4"/>
    <n v="407"/>
    <n v="677"/>
    <x v="0"/>
    <s v="MAP_ES"/>
    <x v="0"/>
    <n v="112"/>
    <x v="0"/>
    <n v="45"/>
    <x v="0"/>
    <n v="11"/>
    <n v="10"/>
    <n v="8.9999999999999993E-3"/>
    <n v="5.2"/>
    <n v="6"/>
    <n v="2.7"/>
    <n v="17"/>
    <n v="14"/>
    <n v="10"/>
    <n v="9.0358539544637519"/>
    <n v="7.82"/>
    <n v="142"/>
    <n v="1546"/>
    <n v="264"/>
    <n v="12"/>
    <n v="10.318184774715039"/>
    <n v="1.766053227"/>
    <m/>
    <m/>
    <n v="3.6"/>
    <n v="3.4"/>
    <n v="2.302950042"/>
    <n v="1.34"/>
    <m/>
    <m/>
    <m/>
    <m/>
    <n v="0.64100000000000001"/>
    <n v="51.1"/>
    <n v="30.5"/>
    <n v="20.6"/>
    <n v="474.36264317180621"/>
    <n v="532.57987665198243"/>
    <n v="0.48"/>
    <n v="386.5"/>
    <n v="34"/>
    <n v="240.3"/>
    <n v="30.5"/>
    <n v="285.68510638297874"/>
    <n v="6578.56"/>
    <n v="7385.928727272727"/>
    <n v="13.6"/>
    <n v="0.15"/>
    <n v="12.8"/>
    <n v="57.6"/>
    <n v="36"/>
    <n v="4.5"/>
    <n v="60.275925925925925"/>
    <n v="60.763707985442096"/>
    <n v="3645.8224791265256"/>
    <n v="4094.9215208734745"/>
    <n v="4.09"/>
    <n v="4.49"/>
    <n v="0.48599999999999999"/>
    <n v="3.38"/>
    <n v="0.34100000000000003"/>
    <n v="21.298882678414099"/>
    <n v="2.3054024458149782"/>
    <n v="16.033457339207047"/>
    <n v="1.6175766132158593"/>
    <n v="23.912836461674011"/>
    <n v="2.5883382005286348"/>
    <n v="18.001199830837002"/>
    <n v="1.8160973793832602"/>
    <n v="2.65"/>
    <n v="0.19"/>
    <n v="1.1000000000000001"/>
    <n v="0.19900000000000001"/>
    <n v="0.63"/>
    <n v="0.10299999999999999"/>
    <n v="0.99"/>
    <n v="6.8000000000000005E-2"/>
    <n v="41.444928000000004"/>
    <n v="6.7759168000000001"/>
    <n v="65.127743999999993"/>
    <n v="4.4734208000000004"/>
    <n v="46.531350981818186"/>
    <n v="7.6075065890909093"/>
    <n v="73.120694399999991"/>
    <n v="5.0224315345454551"/>
    <n v="1.59"/>
    <n v="0.28100000000000003"/>
    <n v="0.27"/>
    <n v="0.104"/>
    <n v="57.968577418111764"/>
    <n v="10.244761166345539"/>
    <n v="9.8437206936416199"/>
    <n v="3.7916553782915865"/>
    <n v="65.082902828516396"/>
    <n v="11.5020727640334"/>
    <n v="11.051813687861273"/>
    <n v="4.2569949019910087"/>
    <n v="0.57945117856226658"/>
    <n v="0.58624224077642195"/>
    <n v="17.020478241632766"/>
    <n v="9.5768430069429103E-2"/>
    <n v="0.21965236254456216"/>
    <n v="0.38699953654463715"/>
    <n v="-42.598043556956867"/>
    <n v="-0.16086986049586771"/>
  </r>
  <r>
    <n v="2020"/>
    <n v="17"/>
    <x v="16"/>
    <s v="4"/>
    <n v="408"/>
    <n v="678"/>
    <x v="9"/>
    <s v="MAP_AS"/>
    <x v="0"/>
    <n v="112"/>
    <x v="0"/>
    <n v="45"/>
    <x v="2"/>
    <n v="45"/>
    <n v="10"/>
    <n v="8.9999999999999993E-3"/>
    <n v="5.2"/>
    <n v="6"/>
    <n v="2.7"/>
    <n v="17"/>
    <n v="14"/>
    <n v="10"/>
    <n v="9.0358539544637519"/>
    <n v="7.82"/>
    <n v="142"/>
    <n v="1546"/>
    <n v="264"/>
    <n v="12"/>
    <n v="10.318184774715039"/>
    <n v="1.766053227"/>
    <m/>
    <m/>
    <n v="3.6"/>
    <n v="3.4"/>
    <n v="2.302950042"/>
    <n v="1.34"/>
    <m/>
    <m/>
    <m/>
    <m/>
    <n v="0.64710000000000001"/>
    <n v="60.5"/>
    <n v="30.5"/>
    <n v="30"/>
    <n v="690.81938325991189"/>
    <n v="775.60176211453745"/>
    <n v="0.6"/>
    <n v="487.6"/>
    <n v="34"/>
    <n v="321.60000000000002"/>
    <n v="30.5"/>
    <n v="385.05291005291002"/>
    <n v="8866.73"/>
    <n v="9954.9195909090904"/>
    <n v="16.7"/>
    <n v="0.15"/>
    <n v="12.9"/>
    <n v="57.9"/>
    <n v="36"/>
    <n v="4.5"/>
    <n v="74.168518518518525"/>
    <n v="74.682982230785697"/>
    <n v="4480.9789338471419"/>
    <n v="5032.9540661528581"/>
    <n v="5.03"/>
    <n v="4.7"/>
    <n v="0.46600000000000003"/>
    <n v="3.19"/>
    <n v="0.40899999999999997"/>
    <n v="32.46851101321586"/>
    <n v="3.2192183259911893"/>
    <n v="22.037138325991187"/>
    <n v="2.8254512775330394"/>
    <n v="36.453282819383261"/>
    <n v="3.6143042114537445"/>
    <n v="24.741696211453743"/>
    <n v="3.1722112070484578"/>
    <n v="2.2799999999999998"/>
    <n v="0.17699999999999999"/>
    <n v="1.08"/>
    <n v="0.255"/>
    <n v="0.71"/>
    <n v="9.6000000000000002E-2"/>
    <n v="0.94"/>
    <n v="0.11"/>
    <n v="62.953782999999994"/>
    <n v="8.5120608000000004"/>
    <n v="83.347261999999986"/>
    <n v="9.7534030000000005"/>
    <n v="70.67992909545454"/>
    <n v="9.5567228072727275"/>
    <n v="93.576244154545435"/>
    <n v="10.950411550000002"/>
    <n v="1.66"/>
    <n v="0.254"/>
    <n v="0.25"/>
    <n v="0.115"/>
    <n v="74.384250301862551"/>
    <n v="11.381686491971742"/>
    <n v="11.202447334617855"/>
    <n v="5.1531257739242129"/>
    <n v="83.513226475272944"/>
    <n v="12.778529834168273"/>
    <n v="12.577293143866408"/>
    <n v="5.785554846178548"/>
    <n v="0.7435414740817502"/>
    <n v="0.6513012147894125"/>
    <n v="37.865645914507958"/>
    <n v="0.16745005869868893"/>
    <n v="0.3840597676575434"/>
    <n v="0.12856788547063441"/>
    <n v="10.432312581174624"/>
    <n v="9.24091455555556E-2"/>
  </r>
  <r>
    <n v="2020"/>
    <n v="17"/>
    <x v="16"/>
    <s v="4"/>
    <n v="409"/>
    <n v="679"/>
    <x v="4"/>
    <s v="Check"/>
    <x v="1"/>
    <n v="0"/>
    <x v="3"/>
    <n v="0"/>
    <x v="1"/>
    <n v="0"/>
    <n v="10"/>
    <n v="8.9999999999999993E-3"/>
    <n v="5.2"/>
    <n v="6"/>
    <n v="2.7"/>
    <n v="17"/>
    <n v="14"/>
    <n v="10"/>
    <n v="9.0358539544637519"/>
    <n v="7.82"/>
    <n v="142"/>
    <n v="1546"/>
    <n v="264"/>
    <n v="12"/>
    <n v="10.318184774715039"/>
    <n v="1.766053227"/>
    <m/>
    <m/>
    <n v="3.6"/>
    <n v="3.4"/>
    <n v="2.302950042"/>
    <n v="1.34"/>
    <m/>
    <m/>
    <m/>
    <m/>
    <n v="0.41"/>
    <n v="38.1"/>
    <n v="30.5"/>
    <n v="7.6000000000000014"/>
    <n v="175.00757709251104"/>
    <n v="196.48577973568285"/>
    <n v="0.3"/>
    <n v="292.89999999999998"/>
    <n v="34"/>
    <n v="190.3"/>
    <n v="30.5"/>
    <n v="185.16801853997686"/>
    <n v="4263.92"/>
    <n v="4787.2192727272732"/>
    <n v="7.3"/>
    <n v="0.15"/>
    <n v="13"/>
    <n v="57.5"/>
    <n v="36"/>
    <n v="4.5"/>
    <n v="32.042592592592591"/>
    <n v="32.227809890815671"/>
    <n v="1933.6685934489403"/>
    <n v="2171.8614065510596"/>
    <n v="2.17"/>
    <n v="3.65"/>
    <n v="0.26100000000000001"/>
    <n v="2.59"/>
    <n v="0.27400000000000002"/>
    <n v="6.3877765638766526"/>
    <n v="0.45676977621145382"/>
    <n v="4.5326962466960357"/>
    <n v="0.47952076123348031"/>
    <n v="7.1717309603524235"/>
    <n v="0.51282788511013222"/>
    <n v="5.0889816951541853"/>
    <n v="0.53837103647577111"/>
    <n v="2.15"/>
    <n v="0.20100000000000001"/>
    <n v="1.41"/>
    <n v="0.184"/>
    <n v="0.57999999999999996"/>
    <n v="0.10199999999999999"/>
    <n v="0.96"/>
    <n v="6.6000000000000003E-2"/>
    <n v="24.730736"/>
    <n v="4.3491983999999997"/>
    <n v="40.933631999999996"/>
    <n v="2.8141872000000001"/>
    <n v="27.765871781818184"/>
    <n v="4.8829636581818177"/>
    <n v="45.957305018181813"/>
    <n v="3.1595647200000001"/>
    <n v="1.51"/>
    <n v="0.28599999999999998"/>
    <n v="0.27"/>
    <n v="0.105"/>
    <n v="29.198395761078999"/>
    <n v="5.530292177263969"/>
    <n v="5.2209052023121387"/>
    <n v="2.0303520231213872"/>
    <n v="32.781835240847784"/>
    <n v="6.2090098535645462"/>
    <n v="5.861652658959537"/>
    <n v="2.2795315895953756"/>
    <m/>
    <m/>
    <m/>
    <m/>
    <m/>
    <m/>
    <m/>
    <m/>
  </r>
  <r>
    <n v="2020"/>
    <n v="17"/>
    <x v="16"/>
    <s v="4"/>
    <n v="410"/>
    <n v="680"/>
    <x v="2"/>
    <s v="MAP"/>
    <x v="0"/>
    <n v="112"/>
    <x v="2"/>
    <n v="135"/>
    <x v="1"/>
    <n v="0"/>
    <n v="10"/>
    <n v="8.9999999999999993E-3"/>
    <n v="5.2"/>
    <n v="6"/>
    <n v="2.7"/>
    <n v="17"/>
    <n v="14"/>
    <n v="10"/>
    <n v="9.0358539544637519"/>
    <n v="7.82"/>
    <n v="142"/>
    <n v="1546"/>
    <n v="264"/>
    <n v="12"/>
    <n v="10.318184774715039"/>
    <n v="1.766053227"/>
    <m/>
    <m/>
    <n v="3.6"/>
    <n v="3.4"/>
    <n v="2.302950042"/>
    <n v="1.34"/>
    <m/>
    <m/>
    <m/>
    <m/>
    <n v="0.68430000000000002"/>
    <n v="60"/>
    <n v="30.5"/>
    <n v="29.5"/>
    <n v="679.30572687224662"/>
    <n v="762.67506607929511"/>
    <n v="0.7"/>
    <n v="571.6"/>
    <n v="34"/>
    <n v="365"/>
    <n v="30.5"/>
    <n v="435.54687499999994"/>
    <n v="10029.469999999999"/>
    <n v="11260.359499999999"/>
    <n v="16.25"/>
    <n v="0.15"/>
    <n v="13"/>
    <n v="57.6"/>
    <n v="36"/>
    <n v="4.5"/>
    <n v="72.151851851851873"/>
    <n v="72.568914579319227"/>
    <n v="4354.1348747591537"/>
    <n v="4890.4851252408489"/>
    <n v="4.8899999999999997"/>
    <n v="4.54"/>
    <n v="0.61299999999999999"/>
    <n v="3.2"/>
    <n v="0.29899999999999999"/>
    <n v="30.840479999999999"/>
    <n v="4.164144105726872"/>
    <n v="21.737783259911893"/>
    <n v="2.0311241233480173"/>
    <n v="34.625447999999999"/>
    <n v="4.6751981550660791"/>
    <n v="24.405602114537444"/>
    <n v="2.2803984475770922"/>
    <n v="2.48"/>
    <n v="0.217"/>
    <n v="1.1499999999999999"/>
    <n v="0.20899999999999999"/>
    <n v="0.56999999999999995"/>
    <n v="0.111"/>
    <n v="0.88"/>
    <n v="6.0999999999999999E-2"/>
    <n v="57.167978999999988"/>
    <n v="11.1327117"/>
    <n v="88.259336000000005"/>
    <n v="6.1179766999999989"/>
    <n v="64.184049149999979"/>
    <n v="12.498999044999998"/>
    <n v="99.091163600000002"/>
    <n v="6.8688192949999989"/>
    <n v="1.54"/>
    <n v="0.36299999999999999"/>
    <n v="0.33"/>
    <n v="0.109"/>
    <n v="67.053677071290963"/>
    <n v="15.805509595375728"/>
    <n v="14.368645086705207"/>
    <n v="4.7460070134874774"/>
    <n v="75.282991984585763"/>
    <n v="17.745276682080931"/>
    <n v="16.132069710982666"/>
    <n v="5.3284715105973044"/>
    <n v="0.67026540819946856"/>
    <n v="0.30148278426912895"/>
    <n v="11.566556483265547"/>
    <n v="0.11440204242282169"/>
    <n v="0.26239000555693048"/>
    <m/>
    <m/>
    <m/>
  </r>
  <r>
    <n v="2020"/>
    <n v="18"/>
    <x v="17"/>
    <s v="1"/>
    <n v="101"/>
    <n v="681"/>
    <x v="0"/>
    <s v="MAP_ES"/>
    <x v="0"/>
    <n v="112"/>
    <x v="0"/>
    <n v="45"/>
    <x v="0"/>
    <n v="11"/>
    <n v="10"/>
    <n v="0"/>
    <n v="5.7"/>
    <n v="6.3"/>
    <n v="2.7"/>
    <n v="11"/>
    <n v="9"/>
    <n v="8"/>
    <n v="6.8484535650089882"/>
    <n v="6.27"/>
    <n v="141"/>
    <n v="2209"/>
    <n v="384"/>
    <n v="29"/>
    <n v="14.692194594423921"/>
    <n v="1.0537357599999999"/>
    <m/>
    <m/>
    <n v="3.3"/>
    <n v="5"/>
    <n v="2.1792680199999999"/>
    <n v="2.34"/>
    <m/>
    <m/>
    <m/>
    <m/>
    <n v="0.69259999999999999"/>
    <n v="71.8"/>
    <n v="30.5"/>
    <n v="41.3"/>
    <n v="951.0280176211453"/>
    <n v="1067.7450925110131"/>
    <n v="0.7"/>
    <n v="303.10000000000002"/>
    <n v="34"/>
    <n v="163.9"/>
    <n v="30.5"/>
    <n v="347.00854700854694"/>
    <n v="7990.67"/>
    <n v="8971.3431363636355"/>
    <n v="15"/>
    <n v="0.15"/>
    <n v="12.9"/>
    <n v="58.6"/>
    <n v="36"/>
    <n v="4.5"/>
    <n v="66.550000000000011"/>
    <n v="67.011618497109836"/>
    <n v="4020.6971098265903"/>
    <n v="4515.9738901734108"/>
    <n v="4.51"/>
    <n v="3.47"/>
    <n v="0.31"/>
    <n v="2.42"/>
    <n v="0.245"/>
    <n v="33.000672211453747"/>
    <n v="2.9481868546255505"/>
    <n v="23.014878026431717"/>
    <n v="2.330018643171806"/>
    <n v="37.050754710132161"/>
    <n v="3.3100097867841405"/>
    <n v="25.839431238766515"/>
    <n v="2.6159754766519825"/>
    <n v="2.5"/>
    <n v="0.19500000000000001"/>
    <n v="1.0900000000000001"/>
    <n v="0.222"/>
    <n v="0.8"/>
    <n v="0.11899999999999999"/>
    <n v="1.29"/>
    <n v="8.5000000000000006E-2"/>
    <n v="63.925360000000005"/>
    <n v="9.5088972999999992"/>
    <n v="103.079643"/>
    <n v="6.7920695000000002"/>
    <n v="71.770745090909102"/>
    <n v="10.675898332272727"/>
    <n v="115.7303264590909"/>
    <n v="7.6256416659090904"/>
    <n v="1.63"/>
    <n v="0.27600000000000002"/>
    <n v="0.26"/>
    <n v="0.107"/>
    <n v="65.537362890173412"/>
    <n v="11.09712402312139"/>
    <n v="10.453812485549134"/>
    <n v="4.3021459075144515"/>
    <n v="73.580584699421962"/>
    <n v="12.459043789595379"/>
    <n v="11.736780381502891"/>
    <n v="4.830136541618498"/>
    <n v="0.65510840282771476"/>
    <n v="0.63501752240547293"/>
    <n v="17.428308670520245"/>
    <n v="0.13722093604151347"/>
    <n v="0.31472691752640708"/>
    <n v="0.43910332196531798"/>
    <n v="-19.956919075144469"/>
    <n v="0.12869469690082641"/>
  </r>
  <r>
    <n v="2020"/>
    <n v="18"/>
    <x v="17"/>
    <s v="1"/>
    <n v="102"/>
    <n v="682"/>
    <x v="1"/>
    <s v="MAP"/>
    <x v="0"/>
    <n v="112"/>
    <x v="1"/>
    <n v="90"/>
    <x v="1"/>
    <n v="0"/>
    <n v="10"/>
    <n v="0"/>
    <n v="5.7"/>
    <n v="6.3"/>
    <n v="2.7"/>
    <n v="11"/>
    <n v="9"/>
    <n v="8"/>
    <n v="6.8484535650089882"/>
    <n v="6.27"/>
    <n v="141"/>
    <n v="2209"/>
    <n v="384"/>
    <n v="29"/>
    <n v="14.692194594423921"/>
    <n v="1.0537357599999999"/>
    <m/>
    <m/>
    <n v="3.3"/>
    <n v="5"/>
    <n v="2.1792680199999999"/>
    <n v="2.34"/>
    <m/>
    <m/>
    <m/>
    <m/>
    <n v="0.72330000000000005"/>
    <n v="91.4"/>
    <n v="30.5"/>
    <n v="60.900000000000006"/>
    <n v="1402.3633480176213"/>
    <n v="1574.4715770925111"/>
    <n v="0.7"/>
    <n v="481.3"/>
    <n v="34"/>
    <n v="275.89999999999998"/>
    <n v="30.5"/>
    <n v="384.0375586854459"/>
    <n v="8843.35"/>
    <n v="9928.6702272727289"/>
    <n v="17.45"/>
    <n v="0.15"/>
    <n v="12.8"/>
    <n v="59.7"/>
    <n v="36"/>
    <n v="4.5"/>
    <n v="77.529629629629639"/>
    <n v="78.157037037037057"/>
    <n v="4689.4222222222234"/>
    <n v="5267.0737777777795"/>
    <n v="5.26"/>
    <n v="4.47"/>
    <n v="0.54300000000000004"/>
    <n v="2.76"/>
    <n v="0.29099999999999998"/>
    <n v="62.685641656387666"/>
    <n v="7.6148329797356853"/>
    <n v="38.705228405286348"/>
    <n v="4.0808773427312781"/>
    <n v="70.378879496035239"/>
    <n v="8.5493806636123377"/>
    <n v="43.45541552775331"/>
    <n v="4.5817122893392073"/>
    <n v="2.36"/>
    <n v="0.216"/>
    <n v="1.01"/>
    <n v="0.26"/>
    <n v="0.53"/>
    <n v="8.6999999999999994E-2"/>
    <n v="1.1100000000000001"/>
    <n v="6.4000000000000001E-2"/>
    <n v="46.869755000000005"/>
    <n v="7.6937144999999996"/>
    <n v="98.161185000000003"/>
    <n v="5.6597440000000008"/>
    <n v="52.621952204545458"/>
    <n v="8.6379430977272715"/>
    <n v="110.20823952272728"/>
    <n v="6.3543489454545465"/>
    <n v="1.65"/>
    <n v="0.29699999999999999"/>
    <n v="0.28000000000000003"/>
    <n v="0.106"/>
    <n v="77.375466666666682"/>
    <n v="13.927584000000003"/>
    <n v="13.130382222222227"/>
    <n v="4.9707875555555567"/>
    <n v="86.871546666666674"/>
    <n v="15.636878400000004"/>
    <n v="14.741838222222228"/>
    <n v="5.5808387555555568"/>
    <n v="0.77344153244300562"/>
    <n v="0.39849333333333342"/>
    <n v="17.05970864197533"/>
    <n v="8.1275794419191916E-2"/>
    <n v="0.18641237252108236"/>
    <m/>
    <m/>
    <m/>
  </r>
  <r>
    <n v="2020"/>
    <n v="18"/>
    <x v="17"/>
    <s v="1"/>
    <n v="103"/>
    <n v="683"/>
    <x v="2"/>
    <s v="MAP"/>
    <x v="0"/>
    <n v="112"/>
    <x v="2"/>
    <n v="135"/>
    <x v="1"/>
    <n v="0"/>
    <n v="10"/>
    <n v="0"/>
    <n v="5.7"/>
    <n v="6.3"/>
    <n v="2.7"/>
    <n v="11"/>
    <n v="9"/>
    <n v="8"/>
    <n v="6.8484535650089882"/>
    <n v="6.27"/>
    <n v="141"/>
    <n v="2209"/>
    <n v="384"/>
    <n v="29"/>
    <n v="14.692194594423921"/>
    <n v="1.0537357599999999"/>
    <m/>
    <m/>
    <n v="3.3"/>
    <n v="5"/>
    <n v="2.1792680199999999"/>
    <n v="2.34"/>
    <m/>
    <m/>
    <m/>
    <m/>
    <n v="0.71479999999999999"/>
    <n v="83.3"/>
    <n v="30.5"/>
    <n v="52.8"/>
    <n v="1215.8421145374448"/>
    <n v="1365.0591013215858"/>
    <n v="0.64"/>
    <n v="374.3"/>
    <n v="34"/>
    <n v="208.2"/>
    <n v="30.5"/>
    <n v="334.19923596826328"/>
    <n v="7695.71"/>
    <n v="8640.1834999999992"/>
    <n v="16.3"/>
    <n v="0.15"/>
    <n v="13.2"/>
    <n v="59.2"/>
    <n v="36"/>
    <n v="4.5"/>
    <n v="72.375925925925941"/>
    <n v="72.626940697923374"/>
    <n v="4357.6164418754024"/>
    <n v="4894.3955581245991"/>
    <n v="4.8899999999999997"/>
    <n v="3.28"/>
    <n v="0.53600000000000003"/>
    <n v="2.73"/>
    <n v="0.26800000000000002"/>
    <n v="39.879621356828181"/>
    <n v="6.5169137339207044"/>
    <n v="33.192489726872246"/>
    <n v="3.2584568669603522"/>
    <n v="44.773938523348001"/>
    <n v="7.3167167830836997"/>
    <n v="37.26611346607929"/>
    <n v="3.6583583915418498"/>
    <n v="2.09"/>
    <n v="0.2"/>
    <n v="1.2"/>
    <n v="0.17699999999999999"/>
    <n v="0.7"/>
    <n v="0.121"/>
    <n v="1.03"/>
    <n v="8.1000000000000003E-2"/>
    <n v="53.869969999999995"/>
    <n v="9.3118090999999996"/>
    <n v="79.265812999999994"/>
    <n v="6.2335251000000005"/>
    <n v="60.481284499999994"/>
    <n v="10.454622035"/>
    <n v="88.99389004999999"/>
    <n v="6.9985486350000006"/>
    <n v="1.46"/>
    <n v="0.32800000000000001"/>
    <n v="0.3"/>
    <n v="9.7000000000000003E-2"/>
    <n v="63.621200051380875"/>
    <n v="14.292981929351321"/>
    <n v="13.072849325626208"/>
    <n v="4.2268879486191402"/>
    <n v="71.429256421323075"/>
    <n v="16.047120620680801"/>
    <n v="14.677244470134879"/>
    <n v="4.7456423786769442"/>
    <n v="0.63595452904455996"/>
    <n v="0.27263201869997961"/>
    <n v="8.6125596898118459"/>
    <n v="7.0679575227265187E-2"/>
    <n v="0.1621091174937275"/>
    <m/>
    <m/>
    <m/>
  </r>
  <r>
    <n v="2020"/>
    <n v="18"/>
    <x v="17"/>
    <s v="1"/>
    <n v="104"/>
    <n v="684"/>
    <x v="3"/>
    <s v="MESZ"/>
    <x v="0"/>
    <n v="112"/>
    <x v="0"/>
    <n v="45"/>
    <x v="0"/>
    <n v="11"/>
    <n v="10"/>
    <n v="0"/>
    <n v="5.7"/>
    <n v="6.3"/>
    <n v="2.7"/>
    <n v="11"/>
    <n v="9"/>
    <n v="8"/>
    <n v="6.8484535650089882"/>
    <n v="6.27"/>
    <n v="141"/>
    <n v="2209"/>
    <n v="384"/>
    <n v="29"/>
    <n v="14.692194594423921"/>
    <n v="1.0537357599999999"/>
    <m/>
    <m/>
    <n v="3.3"/>
    <n v="5"/>
    <n v="2.1792680199999999"/>
    <n v="2.34"/>
    <m/>
    <m/>
    <m/>
    <m/>
    <n v="0.65869999999999995"/>
    <n v="72.400000000000006"/>
    <n v="30.5"/>
    <n v="41.900000000000006"/>
    <n v="964.84440528634366"/>
    <n v="1083.2571277533038"/>
    <n v="0.78"/>
    <n v="340.8"/>
    <n v="34"/>
    <n v="187.8"/>
    <n v="30.5"/>
    <n v="399.91525423728814"/>
    <n v="9208.9699999999993"/>
    <n v="10339.161772727271"/>
    <n v="17.05"/>
    <n v="0.15"/>
    <n v="12.7"/>
    <n v="59.3"/>
    <n v="36"/>
    <n v="4.5"/>
    <n v="75.737037037037055"/>
    <n v="76.437495183044334"/>
    <n v="4586.24971098266"/>
    <n v="5151.1922890173419"/>
    <n v="5.15"/>
    <n v="4.21"/>
    <n v="0.29299999999999998"/>
    <n v="2.4900000000000002"/>
    <n v="0.30099999999999999"/>
    <n v="40.61994946255507"/>
    <n v="2.8269941074889866"/>
    <n v="24.024625691629961"/>
    <n v="2.9041816599118944"/>
    <n v="45.605125078414105"/>
    <n v="3.1739433843171807"/>
    <n v="26.973102481057275"/>
    <n v="3.2606039545374448"/>
    <n v="2.44"/>
    <n v="0.193"/>
    <n v="1.2"/>
    <n v="0.214"/>
    <n v="0.7"/>
    <n v="9.4E-2"/>
    <n v="1.1200000000000001"/>
    <n v="8.4000000000000005E-2"/>
    <n v="64.462789999999984"/>
    <n v="8.6564318"/>
    <n v="103.14046400000001"/>
    <n v="7.7355347999999999"/>
    <n v="72.37413240909089"/>
    <n v="9.7188120663636361"/>
    <n v="115.79861185454547"/>
    <n v="8.6848958890909085"/>
    <n v="1.56"/>
    <n v="0.28000000000000003"/>
    <n v="0.28000000000000003"/>
    <n v="0.108"/>
    <n v="71.545495491329504"/>
    <n v="12.841499190751449"/>
    <n v="12.841499190751449"/>
    <n v="4.9531496878612726"/>
    <n v="80.326079028901773"/>
    <n v="14.417501364161854"/>
    <n v="14.417501364161854"/>
    <n v="5.5610362404624292"/>
    <n v="0.71516541425974878"/>
    <n v="0.73483697065045128"/>
    <n v="31.544273089274267"/>
    <n v="0.15947363178945531"/>
    <n v="0.36576521052627364"/>
    <n v="0.50554874913294812"/>
    <n v="37.790208092485621"/>
    <n v="0.22499053537190078"/>
  </r>
  <r>
    <n v="2020"/>
    <n v="18"/>
    <x v="17"/>
    <s v="1"/>
    <n v="105"/>
    <n v="685"/>
    <x v="4"/>
    <s v="Check"/>
    <x v="1"/>
    <n v="0"/>
    <x v="3"/>
    <n v="0"/>
    <x v="1"/>
    <n v="0"/>
    <n v="10"/>
    <n v="0"/>
    <n v="5.7"/>
    <n v="6.3"/>
    <n v="2.7"/>
    <n v="11"/>
    <n v="9"/>
    <n v="8"/>
    <n v="6.8484535650089882"/>
    <n v="6.27"/>
    <n v="141"/>
    <n v="2209"/>
    <n v="384"/>
    <n v="29"/>
    <n v="14.692194594423921"/>
    <n v="1.0537357599999999"/>
    <m/>
    <m/>
    <n v="3.3"/>
    <n v="5"/>
    <n v="2.1792680199999999"/>
    <n v="2.34"/>
    <m/>
    <m/>
    <m/>
    <m/>
    <n v="0.4"/>
    <n v="45.2"/>
    <n v="30.5"/>
    <n v="14.700000000000003"/>
    <n v="338.50149779735688"/>
    <n v="380.04486343612342"/>
    <n v="0.36"/>
    <n v="351.9"/>
    <n v="34"/>
    <n v="195.5"/>
    <n v="30.5"/>
    <n v="186.8512110726644"/>
    <n v="4302.68"/>
    <n v="4830.7361818181826"/>
    <n v="8.5"/>
    <n v="0.15"/>
    <n v="13.2"/>
    <n v="59.3"/>
    <n v="36"/>
    <n v="4.5"/>
    <n v="37.420370370370371"/>
    <n v="37.550152001712696"/>
    <n v="2253.0091201027617"/>
    <n v="2530.5388798972381"/>
    <n v="2.5299999999999998"/>
    <n v="2.8"/>
    <n v="0.16900000000000001"/>
    <n v="2.02"/>
    <n v="0.20300000000000001"/>
    <n v="9.4780419383259922"/>
    <n v="0.57206753127753318"/>
    <n v="6.8377302555066084"/>
    <n v="0.6871580405286345"/>
    <n v="10.641256176211456"/>
    <n v="0.64227581920704857"/>
    <n v="7.6769062414096929"/>
    <n v="0.77149107277533047"/>
    <n v="2.04"/>
    <n v="0.18099999999999999"/>
    <n v="1.46"/>
    <n v="0.20200000000000001"/>
    <n v="0.77"/>
    <n v="0.16600000000000001"/>
    <n v="0.99"/>
    <n v="7.4999999999999997E-2"/>
    <n v="33.130636000000003"/>
    <n v="7.1424488000000004"/>
    <n v="42.596531999999996"/>
    <n v="3.2270100000000004"/>
    <n v="37.196668600000002"/>
    <n v="8.0190220618181822"/>
    <n v="47.824288199999991"/>
    <n v="3.6230521363636363"/>
    <n v="1.6"/>
    <n v="0.29199999999999998"/>
    <n v="0.28000000000000003"/>
    <n v="0.107"/>
    <n v="36.048145921644185"/>
    <n v="6.5787866307000638"/>
    <n v="6.3084255362877339"/>
    <n v="2.4107197585099551"/>
    <n v="40.47223655748234"/>
    <n v="7.3861831717405266"/>
    <n v="7.0826413975594109"/>
    <n v="2.7065808197816312"/>
    <m/>
    <m/>
    <m/>
    <m/>
    <m/>
    <m/>
    <m/>
    <m/>
  </r>
  <r>
    <n v="2020"/>
    <n v="18"/>
    <x v="17"/>
    <s v="1"/>
    <n v="106"/>
    <n v="686"/>
    <x v="5"/>
    <s v="MAP_AS"/>
    <x v="0"/>
    <n v="112"/>
    <x v="0"/>
    <n v="45"/>
    <x v="0"/>
    <n v="11"/>
    <n v="10"/>
    <n v="0"/>
    <n v="5.7"/>
    <n v="6.3"/>
    <n v="2.7"/>
    <n v="11"/>
    <n v="9"/>
    <n v="8"/>
    <n v="6.8484535650089882"/>
    <n v="6.27"/>
    <n v="141"/>
    <n v="2209"/>
    <n v="384"/>
    <n v="29"/>
    <n v="14.692194594423921"/>
    <n v="1.0537357599999999"/>
    <m/>
    <m/>
    <n v="3.3"/>
    <n v="5"/>
    <n v="2.1792680199999999"/>
    <n v="2.34"/>
    <m/>
    <m/>
    <m/>
    <m/>
    <n v="0.65900000000000003"/>
    <n v="73.7"/>
    <n v="30.5"/>
    <n v="43.2"/>
    <n v="994.77991189427314"/>
    <n v="1116.866537444934"/>
    <n v="0.82"/>
    <n v="387"/>
    <n v="34"/>
    <n v="222.6"/>
    <n v="30.5"/>
    <n v="446.2379603399433"/>
    <n v="10275.66"/>
    <n v="11536.763727272728"/>
    <n v="16.75"/>
    <n v="0.15"/>
    <n v="13.1"/>
    <n v="58.8"/>
    <n v="36"/>
    <n v="4.5"/>
    <n v="74.392592592592607"/>
    <n v="74.736604581460099"/>
    <n v="4484.1962748876058"/>
    <n v="5036.5677251123971"/>
    <n v="5.03"/>
    <n v="3.62"/>
    <n v="0.28999999999999998"/>
    <n v="2.0499999999999998"/>
    <n v="0.246"/>
    <n v="36.011032810572694"/>
    <n v="2.8848617444933917"/>
    <n v="20.392988193832597"/>
    <n v="2.4471585832599119"/>
    <n v="40.430568655506612"/>
    <n v="3.238912958590308"/>
    <n v="22.89576401762114"/>
    <n v="2.7474916821145374"/>
    <n v="2.23"/>
    <n v="0.182"/>
    <n v="1.27"/>
    <n v="0.18"/>
    <n v="0.64"/>
    <n v="8.5999999999999993E-2"/>
    <n v="1.18"/>
    <n v="8.4000000000000005E-2"/>
    <n v="65.764223999999999"/>
    <n v="8.8370675999999992"/>
    <n v="121.252788"/>
    <n v="8.6315544000000006"/>
    <n v="73.835287854545456"/>
    <n v="9.9216168054545459"/>
    <n v="136.13381198181818"/>
    <n v="9.6908815309090919"/>
    <n v="1.62"/>
    <n v="0.27400000000000002"/>
    <n v="0.27"/>
    <n v="0.108"/>
    <n v="72.64397965317923"/>
    <n v="12.28669779319204"/>
    <n v="12.107329942196536"/>
    <n v="4.8429319768786145"/>
    <n v="81.559377156069402"/>
    <n v="13.794610704174699"/>
    <n v="13.593229526011566"/>
    <n v="5.4372918104046271"/>
    <n v="0.72614581037374626"/>
    <n v="0.70308923058994388"/>
    <n v="28.997060558053271"/>
    <n v="0.15013838910287211"/>
    <n v="0.34435410344695438"/>
    <n v="0.49429925549132975"/>
    <n v="27.369793192036095"/>
    <n v="0.31644377553719016"/>
  </r>
  <r>
    <n v="2020"/>
    <n v="18"/>
    <x v="17"/>
    <s v="1"/>
    <n v="107"/>
    <n v="687"/>
    <x v="6"/>
    <s v="MAP"/>
    <x v="0"/>
    <n v="112"/>
    <x v="0"/>
    <n v="45"/>
    <x v="1"/>
    <n v="0"/>
    <n v="10"/>
    <n v="0"/>
    <n v="5.7"/>
    <n v="6.3"/>
    <n v="2.7"/>
    <n v="11"/>
    <n v="9"/>
    <n v="8"/>
    <n v="6.8484535650089882"/>
    <n v="6.27"/>
    <n v="141"/>
    <n v="2209"/>
    <n v="384"/>
    <n v="29"/>
    <n v="14.692194594423921"/>
    <n v="1.0537357599999999"/>
    <m/>
    <m/>
    <n v="3.3"/>
    <n v="5"/>
    <n v="2.1792680199999999"/>
    <n v="2.34"/>
    <m/>
    <m/>
    <m/>
    <m/>
    <n v="0.63560000000000005"/>
    <n v="77.7"/>
    <n v="30.5"/>
    <n v="47.2"/>
    <n v="1086.8891629955947"/>
    <n v="1220.2801057268723"/>
    <n v="0.82"/>
    <n v="306.2"/>
    <n v="34"/>
    <n v="167.8"/>
    <n v="30.5"/>
    <n v="413.61498897869222"/>
    <n v="9524.44"/>
    <n v="10693.348545454546"/>
    <n v="14.9"/>
    <n v="0.15"/>
    <n v="13"/>
    <n v="59"/>
    <n v="36"/>
    <n v="4.5"/>
    <n v="66.101851851851862"/>
    <n v="66.483943481053316"/>
    <n v="3989.036608863199"/>
    <n v="4480.4133911368017"/>
    <n v="4.4800000000000004"/>
    <n v="4.2"/>
    <n v="0.32"/>
    <n v="2.14"/>
    <n v="0.246"/>
    <n v="45.64934484581498"/>
    <n v="3.4780453215859031"/>
    <n v="23.259428088105729"/>
    <n v="2.6737473409691628"/>
    <n v="51.251764440528639"/>
    <n v="3.9048963383259911"/>
    <n v="26.113994262555067"/>
    <n v="3.0018890600881054"/>
    <n v="2.19"/>
    <n v="0.19"/>
    <n v="1.26"/>
    <n v="0.192"/>
    <n v="0.46"/>
    <n v="8.5000000000000006E-2"/>
    <n v="1.07"/>
    <n v="6.0999999999999999E-2"/>
    <n v="43.812424"/>
    <n v="8.0957740000000005"/>
    <n v="101.91150800000001"/>
    <n v="5.8099084000000003"/>
    <n v="49.189403309090906"/>
    <n v="9.0893462636363651"/>
    <n v="114.41882943636365"/>
    <n v="6.5229426127272738"/>
    <n v="1.43"/>
    <n v="0.28599999999999998"/>
    <n v="0.28000000000000003"/>
    <n v="9.7000000000000003E-2"/>
    <n v="57.04322350674375"/>
    <n v="11.408644701348749"/>
    <n v="11.169302504816958"/>
    <n v="3.8693655105973033"/>
    <n v="64.043982755298657"/>
    <n v="12.808796551059732"/>
    <n v="12.540080539499041"/>
    <n v="4.3442421868978816"/>
    <n v="0.57020138430456113"/>
    <n v="0.6528438609102819"/>
    <n v="16.638075358595596"/>
    <n v="0.10973650699324658"/>
    <n v="0.25168923622304262"/>
    <m/>
    <m/>
    <m/>
  </r>
  <r>
    <n v="2020"/>
    <n v="18"/>
    <x v="17"/>
    <s v="1"/>
    <n v="108"/>
    <n v="688"/>
    <x v="7"/>
    <s v="Urea"/>
    <x v="0"/>
    <n v="112"/>
    <x v="3"/>
    <n v="0"/>
    <x v="1"/>
    <n v="0"/>
    <n v="10"/>
    <n v="0"/>
    <n v="5.7"/>
    <n v="6.3"/>
    <n v="2.7"/>
    <n v="11"/>
    <n v="9"/>
    <n v="8"/>
    <n v="6.8484535650089882"/>
    <n v="6.27"/>
    <n v="141"/>
    <n v="2209"/>
    <n v="384"/>
    <n v="29"/>
    <n v="14.692194594423921"/>
    <n v="1.0537357599999999"/>
    <m/>
    <m/>
    <n v="3.3"/>
    <n v="5"/>
    <n v="2.1792680199999999"/>
    <n v="2.34"/>
    <m/>
    <m/>
    <m/>
    <m/>
    <n v="0.43419999999999997"/>
    <n v="47.1"/>
    <n v="30.5"/>
    <n v="16.600000000000001"/>
    <n v="382.25339207048461"/>
    <n v="429.16630837004408"/>
    <n v="0.64"/>
    <n v="320.8"/>
    <n v="34"/>
    <n v="160"/>
    <n v="30.5"/>
    <n v="288.98186889818692"/>
    <n v="6654.48"/>
    <n v="7471.1661818181819"/>
    <n v="11.9"/>
    <n v="0.15"/>
    <n v="12.6"/>
    <n v="60.5"/>
    <n v="36"/>
    <n v="4.5"/>
    <n v="52.657407407407412"/>
    <n v="53.205287946906459"/>
    <n v="3192.3172768143877"/>
    <n v="3585.552723185614"/>
    <n v="3.58"/>
    <n v="4.08"/>
    <n v="0.17299999999999999"/>
    <n v="2.23"/>
    <n v="0.28899999999999998"/>
    <n v="15.595938396475773"/>
    <n v="0.66129836828193833"/>
    <n v="8.5242506431718077"/>
    <n v="1.1047123030837005"/>
    <n v="17.509985381497799"/>
    <n v="0.7424577134801762"/>
    <n v="9.5704086766519829"/>
    <n v="1.2402906311894273"/>
    <n v="3.05"/>
    <n v="0.17699999999999999"/>
    <n v="1.17"/>
    <n v="0.22900000000000001"/>
    <n v="0.97"/>
    <n v="0.11799999999999999"/>
    <n v="1.25"/>
    <n v="9.6000000000000002E-2"/>
    <n v="64.548456000000002"/>
    <n v="7.8522863999999988"/>
    <n v="83.180999999999997"/>
    <n v="6.3883007999999997"/>
    <n v="72.470311963636362"/>
    <n v="8.8159760945454533"/>
    <n v="93.389577272727266"/>
    <n v="7.172319534545454"/>
    <n v="1.93"/>
    <n v="0.246"/>
    <n v="0.26"/>
    <n v="0.125"/>
    <n v="61.611723442517672"/>
    <n v="7.8531005009633938"/>
    <n v="8.3000249197174067"/>
    <n v="3.9903965960179848"/>
    <n v="69.173162228644841"/>
    <n v="8.8168901078998108"/>
    <n v="9.3186643416827248"/>
    <n v="4.4801270873474648"/>
    <n v="0.61586789519635232"/>
    <m/>
    <m/>
    <m/>
    <m/>
    <m/>
    <m/>
    <m/>
  </r>
  <r>
    <n v="2020"/>
    <n v="18"/>
    <x v="17"/>
    <s v="1"/>
    <n v="109"/>
    <n v="689"/>
    <x v="8"/>
    <s v="MES10"/>
    <x v="0"/>
    <n v="112"/>
    <x v="0"/>
    <n v="45"/>
    <x v="0"/>
    <n v="11"/>
    <n v="10"/>
    <n v="0"/>
    <n v="5.7"/>
    <n v="6.3"/>
    <n v="2.7"/>
    <n v="11"/>
    <n v="9"/>
    <n v="8"/>
    <n v="6.8484535650089882"/>
    <n v="6.27"/>
    <n v="141"/>
    <n v="2209"/>
    <n v="384"/>
    <n v="29"/>
    <n v="14.692194594423921"/>
    <n v="1.0537357599999999"/>
    <m/>
    <m/>
    <n v="3.3"/>
    <n v="5"/>
    <n v="2.1792680199999999"/>
    <n v="2.34"/>
    <m/>
    <m/>
    <m/>
    <m/>
    <n v="0.64359999999999995"/>
    <n v="67"/>
    <n v="30.5"/>
    <n v="36.5"/>
    <n v="840.49691629955942"/>
    <n v="943.64881057268724"/>
    <n v="0.66"/>
    <n v="320.3"/>
    <n v="34"/>
    <n v="175.6"/>
    <n v="30.5"/>
    <n v="334.4952846664338"/>
    <n v="7702.53"/>
    <n v="8647.8405000000002"/>
    <n v="14.46"/>
    <n v="0.15"/>
    <n v="12.9"/>
    <n v="59.1"/>
    <n v="36"/>
    <n v="4.5"/>
    <n v="64.13000000000001"/>
    <n v="64.5748323699422"/>
    <n v="3874.489942196532"/>
    <n v="4351.7566578034675"/>
    <n v="4.3499999999999996"/>
    <n v="4.16"/>
    <n v="0.28299999999999997"/>
    <n v="2.2200000000000002"/>
    <n v="0.29699999999999999"/>
    <n v="34.964671718061673"/>
    <n v="2.3786062731277529"/>
    <n v="18.659031541850219"/>
    <n v="2.4962758414096915"/>
    <n v="39.25579051982379"/>
    <n v="2.670526133920704"/>
    <n v="20.949003594713655"/>
    <n v="2.8026369674008809"/>
    <n v="2.38"/>
    <n v="0.18099999999999999"/>
    <n v="1.1499999999999999"/>
    <n v="0.21"/>
    <n v="0.81"/>
    <n v="0.10299999999999999"/>
    <n v="1.1599999999999999"/>
    <n v="9.7000000000000003E-2"/>
    <n v="62.390493000000006"/>
    <n v="7.933605899999999"/>
    <n v="89.349347999999992"/>
    <n v="7.4714540999999999"/>
    <n v="70.047508050000005"/>
    <n v="8.907275714999999"/>
    <n v="100.31494979999999"/>
    <n v="8.3884052849999993"/>
    <n v="1.66"/>
    <n v="0.29199999999999998"/>
    <n v="0.28999999999999998"/>
    <n v="0.108"/>
    <n v="64.316533040462431"/>
    <n v="11.313510631213873"/>
    <n v="11.236020832369942"/>
    <n v="4.1844491375722548"/>
    <n v="72.209925731791913"/>
    <n v="12.701986935953757"/>
    <n v="12.614987025433527"/>
    <n v="4.6979951680924854"/>
    <n v="0.64290504496132017"/>
    <n v="0.64739994576726589"/>
    <n v="13.77903684007706"/>
    <n v="0.10331694779897234"/>
    <n v="0.23696547660314757"/>
    <n v="0.4270904698265896"/>
    <n v="-34.885758381502953"/>
    <n v="0.19803684409090902"/>
  </r>
  <r>
    <n v="2020"/>
    <n v="18"/>
    <x v="17"/>
    <s v="1"/>
    <n v="110"/>
    <n v="690"/>
    <x v="9"/>
    <s v="MAP_AS"/>
    <x v="0"/>
    <n v="112"/>
    <x v="0"/>
    <n v="45"/>
    <x v="2"/>
    <n v="45"/>
    <n v="10"/>
    <n v="0"/>
    <n v="5.7"/>
    <n v="6.3"/>
    <n v="2.7"/>
    <n v="11"/>
    <n v="9"/>
    <n v="8"/>
    <n v="6.8484535650089882"/>
    <n v="6.27"/>
    <n v="141"/>
    <n v="2209"/>
    <n v="384"/>
    <n v="29"/>
    <n v="14.692194594423921"/>
    <n v="1.0537357599999999"/>
    <m/>
    <m/>
    <n v="3.3"/>
    <n v="5"/>
    <n v="2.1792680199999999"/>
    <n v="2.34"/>
    <m/>
    <m/>
    <m/>
    <m/>
    <n v="0.64749999999999996"/>
    <n v="68.400000000000006"/>
    <n v="30.5"/>
    <n v="37.900000000000006"/>
    <n v="872.73515418502222"/>
    <n v="979.84355947136578"/>
    <n v="0.84"/>
    <n v="304.60000000000002"/>
    <n v="34"/>
    <n v="160.5"/>
    <n v="30.5"/>
    <n v="403.54767184035472"/>
    <n v="9292.6200000000008"/>
    <n v="10433.077909090909"/>
    <n v="15.75"/>
    <n v="0.15"/>
    <n v="12.8"/>
    <n v="59.1"/>
    <n v="36"/>
    <n v="4.5"/>
    <n v="69.911111111111111"/>
    <n v="70.476865767501607"/>
    <n v="4228.6119460500968"/>
    <n v="4749.5000539499042"/>
    <n v="4.75"/>
    <n v="4.03"/>
    <n v="0.30499999999999999"/>
    <n v="2.71"/>
    <n v="0.307"/>
    <n v="35.171226713656395"/>
    <n v="2.6618422202643175"/>
    <n v="23.651122678414101"/>
    <n v="2.6792969233480179"/>
    <n v="39.487695446696044"/>
    <n v="2.9885228563876658"/>
    <n v="26.553760461674013"/>
    <n v="3.008119727577093"/>
    <n v="2.2799999999999998"/>
    <n v="0.17399999999999999"/>
    <n v="1.2"/>
    <n v="0.23499999999999999"/>
    <n v="0.5"/>
    <n v="7.9000000000000001E-2"/>
    <n v="0.98"/>
    <n v="8.5999999999999993E-2"/>
    <n v="46.463100000000004"/>
    <n v="7.3411698000000012"/>
    <n v="91.067676000000006"/>
    <n v="7.9916532000000009"/>
    <n v="52.165389545454552"/>
    <n v="8.2421315481818187"/>
    <n v="102.24416350909092"/>
    <n v="8.9724470018181837"/>
    <n v="1.56"/>
    <n v="0.29799999999999999"/>
    <n v="0.28999999999999998"/>
    <n v="0.112"/>
    <n v="65.966346358381514"/>
    <n v="12.601263599229288"/>
    <n v="12.262974643545279"/>
    <n v="4.736045379576109"/>
    <n v="74.062216138728331"/>
    <n v="14.147782313680153"/>
    <n v="13.767976077071291"/>
    <n v="5.317287312524086"/>
    <n v="0.65939650143748418"/>
    <n v="0.7210898223078569"/>
    <n v="22.617778976664543"/>
    <n v="0.12066475248582154"/>
    <n v="0.27675401946289341"/>
    <n v="0.11816194027831302"/>
    <n v="0.31111230999787143"/>
    <n v="6.1387711151515194E-2"/>
  </r>
  <r>
    <n v="2020"/>
    <n v="18"/>
    <x v="17"/>
    <s v="2"/>
    <n v="201"/>
    <n v="691"/>
    <x v="6"/>
    <s v="MAP"/>
    <x v="0"/>
    <n v="112"/>
    <x v="0"/>
    <n v="45"/>
    <x v="1"/>
    <n v="0"/>
    <n v="10"/>
    <n v="0"/>
    <n v="5.8"/>
    <n v="6.4"/>
    <n v="2.9"/>
    <n v="12"/>
    <n v="10"/>
    <n v="8"/>
    <n v="6.8808594967046144"/>
    <n v="6.89"/>
    <n v="159"/>
    <n v="2394"/>
    <n v="410"/>
    <n v="26"/>
    <n v="15.864178691336976"/>
    <n v="1.3516626629999999"/>
    <m/>
    <m/>
    <n v="2"/>
    <n v="4.2"/>
    <n v="2.1214844159999999"/>
    <n v="1.72"/>
    <m/>
    <m/>
    <m/>
    <m/>
    <n v="0.64600000000000002"/>
    <n v="77"/>
    <n v="30.5"/>
    <n v="46.5"/>
    <n v="1070.7700440528633"/>
    <n v="1202.1827312775331"/>
    <n v="0.6"/>
    <n v="304.10000000000002"/>
    <n v="34"/>
    <n v="172.5"/>
    <n v="30.5"/>
    <n v="315.43872639763043"/>
    <n v="7263.71"/>
    <n v="8155.1653181818183"/>
    <n v="15.95"/>
    <n v="0.15"/>
    <n v="13"/>
    <n v="58.5"/>
    <n v="36"/>
    <n v="4.5"/>
    <n v="70.80740740740741"/>
    <n v="71.216698779704558"/>
    <n v="4273.0019267822736"/>
    <n v="4799.3580732177261"/>
    <n v="4.8"/>
    <n v="3.39"/>
    <n v="0.44800000000000001"/>
    <n v="2.95"/>
    <n v="0.28699999999999998"/>
    <n v="36.299104493392065"/>
    <n v="4.797049797356828"/>
    <n v="31.587716299559471"/>
    <n v="3.0731100264317175"/>
    <n v="40.753994590308366"/>
    <n v="5.385778636123348"/>
    <n v="35.464390572687222"/>
    <n v="3.4502644387665189"/>
    <n v="2.2799999999999998"/>
    <n v="0.19600000000000001"/>
    <n v="1.1499999999999999"/>
    <n v="0.188"/>
    <n v="0.6"/>
    <n v="7.4999999999999997E-2"/>
    <n v="0.99"/>
    <n v="7.0000000000000007E-2"/>
    <n v="43.582259999999998"/>
    <n v="5.4477824999999998"/>
    <n v="71.910728999999989"/>
    <n v="5.0845970000000005"/>
    <n v="48.930991909090906"/>
    <n v="6.1163739886363633"/>
    <n v="80.736136649999992"/>
    <n v="5.7086157227272727"/>
    <n v="1.49"/>
    <n v="0.33400000000000002"/>
    <n v="0.32"/>
    <n v="0.106"/>
    <n v="63.667728709055879"/>
    <n v="14.271826435452795"/>
    <n v="13.673606165703276"/>
    <n v="4.5293820423892095"/>
    <n v="71.481495414258191"/>
    <n v="16.02336877071291"/>
    <n v="15.35173055876686"/>
    <n v="5.085260747591521"/>
    <n v="0.63641962732241208"/>
    <n v="0.81668546231972017"/>
    <n v="23.725734960393918"/>
    <n v="0.11510539465220609"/>
    <n v="0.26400319874359196"/>
    <m/>
    <m/>
    <m/>
  </r>
  <r>
    <n v="2020"/>
    <n v="18"/>
    <x v="17"/>
    <s v="2"/>
    <n v="202"/>
    <n v="692"/>
    <x v="2"/>
    <s v="MAP"/>
    <x v="0"/>
    <n v="112"/>
    <x v="2"/>
    <n v="135"/>
    <x v="1"/>
    <n v="0"/>
    <n v="10"/>
    <n v="0"/>
    <n v="5.8"/>
    <n v="6.4"/>
    <n v="2.9"/>
    <n v="12"/>
    <n v="10"/>
    <n v="8"/>
    <n v="6.8808594967046144"/>
    <n v="6.89"/>
    <n v="159"/>
    <n v="2394"/>
    <n v="410"/>
    <n v="26"/>
    <n v="15.864178691336976"/>
    <n v="1.3516626629999999"/>
    <m/>
    <m/>
    <n v="2"/>
    <n v="4.2"/>
    <n v="2.1214844159999999"/>
    <n v="1.72"/>
    <m/>
    <m/>
    <m/>
    <m/>
    <n v="0.70830000000000004"/>
    <n v="82"/>
    <n v="30.5"/>
    <n v="51.5"/>
    <n v="1185.9066079295153"/>
    <n v="1331.4496916299559"/>
    <n v="0.8"/>
    <n v="399.6"/>
    <n v="34"/>
    <n v="234.3"/>
    <n v="30.5"/>
    <n v="445.95185995623638"/>
    <n v="10269.07"/>
    <n v="11529.364954545454"/>
    <n v="16.899999999999999"/>
    <n v="0.15"/>
    <n v="13.1"/>
    <n v="59.1"/>
    <n v="36"/>
    <n v="4.5"/>
    <n v="75.064814814814824"/>
    <n v="75.411935345750393"/>
    <n v="4524.7161207450235"/>
    <n v="5082.0788792549783"/>
    <n v="5.08"/>
    <n v="4.1900000000000004"/>
    <n v="0.66700000000000004"/>
    <n v="3.15"/>
    <n v="0.34899999999999998"/>
    <n v="49.689486872246697"/>
    <n v="7.9099970748898674"/>
    <n v="37.356058149779734"/>
    <n v="4.1388140616740081"/>
    <n v="55.787742079295157"/>
    <n v="8.8807694431718058"/>
    <n v="41.940665286343609"/>
    <n v="4.646759423788545"/>
    <n v="2.3199999999999998"/>
    <n v="0.20300000000000001"/>
    <n v="1"/>
    <n v="0.19400000000000001"/>
    <n v="0.55000000000000004"/>
    <n v="9.2999999999999999E-2"/>
    <n v="1.1000000000000001"/>
    <n v="6.7000000000000004E-2"/>
    <n v="56.479885000000003"/>
    <n v="9.5502350999999983"/>
    <n v="112.95977000000001"/>
    <n v="6.8802769000000001"/>
    <n v="63.41150725"/>
    <n v="10.722309407727272"/>
    <n v="126.8230145"/>
    <n v="7.7246745195454549"/>
    <n v="1.5"/>
    <n v="0.318"/>
    <n v="0.3"/>
    <n v="9.9000000000000005E-2"/>
    <n v="67.87074181117535"/>
    <n v="14.388597263969176"/>
    <n v="13.574148362235071"/>
    <n v="4.4794689595375736"/>
    <n v="76.200332851637782"/>
    <n v="16.154470564547211"/>
    <n v="15.240066570327558"/>
    <n v="5.0292219682080939"/>
    <n v="0.67843274898261074"/>
    <n v="0.274455836978376"/>
    <n v="10.002806512999841"/>
    <n v="7.3457629424255433E-2"/>
    <n v="0.16848080143177852"/>
    <m/>
    <m/>
    <m/>
  </r>
  <r>
    <n v="2020"/>
    <n v="18"/>
    <x v="17"/>
    <s v="2"/>
    <n v="203"/>
    <n v="693"/>
    <x v="0"/>
    <s v="MAP_ES"/>
    <x v="0"/>
    <n v="112"/>
    <x v="0"/>
    <n v="45"/>
    <x v="0"/>
    <n v="11"/>
    <n v="10"/>
    <n v="0"/>
    <n v="5.8"/>
    <n v="6.4"/>
    <n v="2.9"/>
    <n v="12"/>
    <n v="10"/>
    <n v="8"/>
    <n v="6.8808594967046144"/>
    <n v="6.89"/>
    <n v="159"/>
    <n v="2394"/>
    <n v="410"/>
    <n v="26"/>
    <n v="15.864178691336976"/>
    <n v="1.3516626629999999"/>
    <m/>
    <m/>
    <n v="2"/>
    <n v="4.2"/>
    <n v="2.1214844159999999"/>
    <n v="1.72"/>
    <m/>
    <m/>
    <m/>
    <m/>
    <n v="0.61660000000000004"/>
    <n v="60"/>
    <n v="30.5"/>
    <n v="29.5"/>
    <n v="679.30572687224662"/>
    <n v="762.67506607929511"/>
    <n v="0.56000000000000005"/>
    <n v="331.3"/>
    <n v="34"/>
    <n v="190.6"/>
    <n v="30.5"/>
    <n v="301.56744029599736"/>
    <n v="6944.29"/>
    <n v="7796.5437727272729"/>
    <n v="14.7"/>
    <n v="0.15"/>
    <n v="12.1"/>
    <n v="59"/>
    <n v="36"/>
    <n v="4.5"/>
    <n v="65.205555555555563"/>
    <n v="66.260905587668603"/>
    <n v="3975.6543352601161"/>
    <n v="4465.3826647398846"/>
    <n v="4.46"/>
    <n v="4.1100000000000003"/>
    <n v="0.32300000000000001"/>
    <n v="2.65"/>
    <n v="0.34799999999999998"/>
    <n v="27.919465374449338"/>
    <n v="2.1941574977973568"/>
    <n v="18.001601762114536"/>
    <n v="2.3639839295154181"/>
    <n v="31.345945215859029"/>
    <n v="2.4634404634361236"/>
    <n v="20.210889251101321"/>
    <n v="2.6541092299559468"/>
    <n v="2.02"/>
    <n v="0.184"/>
    <n v="1.1499999999999999"/>
    <n v="0.17899999999999999"/>
    <n v="0.56999999999999995"/>
    <n v="7.3999999999999996E-2"/>
    <n v="0.95"/>
    <n v="7.6999999999999999E-2"/>
    <n v="39.582452999999994"/>
    <n v="5.1387745999999996"/>
    <n v="65.970754999999997"/>
    <n v="5.3471032999999997"/>
    <n v="44.44029950454545"/>
    <n v="5.7694423918181812"/>
    <n v="74.067165840909084"/>
    <n v="6.003338705"/>
    <n v="1.47"/>
    <n v="0.34599999999999997"/>
    <n v="0.32"/>
    <n v="0.10199999999999999"/>
    <n v="58.442118728323706"/>
    <n v="13.755763999999999"/>
    <n v="12.722093872832373"/>
    <n v="4.0551674219653178"/>
    <n v="65.614560572254348"/>
    <n v="15.443971400000001"/>
    <n v="14.283441757225436"/>
    <n v="4.5528470601156066"/>
    <n v="0.58418467526895823"/>
    <n v="0.78715450560652389"/>
    <n v="16.304059216441885"/>
    <n v="9.4520306484848507E-2"/>
    <n v="0.21678969377258833"/>
    <n v="0.41389518728323699"/>
    <n v="-24.556121387283216"/>
    <n v="-1.8787390454545451E-2"/>
  </r>
  <r>
    <n v="2020"/>
    <n v="18"/>
    <x v="17"/>
    <s v="2"/>
    <n v="204"/>
    <n v="694"/>
    <x v="5"/>
    <s v="MAP_AS"/>
    <x v="0"/>
    <n v="112"/>
    <x v="0"/>
    <n v="45"/>
    <x v="0"/>
    <n v="11"/>
    <n v="10"/>
    <n v="0"/>
    <n v="5.8"/>
    <n v="6.4"/>
    <n v="2.9"/>
    <n v="12"/>
    <n v="10"/>
    <n v="8"/>
    <n v="6.8808594967046144"/>
    <n v="6.89"/>
    <n v="159"/>
    <n v="2394"/>
    <n v="410"/>
    <n v="26"/>
    <n v="15.864178691336976"/>
    <n v="1.3516626629999999"/>
    <m/>
    <m/>
    <n v="2"/>
    <n v="4.2"/>
    <n v="2.1214844159999999"/>
    <n v="1.72"/>
    <m/>
    <m/>
    <m/>
    <m/>
    <n v="0.63009999999999999"/>
    <n v="58.2"/>
    <n v="30.5"/>
    <n v="27.700000000000003"/>
    <n v="637.85656387665199"/>
    <n v="716.13896035242283"/>
    <n v="0.76"/>
    <n v="373.7"/>
    <n v="34"/>
    <n v="187.6"/>
    <n v="30.5"/>
    <n v="351.47483073299975"/>
    <n v="8093.52"/>
    <n v="9086.8156363636372"/>
    <n v="18.149999999999999"/>
    <n v="0.15"/>
    <n v="12.7"/>
    <n v="59"/>
    <n v="36"/>
    <n v="4.5"/>
    <n v="80.666666666666671"/>
    <n v="81.412716763005776"/>
    <n v="4884.7630057803462"/>
    <n v="5486.4769942196526"/>
    <n v="5.48"/>
    <n v="3.99"/>
    <n v="0.26300000000000001"/>
    <n v="3.19"/>
    <n v="0.38600000000000001"/>
    <n v="25.450476898678417"/>
    <n v="1.6775627629955947"/>
    <n v="20.347624387665196"/>
    <n v="2.4621263365638768"/>
    <n v="28.57394451806168"/>
    <n v="1.8834454657268722"/>
    <n v="22.84483283524229"/>
    <n v="2.7642963869603525"/>
    <n v="2.67"/>
    <n v="0.214"/>
    <n v="1.22"/>
    <n v="0.221"/>
    <n v="0.79"/>
    <n v="0.08"/>
    <n v="1.05"/>
    <n v="8.5000000000000006E-2"/>
    <n v="63.938808000000009"/>
    <n v="6.4748160000000006"/>
    <n v="84.981960000000015"/>
    <n v="6.8794920000000008"/>
    <n v="71.785843527272732"/>
    <n v="7.2694525090909101"/>
    <n v="95.411564181818193"/>
    <n v="7.7237932909090921"/>
    <n v="1.53"/>
    <n v="0.31"/>
    <n v="0.32"/>
    <n v="0.111"/>
    <n v="74.736873988439299"/>
    <n v="15.142765317919073"/>
    <n v="15.631241618497109"/>
    <n v="5.4220869364161848"/>
    <n v="83.909126705202311"/>
    <n v="17.001195606936413"/>
    <n v="17.549621271676301"/>
    <n v="6.087524878612717"/>
    <n v="0.74706628389900886"/>
    <n v="0.86652373124038795"/>
    <n v="38.995044315992281"/>
    <n v="0.16245884702282939"/>
    <n v="0.37261203445603075"/>
    <n v="0.55341135260115604"/>
    <n v="68.270635838150241"/>
    <n v="0.13761757190082655"/>
  </r>
  <r>
    <n v="2020"/>
    <n v="18"/>
    <x v="17"/>
    <s v="2"/>
    <n v="205"/>
    <n v="695"/>
    <x v="1"/>
    <s v="MAP"/>
    <x v="0"/>
    <n v="112"/>
    <x v="1"/>
    <n v="90"/>
    <x v="1"/>
    <n v="0"/>
    <n v="10"/>
    <n v="0"/>
    <n v="5.8"/>
    <n v="6.4"/>
    <n v="2.9"/>
    <n v="12"/>
    <n v="10"/>
    <n v="8"/>
    <n v="6.8808594967046144"/>
    <n v="6.89"/>
    <n v="159"/>
    <n v="2394"/>
    <n v="410"/>
    <n v="26"/>
    <n v="15.864178691336976"/>
    <n v="1.3516626629999999"/>
    <m/>
    <m/>
    <n v="2"/>
    <n v="4.2"/>
    <n v="2.1214844159999999"/>
    <n v="1.72"/>
    <m/>
    <m/>
    <m/>
    <m/>
    <n v="0.65190000000000003"/>
    <n v="83.8"/>
    <n v="30.5"/>
    <n v="53.3"/>
    <n v="1227.3557709251099"/>
    <n v="1377.9857973568278"/>
    <n v="0.6"/>
    <n v="313.39999999999998"/>
    <n v="34"/>
    <n v="165"/>
    <n v="30.5"/>
    <n v="288.83321403006448"/>
    <n v="6651.05"/>
    <n v="7467.3152272727284"/>
    <n v="14.15"/>
    <n v="0.15"/>
    <n v="12.9"/>
    <n v="58.4"/>
    <n v="36"/>
    <n v="4.5"/>
    <n v="62.740740740740748"/>
    <n v="63.175936630271899"/>
    <n v="3790.5561978163141"/>
    <n v="4257.4838021836877"/>
    <n v="4.26"/>
    <n v="3.94"/>
    <n v="0.58299999999999996"/>
    <n v="2.97"/>
    <n v="0.35099999999999998"/>
    <n v="48.357817374449326"/>
    <n v="7.1554841444933901"/>
    <n v="36.452466396475764"/>
    <n v="4.3080187559471357"/>
    <n v="54.292640415859012"/>
    <n v="8.0336571985903067"/>
    <n v="40.926178181497789"/>
    <n v="4.8367301487224656"/>
    <n v="1.83"/>
    <n v="0.192"/>
    <n v="1.2"/>
    <n v="0.161"/>
    <n v="0.69"/>
    <n v="0.105"/>
    <n v="1.02"/>
    <n v="9.0999999999999998E-2"/>
    <n v="45.892245000000003"/>
    <n v="6.9836024999999999"/>
    <n v="67.840710000000001"/>
    <n v="6.0524554999999998"/>
    <n v="51.524475068181822"/>
    <n v="7.8406809886363638"/>
    <n v="76.166615318181812"/>
    <n v="6.7952568568181819"/>
    <n v="1.48"/>
    <n v="0.35599999999999998"/>
    <n v="0.35"/>
    <n v="0.1"/>
    <n v="56.100231727681454"/>
    <n v="13.494380064226078"/>
    <n v="13.266946692357099"/>
    <n v="3.790556197816314"/>
    <n v="62.985260166987814"/>
    <n v="15.150508526653825"/>
    <n v="14.895162877328197"/>
    <n v="4.2557608220937704"/>
    <n v="0.56077528274938571"/>
    <n v="0.38609858630616267"/>
    <n v="5.8420422464854207"/>
    <n v="6.7013216836557629E-2"/>
    <n v="0.15370003861595788"/>
    <m/>
    <m/>
    <m/>
  </r>
  <r>
    <n v="2020"/>
    <n v="18"/>
    <x v="17"/>
    <s v="2"/>
    <n v="206"/>
    <n v="696"/>
    <x v="3"/>
    <s v="MESZ"/>
    <x v="0"/>
    <n v="112"/>
    <x v="0"/>
    <n v="45"/>
    <x v="0"/>
    <n v="11"/>
    <n v="10"/>
    <n v="0"/>
    <n v="5.8"/>
    <n v="6.4"/>
    <n v="2.9"/>
    <n v="12"/>
    <n v="10"/>
    <n v="8"/>
    <n v="6.8808594967046144"/>
    <n v="6.89"/>
    <n v="159"/>
    <n v="2394"/>
    <n v="410"/>
    <n v="26"/>
    <n v="15.864178691336976"/>
    <n v="1.3516626629999999"/>
    <m/>
    <m/>
    <n v="2"/>
    <n v="4.2"/>
    <n v="2.1214844159999999"/>
    <n v="1.72"/>
    <m/>
    <m/>
    <m/>
    <m/>
    <n v="0.61229999999999996"/>
    <n v="67.599999999999994"/>
    <n v="30.5"/>
    <n v="37.099999999999994"/>
    <n v="854.31330396475755"/>
    <n v="959.16084581497785"/>
    <n v="0.88"/>
    <n v="336.6"/>
    <n v="34"/>
    <n v="180.8"/>
    <n v="30.5"/>
    <n v="437.09187045604756"/>
    <n v="10065.049999999999"/>
    <n v="11300.306136363637"/>
    <n v="17.7"/>
    <n v="0.15"/>
    <n v="13"/>
    <n v="59.5"/>
    <n v="36"/>
    <n v="4.5"/>
    <n v="78.65000000000002"/>
    <n v="79.104624277456665"/>
    <n v="4746.2774566474"/>
    <n v="5330.9325433526028"/>
    <n v="5.33"/>
    <n v="4.17"/>
    <n v="0.40899999999999997"/>
    <n v="3.05"/>
    <n v="0.41599999999999998"/>
    <n v="35.624864775330394"/>
    <n v="3.4941414132158584"/>
    <n v="26.056555770925105"/>
    <n v="3.553943344493391"/>
    <n v="39.99700727048458"/>
    <n v="3.9229678593832591"/>
    <n v="29.254405797356821"/>
    <n v="3.9901091185903068"/>
    <n v="3.04"/>
    <n v="0.20799999999999999"/>
    <n v="1.17"/>
    <n v="0.23200000000000001"/>
    <n v="0.79"/>
    <n v="9.7000000000000003E-2"/>
    <n v="1.05"/>
    <n v="7.9000000000000001E-2"/>
    <n v="79.513895000000005"/>
    <n v="9.7630984999999999"/>
    <n v="105.683025"/>
    <n v="7.9513894999999994"/>
    <n v="89.272418477272723"/>
    <n v="10.961296952272727"/>
    <n v="118.65321443181818"/>
    <n v="8.9272418477272719"/>
    <n v="1.56"/>
    <n v="0.26700000000000002"/>
    <n v="0.28999999999999998"/>
    <n v="0.23400000000000001"/>
    <n v="74.041928323699437"/>
    <n v="12.672560809248559"/>
    <n v="13.764204624277459"/>
    <n v="11.106289248554916"/>
    <n v="83.12889225433527"/>
    <n v="14.227829635838154"/>
    <n v="15.453447919075147"/>
    <n v="12.469333838150293"/>
    <n v="0.74011963965818539"/>
    <n v="0.72516970620989563"/>
    <n v="35.538500963391179"/>
    <n v="0.18286947973579734"/>
    <n v="0.41942541223806729"/>
    <n v="1.1335758034682084"/>
    <n v="54.130231213872982"/>
    <n v="0.24702198615702473"/>
  </r>
  <r>
    <n v="2020"/>
    <n v="18"/>
    <x v="17"/>
    <s v="2"/>
    <n v="207"/>
    <n v="697"/>
    <x v="7"/>
    <s v="Urea"/>
    <x v="0"/>
    <n v="112"/>
    <x v="3"/>
    <n v="0"/>
    <x v="1"/>
    <n v="0"/>
    <n v="10"/>
    <n v="0"/>
    <n v="5.8"/>
    <n v="6.4"/>
    <n v="2.9"/>
    <n v="12"/>
    <n v="10"/>
    <n v="8"/>
    <n v="6.8808594967046144"/>
    <n v="6.89"/>
    <n v="159"/>
    <n v="2394"/>
    <n v="410"/>
    <n v="26"/>
    <n v="15.864178691336976"/>
    <n v="1.3516626629999999"/>
    <m/>
    <m/>
    <n v="2"/>
    <n v="4.2"/>
    <n v="2.1214844159999999"/>
    <n v="1.72"/>
    <m/>
    <m/>
    <m/>
    <m/>
    <n v="0.46610000000000001"/>
    <n v="44.5"/>
    <n v="30.5"/>
    <n v="14"/>
    <n v="322.38237885462559"/>
    <n v="361.94748898678421"/>
    <n v="0.57999999999999996"/>
    <n v="340.8"/>
    <n v="34"/>
    <n v="159.69999999999999"/>
    <n v="30.5"/>
    <n v="244.25032594524114"/>
    <n v="5624.43"/>
    <n v="6314.7009545454539"/>
    <n v="13.65"/>
    <n v="0.15"/>
    <n v="13.1"/>
    <n v="59.8"/>
    <n v="36"/>
    <n v="4.5"/>
    <n v="60.500000000000007"/>
    <n v="60.779768786127185"/>
    <n v="3646.7861271676311"/>
    <n v="4096.0038728323707"/>
    <n v="4.09"/>
    <n v="4.17"/>
    <n v="0.20799999999999999"/>
    <n v="2.63"/>
    <n v="0.36199999999999999"/>
    <n v="13.443345198237887"/>
    <n v="0.67055534801762118"/>
    <n v="8.4786565638766529"/>
    <n v="1.1670242114537446"/>
    <n v="15.093210290748901"/>
    <n v="0.75285077709251103"/>
    <n v="9.5192189603524238"/>
    <n v="1.3102499101321587"/>
    <n v="2.94"/>
    <n v="0.188"/>
    <n v="1.3"/>
    <n v="0.22900000000000001"/>
    <n v="0.88"/>
    <n v="0.129"/>
    <n v="1.1200000000000001"/>
    <n v="8.2000000000000003E-2"/>
    <n v="49.494984000000002"/>
    <n v="7.2555147000000009"/>
    <n v="62.99361600000001"/>
    <n v="4.6120326"/>
    <n v="55.569368399999995"/>
    <n v="8.1459642313636369"/>
    <n v="70.724650690909101"/>
    <n v="5.1780547827272727"/>
    <n v="1.83"/>
    <n v="0.25700000000000001"/>
    <n v="0.27"/>
    <n v="0.11700000000000001"/>
    <n v="66.736186127167656"/>
    <n v="9.3722403468208135"/>
    <n v="9.8463225433526045"/>
    <n v="4.2667397687861284"/>
    <n v="74.926536242774588"/>
    <n v="10.522469843930642"/>
    <n v="11.054734855491334"/>
    <n v="4.7903851040462442"/>
    <n v="0.66709178362648358"/>
    <m/>
    <m/>
    <m/>
    <m/>
    <m/>
    <m/>
    <m/>
  </r>
  <r>
    <n v="2020"/>
    <n v="18"/>
    <x v="17"/>
    <s v="2"/>
    <n v="208"/>
    <n v="698"/>
    <x v="8"/>
    <s v="MES10"/>
    <x v="0"/>
    <n v="112"/>
    <x v="0"/>
    <n v="45"/>
    <x v="0"/>
    <n v="11"/>
    <n v="10"/>
    <n v="0"/>
    <n v="5.8"/>
    <n v="6.4"/>
    <n v="2.9"/>
    <n v="12"/>
    <n v="10"/>
    <n v="8"/>
    <n v="6.8808594967046144"/>
    <n v="6.89"/>
    <n v="159"/>
    <n v="2394"/>
    <n v="410"/>
    <n v="26"/>
    <n v="15.864178691336976"/>
    <n v="1.3516626629999999"/>
    <m/>
    <m/>
    <n v="2"/>
    <n v="4.2"/>
    <n v="2.1214844159999999"/>
    <n v="1.72"/>
    <m/>
    <m/>
    <m/>
    <m/>
    <n v="0.6633"/>
    <n v="72.599999999999994"/>
    <n v="30.5"/>
    <n v="42.099999999999994"/>
    <n v="969.44986784140951"/>
    <n v="1088.4278061674008"/>
    <n v="0.6"/>
    <n v="323.10000000000002"/>
    <n v="34"/>
    <n v="170.1"/>
    <n v="30.5"/>
    <n v="289.72673815288823"/>
    <n v="6671.63"/>
    <n v="7490.4209545454542"/>
    <n v="16.75"/>
    <n v="0.15"/>
    <n v="12.7"/>
    <n v="59.1"/>
    <n v="36"/>
    <n v="4.5"/>
    <n v="74.392592592592607"/>
    <n v="75.080616570327564"/>
    <n v="4504.8369942196541"/>
    <n v="5059.7510057803474"/>
    <n v="5.0599999999999996"/>
    <n v="3.98"/>
    <n v="0.376"/>
    <n v="3.02"/>
    <n v="0.40899999999999997"/>
    <n v="38.584104740088101"/>
    <n v="3.6451315030836997"/>
    <n v="29.27738600881057"/>
    <n v="3.9650499594713646"/>
    <n v="43.319426685462545"/>
    <n v="4.092488551189426"/>
    <n v="32.870519746255503"/>
    <n v="4.4516697272246688"/>
    <n v="2.42"/>
    <n v="0.17399999999999999"/>
    <n v="1.1299999999999999"/>
    <n v="0.20599999999999999"/>
    <n v="0.49"/>
    <n v="9.2999999999999999E-2"/>
    <n v="1.1100000000000001"/>
    <n v="6.9000000000000006E-2"/>
    <n v="32.690987"/>
    <n v="6.2046158999999994"/>
    <n v="74.055092999999999"/>
    <n v="4.6034247000000006"/>
    <n v="36.703062677272726"/>
    <n v="6.9660914877272715"/>
    <n v="83.143672595454547"/>
    <n v="5.168390458636364"/>
    <n v="1.64"/>
    <n v="0.26400000000000001"/>
    <n v="0.27"/>
    <n v="0.104"/>
    <n v="73.879326705202317"/>
    <n v="11.892769664739888"/>
    <n v="12.163059884393066"/>
    <n v="4.6850304739884399"/>
    <n v="82.946334982658954"/>
    <n v="13.352336850867056"/>
    <n v="13.655799052023124"/>
    <n v="5.2600114867052037"/>
    <n v="0.73849428151294905"/>
    <n v="0.6805472401053545"/>
    <n v="29.512244572896613"/>
    <n v="7.4631740857651688E-2"/>
    <n v="0.17117371756342131"/>
    <n v="0.47818286242774577"/>
    <n v="29.477364161849767"/>
    <n v="-9.4691776487603269E-2"/>
  </r>
  <r>
    <n v="2020"/>
    <n v="18"/>
    <x v="17"/>
    <s v="2"/>
    <n v="209"/>
    <n v="699"/>
    <x v="9"/>
    <s v="MAP_AS"/>
    <x v="0"/>
    <n v="112"/>
    <x v="0"/>
    <n v="45"/>
    <x v="2"/>
    <n v="45"/>
    <n v="10"/>
    <n v="0"/>
    <n v="5.8"/>
    <n v="6.4"/>
    <n v="2.9"/>
    <n v="12"/>
    <n v="10"/>
    <n v="8"/>
    <n v="6.8808594967046144"/>
    <n v="6.89"/>
    <n v="159"/>
    <n v="2394"/>
    <n v="410"/>
    <n v="26"/>
    <n v="15.864178691336976"/>
    <n v="1.3516626629999999"/>
    <m/>
    <m/>
    <n v="2"/>
    <n v="4.2"/>
    <n v="2.1214844159999999"/>
    <n v="1.72"/>
    <m/>
    <m/>
    <m/>
    <m/>
    <n v="0.65739999999999998"/>
    <n v="67.8"/>
    <n v="30.5"/>
    <n v="37.299999999999997"/>
    <n v="858.91876651982363"/>
    <n v="964.33152422907472"/>
    <n v="0.86"/>
    <n v="301.5"/>
    <n v="34"/>
    <n v="156.1"/>
    <n v="30.5"/>
    <n v="403.79813084112146"/>
    <n v="9298.39"/>
    <n v="10439.556045454545"/>
    <n v="16.7"/>
    <n v="0.15"/>
    <n v="12.9"/>
    <n v="59.7"/>
    <n v="36"/>
    <n v="4.5"/>
    <n v="74.168518518518525"/>
    <n v="74.682982230785697"/>
    <n v="4480.9789338471419"/>
    <n v="5032.9540661528581"/>
    <n v="5.03"/>
    <n v="4.71"/>
    <n v="0.432"/>
    <n v="3.12"/>
    <n v="0.46700000000000003"/>
    <n v="40.455073903083694"/>
    <n v="3.710529071365638"/>
    <n v="26.7982655154185"/>
    <n v="4.0111506396475765"/>
    <n v="45.420014791189423"/>
    <n v="4.1659121846696028"/>
    <n v="30.087143555947133"/>
    <n v="4.5034282181497796"/>
    <n v="2.66"/>
    <n v="0.17799999999999999"/>
    <n v="1.1100000000000001"/>
    <n v="0.25"/>
    <n v="0.7"/>
    <n v="9.0999999999999998E-2"/>
    <n v="1.07"/>
    <n v="9.2999999999999999E-2"/>
    <n v="65.088729999999984"/>
    <n v="8.4615349000000002"/>
    <n v="99.492773"/>
    <n v="8.6475026999999987"/>
    <n v="73.076892318181805"/>
    <n v="9.4999960013636358"/>
    <n v="111.70324968636363"/>
    <n v="9.7087871222727262"/>
    <n v="1.6"/>
    <n v="0.28499999999999998"/>
    <n v="0.28999999999999998"/>
    <n v="0.109"/>
    <n v="71.695662941554275"/>
    <n v="12.770789961464352"/>
    <n v="12.99483890815671"/>
    <n v="4.8842670378933848"/>
    <n v="80.494676120745027"/>
    <n v="14.338114184007704"/>
    <n v="14.589660046885035"/>
    <n v="5.4836998107257555"/>
    <n v="0.71666648104265107"/>
    <n v="0.73079073312985232"/>
    <n v="28.916757025619074"/>
    <n v="0.15284689300825202"/>
    <n v="0.3505662683675505"/>
    <n v="0.12185999579390568"/>
    <n v="6.6100903589524025"/>
    <n v="7.775082493939392E-2"/>
  </r>
  <r>
    <n v="2020"/>
    <n v="18"/>
    <x v="17"/>
    <s v="2"/>
    <n v="210"/>
    <n v="700"/>
    <x v="4"/>
    <s v="Check"/>
    <x v="1"/>
    <n v="0"/>
    <x v="3"/>
    <n v="0"/>
    <x v="1"/>
    <n v="0"/>
    <n v="10"/>
    <n v="0"/>
    <n v="5.8"/>
    <n v="6.4"/>
    <n v="2.9"/>
    <n v="12"/>
    <n v="10"/>
    <n v="8"/>
    <n v="6.8808594967046144"/>
    <n v="6.89"/>
    <n v="159"/>
    <n v="2394"/>
    <n v="410"/>
    <n v="26"/>
    <n v="15.864178691336976"/>
    <n v="1.3516626629999999"/>
    <m/>
    <m/>
    <n v="2"/>
    <n v="4.2"/>
    <n v="2.1214844159999999"/>
    <n v="1.72"/>
    <m/>
    <m/>
    <m/>
    <m/>
    <n v="0.38450000000000001"/>
    <n v="44.3"/>
    <n v="30.5"/>
    <n v="13.799999999999997"/>
    <n v="317.77691629955939"/>
    <n v="356.77681057268711"/>
    <n v="0.32"/>
    <n v="238.5"/>
    <n v="34"/>
    <n v="121.3"/>
    <n v="30.5"/>
    <n v="142.08312958435206"/>
    <n v="3271.79"/>
    <n v="3673.3278636363634"/>
    <n v="8.15"/>
    <n v="0.15"/>
    <n v="12.7"/>
    <n v="59.1"/>
    <n v="36"/>
    <n v="4.5"/>
    <n v="35.851851851851855"/>
    <n v="36.183429672447019"/>
    <n v="2171.0057803468212"/>
    <n v="2438.4342196531798"/>
    <n v="2.44"/>
    <n v="3.23"/>
    <n v="0.20399999999999999"/>
    <n v="2.41"/>
    <n v="0.252"/>
    <n v="10.264194396475769"/>
    <n v="0.64826490925110103"/>
    <n v="7.6584236828193815"/>
    <n v="0.80079782907488972"/>
    <n v="11.523890981497795"/>
    <n v="0.72782469356828161"/>
    <n v="8.5983211348017594"/>
    <n v="0.89907756264317162"/>
    <n v="2.09"/>
    <n v="0.17799999999999999"/>
    <n v="1.38"/>
    <n v="0.187"/>
    <n v="0.57999999999999996"/>
    <n v="0.17499999999999999"/>
    <n v="1.01"/>
    <n v="7.3999999999999996E-2"/>
    <n v="18.976381999999997"/>
    <n v="5.7256324999999997"/>
    <n v="33.045079000000001"/>
    <n v="2.4211245999999997"/>
    <n v="21.305301609090908"/>
    <n v="6.4283237613636359"/>
    <n v="37.100611422727276"/>
    <n v="2.7182626190909089"/>
    <n v="1.5"/>
    <n v="0.30199999999999999"/>
    <n v="0.28999999999999998"/>
    <n v="0.10100000000000001"/>
    <n v="32.565086705202319"/>
    <n v="6.5564374566474006"/>
    <n v="6.2959167630057813"/>
    <n v="2.1927158381502894"/>
    <n v="36.561710982658965"/>
    <n v="7.3610911445086726"/>
    <n v="7.0685974566473995"/>
    <n v="2.4618218728323704"/>
    <m/>
    <m/>
    <m/>
    <m/>
    <m/>
    <m/>
    <m/>
    <m/>
  </r>
  <r>
    <n v="2020"/>
    <n v="18"/>
    <x v="17"/>
    <s v="3"/>
    <n v="301"/>
    <n v="701"/>
    <x v="7"/>
    <s v="Urea"/>
    <x v="0"/>
    <n v="112"/>
    <x v="3"/>
    <n v="0"/>
    <x v="1"/>
    <n v="0"/>
    <n v="10"/>
    <n v="0"/>
    <n v="5.5"/>
    <n v="6.2"/>
    <n v="3"/>
    <n v="12"/>
    <n v="10"/>
    <n v="9"/>
    <n v="7.6315969143199522"/>
    <n v="6.42"/>
    <n v="158"/>
    <n v="2294"/>
    <n v="392"/>
    <n v="24"/>
    <n v="15.204777346257879"/>
    <n v="0.80658438600000004"/>
    <m/>
    <m/>
    <n v="2.6"/>
    <n v="4.5999999999999996"/>
    <n v="1.6664091519999999"/>
    <n v="2.2400000000000002"/>
    <m/>
    <m/>
    <m/>
    <m/>
    <n v="0.46360000000000001"/>
    <n v="49.7"/>
    <n v="30.5"/>
    <n v="19.200000000000003"/>
    <n v="442.12440528634363"/>
    <n v="496.385127753304"/>
    <n v="0.42"/>
    <n v="301.8"/>
    <n v="34"/>
    <n v="159.30000000000001"/>
    <n v="30.5"/>
    <n v="202.00149365197908"/>
    <n v="4651.55"/>
    <n v="5222.4220454545457"/>
    <n v="12.95"/>
    <n v="0.15"/>
    <n v="12.9"/>
    <n v="59.7"/>
    <n v="36"/>
    <n v="4.5"/>
    <n v="57.36296296296296"/>
    <n v="57.760856347677155"/>
    <n v="3465.6513808606292"/>
    <n v="3892.55661913937"/>
    <n v="3.89"/>
    <n v="3.48"/>
    <n v="0.17199999999999999"/>
    <n v="2.25"/>
    <n v="0.26900000000000002"/>
    <n v="15.385929303964756"/>
    <n v="0.76045397709251106"/>
    <n v="9.9477991189427311"/>
    <n v="1.1893146502202645"/>
    <n v="17.274202445814975"/>
    <n v="0.85378241973568292"/>
    <n v="11.168665374449338"/>
    <n v="1.3352759936563878"/>
    <n v="2.79"/>
    <n v="0.17399999999999999"/>
    <n v="1.24"/>
    <n v="0.21099999999999999"/>
    <n v="0.64"/>
    <n v="8.5999999999999993E-2"/>
    <n v="1.01"/>
    <n v="6.4000000000000001E-2"/>
    <n v="29.769920000000003"/>
    <n v="4.0003330000000004"/>
    <n v="46.980654999999999"/>
    <n v="2.9769920000000005"/>
    <n v="33.423501090909092"/>
    <n v="4.4912829590909098"/>
    <n v="52.746462659090909"/>
    <n v="3.3423501090909098"/>
    <n v="1.79"/>
    <n v="0.23699999999999999"/>
    <n v="0.24"/>
    <n v="0.11"/>
    <n v="62.035159717405257"/>
    <n v="8.2135937726396904"/>
    <n v="8.3175633140655094"/>
    <n v="3.8122165189466921"/>
    <n v="69.648565682723174"/>
    <n v="9.2216257356454712"/>
    <n v="9.3383551753371847"/>
    <n v="4.2800794553628769"/>
    <n v="0.62010054432210027"/>
    <m/>
    <m/>
    <m/>
    <m/>
    <m/>
    <m/>
    <m/>
  </r>
  <r>
    <n v="2020"/>
    <n v="18"/>
    <x v="17"/>
    <s v="3"/>
    <n v="302"/>
    <n v="702"/>
    <x v="4"/>
    <s v="Check"/>
    <x v="1"/>
    <n v="0"/>
    <x v="3"/>
    <n v="0"/>
    <x v="1"/>
    <n v="0"/>
    <n v="10"/>
    <n v="0"/>
    <n v="5.5"/>
    <n v="6.2"/>
    <n v="3"/>
    <n v="12"/>
    <n v="10"/>
    <n v="9"/>
    <n v="7.6315969143199522"/>
    <n v="6.42"/>
    <n v="158"/>
    <n v="2294"/>
    <n v="392"/>
    <n v="24"/>
    <n v="15.204777346257879"/>
    <n v="0.80658438600000004"/>
    <m/>
    <m/>
    <n v="2.6"/>
    <n v="4.5999999999999996"/>
    <n v="1.6664091519999999"/>
    <n v="2.2400000000000002"/>
    <m/>
    <m/>
    <m/>
    <m/>
    <n v="0.39340000000000003"/>
    <n v="48.4"/>
    <n v="30.5"/>
    <n v="17.899999999999999"/>
    <n v="412.18889867841403"/>
    <n v="462.77571806167396"/>
    <n v="0.32"/>
    <n v="220"/>
    <n v="34"/>
    <n v="112"/>
    <n v="30.5"/>
    <n v="140.21505376344086"/>
    <n v="3228.78"/>
    <n v="3625.0393636363638"/>
    <n v="8.5500000000000007"/>
    <n v="0.15"/>
    <n v="12.8"/>
    <n v="58.7"/>
    <n v="36"/>
    <n v="4.5"/>
    <n v="37.644444444444453"/>
    <n v="37.949081567116252"/>
    <n v="2276.9448940269749"/>
    <n v="2557.423105973025"/>
    <n v="2.56"/>
    <n v="3"/>
    <n v="0.25"/>
    <n v="2.88"/>
    <n v="0.311"/>
    <n v="12.365666960352421"/>
    <n v="1.0304722466960352"/>
    <n v="11.871040281938324"/>
    <n v="1.2819074748898676"/>
    <n v="13.883271541850219"/>
    <n v="1.156939295154185"/>
    <n v="13.327940680176209"/>
    <n v="1.4392324831718057"/>
    <n v="2.15"/>
    <n v="0.19"/>
    <n v="1.3"/>
    <n v="0.186"/>
    <n v="0.42"/>
    <n v="0.108"/>
    <n v="1.08"/>
    <n v="5.5E-2"/>
    <n v="13.560876"/>
    <n v="3.4870824000000002"/>
    <n v="34.870824000000006"/>
    <n v="1.7758290000000003"/>
    <n v="15.225165327272729"/>
    <n v="3.9150425127272732"/>
    <n v="39.150425127272733"/>
    <n v="1.9937716500000005"/>
    <n v="1.53"/>
    <n v="0.34499999999999997"/>
    <n v="0.32"/>
    <n v="9.9000000000000005E-2"/>
    <n v="34.83725687861272"/>
    <n v="7.8554598843930634"/>
    <n v="7.2862236608863205"/>
    <n v="2.2541754450867053"/>
    <n v="39.112738404624281"/>
    <n v="8.8195390520231207"/>
    <n v="8.1804420192678222"/>
    <n v="2.530824249710983"/>
    <m/>
    <m/>
    <m/>
    <m/>
    <m/>
    <m/>
    <m/>
    <m/>
  </r>
  <r>
    <n v="2020"/>
    <n v="18"/>
    <x v="17"/>
    <s v="3"/>
    <n v="303"/>
    <n v="703"/>
    <x v="5"/>
    <s v="MAP_AS"/>
    <x v="0"/>
    <n v="112"/>
    <x v="0"/>
    <n v="45"/>
    <x v="0"/>
    <n v="11"/>
    <n v="10"/>
    <n v="0"/>
    <n v="5.5"/>
    <n v="6.2"/>
    <n v="3"/>
    <n v="12"/>
    <n v="10"/>
    <n v="9"/>
    <n v="7.6315969143199522"/>
    <n v="6.42"/>
    <n v="158"/>
    <n v="2294"/>
    <n v="392"/>
    <n v="24"/>
    <n v="15.204777346257879"/>
    <n v="0.80658438600000004"/>
    <m/>
    <m/>
    <n v="2.6"/>
    <n v="4.5999999999999996"/>
    <n v="1.6664091519999999"/>
    <n v="2.2400000000000002"/>
    <m/>
    <m/>
    <m/>
    <m/>
    <n v="0.62229999999999996"/>
    <n v="73.3"/>
    <n v="30.5"/>
    <n v="42.8"/>
    <n v="985.56898678414086"/>
    <n v="1106.52518061674"/>
    <n v="0.62"/>
    <n v="305.89999999999998"/>
    <n v="34"/>
    <n v="162.69999999999999"/>
    <n v="30.5"/>
    <n v="301.4490621552041"/>
    <n v="6941.56"/>
    <n v="7793.4787272727272"/>
    <n v="13.3"/>
    <n v="0.15"/>
    <n v="13"/>
    <n v="58.5"/>
    <n v="36"/>
    <n v="4.5"/>
    <n v="58.931481481481484"/>
    <n v="59.272125883108544"/>
    <n v="3556.3275529865127"/>
    <n v="3994.4024470134873"/>
    <n v="3.99"/>
    <n v="4.12"/>
    <n v="0.378"/>
    <n v="2.98"/>
    <n v="0.35599999999999998"/>
    <n v="40.605442255506603"/>
    <n v="3.7254507700440525"/>
    <n v="29.369955806167397"/>
    <n v="3.5086255929515411"/>
    <n v="45.588837441409687"/>
    <n v="4.1826651827312773"/>
    <n v="32.974450382378848"/>
    <n v="3.9392296429955942"/>
    <n v="2.3199999999999998"/>
    <n v="0.17799999999999999"/>
    <n v="1.1000000000000001"/>
    <n v="0.19600000000000001"/>
    <n v="0.62"/>
    <n v="9.7000000000000003E-2"/>
    <n v="0.87"/>
    <n v="5.8999999999999997E-2"/>
    <n v="43.037672000000001"/>
    <n v="6.7333132000000004"/>
    <n v="60.391571999999996"/>
    <n v="4.0955203999999998"/>
    <n v="48.319568109090916"/>
    <n v="7.559674365454546"/>
    <n v="67.803264927272721"/>
    <n v="4.5981524490909091"/>
    <n v="1.46"/>
    <n v="0.33200000000000002"/>
    <n v="0.32"/>
    <n v="0.106"/>
    <n v="51.922382273603084"/>
    <n v="11.807007475915222"/>
    <n v="11.380248169556841"/>
    <n v="3.7697072061657035"/>
    <n v="58.294674643545278"/>
    <n v="13.256049302504818"/>
    <n v="12.776914990366091"/>
    <n v="4.2323530905587674"/>
    <n v="0.51901369573370948"/>
    <n v="0.67563961786466964"/>
    <n v="5.8378321558552768"/>
    <n v="8.568274817687474E-2"/>
    <n v="0.1965200646258595"/>
    <n v="0.38475937186897885"/>
    <n v="-67.372504816955697"/>
    <n v="-0.14653159553719008"/>
  </r>
  <r>
    <n v="2020"/>
    <n v="18"/>
    <x v="17"/>
    <s v="3"/>
    <n v="304"/>
    <n v="704"/>
    <x v="6"/>
    <s v="MAP"/>
    <x v="0"/>
    <n v="112"/>
    <x v="0"/>
    <n v="45"/>
    <x v="1"/>
    <n v="0"/>
    <n v="10"/>
    <n v="0"/>
    <n v="5.5"/>
    <n v="6.2"/>
    <n v="3"/>
    <n v="12"/>
    <n v="10"/>
    <n v="9"/>
    <n v="7.6315969143199522"/>
    <n v="6.42"/>
    <n v="158"/>
    <n v="2294"/>
    <n v="392"/>
    <n v="24"/>
    <n v="15.204777346257879"/>
    <n v="0.80658438600000004"/>
    <m/>
    <m/>
    <n v="2.6"/>
    <n v="4.5999999999999996"/>
    <n v="1.6664091519999999"/>
    <n v="2.2400000000000002"/>
    <m/>
    <m/>
    <m/>
    <m/>
    <n v="0.60240000000000005"/>
    <n v="68.5"/>
    <n v="30.5"/>
    <n v="38"/>
    <n v="875.0378854625551"/>
    <n v="982.42889867841416"/>
    <n v="0.57999999999999996"/>
    <n v="356.5"/>
    <n v="34"/>
    <n v="191.6"/>
    <n v="30.5"/>
    <n v="289.73023255813951"/>
    <n v="6671.71"/>
    <n v="7490.5107727272725"/>
    <n v="16.100000000000001"/>
    <n v="0.15"/>
    <n v="12.6"/>
    <n v="59.9"/>
    <n v="36"/>
    <n v="4.5"/>
    <n v="71.479629629629642"/>
    <n v="72.22334831941771"/>
    <n v="4333.4008991650626"/>
    <n v="4867.1971008349401"/>
    <n v="4.87"/>
    <n v="4.5999999999999996"/>
    <n v="0.44400000000000001"/>
    <n v="2.96"/>
    <n v="0.33300000000000002"/>
    <n v="40.251742731277531"/>
    <n v="3.8851682114537449"/>
    <n v="25.901121409691633"/>
    <n v="2.9138761585903086"/>
    <n v="45.191729339207043"/>
    <n v="4.3619843101321596"/>
    <n v="29.07989540088106"/>
    <n v="3.2714882325991188"/>
    <n v="3.13"/>
    <n v="0.224"/>
    <n v="1.07"/>
    <n v="0.222"/>
    <n v="0.62"/>
    <n v="9.8000000000000004E-2"/>
    <n v="0.97"/>
    <n v="6.3E-2"/>
    <n v="41.364601999999998"/>
    <n v="6.5382758000000001"/>
    <n v="64.715586999999999"/>
    <n v="4.2031773000000001"/>
    <n v="46.441166790909087"/>
    <n v="7.3407005572727266"/>
    <n v="72.657954495454547"/>
    <n v="4.7190217868181819"/>
    <n v="1.82"/>
    <n v="0.26400000000000001"/>
    <n v="0.25"/>
    <n v="0.114"/>
    <n v="78.867896364804139"/>
    <n v="11.440178373795765"/>
    <n v="10.833502247912657"/>
    <n v="4.9400770250481711"/>
    <n v="88.547138191393728"/>
    <n v="12.844200265125245"/>
    <n v="12.163068432883756"/>
    <n v="5.5463592053949924"/>
    <n v="0.78835978964413678"/>
    <n v="0.6546483315558228"/>
    <n v="25.233268907443119"/>
    <n v="7.1664462719954886E-2"/>
    <n v="0.16436803376136441"/>
    <m/>
    <m/>
    <m/>
  </r>
  <r>
    <n v="2020"/>
    <n v="18"/>
    <x v="17"/>
    <s v="3"/>
    <n v="305"/>
    <n v="705"/>
    <x v="2"/>
    <s v="MAP"/>
    <x v="0"/>
    <n v="112"/>
    <x v="2"/>
    <n v="135"/>
    <x v="1"/>
    <n v="0"/>
    <n v="10"/>
    <n v="0"/>
    <n v="5.5"/>
    <n v="6.2"/>
    <n v="3"/>
    <n v="12"/>
    <n v="10"/>
    <n v="9"/>
    <n v="7.6315969143199522"/>
    <n v="6.42"/>
    <n v="158"/>
    <n v="2294"/>
    <n v="392"/>
    <n v="24"/>
    <n v="15.204777346257879"/>
    <n v="0.80658438600000004"/>
    <m/>
    <m/>
    <n v="2.6"/>
    <n v="4.5999999999999996"/>
    <n v="1.6664091519999999"/>
    <n v="2.2400000000000002"/>
    <m/>
    <m/>
    <m/>
    <m/>
    <n v="0.68540000000000001"/>
    <n v="73.2"/>
    <n v="30.5"/>
    <n v="42.7"/>
    <n v="983.26625550660799"/>
    <n v="1103.9398414096916"/>
    <n v="0.68"/>
    <n v="348.5"/>
    <n v="34"/>
    <n v="191.1"/>
    <n v="30.5"/>
    <n v="347.24324324324323"/>
    <n v="7996.08"/>
    <n v="8977.4170909090899"/>
    <n v="16.95"/>
    <n v="0.15"/>
    <n v="13"/>
    <n v="59.1"/>
    <n v="36"/>
    <n v="4.5"/>
    <n v="75.288888888888906"/>
    <n v="75.724084778420064"/>
    <n v="4543.4450867052037"/>
    <n v="5103.1149132947985"/>
    <n v="5.0999999999999996"/>
    <n v="4.33"/>
    <n v="0.60299999999999998"/>
    <n v="3.1"/>
    <n v="0.33900000000000002"/>
    <n v="42.575428863436123"/>
    <n v="5.9290955207048457"/>
    <n v="30.481253920704848"/>
    <n v="3.3332726061674012"/>
    <n v="47.80059513303965"/>
    <n v="6.6567572437004401"/>
    <n v="34.222135083700444"/>
    <n v="3.742356062378855"/>
    <n v="2.36"/>
    <n v="0.214"/>
    <n v="1.1399999999999999"/>
    <n v="0.17899999999999999"/>
    <n v="0.76"/>
    <n v="0.121"/>
    <n v="0.84"/>
    <n v="6.4000000000000001E-2"/>
    <n v="60.770207999999997"/>
    <n v="9.6752567999999997"/>
    <n v="67.16707199999999"/>
    <n v="5.1174912000000008"/>
    <n v="68.228369890909093"/>
    <n v="10.86267468"/>
    <n v="75.410303563636361"/>
    <n v="5.7455469381818194"/>
    <n v="1.51"/>
    <n v="0.41599999999999998"/>
    <n v="0.38"/>
    <n v="0.105"/>
    <n v="68.606020809248577"/>
    <n v="18.900731560693647"/>
    <n v="17.265091329479773"/>
    <n v="4.770617341040464"/>
    <n v="77.025850635838168"/>
    <n v="21.220366797687866"/>
    <n v="19.38398890173411"/>
    <n v="5.3561021965317943"/>
    <n v="0.68578256333000398"/>
    <n v="0.36052271147957637"/>
    <n v="10.158628987368878"/>
    <n v="0.11202252946435454"/>
    <n v="0.25693240702833609"/>
    <m/>
    <m/>
    <m/>
  </r>
  <r>
    <n v="2020"/>
    <n v="18"/>
    <x v="17"/>
    <s v="3"/>
    <n v="306"/>
    <n v="706"/>
    <x v="0"/>
    <s v="MAP_ES"/>
    <x v="0"/>
    <n v="112"/>
    <x v="0"/>
    <n v="45"/>
    <x v="0"/>
    <n v="11"/>
    <n v="10"/>
    <n v="0"/>
    <n v="5.5"/>
    <n v="6.2"/>
    <n v="3"/>
    <n v="12"/>
    <n v="10"/>
    <n v="9"/>
    <n v="7.6315969143199522"/>
    <n v="6.42"/>
    <n v="158"/>
    <n v="2294"/>
    <n v="392"/>
    <n v="24"/>
    <n v="15.204777346257879"/>
    <n v="0.80658438600000004"/>
    <m/>
    <m/>
    <n v="2.6"/>
    <n v="4.5999999999999996"/>
    <n v="1.6664091519999999"/>
    <n v="2.2400000000000002"/>
    <m/>
    <m/>
    <m/>
    <m/>
    <n v="0.64180000000000004"/>
    <n v="81.400000000000006"/>
    <n v="30.5"/>
    <n v="50.900000000000006"/>
    <n v="1172.0902202643174"/>
    <n v="1315.9376563876654"/>
    <n v="0.52"/>
    <n v="340.8"/>
    <n v="34"/>
    <n v="163.4"/>
    <n v="30.5"/>
    <n v="225.25423728813561"/>
    <n v="5187"/>
    <n v="5823.5863636363638"/>
    <n v="16.55"/>
    <n v="0.15"/>
    <n v="13.1"/>
    <n v="58.8"/>
    <n v="36"/>
    <n v="4.5"/>
    <n v="73.496296296296322"/>
    <n v="73.836163562406369"/>
    <n v="4430.1698137443818"/>
    <n v="4975.8861862556214"/>
    <n v="4.97"/>
    <n v="4.79"/>
    <n v="0.51900000000000002"/>
    <n v="3.43"/>
    <n v="0.35299999999999998"/>
    <n v="56.143121550660801"/>
    <n v="6.0831482431718076"/>
    <n v="40.202694555066088"/>
    <n v="4.1374784775330404"/>
    <n v="63.033413740969173"/>
    <n v="6.8297164366519842"/>
    <n v="45.136661614096923"/>
    <n v="4.6452599270484587"/>
    <n v="2.5499999999999998"/>
    <n v="0.20599999999999999"/>
    <n v="1.22"/>
    <n v="0.20399999999999999"/>
    <n v="0.85"/>
    <n v="0.10199999999999999"/>
    <n v="1.07"/>
    <n v="7.6999999999999999E-2"/>
    <n v="44.089500000000001"/>
    <n v="5.2907399999999996"/>
    <n v="55.500900000000009"/>
    <n v="3.9939899999999997"/>
    <n v="49.50048409090909"/>
    <n v="5.9400580909090905"/>
    <n v="62.312374090909103"/>
    <n v="4.4841614999999999"/>
    <n v="1.49"/>
    <n v="0.24199999999999999"/>
    <n v="0.24"/>
    <n v="0.10299999999999999"/>
    <n v="66.009530224791291"/>
    <n v="10.721010949261403"/>
    <n v="10.632407552986516"/>
    <n v="4.5630749081567128"/>
    <n v="74.110699843288401"/>
    <n v="12.036771383943485"/>
    <n v="11.937293934489405"/>
    <n v="5.1230886468850363"/>
    <n v="0.65982816533886879"/>
    <n v="0.61349497369742534"/>
    <n v="27.648581916791592"/>
    <n v="2.2596210552279436E-2"/>
    <n v="5.1826170991466594E-2"/>
    <n v="0.46573533153500329"/>
    <n v="21.853289659601945"/>
    <n v="-0.1568944090909091"/>
  </r>
  <r>
    <n v="2020"/>
    <n v="18"/>
    <x v="17"/>
    <s v="3"/>
    <n v="307"/>
    <n v="707"/>
    <x v="8"/>
    <s v="MES10"/>
    <x v="0"/>
    <n v="112"/>
    <x v="0"/>
    <n v="45"/>
    <x v="0"/>
    <n v="11"/>
    <n v="10"/>
    <n v="0"/>
    <n v="5.5"/>
    <n v="6.2"/>
    <n v="3"/>
    <n v="12"/>
    <n v="10"/>
    <n v="9"/>
    <n v="7.6315969143199522"/>
    <n v="6.42"/>
    <n v="158"/>
    <n v="2294"/>
    <n v="392"/>
    <n v="24"/>
    <n v="15.204777346257879"/>
    <n v="0.80658438600000004"/>
    <m/>
    <m/>
    <n v="2.6"/>
    <n v="4.5999999999999996"/>
    <n v="1.6664091519999999"/>
    <n v="2.2400000000000002"/>
    <m/>
    <m/>
    <m/>
    <m/>
    <n v="0.60129999999999995"/>
    <n v="53.3"/>
    <n v="30.5"/>
    <n v="22.799999999999997"/>
    <n v="525.0227312775329"/>
    <n v="589.45733920704834"/>
    <n v="0.68"/>
    <n v="336.3"/>
    <n v="34"/>
    <n v="159.19999999999999"/>
    <n v="30.5"/>
    <n v="289.50049619583194"/>
    <n v="6666.42"/>
    <n v="7484.5715454545452"/>
    <n v="15.95"/>
    <n v="0.15"/>
    <n v="12.8"/>
    <n v="59.2"/>
    <n v="36"/>
    <n v="4.5"/>
    <n v="70.80740740740741"/>
    <n v="71.380415328623428"/>
    <n v="4282.8249197174055"/>
    <n v="4810.3910802825949"/>
    <n v="4.8099999999999996"/>
    <n v="4.45"/>
    <n v="0.33400000000000002"/>
    <n v="2.97"/>
    <n v="0.34399999999999997"/>
    <n v="23.363511541850215"/>
    <n v="1.75357592246696"/>
    <n v="15.593175118942728"/>
    <n v="1.8060781955947132"/>
    <n v="26.230851594713652"/>
    <n v="1.9687875129515415"/>
    <n v="17.506882974449336"/>
    <n v="2.0277332468722462"/>
    <n v="2.4"/>
    <n v="0.191"/>
    <n v="1.1200000000000001"/>
    <n v="0.20699999999999999"/>
    <n v="0.68"/>
    <n v="0.114"/>
    <n v="0.89"/>
    <n v="6.6000000000000003E-2"/>
    <n v="45.331656000000002"/>
    <n v="7.5997187999999998"/>
    <n v="59.331138000000003"/>
    <n v="4.3998372000000003"/>
    <n v="50.895086509090909"/>
    <n v="8.5324115618181811"/>
    <n v="66.612686754545464"/>
    <n v="4.939817220000001"/>
    <n v="1.48"/>
    <n v="0.28100000000000003"/>
    <n v="0.27"/>
    <n v="0.107"/>
    <n v="63.385808811817604"/>
    <n v="12.034738024405911"/>
    <n v="11.563627283236995"/>
    <n v="4.5826226640976238"/>
    <n v="71.164976256904311"/>
    <n v="13.511728600128455"/>
    <n v="12.982799722543353"/>
    <n v="5.1450354456005138"/>
    <n v="0.63360156926422295"/>
    <n v="0.68867118247341763"/>
    <n v="23.97091289516878"/>
    <n v="0.112980892487703"/>
    <n v="0.25913048735711697"/>
    <n v="0.46773049505459219"/>
    <n v="6.8082800256904443"/>
    <n v="-0.11547116181818172"/>
  </r>
  <r>
    <n v="2020"/>
    <n v="18"/>
    <x v="17"/>
    <s v="3"/>
    <n v="308"/>
    <n v="708"/>
    <x v="3"/>
    <s v="MESZ"/>
    <x v="0"/>
    <n v="112"/>
    <x v="0"/>
    <n v="45"/>
    <x v="0"/>
    <n v="11"/>
    <n v="10"/>
    <n v="0"/>
    <n v="5.5"/>
    <n v="6.2"/>
    <n v="3"/>
    <n v="12"/>
    <n v="10"/>
    <n v="9"/>
    <n v="7.6315969143199522"/>
    <n v="6.42"/>
    <n v="158"/>
    <n v="2294"/>
    <n v="392"/>
    <n v="24"/>
    <n v="15.204777346257879"/>
    <n v="0.80658438600000004"/>
    <m/>
    <m/>
    <n v="2.6"/>
    <n v="4.5999999999999996"/>
    <n v="1.6664091519999999"/>
    <n v="2.2400000000000002"/>
    <m/>
    <m/>
    <m/>
    <m/>
    <n v="0.63249999999999995"/>
    <n v="59.6"/>
    <n v="30.5"/>
    <n v="29.1"/>
    <n v="670.09480176211446"/>
    <n v="752.33370925110125"/>
    <n v="0.66"/>
    <n v="317.39999999999998"/>
    <n v="34"/>
    <n v="171.5"/>
    <n v="30.5"/>
    <n v="328.36979534227243"/>
    <n v="7561.47"/>
    <n v="8489.4685909090913"/>
    <n v="14.15"/>
    <n v="0.15"/>
    <n v="12.7"/>
    <n v="59"/>
    <n v="36"/>
    <n v="4.5"/>
    <n v="62.740740740740748"/>
    <n v="63.32100192678228"/>
    <n v="3799.2601156069368"/>
    <n v="4267.2598843930637"/>
    <n v="4.2699999999999996"/>
    <n v="4.55"/>
    <n v="0.371"/>
    <n v="2.67"/>
    <n v="0.34"/>
    <n v="30.489313480176207"/>
    <n v="2.4860517145374446"/>
    <n v="17.891531207048455"/>
    <n v="2.2783223259911893"/>
    <n v="34.231183770925107"/>
    <n v="2.7911580613215854"/>
    <n v="20.087310037004404"/>
    <n v="2.5579346114537445"/>
    <n v="3.1"/>
    <n v="0.20100000000000001"/>
    <n v="1.19"/>
    <n v="0.21099999999999999"/>
    <n v="0.72"/>
    <n v="6.9000000000000006E-2"/>
    <n v="1.1599999999999999"/>
    <n v="7.1999999999999995E-2"/>
    <n v="54.442584000000004"/>
    <n v="5.2174143000000006"/>
    <n v="87.71305199999999"/>
    <n v="5.4442583999999998"/>
    <n v="61.124173854545461"/>
    <n v="5.8577333277272725"/>
    <n v="98.477835654545444"/>
    <n v="6.1124173854545454"/>
    <n v="1.47"/>
    <n v="0.26100000000000001"/>
    <n v="0.25"/>
    <n v="0.104"/>
    <n v="55.849123699421966"/>
    <n v="9.9160689017341053"/>
    <n v="9.4981502890173424"/>
    <n v="3.9512305202312139"/>
    <n v="62.703334335260116"/>
    <n v="11.133040994219654"/>
    <n v="10.663832369942197"/>
    <n v="4.4361542658959534"/>
    <n v="0.55826521868705892"/>
    <n v="0.56743328207031873"/>
    <n v="11.901330764290307"/>
    <n v="6.8387382104278215E-4"/>
    <n v="1.5685179381715187E-3"/>
    <n v="0.40328675144508669"/>
    <n v="-42.567283236994214"/>
    <n v="-8.8711467768595072E-3"/>
  </r>
  <r>
    <n v="2020"/>
    <n v="18"/>
    <x v="17"/>
    <s v="3"/>
    <n v="309"/>
    <n v="709"/>
    <x v="1"/>
    <s v="MAP"/>
    <x v="0"/>
    <n v="112"/>
    <x v="1"/>
    <n v="90"/>
    <x v="1"/>
    <n v="0"/>
    <n v="10"/>
    <n v="0"/>
    <n v="5.5"/>
    <n v="6.2"/>
    <n v="3"/>
    <n v="12"/>
    <n v="10"/>
    <n v="9"/>
    <n v="7.6315969143199522"/>
    <n v="6.42"/>
    <n v="158"/>
    <n v="2294"/>
    <n v="392"/>
    <n v="24"/>
    <n v="15.204777346257879"/>
    <n v="0.80658438600000004"/>
    <m/>
    <m/>
    <n v="2.6"/>
    <n v="4.5999999999999996"/>
    <n v="1.6664091519999999"/>
    <n v="2.2400000000000002"/>
    <m/>
    <m/>
    <m/>
    <m/>
    <n v="0.67569999999999997"/>
    <n v="82.2"/>
    <n v="30.5"/>
    <n v="51.7"/>
    <n v="1190.5120704845815"/>
    <n v="1336.6203700440528"/>
    <n v="0.82"/>
    <n v="329.7"/>
    <n v="34"/>
    <n v="183.1"/>
    <n v="30.5"/>
    <n v="423.17213391951299"/>
    <n v="9744.52"/>
    <n v="10940.438363636364"/>
    <n v="14.35"/>
    <n v="0.15"/>
    <n v="13"/>
    <n v="58.6"/>
    <n v="36"/>
    <n v="4.5"/>
    <n v="63.63703703703704"/>
    <n v="64.004881181759799"/>
    <n v="3840.2928709055877"/>
    <n v="4313.3471290944126"/>
    <n v="4.3099999999999996"/>
    <n v="4.3899999999999997"/>
    <n v="0.70499999999999996"/>
    <n v="3.15"/>
    <n v="0.32800000000000001"/>
    <n v="52.263479894273118"/>
    <n v="8.3931100969162991"/>
    <n v="37.501130220264315"/>
    <n v="3.9048795911894274"/>
    <n v="58.677634244933913"/>
    <n v="9.423173608810572"/>
    <n v="42.103541656387669"/>
    <n v="4.3841148137444934"/>
    <n v="2.15"/>
    <n v="0.192"/>
    <n v="1.1499999999999999"/>
    <n v="0.17399999999999999"/>
    <n v="0.7"/>
    <n v="0.11700000000000001"/>
    <n v="1.1399999999999999"/>
    <n v="7.2999999999999995E-2"/>
    <n v="68.211640000000003"/>
    <n v="11.401088400000001"/>
    <n v="111.08752799999999"/>
    <n v="7.1134995999999999"/>
    <n v="76.583068545454537"/>
    <n v="12.800312885454545"/>
    <n v="124.72099734545453"/>
    <n v="7.9865200054545449"/>
    <n v="1.45"/>
    <n v="0.34300000000000003"/>
    <n v="0.33"/>
    <n v="0.10299999999999999"/>
    <n v="55.684246628131021"/>
    <n v="13.172204547206167"/>
    <n v="12.67296647398844"/>
    <n v="3.9555016570327548"/>
    <n v="62.518222350674371"/>
    <n v="14.788793287090559"/>
    <n v="14.228285086705203"/>
    <n v="4.4409495876685927"/>
    <n v="0.55661711522251567"/>
    <n v="0.37688056287182869"/>
    <n v="6.4627458788268086"/>
    <n v="0.1181011796949456"/>
    <n v="0.27087426535537984"/>
    <m/>
    <m/>
    <m/>
  </r>
  <r>
    <n v="2020"/>
    <n v="18"/>
    <x v="17"/>
    <s v="3"/>
    <n v="310"/>
    <n v="710"/>
    <x v="9"/>
    <s v="MAP_AS"/>
    <x v="0"/>
    <n v="112"/>
    <x v="0"/>
    <n v="45"/>
    <x v="2"/>
    <n v="45"/>
    <n v="10"/>
    <n v="0"/>
    <n v="5.5"/>
    <n v="6.2"/>
    <n v="3"/>
    <n v="12"/>
    <n v="10"/>
    <n v="9"/>
    <n v="7.6315969143199522"/>
    <n v="6.42"/>
    <n v="158"/>
    <n v="2294"/>
    <n v="392"/>
    <n v="24"/>
    <n v="15.204777346257879"/>
    <n v="0.80658438600000004"/>
    <m/>
    <m/>
    <n v="2.6"/>
    <n v="4.5999999999999996"/>
    <n v="1.6664091519999999"/>
    <n v="2.2400000000000002"/>
    <m/>
    <m/>
    <m/>
    <m/>
    <n v="0.6542"/>
    <n v="78.900000000000006"/>
    <n v="30.5"/>
    <n v="48.400000000000006"/>
    <n v="1114.5219383259912"/>
    <n v="1251.3041762114538"/>
    <n v="0.84"/>
    <n v="310.3"/>
    <n v="34"/>
    <n v="167.8"/>
    <n v="30.5"/>
    <n v="417.41585233441907"/>
    <n v="9611.9699999999993"/>
    <n v="10791.620863636364"/>
    <n v="16.850000000000001"/>
    <n v="0.15"/>
    <n v="12.8"/>
    <n v="59.7"/>
    <n v="36"/>
    <n v="4.5"/>
    <n v="74.840740740740756"/>
    <n v="75.446388353671608"/>
    <n v="4526.7833012202964"/>
    <n v="5084.4006987797056"/>
    <n v="5.08"/>
    <n v="4.71"/>
    <n v="0.52100000000000002"/>
    <n v="2.69"/>
    <n v="0.46"/>
    <n v="52.493983295154187"/>
    <n v="5.8066592986784142"/>
    <n v="29.980640140969165"/>
    <n v="5.1268009162995591"/>
    <n v="58.936426699559476"/>
    <n v="6.5192947580616742"/>
    <n v="33.66008234008811"/>
    <n v="5.7559992105726865"/>
    <n v="2.8"/>
    <n v="0.20200000000000001"/>
    <n v="1.1299999999999999"/>
    <n v="0.30599999999999999"/>
    <n v="0.6"/>
    <n v="0.08"/>
    <n v="1.2"/>
    <n v="9.1999999999999998E-2"/>
    <n v="57.671819999999997"/>
    <n v="7.6895759999999997"/>
    <n v="115.34363999999999"/>
    <n v="8.8430123999999992"/>
    <n v="64.749725181818178"/>
    <n v="8.6332966909090896"/>
    <n v="129.49945036363636"/>
    <n v="9.9282911945454533"/>
    <n v="1.65"/>
    <n v="0.31"/>
    <n v="0.31"/>
    <n v="0.124"/>
    <n v="74.691924470134893"/>
    <n v="14.033028233782918"/>
    <n v="14.033028233782918"/>
    <n v="5.6132112935131673"/>
    <n v="83.858660655105993"/>
    <n v="15.755263517019912"/>
    <n v="15.755263517019912"/>
    <n v="6.3021054068079652"/>
    <n v="0.7466169706241732"/>
    <n v="0.80302056661671317"/>
    <n v="30.060015528437908"/>
    <n v="0.16507911573175563"/>
    <n v="0.37862182507283398"/>
    <n v="0.14004678681795479"/>
    <n v="7.7533488617712365"/>
    <n v="8.2628693212121185E-2"/>
  </r>
  <r>
    <n v="2020"/>
    <n v="18"/>
    <x v="17"/>
    <s v="4"/>
    <n v="401"/>
    <n v="711"/>
    <x v="7"/>
    <s v="Urea"/>
    <x v="0"/>
    <n v="112"/>
    <x v="3"/>
    <n v="0"/>
    <x v="1"/>
    <n v="0"/>
    <n v="10"/>
    <n v="0"/>
    <n v="5.5"/>
    <n v="6.1"/>
    <n v="3.3"/>
    <n v="13"/>
    <n v="11"/>
    <n v="8"/>
    <n v="8.6199778310365485"/>
    <n v="7.09"/>
    <n v="158"/>
    <n v="1951"/>
    <n v="336"/>
    <n v="22"/>
    <n v="13.020176344289728"/>
    <n v="0.94470503699999997"/>
    <m/>
    <m/>
    <n v="4.3"/>
    <n v="5"/>
    <n v="2.2549339700000002"/>
    <n v="1.24"/>
    <m/>
    <m/>
    <m/>
    <m/>
    <n v="0.4506"/>
    <n v="49.6"/>
    <n v="30.5"/>
    <n v="19.100000000000001"/>
    <n v="439.82167400881059"/>
    <n v="493.79978854625551"/>
    <n v="0.72"/>
    <n v="370.2"/>
    <n v="34"/>
    <n v="194"/>
    <n v="30.5"/>
    <n v="350.14872099940516"/>
    <n v="8062.98"/>
    <n v="9052.5275454545445"/>
    <n v="11.15"/>
    <n v="0.15"/>
    <n v="12.7"/>
    <n v="60.2"/>
    <n v="36"/>
    <n v="4.5"/>
    <n v="49.296296296296305"/>
    <n v="49.752215799614646"/>
    <n v="2985.1329479768788"/>
    <n v="3352.8470520231213"/>
    <n v="3.35"/>
    <n v="3.92"/>
    <n v="0.29499999999999998"/>
    <n v="3.06"/>
    <n v="0.29699999999999999"/>
    <n v="17.241009621145373"/>
    <n v="1.2974739383259912"/>
    <n v="13.458543224669604"/>
    <n v="1.3062703718061675"/>
    <n v="19.356951711013213"/>
    <n v="1.4567093762114536"/>
    <n v="15.110273529515419"/>
    <n v="1.4665853719823789"/>
    <n v="3.1"/>
    <n v="0.186"/>
    <n v="1.32"/>
    <n v="0.217"/>
    <n v="0.69"/>
    <n v="0.1"/>
    <n v="1.03"/>
    <n v="8.8999999999999996E-2"/>
    <n v="55.634561999999995"/>
    <n v="8.0629799999999996"/>
    <n v="83.048693999999998"/>
    <n v="7.1760521999999991"/>
    <n v="62.462440063636357"/>
    <n v="9.0525275454545451"/>
    <n v="93.241033718181825"/>
    <n v="8.0567495154545448"/>
    <n v="1.88"/>
    <n v="0.26200000000000001"/>
    <n v="0.27"/>
    <n v="0.126"/>
    <n v="56.120499421965313"/>
    <n v="7.8210483236994222"/>
    <n v="8.0598589595375731"/>
    <n v="3.7612675144508674"/>
    <n v="63.008015260115606"/>
    <n v="8.78090425433526"/>
    <n v="9.0490234682080928"/>
    <n v="4.22287761849711"/>
    <n v="0.56097787766998919"/>
    <m/>
    <m/>
    <m/>
    <m/>
    <m/>
    <m/>
    <m/>
  </r>
  <r>
    <n v="2020"/>
    <n v="18"/>
    <x v="17"/>
    <s v="4"/>
    <n v="402"/>
    <n v="712"/>
    <x v="6"/>
    <s v="MAP"/>
    <x v="0"/>
    <n v="112"/>
    <x v="0"/>
    <n v="45"/>
    <x v="1"/>
    <n v="0"/>
    <n v="10"/>
    <n v="0"/>
    <n v="5.5"/>
    <n v="6.1"/>
    <n v="3.3"/>
    <n v="13"/>
    <n v="11"/>
    <n v="8"/>
    <n v="8.6199778310365485"/>
    <n v="7.09"/>
    <n v="158"/>
    <n v="1951"/>
    <n v="336"/>
    <n v="22"/>
    <n v="13.020176344289728"/>
    <n v="0.94470503699999997"/>
    <m/>
    <m/>
    <n v="4.3"/>
    <n v="5"/>
    <n v="2.2549339700000002"/>
    <n v="1.24"/>
    <m/>
    <m/>
    <m/>
    <m/>
    <n v="0.63329999999999997"/>
    <n v="61.4"/>
    <n v="30.5"/>
    <n v="30.9"/>
    <n v="711.5439647577092"/>
    <n v="798.86981497797353"/>
    <n v="0.88"/>
    <n v="463"/>
    <n v="34"/>
    <n v="237.1"/>
    <n v="30.5"/>
    <n v="423.79487179487182"/>
    <n v="9758.86"/>
    <n v="10956.538272727274"/>
    <n v="15.85"/>
    <n v="0.15"/>
    <n v="12.6"/>
    <n v="59.4"/>
    <n v="36"/>
    <n v="4.5"/>
    <n v="70.359259259259261"/>
    <n v="71.091320916292034"/>
    <n v="4265.479254977522"/>
    <n v="4790.9087450224797"/>
    <n v="4.79"/>
    <n v="4.7699999999999996"/>
    <n v="0.46500000000000002"/>
    <n v="3.15"/>
    <n v="0.34399999999999997"/>
    <n v="33.940647118942721"/>
    <n v="3.3086794361233482"/>
    <n v="22.41363488986784"/>
    <n v="2.4477112387665194"/>
    <n v="38.106090174449328"/>
    <n v="3.7147446396475776"/>
    <n v="25.164399171806167"/>
    <n v="2.7481121635242287"/>
    <n v="2.85"/>
    <n v="0.214"/>
    <n v="1.06"/>
    <n v="0.217"/>
    <n v="0.57999999999999996"/>
    <n v="0.113"/>
    <n v="0.94"/>
    <n v="7.1999999999999995E-2"/>
    <n v="56.601388"/>
    <n v="11.027511799999999"/>
    <n v="91.733283999999998"/>
    <n v="7.0263792"/>
    <n v="63.547921981818185"/>
    <n v="12.380888248181817"/>
    <n v="102.99145976363637"/>
    <n v="7.8887075563636371"/>
    <n v="1.64"/>
    <n v="0.31900000000000001"/>
    <n v="0.3"/>
    <n v="0.113"/>
    <n v="69.953859781631351"/>
    <n v="13.606878823378295"/>
    <n v="12.796437764932566"/>
    <n v="4.8199915581245998"/>
    <n v="78.53910620937701"/>
    <n v="15.276813951701996"/>
    <n v="14.366909672447017"/>
    <n v="5.4115359766217104"/>
    <n v="0.69925549842423884"/>
    <n v="0.77863475798684989"/>
    <n v="23.537972111610664"/>
    <n v="0.23772671555297364"/>
    <n v="0.54524476044260006"/>
    <m/>
    <m/>
    <m/>
  </r>
  <r>
    <n v="2020"/>
    <n v="18"/>
    <x v="17"/>
    <s v="4"/>
    <n v="403"/>
    <n v="713"/>
    <x v="8"/>
    <s v="MES10"/>
    <x v="0"/>
    <n v="112"/>
    <x v="0"/>
    <n v="45"/>
    <x v="0"/>
    <n v="11"/>
    <n v="10"/>
    <n v="0"/>
    <n v="5.5"/>
    <n v="6.1"/>
    <n v="3.3"/>
    <n v="13"/>
    <n v="11"/>
    <n v="8"/>
    <n v="8.6199778310365485"/>
    <n v="7.09"/>
    <n v="158"/>
    <n v="1951"/>
    <n v="336"/>
    <n v="22"/>
    <n v="13.020176344289728"/>
    <n v="0.94470503699999997"/>
    <m/>
    <m/>
    <n v="4.3"/>
    <n v="5"/>
    <n v="2.2549339700000002"/>
    <n v="1.24"/>
    <m/>
    <m/>
    <m/>
    <m/>
    <n v="0.63009999999999999"/>
    <n v="56.6"/>
    <n v="30.5"/>
    <n v="26.1"/>
    <n v="601.01286343612344"/>
    <n v="674.77353303964765"/>
    <n v="0.68"/>
    <n v="387.6"/>
    <n v="34"/>
    <n v="207.2"/>
    <n v="30.5"/>
    <n v="339.80769230769232"/>
    <n v="7824.86"/>
    <n v="8785.183727272728"/>
    <n v="14.95"/>
    <n v="0.15"/>
    <n v="12.6"/>
    <n v="59"/>
    <n v="36"/>
    <n v="4.5"/>
    <n v="66.32592592592593"/>
    <n v="67.016022265039624"/>
    <n v="4020.9613359023774"/>
    <n v="4516.2706640976248"/>
    <n v="4.51"/>
    <n v="4.72"/>
    <n v="0.43099999999999999"/>
    <n v="3.37"/>
    <n v="0.42399999999999999"/>
    <n v="28.367807154185027"/>
    <n v="2.5903654414096917"/>
    <n v="20.254133497797362"/>
    <n v="2.5482945409691631"/>
    <n v="31.849310759471368"/>
    <n v="2.9082739274008813"/>
    <n v="22.739868063436127"/>
    <n v="2.861039780088106"/>
    <n v="2.64"/>
    <n v="0.20300000000000001"/>
    <n v="1.08"/>
    <n v="0.22900000000000001"/>
    <n v="0.83"/>
    <n v="0.13700000000000001"/>
    <n v="0.91"/>
    <n v="8.5000000000000006E-2"/>
    <n v="64.946337999999997"/>
    <n v="10.7200582"/>
    <n v="71.206226000000001"/>
    <n v="6.6511310000000003"/>
    <n v="72.917024936363632"/>
    <n v="12.035701706363636"/>
    <n v="79.945171918181828"/>
    <n v="7.4674061681818191"/>
    <n v="1.53"/>
    <n v="0.29199999999999998"/>
    <n v="0.28000000000000003"/>
    <n v="0.105"/>
    <n v="61.520708439306382"/>
    <n v="11.741207100834941"/>
    <n v="11.258691740526658"/>
    <n v="4.2220094026974957"/>
    <n v="69.070977202312164"/>
    <n v="13.182173426846502"/>
    <n v="12.640440272318566"/>
    <n v="4.7401651021194615"/>
    <n v="0.61495811349691121"/>
    <n v="0.67187428271388894"/>
    <n v="17.43490364661389"/>
    <n v="0.18350833629355856"/>
    <n v="0.42089067957238202"/>
    <n v="0.43092410019267829"/>
    <n v="-19.92993962748865"/>
    <n v="0.11430965165289265"/>
  </r>
  <r>
    <n v="2020"/>
    <n v="18"/>
    <x v="17"/>
    <s v="4"/>
    <n v="404"/>
    <n v="714"/>
    <x v="1"/>
    <s v="MAP"/>
    <x v="0"/>
    <n v="112"/>
    <x v="1"/>
    <n v="90"/>
    <x v="1"/>
    <n v="0"/>
    <n v="10"/>
    <n v="0"/>
    <n v="5.5"/>
    <n v="6.1"/>
    <n v="3.3"/>
    <n v="13"/>
    <n v="11"/>
    <n v="8"/>
    <n v="8.6199778310365485"/>
    <n v="7.09"/>
    <n v="158"/>
    <n v="1951"/>
    <n v="336"/>
    <n v="22"/>
    <n v="13.020176344289728"/>
    <n v="0.94470503699999997"/>
    <m/>
    <m/>
    <n v="4.3"/>
    <n v="5"/>
    <n v="2.2549339700000002"/>
    <n v="1.24"/>
    <m/>
    <m/>
    <m/>
    <m/>
    <n v="0.69569999999999999"/>
    <n v="72.900000000000006"/>
    <n v="30.5"/>
    <n v="42.400000000000006"/>
    <n v="976.35806167400892"/>
    <n v="1096.1838237885463"/>
    <n v="0.92"/>
    <n v="463"/>
    <n v="34"/>
    <n v="246.9"/>
    <n v="30.5"/>
    <n v="464.07459207459209"/>
    <n v="10686.39"/>
    <n v="11997.901499999998"/>
    <n v="17.45"/>
    <n v="0.15"/>
    <n v="12.7"/>
    <n v="60"/>
    <n v="36"/>
    <n v="4.5"/>
    <n v="77.529629629629639"/>
    <n v="78.24666666666667"/>
    <n v="4694.8"/>
    <n v="5273.1140000000005"/>
    <n v="5.27"/>
    <n v="4.8499999999999996"/>
    <n v="0.75"/>
    <n v="3.4"/>
    <n v="0.39"/>
    <n v="47.353365991189428"/>
    <n v="7.322685462555067"/>
    <n v="33.196174096916309"/>
    <n v="3.8077964405286351"/>
    <n v="53.164915453744491"/>
    <n v="8.2213786784140979"/>
    <n v="37.270250008810578"/>
    <n v="4.2751169127753315"/>
    <n v="2.95"/>
    <n v="0.22"/>
    <n v="1.03"/>
    <n v="0.20499999999999999"/>
    <n v="0.71"/>
    <n v="0.11899999999999999"/>
    <n v="0.98"/>
    <n v="7.4999999999999997E-2"/>
    <n v="75.873368999999997"/>
    <n v="12.716804099999997"/>
    <n v="104.72662199999999"/>
    <n v="8.0147925000000004"/>
    <n v="85.185100649999995"/>
    <n v="14.277502784999998"/>
    <n v="117.57943469999998"/>
    <n v="8.9984261249999999"/>
    <n v="1.73"/>
    <n v="0.28799999999999998"/>
    <n v="0.26"/>
    <n v="0.113"/>
    <n v="81.220039999999997"/>
    <n v="13.521023999999999"/>
    <n v="12.206479999999999"/>
    <n v="5.3051240000000002"/>
    <n v="91.187954000000005"/>
    <n v="15.180422399999999"/>
    <n v="13.704547999999999"/>
    <n v="5.9562073999999994"/>
    <n v="0.81187170700121414"/>
    <n v="0.38686091743119261"/>
    <n v="17.126822222222231"/>
    <n v="0.13886583538888886"/>
    <n v="0.31849962245157998"/>
    <m/>
    <m/>
    <m/>
  </r>
  <r>
    <n v="2020"/>
    <n v="18"/>
    <x v="17"/>
    <s v="4"/>
    <n v="405"/>
    <n v="715"/>
    <x v="5"/>
    <s v="MAP_AS"/>
    <x v="0"/>
    <n v="112"/>
    <x v="0"/>
    <n v="45"/>
    <x v="0"/>
    <n v="11"/>
    <n v="10"/>
    <n v="0"/>
    <n v="5.5"/>
    <n v="6.1"/>
    <n v="3.3"/>
    <n v="13"/>
    <n v="11"/>
    <n v="8"/>
    <n v="8.6199778310365485"/>
    <n v="7.09"/>
    <n v="158"/>
    <n v="1951"/>
    <n v="336"/>
    <n v="22"/>
    <n v="13.020176344289728"/>
    <n v="0.94470503699999997"/>
    <m/>
    <m/>
    <n v="4.3"/>
    <n v="5"/>
    <n v="2.2549339700000002"/>
    <n v="1.24"/>
    <m/>
    <m/>
    <m/>
    <m/>
    <n v="0.62370000000000003"/>
    <n v="57.6"/>
    <n v="30.5"/>
    <n v="27.1"/>
    <n v="624.04017621145374"/>
    <n v="700.62692511013222"/>
    <n v="1.1000000000000001"/>
    <n v="356.9"/>
    <n v="34"/>
    <n v="177.1"/>
    <n v="30.5"/>
    <n v="499.41158253329218"/>
    <n v="11500.11"/>
    <n v="12911.487136363638"/>
    <n v="15.55"/>
    <n v="0.15"/>
    <n v="12.9"/>
    <n v="59.2"/>
    <n v="36"/>
    <n v="4.5"/>
    <n v="69.014814814814827"/>
    <n v="69.493530293299088"/>
    <n v="4169.6118175979454"/>
    <n v="4683.2321824020555"/>
    <n v="4.68"/>
    <n v="4.99"/>
    <n v="0.51400000000000001"/>
    <n v="3.36"/>
    <n v="0.46899999999999997"/>
    <n v="31.139604792951541"/>
    <n v="3.2075665057268727"/>
    <n v="20.967749920704843"/>
    <n v="2.9267484264317178"/>
    <n v="34.96128356299559"/>
    <n v="3.6012223950660798"/>
    <n v="23.541064683700441"/>
    <n v="3.2859402787665197"/>
    <n v="2.86"/>
    <n v="0.214"/>
    <n v="1.1200000000000001"/>
    <n v="0.254"/>
    <n v="0.82"/>
    <n v="0.107"/>
    <n v="1.1599999999999999"/>
    <n v="9.2999999999999999E-2"/>
    <n v="94.300901999999994"/>
    <n v="12.3051177"/>
    <n v="133.401276"/>
    <n v="10.6951023"/>
    <n v="105.87419451818181"/>
    <n v="13.815291235909092"/>
    <n v="149.77325078181818"/>
    <n v="12.007683036818182"/>
    <n v="1.63"/>
    <n v="0.27600000000000002"/>
    <n v="0.26"/>
    <n v="0.112"/>
    <n v="67.964672626846507"/>
    <n v="11.50812861657033"/>
    <n v="10.840990725754658"/>
    <n v="4.6699652357096992"/>
    <n v="76.305791540141314"/>
    <n v="12.920489855876689"/>
    <n v="12.171475951188183"/>
    <n v="5.2430973328195254"/>
    <n v="0.67937167700651924"/>
    <n v="0.65853668990197189"/>
    <n v="21.14515960893457"/>
    <n v="0.21723957981746181"/>
    <n v="0.49825591701252708"/>
    <n v="0.47664521207450233"/>
    <n v="-4.7516197816313168"/>
    <n v="0.52706209425619843"/>
  </r>
  <r>
    <n v="2020"/>
    <n v="18"/>
    <x v="17"/>
    <s v="4"/>
    <n v="406"/>
    <n v="716"/>
    <x v="3"/>
    <s v="MESZ"/>
    <x v="0"/>
    <n v="112"/>
    <x v="0"/>
    <n v="45"/>
    <x v="0"/>
    <n v="11"/>
    <n v="10"/>
    <n v="0"/>
    <n v="5.5"/>
    <n v="6.1"/>
    <n v="3.3"/>
    <n v="13"/>
    <n v="11"/>
    <n v="8"/>
    <n v="8.6199778310365485"/>
    <n v="7.09"/>
    <n v="158"/>
    <n v="1951"/>
    <n v="336"/>
    <n v="22"/>
    <n v="13.020176344289728"/>
    <n v="0.94470503699999997"/>
    <m/>
    <m/>
    <n v="4.3"/>
    <n v="5"/>
    <n v="2.2549339700000002"/>
    <n v="1.24"/>
    <m/>
    <m/>
    <m/>
    <m/>
    <n v="0.59309999999999996"/>
    <n v="49.5"/>
    <n v="30.5"/>
    <n v="19"/>
    <n v="437.51894273127755"/>
    <n v="491.21444933920708"/>
    <n v="0.7"/>
    <n v="466"/>
    <n v="34"/>
    <n v="245.5"/>
    <n v="30.5"/>
    <n v="348.37962962962962"/>
    <n v="8022.25"/>
    <n v="9006.7988636363643"/>
    <n v="15.75"/>
    <n v="0.15"/>
    <n v="12.9"/>
    <n v="59.2"/>
    <n v="36"/>
    <n v="4.5"/>
    <n v="69.911111111111111"/>
    <n v="70.39604367373154"/>
    <n v="4223.7626204238923"/>
    <n v="4744.0533795761075"/>
    <n v="4.74"/>
    <n v="4.97"/>
    <n v="0.55600000000000005"/>
    <n v="3.46"/>
    <n v="0.54900000000000004"/>
    <n v="21.74469145374449"/>
    <n v="2.4326053215859034"/>
    <n v="15.138155418502203"/>
    <n v="2.401978995594714"/>
    <n v="24.413358132158589"/>
    <n v="2.7311523383259915"/>
    <n v="16.996019947136563"/>
    <n v="2.696767326872247"/>
    <n v="2.88"/>
    <n v="0.20799999999999999"/>
    <n v="1.1599999999999999"/>
    <n v="0.254"/>
    <n v="0.79"/>
    <n v="9.9000000000000005E-2"/>
    <n v="1.17"/>
    <n v="9.2999999999999999E-2"/>
    <n v="63.375775000000004"/>
    <n v="7.9420275"/>
    <n v="93.860324999999989"/>
    <n v="7.4606924999999995"/>
    <n v="71.153711022727279"/>
    <n v="8.9167308750000007"/>
    <n v="105.37954670454545"/>
    <n v="8.3763229431818171"/>
    <n v="1.71"/>
    <n v="0.29899999999999999"/>
    <n v="0.28999999999999998"/>
    <n v="0.11700000000000001"/>
    <n v="72.226340809248555"/>
    <n v="12.629050235067439"/>
    <n v="12.248911599229286"/>
    <n v="4.9418022658959542"/>
    <n v="81.090482635838157"/>
    <n v="14.178979127552987"/>
    <n v="13.752187113680153"/>
    <n v="5.5482961803468207"/>
    <n v="0.72197111209568576"/>
    <n v="0.72267987398333267"/>
    <n v="22.49674176835795"/>
    <n v="0.13634911116784415"/>
    <n v="0.31272731919230312"/>
    <n v="0.50439056184971098"/>
    <n v="0.77757996146432229"/>
    <n v="0.19693844938016519"/>
  </r>
  <r>
    <n v="2020"/>
    <n v="18"/>
    <x v="17"/>
    <s v="4"/>
    <n v="407"/>
    <n v="717"/>
    <x v="0"/>
    <s v="MAP_ES"/>
    <x v="0"/>
    <n v="112"/>
    <x v="0"/>
    <n v="45"/>
    <x v="0"/>
    <n v="11"/>
    <n v="10"/>
    <n v="0"/>
    <n v="5.5"/>
    <n v="6.1"/>
    <n v="3.3"/>
    <n v="13"/>
    <n v="11"/>
    <n v="8"/>
    <n v="8.6199778310365485"/>
    <n v="7.09"/>
    <n v="158"/>
    <n v="1951"/>
    <n v="336"/>
    <n v="22"/>
    <n v="13.020176344289728"/>
    <n v="0.94470503699999997"/>
    <m/>
    <m/>
    <n v="4.3"/>
    <n v="5"/>
    <n v="2.2549339700000002"/>
    <n v="1.24"/>
    <m/>
    <m/>
    <m/>
    <m/>
    <n v="0.59409999999999996"/>
    <n v="63.7"/>
    <n v="30.5"/>
    <n v="33.200000000000003"/>
    <n v="764.50678414096922"/>
    <n v="858.33261674008816"/>
    <n v="0.74"/>
    <n v="375"/>
    <n v="34"/>
    <n v="200.8"/>
    <n v="30.5"/>
    <n v="369.56598240469214"/>
    <n v="8510.11"/>
    <n v="9554.5325909090916"/>
    <n v="12.55"/>
    <n v="0.15"/>
    <n v="12.9"/>
    <n v="58.2"/>
    <n v="36"/>
    <n v="4.5"/>
    <n v="55.570370370370377"/>
    <n v="55.955829586812257"/>
    <n v="3357.3497752087355"/>
    <n v="3770.914224791266"/>
    <n v="3.77"/>
    <n v="4.58"/>
    <n v="0.42299999999999999"/>
    <n v="2.39"/>
    <n v="0.313"/>
    <n v="35.014410713656389"/>
    <n v="3.2338636969163002"/>
    <n v="18.271712140969164"/>
    <n v="2.3929062343612335"/>
    <n v="39.311633846696033"/>
    <n v="3.6307469688105733"/>
    <n v="20.514149540088106"/>
    <n v="2.686581090396476"/>
    <n v="2.35"/>
    <n v="0.20399999999999999"/>
    <n v="1.29"/>
    <n v="0.19900000000000001"/>
    <n v="0.76"/>
    <n v="9.7000000000000003E-2"/>
    <n v="1.34"/>
    <n v="8.4000000000000005E-2"/>
    <n v="64.676836000000009"/>
    <n v="8.2548067000000014"/>
    <n v="114.03547400000001"/>
    <n v="7.1484924000000012"/>
    <n v="72.614447690909103"/>
    <n v="9.2678966131818203"/>
    <n v="128.03073671818183"/>
    <n v="8.0258073763636375"/>
    <n v="1.46"/>
    <n v="0.34899999999999998"/>
    <n v="0.33"/>
    <n v="0.11"/>
    <n v="49.017306718047543"/>
    <n v="11.717150715478486"/>
    <n v="11.079254258188827"/>
    <n v="3.6930847527296091"/>
    <n v="55.033067087989743"/>
    <n v="13.155164666923572"/>
    <n v="12.438980917148367"/>
    <n v="4.1463269723827878"/>
    <n v="0.48997469685786094"/>
    <n v="0.67049768944564581"/>
    <n v="0.8714272175836919"/>
    <n v="0.12140136178011984"/>
    <n v="0.27844349032137578"/>
    <n v="0.37693881567116255"/>
    <n v="-87.689615928066729"/>
    <n v="0.16507339785123978"/>
  </r>
  <r>
    <n v="2020"/>
    <n v="18"/>
    <x v="17"/>
    <s v="4"/>
    <n v="408"/>
    <n v="718"/>
    <x v="9"/>
    <s v="MAP_AS"/>
    <x v="0"/>
    <n v="112"/>
    <x v="0"/>
    <n v="45"/>
    <x v="2"/>
    <n v="45"/>
    <n v="10"/>
    <n v="0"/>
    <n v="5.5"/>
    <n v="6.1"/>
    <n v="3.3"/>
    <n v="13"/>
    <n v="11"/>
    <n v="8"/>
    <n v="8.6199778310365485"/>
    <n v="7.09"/>
    <n v="158"/>
    <n v="1951"/>
    <n v="336"/>
    <n v="22"/>
    <n v="13.020176344289728"/>
    <n v="0.94470503699999997"/>
    <m/>
    <m/>
    <n v="4.3"/>
    <n v="5"/>
    <n v="2.2549339700000002"/>
    <n v="1.24"/>
    <m/>
    <m/>
    <m/>
    <m/>
    <n v="0.6411"/>
    <n v="52.3"/>
    <n v="30.5"/>
    <n v="21.799999999999997"/>
    <n v="501.99541850220254"/>
    <n v="563.60394713656376"/>
    <n v="0.74"/>
    <n v="387.4"/>
    <n v="34"/>
    <n v="211.2"/>
    <n v="30.5"/>
    <n v="378.37577815506506"/>
    <n v="8712.98"/>
    <n v="9782.3002727272724"/>
    <n v="17"/>
    <n v="0.15"/>
    <n v="12.9"/>
    <n v="59.1"/>
    <n v="36"/>
    <n v="4.5"/>
    <n v="75.512962962962973"/>
    <n v="76.036752301434404"/>
    <n v="4562.2051380860639"/>
    <n v="5124.1858619139384"/>
    <n v="5.12"/>
    <n v="4.75"/>
    <n v="0.378"/>
    <n v="2.17"/>
    <n v="0.39100000000000001"/>
    <n v="23.844782378854621"/>
    <n v="1.8975426819383256"/>
    <n v="10.893300581497796"/>
    <n v="1.962802086343612"/>
    <n v="26.771187488986779"/>
    <n v="2.130422920176211"/>
    <n v="12.230205652863432"/>
    <n v="2.2036914333039643"/>
    <n v="2.91"/>
    <n v="0.20300000000000001"/>
    <n v="1.1599999999999999"/>
    <n v="0.311"/>
    <n v="0.51"/>
    <n v="0.08"/>
    <n v="1.02"/>
    <n v="7.9000000000000001E-2"/>
    <n v="44.436197999999997"/>
    <n v="6.9703840000000001"/>
    <n v="88.872395999999995"/>
    <n v="6.8832541999999997"/>
    <n v="49.889731390909091"/>
    <n v="7.8258402181818179"/>
    <n v="99.779462781818182"/>
    <n v="7.7280172154545452"/>
    <n v="1.64"/>
    <n v="0.27300000000000002"/>
    <n v="0.27"/>
    <n v="0.123"/>
    <n v="74.820164264611435"/>
    <n v="12.454820026974955"/>
    <n v="12.317953872832373"/>
    <n v="5.6115123198458585"/>
    <n v="84.002638969813745"/>
    <n v="13.983366121194608"/>
    <n v="13.829702757225435"/>
    <n v="6.3001979227360323"/>
    <n v="0.7478988495896004"/>
    <n v="0.71270979210981689"/>
    <n v="30.94413026475419"/>
    <n v="0.10776014087503169"/>
    <n v="0.24715628641062315"/>
    <n v="0.14000439828302294"/>
    <n v="8.6374635980875212"/>
    <n v="3.3733715898989894E-2"/>
  </r>
  <r>
    <n v="2020"/>
    <n v="18"/>
    <x v="17"/>
    <s v="4"/>
    <n v="409"/>
    <n v="719"/>
    <x v="4"/>
    <s v="Check"/>
    <x v="1"/>
    <n v="0"/>
    <x v="3"/>
    <n v="0"/>
    <x v="1"/>
    <n v="0"/>
    <n v="10"/>
    <n v="0"/>
    <n v="5.5"/>
    <n v="6.1"/>
    <n v="3.3"/>
    <n v="13"/>
    <n v="11"/>
    <n v="8"/>
    <n v="8.6199778310365485"/>
    <n v="7.09"/>
    <n v="158"/>
    <n v="1951"/>
    <n v="336"/>
    <n v="22"/>
    <n v="13.020176344289728"/>
    <n v="0.94470503699999997"/>
    <m/>
    <m/>
    <n v="4.3"/>
    <n v="5"/>
    <n v="2.2549339700000002"/>
    <n v="1.24"/>
    <m/>
    <m/>
    <m/>
    <m/>
    <n v="0.38500000000000001"/>
    <n v="37.200000000000003"/>
    <n v="30.5"/>
    <n v="6.7000000000000028"/>
    <n v="154.28299559471373"/>
    <n v="173.21772687224677"/>
    <n v="0.32"/>
    <n v="329.3"/>
    <n v="34"/>
    <n v="170.1"/>
    <n v="30.5"/>
    <n v="151.27666779546223"/>
    <n v="3483.5"/>
    <n v="3911.0204545454544"/>
    <n v="7.45"/>
    <n v="0.15"/>
    <n v="12.8"/>
    <n v="58.8"/>
    <n v="36"/>
    <n v="4.5"/>
    <n v="32.714814814814815"/>
    <n v="32.979558980946265"/>
    <n v="1978.773538856776"/>
    <n v="2222.5224611432245"/>
    <n v="2.2200000000000002"/>
    <n v="3.88"/>
    <n v="0.25700000000000001"/>
    <n v="2.2000000000000002"/>
    <n v="0.34399999999999997"/>
    <n v="5.9861802290748924"/>
    <n v="0.39650729867841433"/>
    <n v="3.3942259030837021"/>
    <n v="0.53073350484581516"/>
    <n v="6.7208478026431751"/>
    <n v="0.44516955806167424"/>
    <n v="3.8107899911894294"/>
    <n v="0.59586898044052883"/>
    <n v="2.08"/>
    <n v="0.20200000000000001"/>
    <n v="1.46"/>
    <n v="0.19400000000000001"/>
    <n v="0.62"/>
    <n v="0.13"/>
    <n v="0.91"/>
    <n v="6.2E-2"/>
    <n v="21.5977"/>
    <n v="4.5285500000000001"/>
    <n v="31.699850000000001"/>
    <n v="2.15977"/>
    <n v="24.24832681818182"/>
    <n v="5.0843265909090904"/>
    <n v="35.590286136363638"/>
    <n v="2.4248326818181818"/>
    <n v="1.4"/>
    <n v="0.312"/>
    <n v="0.3"/>
    <n v="0.10299999999999999"/>
    <n v="27.702829543994859"/>
    <n v="6.1737734412331413"/>
    <n v="5.9363206165703284"/>
    <n v="2.038136745022479"/>
    <n v="31.102722260757865"/>
    <n v="6.9314638181117543"/>
    <n v="6.6648690558766868"/>
    <n v="2.288271709184329"/>
    <m/>
    <m/>
    <m/>
    <m/>
    <m/>
    <m/>
    <m/>
    <m/>
  </r>
  <r>
    <n v="2020"/>
    <n v="18"/>
    <x v="17"/>
    <s v="4"/>
    <n v="410"/>
    <n v="720"/>
    <x v="2"/>
    <s v="MAP"/>
    <x v="0"/>
    <n v="112"/>
    <x v="2"/>
    <n v="135"/>
    <x v="1"/>
    <n v="0"/>
    <n v="10"/>
    <n v="0"/>
    <n v="5.5"/>
    <n v="6.1"/>
    <n v="3.3"/>
    <n v="13"/>
    <n v="11"/>
    <n v="8"/>
    <n v="8.6199778310365485"/>
    <n v="7.09"/>
    <n v="158"/>
    <n v="1951"/>
    <n v="336"/>
    <n v="22"/>
    <n v="13.020176344289728"/>
    <n v="0.94470503699999997"/>
    <m/>
    <m/>
    <n v="4.3"/>
    <n v="5"/>
    <n v="2.2549339700000002"/>
    <n v="1.24"/>
    <m/>
    <m/>
    <m/>
    <m/>
    <n v="0.70240000000000002"/>
    <n v="59.9"/>
    <n v="30.5"/>
    <n v="29.4"/>
    <n v="677.00299559471364"/>
    <n v="760.08972687224673"/>
    <n v="0.57999999999999996"/>
    <n v="341"/>
    <n v="34"/>
    <n v="175.2"/>
    <n v="30.5"/>
    <n v="273.37459283387614"/>
    <n v="6295.08"/>
    <n v="7067.6579999999994"/>
    <n v="17.05"/>
    <n v="0.15"/>
    <n v="13"/>
    <n v="59.1"/>
    <n v="36"/>
    <n v="4.5"/>
    <n v="75.737037037037055"/>
    <n v="76.174823378291606"/>
    <n v="4570.4894026974962"/>
    <n v="5133.4905973025061"/>
    <n v="5.13"/>
    <n v="4.88"/>
    <n v="0.53200000000000003"/>
    <n v="2.66"/>
    <n v="0.34799999999999998"/>
    <n v="33.037746185022023"/>
    <n v="3.6016559365638767"/>
    <n v="18.008279682819385"/>
    <n v="2.3559704246696032"/>
    <n v="37.092378671365637"/>
    <n v="4.0436773469603526"/>
    <n v="20.218386734801765"/>
    <n v="2.6451122495154182"/>
    <n v="2.4300000000000002"/>
    <n v="0.19700000000000001"/>
    <n v="1.06"/>
    <n v="0.191"/>
    <n v="0.65"/>
    <n v="0.09"/>
    <n v="1.1599999999999999"/>
    <n v="7.4999999999999997E-2"/>
    <n v="40.918020000000006"/>
    <n v="5.6655720000000001"/>
    <n v="73.022927999999993"/>
    <n v="4.7213099999999999"/>
    <n v="45.939777000000007"/>
    <n v="6.3608921999999994"/>
    <n v="81.984832799999978"/>
    <n v="5.3007435000000003"/>
    <n v="1.52"/>
    <n v="0.372"/>
    <n v="0.34"/>
    <n v="0.11"/>
    <n v="69.471438921001948"/>
    <n v="17.002220578034684"/>
    <n v="15.539663969171489"/>
    <n v="5.0275383429672464"/>
    <n v="77.997479152215831"/>
    <n v="19.088856739884395"/>
    <n v="17.446804547206174"/>
    <n v="5.6445544123314084"/>
    <n v="0.69443324214842106"/>
    <n v="0.32430949269256532"/>
    <n v="10.383634054092639"/>
    <n v="6.2887029184328841E-2"/>
    <n v="0.14423630546864413"/>
    <m/>
    <m/>
    <m/>
  </r>
  <r>
    <n v="2020"/>
    <n v="19"/>
    <x v="18"/>
    <s v="1"/>
    <n v="101"/>
    <n v="721"/>
    <x v="0"/>
    <s v="MAP_ES"/>
    <x v="0"/>
    <n v="112"/>
    <x v="0"/>
    <n v="45"/>
    <x v="0"/>
    <n v="11"/>
    <n v="7.5"/>
    <n v="0"/>
    <n v="6.3"/>
    <n v="6.7"/>
    <n v="2.6"/>
    <n v="9"/>
    <n v="8"/>
    <n v="8"/>
    <n v="8.2527106051527888"/>
    <n v="8.39"/>
    <n v="162"/>
    <n v="1995"/>
    <n v="277"/>
    <n v="24"/>
    <n v="12.773505467672845"/>
    <n v="1.169093159"/>
    <m/>
    <m/>
    <n v="0.4"/>
    <n v="2.8"/>
    <n v="1.7955614499999999"/>
    <n v="1.08"/>
    <n v="0.3"/>
    <n v="2.6"/>
    <n v="1.5708147459999999"/>
    <n v="0.96"/>
    <n v="0.74560000000000004"/>
    <n v="125.2"/>
    <n v="30.5"/>
    <n v="94.7"/>
    <n v="2907.5820264317185"/>
    <n v="3264.4216387665201"/>
    <n v="0.62"/>
    <n v="661.5"/>
    <n v="34"/>
    <n v="341.1"/>
    <n v="30.5"/>
    <n v="306.88764940239042"/>
    <n v="9422.4"/>
    <n v="10578.785454545454"/>
    <n v="14.15"/>
    <n v="0.15"/>
    <n v="13.8"/>
    <n v="58.4"/>
    <n v="36"/>
    <n v="4.5"/>
    <n v="62.740740740740748"/>
    <n v="62.523142795975176"/>
    <n v="3751.3885677585104"/>
    <n v="4213.4914322414907"/>
    <n v="4.21"/>
    <n v="2.15"/>
    <n v="0.27100000000000002"/>
    <n v="2.12"/>
    <n v="0.22"/>
    <n v="62.513013568281941"/>
    <n v="7.879547291629958"/>
    <n v="61.640738960352436"/>
    <n v="6.3966804581497811"/>
    <n v="70.185065233480174"/>
    <n v="8.846582641057271"/>
    <n v="69.20573874185024"/>
    <n v="7.181727605286345"/>
    <n v="2.46"/>
    <n v="0.27500000000000002"/>
    <n v="1.41"/>
    <n v="0.221"/>
    <n v="0.63"/>
    <n v="0.122"/>
    <n v="1.0900000000000001"/>
    <n v="5.8000000000000003E-2"/>
    <n v="59.36112"/>
    <n v="11.495327999999999"/>
    <n v="102.70416"/>
    <n v="5.4649919999999996"/>
    <n v="66.646348363636363"/>
    <n v="12.906118254545454"/>
    <n v="115.30876145454546"/>
    <n v="6.1356955636363635"/>
    <n v="1.73"/>
    <n v="0.45500000000000002"/>
    <n v="0.37"/>
    <n v="0.114"/>
    <n v="64.899022222222229"/>
    <n v="17.068817983301223"/>
    <n v="13.88013770070649"/>
    <n v="4.2765829672447015"/>
    <n v="72.863902222222237"/>
    <n v="19.163627463070007"/>
    <n v="15.583609145793195"/>
    <n v="4.8014363314065509"/>
    <n v="0.6487275794774946"/>
    <n v="0.9767394221748219"/>
    <n v="26.122031827588682"/>
    <n v="0.20866101594701025"/>
    <n v="0.47858031180506938"/>
    <n v="0.43649421194605009"/>
    <n v="53.953766567408245"/>
    <n v="-3.3664039669421525E-2"/>
  </r>
  <r>
    <n v="2020"/>
    <n v="19"/>
    <x v="18"/>
    <s v="1"/>
    <n v="102"/>
    <n v="722"/>
    <x v="1"/>
    <s v="MAP"/>
    <x v="0"/>
    <n v="112"/>
    <x v="1"/>
    <n v="90"/>
    <x v="1"/>
    <n v="0"/>
    <n v="7.5"/>
    <n v="0"/>
    <n v="6.3"/>
    <n v="6.7"/>
    <n v="2.6"/>
    <n v="9"/>
    <n v="8"/>
    <n v="8"/>
    <n v="8.2527106051527888"/>
    <n v="8.39"/>
    <n v="162"/>
    <n v="1995"/>
    <n v="277"/>
    <n v="24"/>
    <n v="12.773505467672845"/>
    <n v="1.169093159"/>
    <m/>
    <m/>
    <n v="0.4"/>
    <n v="2.8"/>
    <n v="1.7955614499999999"/>
    <n v="1.08"/>
    <n v="0.3"/>
    <n v="2.6"/>
    <n v="1.5708147459999999"/>
    <n v="0.96"/>
    <n v="0.74529999999999996"/>
    <n v="101.9"/>
    <n v="30.5"/>
    <n v="71.400000000000006"/>
    <n v="2192.2001762114542"/>
    <n v="2461.2429251101325"/>
    <n v="0.74"/>
    <n v="478"/>
    <n v="34"/>
    <n v="221.9"/>
    <n v="30.5"/>
    <n v="319"/>
    <n v="9794.2800000000007"/>
    <n v="10996.305272727273"/>
    <n v="13.4"/>
    <n v="0.15"/>
    <n v="13.2"/>
    <n v="58"/>
    <n v="36"/>
    <n v="4.5"/>
    <n v="59.37962962962964"/>
    <n v="59.585570541639918"/>
    <n v="3575.1342324983952"/>
    <n v="4015.5257675016064"/>
    <n v="4.01"/>
    <n v="2.66"/>
    <n v="0.26100000000000001"/>
    <n v="2.39"/>
    <n v="0.183"/>
    <n v="58.312524687224688"/>
    <n v="5.7216424599118954"/>
    <n v="52.393584211453756"/>
    <n v="4.011726322466961"/>
    <n v="65.469061807929535"/>
    <n v="6.4238440345374457"/>
    <n v="58.823705910132176"/>
    <n v="4.5040745529515425"/>
    <n v="3.08"/>
    <n v="0.25700000000000001"/>
    <n v="1.33"/>
    <n v="0.246"/>
    <n v="0.92"/>
    <n v="0.14000000000000001"/>
    <n v="1.21"/>
    <n v="0.08"/>
    <n v="90.107376000000002"/>
    <n v="13.711992000000002"/>
    <n v="118.51078800000001"/>
    <n v="7.8354240000000006"/>
    <n v="101.16600850909091"/>
    <n v="15.394827381818184"/>
    <n v="133.05529379999999"/>
    <n v="8.7970442181818189"/>
    <n v="1.77"/>
    <n v="0.438"/>
    <n v="0.35"/>
    <n v="0.113"/>
    <n v="63.279875915221595"/>
    <n v="15.659087938342973"/>
    <n v="12.512969813744382"/>
    <n v="4.0399016827231859"/>
    <n v="71.046042504816967"/>
    <n v="17.580885094412338"/>
    <n v="14.048652472703919"/>
    <n v="4.5357077983301224"/>
    <n v="0.63254266900282208"/>
    <n v="0.44803478833874455"/>
    <n v="10.861397416684516"/>
    <n v="0.11439680529145022"/>
    <n v="0.26237799378772986"/>
    <m/>
    <m/>
    <m/>
  </r>
  <r>
    <n v="2020"/>
    <n v="19"/>
    <x v="18"/>
    <s v="1"/>
    <n v="103"/>
    <n v="723"/>
    <x v="2"/>
    <s v="MAP"/>
    <x v="0"/>
    <n v="112"/>
    <x v="2"/>
    <n v="135"/>
    <x v="1"/>
    <n v="0"/>
    <n v="7.5"/>
    <n v="0"/>
    <n v="6.3"/>
    <n v="6.7"/>
    <n v="2.6"/>
    <n v="9"/>
    <n v="8"/>
    <n v="8"/>
    <n v="8.2527106051527888"/>
    <n v="8.39"/>
    <n v="162"/>
    <n v="1995"/>
    <n v="277"/>
    <n v="24"/>
    <n v="12.773505467672845"/>
    <n v="1.169093159"/>
    <m/>
    <m/>
    <n v="0.4"/>
    <n v="2.8"/>
    <n v="1.7955614499999999"/>
    <n v="1.08"/>
    <n v="0.3"/>
    <n v="2.6"/>
    <n v="1.5708147459999999"/>
    <n v="0.96"/>
    <n v="0.75380000000000003"/>
    <n v="97.3"/>
    <n v="30.5"/>
    <n v="66.8"/>
    <n v="2050.9659911894273"/>
    <n v="2302.6754537444931"/>
    <n v="0.57999999999999996"/>
    <n v="609.29999999999995"/>
    <n v="34"/>
    <n v="299.7"/>
    <n v="30.5"/>
    <n v="271.39926994611506"/>
    <n v="8332.7900000000009"/>
    <n v="9355.4505909090913"/>
    <n v="14.75"/>
    <n v="0.15"/>
    <n v="13.5"/>
    <n v="58.5"/>
    <n v="36"/>
    <n v="4.5"/>
    <n v="65.42962962962963"/>
    <n v="65.42962962962963"/>
    <n v="3925.7777777777778"/>
    <n v="4409.362222222222"/>
    <n v="4.41"/>
    <n v="2.46"/>
    <n v="0.252"/>
    <n v="2.56"/>
    <n v="0.189"/>
    <n v="50.453763383259911"/>
    <n v="5.168434297797357"/>
    <n v="52.50472937444934"/>
    <n v="3.8763257233480175"/>
    <n v="56.645816162114535"/>
    <n v="5.8027421434361228"/>
    <n v="58.948491615859027"/>
    <n v="4.3520566075770928"/>
    <n v="3.35"/>
    <n v="0.247"/>
    <n v="1.23"/>
    <n v="0.23499999999999999"/>
    <n v="0.65"/>
    <n v="0.106"/>
    <n v="1.28"/>
    <n v="6.7000000000000004E-2"/>
    <n v="54.163135000000011"/>
    <n v="8.8327574000000002"/>
    <n v="106.65971200000001"/>
    <n v="5.5829693000000011"/>
    <n v="60.810428840909104"/>
    <n v="9.9167776263636362"/>
    <n v="119.74976756363638"/>
    <n v="6.2681518959090914"/>
    <n v="1.91"/>
    <n v="0.35799999999999998"/>
    <n v="0.28000000000000003"/>
    <n v="0.122"/>
    <n v="74.982355555555557"/>
    <n v="14.054284444444445"/>
    <n v="10.99217777777778"/>
    <n v="4.7894488888888889"/>
    <n v="84.184735555555562"/>
    <n v="15.779128444444444"/>
    <n v="12.34121777777778"/>
    <n v="5.3772448888888889"/>
    <n v="0.74952010611987963"/>
    <n v="0.26807897459130892"/>
    <n v="10.158238683127571"/>
    <n v="2.234004496894873E-2"/>
    <n v="5.1238635249882411E-2"/>
    <m/>
    <m/>
    <m/>
  </r>
  <r>
    <n v="2020"/>
    <n v="19"/>
    <x v="18"/>
    <s v="1"/>
    <n v="104"/>
    <n v="724"/>
    <x v="3"/>
    <s v="MESZ"/>
    <x v="0"/>
    <n v="112"/>
    <x v="0"/>
    <n v="45"/>
    <x v="0"/>
    <n v="11"/>
    <n v="7.5"/>
    <n v="0"/>
    <n v="6.3"/>
    <n v="6.7"/>
    <n v="2.6"/>
    <n v="9"/>
    <n v="8"/>
    <n v="8"/>
    <n v="8.2527106051527888"/>
    <n v="8.39"/>
    <n v="162"/>
    <n v="1995"/>
    <n v="277"/>
    <n v="24"/>
    <n v="12.773505467672845"/>
    <n v="1.169093159"/>
    <m/>
    <m/>
    <n v="0.4"/>
    <n v="2.8"/>
    <n v="1.7955614499999999"/>
    <n v="1.08"/>
    <n v="0.3"/>
    <n v="2.6"/>
    <n v="1.5708147459999999"/>
    <n v="0.96"/>
    <n v="0.63119999999999998"/>
    <n v="65"/>
    <n v="30.5"/>
    <n v="34.5"/>
    <n v="1059.2563876651982"/>
    <n v="1189.2560352422906"/>
    <n v="0.36"/>
    <n v="354.9"/>
    <n v="34"/>
    <n v="191.5"/>
    <n v="30.5"/>
    <n v="180.61701464630727"/>
    <n v="5545.5"/>
    <n v="6226.0840909090912"/>
    <n v="12.05"/>
    <n v="0.15"/>
    <n v="13.5"/>
    <n v="58.3"/>
    <n v="36"/>
    <n v="4.5"/>
    <n v="53.329629629629636"/>
    <n v="53.329629629629636"/>
    <n v="3199.7777777777783"/>
    <n v="3593.9322222222227"/>
    <n v="3.59"/>
    <n v="2.41"/>
    <n v="0.23499999999999999"/>
    <n v="2.4300000000000002"/>
    <n v="0.20599999999999999"/>
    <n v="25.528078942731277"/>
    <n v="2.4892525110132153"/>
    <n v="25.73993022026432"/>
    <n v="2.1820681585903081"/>
    <n v="28.661070449339206"/>
    <n v="2.7947516828193826"/>
    <n v="28.898921656387671"/>
    <n v="2.4498674325991185"/>
    <n v="3.24"/>
    <n v="0.20300000000000001"/>
    <n v="1.38"/>
    <n v="0.253"/>
    <n v="0.6"/>
    <n v="0.161"/>
    <n v="1.07"/>
    <n v="6.9000000000000006E-2"/>
    <n v="33.273000000000003"/>
    <n v="8.9282550000000001"/>
    <n v="59.336850000000005"/>
    <n v="3.8263950000000002"/>
    <n v="37.356504545454548"/>
    <n v="10.023995386363637"/>
    <n v="66.619099772727282"/>
    <n v="4.2959980227272725"/>
    <n v="1.99"/>
    <n v="0.40200000000000002"/>
    <n v="0.33"/>
    <n v="0.121"/>
    <n v="63.675577777777789"/>
    <n v="12.863106666666669"/>
    <n v="10.559266666666668"/>
    <n v="3.8717311111111115"/>
    <n v="71.490307777777801"/>
    <n v="14.441760666666669"/>
    <n v="11.855176666666669"/>
    <n v="4.3468981111111118"/>
    <n v="0.63649808624488535"/>
    <n v="0.73607342847434598"/>
    <n v="12.35404938271606"/>
    <n v="3.9683467845117885E-2"/>
    <n v="9.1017128085132765E-2"/>
    <n v="0.39517255555555564"/>
    <n v="-2.3697979797979398"/>
    <n v="-0.20090927066115707"/>
  </r>
  <r>
    <n v="2020"/>
    <n v="19"/>
    <x v="18"/>
    <s v="1"/>
    <n v="105"/>
    <n v="725"/>
    <x v="4"/>
    <s v="Check"/>
    <x v="1"/>
    <n v="0"/>
    <x v="3"/>
    <n v="0"/>
    <x v="1"/>
    <n v="0"/>
    <n v="7.5"/>
    <n v="0"/>
    <n v="6.3"/>
    <n v="6.7"/>
    <n v="2.6"/>
    <n v="9"/>
    <n v="8"/>
    <n v="8"/>
    <n v="8.2527106051527888"/>
    <n v="8.39"/>
    <n v="162"/>
    <n v="1995"/>
    <n v="277"/>
    <n v="24"/>
    <n v="12.773505467672845"/>
    <n v="1.169093159"/>
    <m/>
    <m/>
    <n v="0.4"/>
    <n v="2.8"/>
    <n v="1.7955614499999999"/>
    <n v="1.08"/>
    <n v="0.3"/>
    <n v="2.6"/>
    <n v="1.5708147459999999"/>
    <n v="0.96"/>
    <n v="0.37569999999999998"/>
    <n v="60"/>
    <n v="30.5"/>
    <n v="29.5"/>
    <n v="905.74096916299561"/>
    <n v="1016.9000881057268"/>
    <n v="0.2"/>
    <n v="207.1"/>
    <n v="34"/>
    <n v="119.7"/>
    <n v="30.5"/>
    <n v="103.06181398035818"/>
    <n v="3164.32"/>
    <n v="3552.6683636363637"/>
    <n v="6.45"/>
    <n v="0.15"/>
    <n v="13.1"/>
    <n v="58.8"/>
    <n v="36"/>
    <n v="4.5"/>
    <n v="28.233333333333334"/>
    <n v="28.363892100192682"/>
    <n v="1701.8335260115609"/>
    <n v="1911.4684739884394"/>
    <n v="1.91"/>
    <n v="2.4700000000000002"/>
    <n v="0.215"/>
    <n v="2.11"/>
    <n v="0.20899999999999999"/>
    <n v="22.371801938325994"/>
    <n v="1.9473430837004406"/>
    <n v="19.111134449339204"/>
    <n v="1.8929986255506608"/>
    <n v="25.117432176211455"/>
    <n v="2.1863351894273131"/>
    <n v="21.456591859030834"/>
    <n v="2.1253211841409692"/>
    <n v="2.17"/>
    <n v="0.21299999999999999"/>
    <n v="1.2"/>
    <n v="0.16200000000000001"/>
    <n v="0.5"/>
    <n v="0.158"/>
    <n v="0.98"/>
    <n v="6.5000000000000002E-2"/>
    <n v="15.821600000000002"/>
    <n v="4.9996255999999999"/>
    <n v="31.010336000000002"/>
    <n v="2.0568080000000002"/>
    <n v="17.763341818181818"/>
    <n v="5.613216014545455"/>
    <n v="34.81614996363637"/>
    <n v="2.3092344363636368"/>
    <n v="1.69"/>
    <n v="0.39800000000000002"/>
    <n v="0.33"/>
    <n v="0.107"/>
    <n v="28.760986589595376"/>
    <n v="6.7732974335260128"/>
    <n v="5.6160506358381515"/>
    <n v="1.8209618728323702"/>
    <n v="32.290744034682085"/>
    <n v="7.6045657549132963"/>
    <n v="6.305293213872833"/>
    <n v="2.0444435572254336"/>
    <m/>
    <m/>
    <m/>
    <m/>
    <m/>
    <m/>
    <m/>
    <m/>
  </r>
  <r>
    <n v="2020"/>
    <n v="19"/>
    <x v="18"/>
    <s v="1"/>
    <n v="106"/>
    <n v="726"/>
    <x v="5"/>
    <s v="MAP_AS"/>
    <x v="0"/>
    <n v="112"/>
    <x v="0"/>
    <n v="45"/>
    <x v="0"/>
    <n v="11"/>
    <n v="7.5"/>
    <n v="0"/>
    <n v="6.3"/>
    <n v="6.7"/>
    <n v="2.6"/>
    <n v="9"/>
    <n v="8"/>
    <n v="8"/>
    <n v="8.2527106051527888"/>
    <n v="8.39"/>
    <n v="162"/>
    <n v="1995"/>
    <n v="277"/>
    <n v="24"/>
    <n v="12.773505467672845"/>
    <n v="1.169093159"/>
    <m/>
    <m/>
    <n v="0.4"/>
    <n v="2.8"/>
    <n v="1.7955614499999999"/>
    <n v="1.08"/>
    <n v="0.3"/>
    <n v="2.6"/>
    <n v="1.5708147459999999"/>
    <n v="0.96"/>
    <n v="0.55200000000000005"/>
    <n v="60.1"/>
    <n v="30.5"/>
    <n v="29.6"/>
    <n v="908.81127753303974"/>
    <n v="1020.3472070484584"/>
    <n v="0.56000000000000005"/>
    <n v="523.79999999999995"/>
    <n v="34"/>
    <n v="267.2"/>
    <n v="30.5"/>
    <n v="270.62474479379347"/>
    <n v="8309.01"/>
    <n v="9328.752136363637"/>
    <n v="11.4"/>
    <n v="0.15"/>
    <n v="13"/>
    <n v="58.5"/>
    <n v="36"/>
    <n v="4.5"/>
    <n v="50.416666666666671"/>
    <n v="50.708092485549138"/>
    <n v="3042.4855491329481"/>
    <n v="3417.2644508670523"/>
    <n v="3.42"/>
    <n v="3.13"/>
    <n v="0.20699999999999999"/>
    <n v="2.35"/>
    <n v="0.248"/>
    <n v="28.445792986784145"/>
    <n v="1.8812393444933921"/>
    <n v="21.357065022026433"/>
    <n v="2.2538519682819387"/>
    <n v="31.936867580616745"/>
    <n v="2.1121187185903088"/>
    <n v="23.978159365638767"/>
    <n v="2.5304610734801765"/>
    <n v="3.27"/>
    <n v="0.188"/>
    <n v="1.25"/>
    <n v="0.30099999999999999"/>
    <n v="0.74"/>
    <n v="0.129"/>
    <n v="1.08"/>
    <n v="0.107"/>
    <n v="61.486674000000008"/>
    <n v="10.718622900000002"/>
    <n v="89.737308000000013"/>
    <n v="8.8906407000000005"/>
    <n v="69.032765809090918"/>
    <n v="12.034090255909092"/>
    <n v="100.75052307272729"/>
    <n v="9.9817647859090908"/>
    <n v="2.0699999999999998"/>
    <n v="0.40899999999999997"/>
    <n v="0.35"/>
    <n v="0.13200000000000001"/>
    <n v="62.979450867052023"/>
    <n v="12.443765895953758"/>
    <n v="10.648699421965317"/>
    <n v="4.0160809248554914"/>
    <n v="70.708747109826589"/>
    <n v="13.97095534682081"/>
    <n v="11.955585260115607"/>
    <n v="4.5089635838150288"/>
    <n v="0.62953963432463989"/>
    <n v="0.71207723480228391"/>
    <n v="8.4280989081567181"/>
    <n v="7.3889902282886694E-2"/>
    <n v="0.16947225294240068"/>
    <n v="0.40990578034682079"/>
    <n v="-18.430504466631604"/>
    <n v="0.3159786169008264"/>
  </r>
  <r>
    <n v="2020"/>
    <n v="19"/>
    <x v="18"/>
    <s v="1"/>
    <n v="107"/>
    <n v="727"/>
    <x v="6"/>
    <s v="MAP"/>
    <x v="0"/>
    <n v="112"/>
    <x v="0"/>
    <n v="45"/>
    <x v="1"/>
    <n v="0"/>
    <n v="7.5"/>
    <n v="0"/>
    <n v="6.3"/>
    <n v="6.7"/>
    <n v="2.6"/>
    <n v="9"/>
    <n v="8"/>
    <n v="8"/>
    <n v="8.2527106051527888"/>
    <n v="8.39"/>
    <n v="162"/>
    <n v="1995"/>
    <n v="277"/>
    <n v="24"/>
    <n v="12.773505467672845"/>
    <n v="1.169093159"/>
    <m/>
    <m/>
    <n v="0.4"/>
    <n v="2.8"/>
    <n v="1.7955614499999999"/>
    <n v="1.08"/>
    <n v="0.3"/>
    <n v="2.6"/>
    <n v="1.5708147459999999"/>
    <n v="0.96"/>
    <n v="0.57189999999999996"/>
    <n v="58.4"/>
    <n v="30.5"/>
    <n v="27.9"/>
    <n v="856.61603524229076"/>
    <n v="961.74618502202645"/>
    <n v="0.44"/>
    <n v="475.4"/>
    <n v="34"/>
    <n v="244.5"/>
    <n v="30.5"/>
    <n v="213.32125056637972"/>
    <n v="6549.62"/>
    <n v="7353.4370000000008"/>
    <n v="11.25"/>
    <n v="0.15"/>
    <n v="12.9"/>
    <n v="57.9"/>
    <n v="36"/>
    <n v="4.5"/>
    <n v="49.744444444444447"/>
    <n v="50.089492614001287"/>
    <n v="3005.3695568400772"/>
    <n v="3375.5764431599232"/>
    <n v="3.37"/>
    <n v="2.87"/>
    <n v="0.21299999999999999"/>
    <n v="2.16"/>
    <n v="0.193"/>
    <n v="24.584880211453743"/>
    <n v="1.8245921550660793"/>
    <n v="18.502906361233482"/>
    <n v="1.6532689480176213"/>
    <n v="27.602115510132155"/>
    <n v="2.0485193740969163"/>
    <n v="20.773717596475773"/>
    <n v="1.856170137092511"/>
    <n v="3.15"/>
    <n v="0.20300000000000001"/>
    <n v="1.25"/>
    <n v="0.20699999999999999"/>
    <n v="0.97"/>
    <n v="0.17399999999999999"/>
    <n v="1"/>
    <n v="8.3000000000000004E-2"/>
    <n v="63.531314000000002"/>
    <n v="11.396338799999999"/>
    <n v="65.496200000000002"/>
    <n v="5.4361845999999998"/>
    <n v="71.328338900000006"/>
    <n v="12.794980379999998"/>
    <n v="73.534369999999996"/>
    <n v="6.1033527099999993"/>
    <n v="2.09"/>
    <n v="0.39400000000000002"/>
    <n v="0.32"/>
    <n v="0.123"/>
    <n v="62.812223737957609"/>
    <n v="11.841156053949904"/>
    <n v="9.6171825818882475"/>
    <n v="3.6966045549132946"/>
    <n v="70.520996651252403"/>
    <n v="13.29438884238921"/>
    <n v="10.797473171483624"/>
    <n v="4.1502787502890177"/>
    <n v="0.62786803979261552"/>
    <n v="0.67759372285368047"/>
    <n v="7.5016987368871826"/>
    <n v="7.5763760497537982E-2"/>
    <n v="0.17377009288426143"/>
    <m/>
    <m/>
    <m/>
  </r>
  <r>
    <n v="2020"/>
    <n v="19"/>
    <x v="18"/>
    <s v="1"/>
    <n v="108"/>
    <n v="728"/>
    <x v="7"/>
    <s v="Urea"/>
    <x v="0"/>
    <n v="112"/>
    <x v="3"/>
    <n v="0"/>
    <x v="1"/>
    <n v="0"/>
    <n v="7.5"/>
    <n v="0"/>
    <n v="6.3"/>
    <n v="6.7"/>
    <n v="2.6"/>
    <n v="9"/>
    <n v="8"/>
    <n v="8"/>
    <n v="8.2527106051527888"/>
    <n v="8.39"/>
    <n v="162"/>
    <n v="1995"/>
    <n v="277"/>
    <n v="24"/>
    <n v="12.773505467672845"/>
    <n v="1.169093159"/>
    <m/>
    <m/>
    <n v="0.4"/>
    <n v="2.8"/>
    <n v="1.7955614499999999"/>
    <n v="1.08"/>
    <n v="0.3"/>
    <n v="2.6"/>
    <n v="1.5708147459999999"/>
    <n v="0.96"/>
    <n v="0.42599999999999999"/>
    <n v="56.4"/>
    <n v="30.5"/>
    <n v="25.9"/>
    <n v="795.20986784140973"/>
    <n v="892.80380616740092"/>
    <n v="0.38"/>
    <n v="389.8"/>
    <n v="34"/>
    <n v="195.6"/>
    <n v="30.5"/>
    <n v="176.32939853850476"/>
    <n v="5413.86"/>
    <n v="6078.2882727272727"/>
    <n v="8.4"/>
    <n v="0.15"/>
    <n v="12.9"/>
    <n v="58.3"/>
    <n v="36"/>
    <n v="4.5"/>
    <n v="36.972222222222221"/>
    <n v="37.228676942838796"/>
    <n v="2233.7206165703278"/>
    <n v="2508.8743834296729"/>
    <n v="2.5099999999999998"/>
    <n v="3.01"/>
    <n v="0.23599999999999999"/>
    <n v="2.04"/>
    <n v="0.21"/>
    <n v="23.935817022026431"/>
    <n v="1.8766952881057266"/>
    <n v="16.22228130396476"/>
    <n v="1.6699407224669602"/>
    <n v="26.873394565638765"/>
    <n v="2.1070169825550655"/>
    <n v="18.213197645814979"/>
    <n v="1.8748879929515416"/>
    <n v="2.89"/>
    <n v="0.17799999999999999"/>
    <n v="1.4"/>
    <n v="0.20699999999999999"/>
    <n v="0.97"/>
    <n v="0.113"/>
    <n v="1.28"/>
    <n v="7.5999999999999998E-2"/>
    <n v="52.514441999999995"/>
    <n v="6.1176617999999996"/>
    <n v="69.297408000000004"/>
    <n v="4.1145335999999997"/>
    <n v="58.959396245454542"/>
    <n v="6.8684657481818183"/>
    <n v="77.802089890909087"/>
    <n v="4.6194990872727271"/>
    <n v="2.21"/>
    <n v="0.35"/>
    <n v="0.28999999999999998"/>
    <n v="0.129"/>
    <n v="49.365225626204243"/>
    <n v="7.8180221579961469"/>
    <n v="6.4777897880539506"/>
    <n v="2.8814995953757232"/>
    <n v="55.423685134874766"/>
    <n v="8.7775066955684018"/>
    <n v="7.2727912620423893"/>
    <n v="3.2351381820809255"/>
    <n v="0.49345247793089636"/>
    <m/>
    <m/>
    <m/>
    <m/>
    <m/>
    <m/>
    <m/>
  </r>
  <r>
    <n v="2020"/>
    <n v="19"/>
    <x v="18"/>
    <s v="1"/>
    <n v="109"/>
    <n v="729"/>
    <x v="8"/>
    <s v="MES10"/>
    <x v="0"/>
    <n v="112"/>
    <x v="0"/>
    <n v="45"/>
    <x v="0"/>
    <n v="11"/>
    <n v="7.5"/>
    <n v="0"/>
    <n v="6.3"/>
    <n v="6.7"/>
    <n v="2.6"/>
    <n v="9"/>
    <n v="8"/>
    <n v="8"/>
    <n v="8.2527106051527888"/>
    <n v="8.39"/>
    <n v="162"/>
    <n v="1995"/>
    <n v="277"/>
    <n v="24"/>
    <n v="12.773505467672845"/>
    <n v="1.169093159"/>
    <m/>
    <m/>
    <n v="0.4"/>
    <n v="2.8"/>
    <n v="1.7955614499999999"/>
    <n v="1.08"/>
    <n v="0.3"/>
    <n v="2.6"/>
    <n v="1.5708147459999999"/>
    <n v="0.96"/>
    <n v="0.48899999999999999"/>
    <n v="57.8"/>
    <n v="30.5"/>
    <n v="27.299999999999997"/>
    <n v="838.19418502202643"/>
    <n v="941.06347136563875"/>
    <n v="0.36"/>
    <n v="384.8"/>
    <n v="34"/>
    <n v="204.6"/>
    <n v="30.5"/>
    <n v="178.66590649942987"/>
    <n v="5485.59"/>
    <n v="6158.8215"/>
    <n v="10.45"/>
    <n v="0.15"/>
    <n v="12.4"/>
    <n v="58.8"/>
    <n v="36"/>
    <n v="4.5"/>
    <n v="46.159259259259258"/>
    <n v="46.746255619781621"/>
    <n v="2804.7753371868971"/>
    <n v="3150.2726628131013"/>
    <n v="3.15"/>
    <n v="2.79"/>
    <n v="0.23300000000000001"/>
    <n v="1.87"/>
    <n v="0.23499999999999999"/>
    <n v="23.385617762114538"/>
    <n v="1.9529924511013217"/>
    <n v="15.674231259911895"/>
    <n v="1.9697563348017619"/>
    <n v="26.255670851101321"/>
    <n v="2.1926778882819384"/>
    <n v="17.597886914537447"/>
    <n v="2.2114991577092509"/>
    <n v="3.12"/>
    <n v="0.17699999999999999"/>
    <n v="1.27"/>
    <n v="0.30099999999999999"/>
    <n v="0.61"/>
    <n v="7.9000000000000001E-2"/>
    <n v="1.1499999999999999"/>
    <n v="8.4000000000000005E-2"/>
    <n v="33.462098999999995"/>
    <n v="4.3336161000000004"/>
    <n v="63.084285000000001"/>
    <n v="4.6078956"/>
    <n v="37.568811149999995"/>
    <n v="4.8654689850000006"/>
    <n v="70.826447250000001"/>
    <n v="5.1734100600000001"/>
    <n v="2.33"/>
    <n v="0.48899999999999999"/>
    <n v="0.42"/>
    <n v="0.15"/>
    <n v="65.351265356454704"/>
    <n v="13.715351398843927"/>
    <n v="11.780056416184967"/>
    <n v="4.2071630057803455"/>
    <n v="73.371647922928688"/>
    <n v="15.398599070520227"/>
    <n v="13.225790612716759"/>
    <n v="4.723496647398842"/>
    <n v="0.65324818061692891"/>
    <n v="0.78484195058716744"/>
    <n v="2.4949480625133624"/>
    <n v="-5.3687376543994955E-2"/>
    <n v="-0.12313618473393338"/>
    <n v="0.42940878612716743"/>
    <n v="-42.702485198808972"/>
    <n v="-0.12114454000000001"/>
  </r>
  <r>
    <n v="2020"/>
    <n v="19"/>
    <x v="18"/>
    <s v="1"/>
    <n v="110"/>
    <n v="730"/>
    <x v="9"/>
    <s v="MAP_AS"/>
    <x v="0"/>
    <n v="112"/>
    <x v="0"/>
    <n v="45"/>
    <x v="2"/>
    <n v="45"/>
    <n v="7.5"/>
    <n v="0"/>
    <n v="6.3"/>
    <n v="6.7"/>
    <n v="2.6"/>
    <n v="9"/>
    <n v="8"/>
    <n v="8"/>
    <n v="8.2527106051527888"/>
    <n v="8.39"/>
    <n v="162"/>
    <n v="1995"/>
    <n v="277"/>
    <n v="24"/>
    <n v="12.773505467672845"/>
    <n v="1.169093159"/>
    <m/>
    <m/>
    <n v="0.4"/>
    <n v="2.8"/>
    <n v="1.7955614499999999"/>
    <n v="1.08"/>
    <n v="0.3"/>
    <n v="2.6"/>
    <n v="1.5708147459999999"/>
    <n v="0.96"/>
    <n v="0.51570000000000005"/>
    <n v="71.5"/>
    <n v="30.5"/>
    <n v="41"/>
    <n v="1258.8264317180619"/>
    <n v="1413.3187665198241"/>
    <n v="0.52"/>
    <n v="530"/>
    <n v="34"/>
    <n v="294.60000000000002"/>
    <n v="30.5"/>
    <n v="276.87903225806451"/>
    <n v="8501.0400000000009"/>
    <n v="9544.349454545456"/>
    <n v="10.3"/>
    <n v="0.15"/>
    <n v="12.7"/>
    <n v="57.7"/>
    <n v="36"/>
    <n v="4.5"/>
    <n v="45.487037037037041"/>
    <n v="45.907726396917148"/>
    <n v="2754.4635838150289"/>
    <n v="3093.763416184971"/>
    <n v="3.09"/>
    <n v="2.04"/>
    <n v="0.223"/>
    <n v="1.47"/>
    <n v="0.192"/>
    <n v="25.680059207048465"/>
    <n v="2.8071829427312784"/>
    <n v="18.504748546255509"/>
    <n v="2.4169467488986789"/>
    <n v="28.831702837004414"/>
    <n v="3.1517008493392082"/>
    <n v="20.775785867841414"/>
    <n v="2.7135720317180625"/>
    <n v="3.04"/>
    <n v="0.17699999999999999"/>
    <n v="1.19"/>
    <n v="0.39"/>
    <n v="0.85"/>
    <n v="0.106"/>
    <n v="0.94"/>
    <n v="0.14699999999999999"/>
    <n v="72.258840000000006"/>
    <n v="9.0111024000000004"/>
    <n v="79.909775999999994"/>
    <n v="12.4965288"/>
    <n v="81.126970363636374"/>
    <n v="10.117010421818183"/>
    <n v="89.716884872727263"/>
    <n v="14.030193698181819"/>
    <n v="2.0499999999999998"/>
    <n v="0.46200000000000002"/>
    <n v="0.4"/>
    <n v="0.14000000000000001"/>
    <n v="56.466503468208082"/>
    <n v="12.725621757225433"/>
    <n v="11.017854335260116"/>
    <n v="3.8562490173410411"/>
    <n v="63.396483439306351"/>
    <n v="14.287402609248554"/>
    <n v="12.370045549132948"/>
    <n v="4.3295159421965321"/>
    <n v="0.56443651787322535"/>
    <n v="0.72820604532357558"/>
    <n v="1.2391870263326887"/>
    <n v="3.8320289579260862E-2"/>
    <n v="8.7890572429497396E-2"/>
    <n v="9.6211465382145159E-2"/>
    <n v="-11.694146307000645"/>
    <n v="0.16720430440404041"/>
  </r>
  <r>
    <n v="2020"/>
    <n v="19"/>
    <x v="18"/>
    <s v="2"/>
    <n v="201"/>
    <n v="731"/>
    <x v="6"/>
    <s v="MAP"/>
    <x v="0"/>
    <n v="112"/>
    <x v="0"/>
    <n v="45"/>
    <x v="1"/>
    <n v="0"/>
    <n v="7.5"/>
    <n v="0"/>
    <n v="6.3"/>
    <n v="6.6"/>
    <n v="2.8"/>
    <n v="11"/>
    <n v="11"/>
    <n v="9"/>
    <n v="47.9"/>
    <n v="7.62"/>
    <n v="166"/>
    <n v="2116"/>
    <n v="299"/>
    <n v="24"/>
    <n v="13.569805605548714"/>
    <n v="1.069967297"/>
    <m/>
    <m/>
    <n v="1.8"/>
    <n v="4"/>
    <n v="1.7604838780000001"/>
    <n v="1.7"/>
    <n v="0.5"/>
    <n v="2.4"/>
    <n v="1.564204352"/>
    <n v="0.92"/>
    <n v="0.70579999999999998"/>
    <n v="99.1"/>
    <n v="30.5"/>
    <n v="68.599999999999994"/>
    <n v="2106.2315418502203"/>
    <n v="2364.7235947136564"/>
    <n v="0.48"/>
    <n v="490"/>
    <n v="34"/>
    <n v="257.10000000000002"/>
    <n v="30.5"/>
    <n v="238.5263157894737"/>
    <n v="7323.49"/>
    <n v="8222.2819545454531"/>
    <n v="15.65"/>
    <n v="0.15"/>
    <n v="13.6"/>
    <n v="57.7"/>
    <n v="36"/>
    <n v="4.5"/>
    <n v="69.462962962962976"/>
    <n v="69.382658959537594"/>
    <n v="4162.9595375722556"/>
    <n v="4675.7604624277465"/>
    <n v="4.67"/>
    <n v="2.72"/>
    <n v="0.25700000000000001"/>
    <n v="2.41"/>
    <n v="0.19600000000000001"/>
    <n v="57.289497938325994"/>
    <n v="5.4130150625550666"/>
    <n v="50.760180158590309"/>
    <n v="4.1282138220264315"/>
    <n v="64.320481776211452"/>
    <n v="6.077339638414097"/>
    <n v="56.989838632599117"/>
    <n v="4.6348582456387666"/>
    <n v="3.06"/>
    <n v="0.245"/>
    <n v="1.28"/>
    <n v="0.23400000000000001"/>
    <n v="0.48"/>
    <n v="0.13700000000000001"/>
    <n v="1.02"/>
    <n v="5.1999999999999998E-2"/>
    <n v="35.152751999999992"/>
    <n v="10.033181300000001"/>
    <n v="74.699598000000009"/>
    <n v="3.8082147999999996"/>
    <n v="39.466953381818172"/>
    <n v="11.264526277727272"/>
    <n v="83.867275936363654"/>
    <n v="4.2755866163636362"/>
    <n v="1.93"/>
    <n v="0.41399999999999998"/>
    <n v="0.35"/>
    <n v="0.15"/>
    <n v="80.345119075144524"/>
    <n v="17.234652485549137"/>
    <n v="14.570358381502894"/>
    <n v="6.2444393063583838"/>
    <n v="90.205656416184993"/>
    <n v="19.349814381502895"/>
    <n v="16.358538728323705"/>
    <n v="7.0108023121387317"/>
    <n v="0.80312603850913389"/>
    <n v="0.98622907143235949"/>
    <n v="36.394676942838814"/>
    <n v="0.17631868131622591"/>
    <n v="0.40440064522070163"/>
    <m/>
    <m/>
    <m/>
  </r>
  <r>
    <n v="2020"/>
    <n v="19"/>
    <x v="18"/>
    <s v="2"/>
    <n v="202"/>
    <n v="732"/>
    <x v="2"/>
    <s v="MAP"/>
    <x v="0"/>
    <n v="112"/>
    <x v="2"/>
    <n v="135"/>
    <x v="1"/>
    <n v="0"/>
    <n v="7.5"/>
    <n v="0"/>
    <n v="6.3"/>
    <n v="6.6"/>
    <n v="2.8"/>
    <n v="11"/>
    <n v="11"/>
    <n v="9"/>
    <n v="47.9"/>
    <n v="7.62"/>
    <n v="166"/>
    <n v="2116"/>
    <n v="299"/>
    <n v="24"/>
    <n v="13.569805605548714"/>
    <n v="1.069967297"/>
    <m/>
    <m/>
    <n v="1.8"/>
    <n v="4"/>
    <n v="1.7604838780000001"/>
    <n v="1.7"/>
    <n v="0.5"/>
    <n v="2.4"/>
    <n v="1.564204352"/>
    <n v="0.92"/>
    <n v="0.74180000000000001"/>
    <n v="86.5"/>
    <n v="30.5"/>
    <n v="56"/>
    <n v="1719.3726872246698"/>
    <n v="1930.3866079295155"/>
    <n v="0.42"/>
    <n v="454.6"/>
    <n v="34"/>
    <n v="234.1"/>
    <n v="30.5"/>
    <n v="203.3095577746077"/>
    <n v="6242.23"/>
    <n v="7008.3218636363627"/>
    <n v="13.9"/>
    <n v="0.15"/>
    <n v="13.3"/>
    <n v="57.9"/>
    <n v="36"/>
    <n v="4.5"/>
    <n v="61.620370370370374"/>
    <n v="61.762845215157355"/>
    <n v="3705.7707129094415"/>
    <n v="4162.254287090559"/>
    <n v="4.16"/>
    <n v="1.94"/>
    <n v="0.22500000000000001"/>
    <n v="1.99"/>
    <n v="0.154"/>
    <n v="33.355830132158594"/>
    <n v="3.8685885462555074"/>
    <n v="34.215516475770933"/>
    <n v="2.6478339383259915"/>
    <n v="37.449500193832606"/>
    <n v="4.3433698678414103"/>
    <n v="38.414693497797366"/>
    <n v="2.9727953762114536"/>
    <n v="2.8"/>
    <n v="0.26700000000000002"/>
    <n v="1.26"/>
    <n v="0.26500000000000001"/>
    <n v="0.6"/>
    <n v="0.16500000000000001"/>
    <n v="0.94"/>
    <n v="6.0999999999999999E-2"/>
    <n v="37.453379999999996"/>
    <n v="10.2996795"/>
    <n v="58.676961999999989"/>
    <n v="3.8077602999999995"/>
    <n v="42.049931181818174"/>
    <n v="11.563731075"/>
    <n v="65.878225518181807"/>
    <n v="4.2750763368181817"/>
    <n v="1.95"/>
    <n v="0.40500000000000003"/>
    <n v="0.32"/>
    <n v="0.123"/>
    <n v="72.262528901734115"/>
    <n v="15.00837138728324"/>
    <n v="11.858466281310214"/>
    <n v="4.5580979768786127"/>
    <n v="81.131111994219665"/>
    <n v="16.850307875722546"/>
    <n v="13.31382350674374"/>
    <n v="5.1175009104046243"/>
    <n v="0.72233284656933738"/>
    <n v="0.28627774168743708"/>
    <n v="8.3278095340041407"/>
    <n v="4.2474362597944786E-2"/>
    <n v="9.7418262839322908E-2"/>
    <m/>
    <m/>
    <m/>
  </r>
  <r>
    <n v="2020"/>
    <n v="19"/>
    <x v="18"/>
    <s v="2"/>
    <n v="203"/>
    <n v="733"/>
    <x v="0"/>
    <s v="MAP_ES"/>
    <x v="0"/>
    <n v="112"/>
    <x v="0"/>
    <n v="45"/>
    <x v="0"/>
    <n v="11"/>
    <n v="7.5"/>
    <n v="0"/>
    <n v="6.3"/>
    <n v="6.6"/>
    <n v="2.8"/>
    <n v="11"/>
    <n v="11"/>
    <n v="9"/>
    <n v="47.9"/>
    <n v="7.62"/>
    <n v="166"/>
    <n v="2116"/>
    <n v="299"/>
    <n v="24"/>
    <n v="13.569805605548714"/>
    <n v="1.069967297"/>
    <m/>
    <m/>
    <n v="1.8"/>
    <n v="4"/>
    <n v="1.7604838780000001"/>
    <n v="1.7"/>
    <n v="0.5"/>
    <n v="2.4"/>
    <n v="1.564204352"/>
    <n v="0.92"/>
    <n v="0.63590000000000002"/>
    <n v="71.8"/>
    <n v="30.5"/>
    <n v="41.3"/>
    <n v="1268.0373568281937"/>
    <n v="1423.6601233480174"/>
    <n v="0.52"/>
    <n v="502.1"/>
    <n v="34"/>
    <n v="252.6"/>
    <n v="30.5"/>
    <n v="246.72505874813072"/>
    <n v="7575.22"/>
    <n v="8504.9060909090913"/>
    <n v="12.8"/>
    <n v="0.15"/>
    <n v="13.2"/>
    <n v="57.5"/>
    <n v="36"/>
    <n v="4.5"/>
    <n v="56.690740740740743"/>
    <n v="56.887356026546783"/>
    <n v="3413.2413615928072"/>
    <n v="3833.6906384071935"/>
    <n v="3.83"/>
    <n v="2.63"/>
    <n v="0.221"/>
    <n v="2.02"/>
    <n v="0.184"/>
    <n v="33.349382484581497"/>
    <n v="2.8023625585903083"/>
    <n v="25.61435460792951"/>
    <n v="2.3331887365638764"/>
    <n v="37.442261244052865"/>
    <n v="3.1462888725991189"/>
    <n v="28.75793449162995"/>
    <n v="2.6195346269603523"/>
    <n v="2.98"/>
    <n v="0.217"/>
    <n v="1.1599999999999999"/>
    <n v="0.216"/>
    <n v="0.7"/>
    <n v="0.13800000000000001"/>
    <n v="1"/>
    <n v="0.06"/>
    <n v="53.026539999999997"/>
    <n v="10.453803600000002"/>
    <n v="75.752200000000002"/>
    <n v="4.5451319999999997"/>
    <n v="59.534342636363633"/>
    <n v="11.736770405454548"/>
    <n v="85.049060909090912"/>
    <n v="5.1029436545454541"/>
    <n v="1.96"/>
    <n v="0.435"/>
    <n v="0.35"/>
    <n v="0.123"/>
    <n v="66.899530687219013"/>
    <n v="14.84759992292871"/>
    <n v="11.946344765574823"/>
    <n v="4.1982868747591526"/>
    <n v="75.109927635195888"/>
    <n v="16.669805368015414"/>
    <n v="13.412487077713552"/>
    <n v="4.7135311730250482"/>
    <n v="0.66872456818061898"/>
    <n v="0.84963330112209035"/>
    <n v="17.682014186826525"/>
    <n v="0.12725723941044356"/>
    <n v="0.29187440231753109"/>
    <n v="0.42850283391136801"/>
    <n v="19.426421673381231"/>
    <n v="-0.12755057685950419"/>
  </r>
  <r>
    <n v="2020"/>
    <n v="19"/>
    <x v="18"/>
    <s v="2"/>
    <n v="204"/>
    <n v="734"/>
    <x v="5"/>
    <s v="MAP_AS"/>
    <x v="0"/>
    <n v="112"/>
    <x v="0"/>
    <n v="45"/>
    <x v="0"/>
    <n v="11"/>
    <n v="7.5"/>
    <n v="0"/>
    <n v="6.3"/>
    <n v="6.6"/>
    <n v="2.8"/>
    <n v="11"/>
    <n v="11"/>
    <n v="9"/>
    <n v="47.9"/>
    <n v="7.62"/>
    <n v="166"/>
    <n v="2116"/>
    <n v="299"/>
    <n v="24"/>
    <n v="13.569805605548714"/>
    <n v="1.069967297"/>
    <m/>
    <m/>
    <n v="1.8"/>
    <n v="4"/>
    <n v="1.7604838780000001"/>
    <n v="1.7"/>
    <n v="0.5"/>
    <n v="2.4"/>
    <n v="1.564204352"/>
    <n v="0.92"/>
    <n v="0.56299999999999994"/>
    <n v="65"/>
    <n v="30.5"/>
    <n v="34.5"/>
    <n v="1059.2563876651982"/>
    <n v="1189.2560352422906"/>
    <n v="0.6"/>
    <n v="544"/>
    <n v="34"/>
    <n v="261.5"/>
    <n v="30.5"/>
    <n v="271.76470588235293"/>
    <n v="8344.01"/>
    <n v="9368.047590909091"/>
    <n v="11.15"/>
    <n v="0.15"/>
    <n v="13.4"/>
    <n v="58.4"/>
    <n v="36"/>
    <n v="4.5"/>
    <n v="49.296296296296305"/>
    <n v="49.353286234211097"/>
    <n v="2961.197174052666"/>
    <n v="3325.9628259473352"/>
    <n v="3.32"/>
    <n v="3.27"/>
    <n v="0.219"/>
    <n v="2.19"/>
    <n v="0.27100000000000002"/>
    <n v="34.637683876651984"/>
    <n v="2.3197714889867842"/>
    <n v="23.197714889867839"/>
    <n v="2.8705848105726872"/>
    <n v="38.888672352422908"/>
    <n v="2.6044707171806167"/>
    <n v="26.044707171806163"/>
    <n v="3.2228838555066082"/>
    <n v="3.13"/>
    <n v="0.214"/>
    <n v="1.37"/>
    <n v="0.27800000000000002"/>
    <n v="0.87"/>
    <n v="0.124"/>
    <n v="1.04"/>
    <n v="0.114"/>
    <n v="72.59288699999999"/>
    <n v="10.346572399999999"/>
    <n v="86.777704"/>
    <n v="9.5121713999999997"/>
    <n v="81.502014040909074"/>
    <n v="11.616379012727272"/>
    <n v="97.427694945454547"/>
    <n v="10.679574253636364"/>
    <n v="1.92"/>
    <n v="0.372"/>
    <n v="0.31"/>
    <n v="0.13700000000000001"/>
    <n v="56.854985741811184"/>
    <n v="11.015653487475918"/>
    <n v="9.1797112395632645"/>
    <n v="4.0568401284521531"/>
    <n v="63.832643082851646"/>
    <n v="12.367574597302507"/>
    <n v="10.306312164418756"/>
    <n v="4.5547250533076449"/>
    <n v="0.56831976844303367"/>
    <n v="0.63035548406230923"/>
    <n v="6.3991739099407825"/>
    <n v="2.8976746889550656E-2"/>
    <n v="6.6460428645758393E-2"/>
    <n v="0.41406591393705861"/>
    <n v="-26.730652186605891"/>
    <n v="0.37941584123966943"/>
  </r>
  <r>
    <n v="2020"/>
    <n v="19"/>
    <x v="18"/>
    <s v="2"/>
    <n v="205"/>
    <n v="735"/>
    <x v="1"/>
    <s v="MAP"/>
    <x v="0"/>
    <n v="112"/>
    <x v="1"/>
    <n v="90"/>
    <x v="1"/>
    <n v="0"/>
    <n v="7.5"/>
    <n v="0"/>
    <n v="6.3"/>
    <n v="6.6"/>
    <n v="2.8"/>
    <n v="11"/>
    <n v="11"/>
    <n v="9"/>
    <n v="47.9"/>
    <n v="7.62"/>
    <n v="166"/>
    <n v="2116"/>
    <n v="299"/>
    <n v="24"/>
    <n v="13.569805605548714"/>
    <n v="1.069967297"/>
    <m/>
    <m/>
    <n v="1.8"/>
    <n v="4"/>
    <n v="1.7604838780000001"/>
    <n v="1.7"/>
    <n v="0.5"/>
    <n v="2.4"/>
    <n v="1.564204352"/>
    <n v="0.92"/>
    <n v="0.58579999999999999"/>
    <n v="95.4"/>
    <n v="30.5"/>
    <n v="64.900000000000006"/>
    <n v="1992.6301321585904"/>
    <n v="2237.1801938325993"/>
    <n v="0.54"/>
    <n v="532.1"/>
    <n v="34"/>
    <n v="277.60000000000002"/>
    <n v="30.5"/>
    <n v="267.88596667335878"/>
    <n v="8224.93"/>
    <n v="9234.353227272728"/>
    <n v="11.15"/>
    <n v="0.15"/>
    <n v="12.9"/>
    <n v="58.1"/>
    <n v="36"/>
    <n v="4.5"/>
    <n v="49.296296296296305"/>
    <n v="49.638235923785068"/>
    <n v="2978.2941554271042"/>
    <n v="3345.1658445728976"/>
    <n v="3.34"/>
    <n v="2.61"/>
    <n v="0.23899999999999999"/>
    <n v="1.76"/>
    <n v="0.188"/>
    <n v="52.007646449339205"/>
    <n v="4.7623860158590308"/>
    <n v="35.070290325991195"/>
    <n v="3.74614464845815"/>
    <n v="58.390403059030838"/>
    <n v="5.3468606632599123"/>
    <n v="39.374371411453751"/>
    <n v="4.2058987644052861"/>
    <n v="3.05"/>
    <n v="0.21299999999999999"/>
    <n v="1.3"/>
    <n v="0.26"/>
    <n v="0.81"/>
    <n v="0.152"/>
    <n v="0.89"/>
    <n v="8.2000000000000003E-2"/>
    <n v="66.621933000000013"/>
    <n v="12.501893599999999"/>
    <n v="73.201876999999996"/>
    <n v="6.7444426000000002"/>
    <n v="74.798261140909105"/>
    <n v="14.036216905454545"/>
    <n v="82.185743722727281"/>
    <n v="7.5721696463636361"/>
    <n v="2.08"/>
    <n v="0.33400000000000002"/>
    <n v="0.26"/>
    <n v="0.123"/>
    <n v="61.948518432883766"/>
    <n v="9.9475024791265287"/>
    <n v="7.7435648041104708"/>
    <n v="3.6633018111753382"/>
    <n v="69.551291149646772"/>
    <n v="11.168332328837513"/>
    <n v="8.6939113937058465"/>
    <n v="4.1128888516377655"/>
    <n v="0.61923448210936016"/>
    <n v="0.28461601245763285"/>
    <n v="3.4129538285877516"/>
    <n v="2.8050547047689556E-2"/>
    <n v="6.4336117081856783E-2"/>
    <m/>
    <m/>
    <m/>
  </r>
  <r>
    <n v="2020"/>
    <n v="19"/>
    <x v="18"/>
    <s v="2"/>
    <n v="206"/>
    <n v="736"/>
    <x v="3"/>
    <s v="MESZ"/>
    <x v="0"/>
    <n v="112"/>
    <x v="0"/>
    <n v="45"/>
    <x v="0"/>
    <n v="11"/>
    <n v="7.5"/>
    <n v="0"/>
    <n v="6.3"/>
    <n v="6.6"/>
    <n v="2.8"/>
    <n v="11"/>
    <n v="11"/>
    <n v="9"/>
    <n v="47.9"/>
    <n v="7.62"/>
    <n v="166"/>
    <n v="2116"/>
    <n v="299"/>
    <n v="24"/>
    <n v="13.569805605548714"/>
    <n v="1.069967297"/>
    <m/>
    <m/>
    <n v="1.8"/>
    <n v="4"/>
    <n v="1.7604838780000001"/>
    <n v="1.7"/>
    <n v="0.5"/>
    <n v="2.4"/>
    <n v="1.564204352"/>
    <n v="0.92"/>
    <n v="0.496"/>
    <n v="69.7"/>
    <n v="30.5"/>
    <n v="39.200000000000003"/>
    <n v="1203.5608810572687"/>
    <n v="1351.2706255506607"/>
    <n v="0.46"/>
    <n v="489.1"/>
    <n v="34"/>
    <n v="253.8"/>
    <n v="30.5"/>
    <n v="225.70424082619206"/>
    <n v="6929.82"/>
    <n v="7780.2979090909084"/>
    <n v="11.1"/>
    <n v="0.15"/>
    <n v="12.9"/>
    <n v="58"/>
    <n v="36"/>
    <n v="4.5"/>
    <n v="49.072222222222223"/>
    <n v="49.412607578676941"/>
    <n v="2964.7564547206166"/>
    <n v="3329.960545279383"/>
    <n v="3.33"/>
    <n v="3.25"/>
    <n v="0.23899999999999999"/>
    <n v="1.95"/>
    <n v="0.23899999999999999"/>
    <n v="39.115728634361233"/>
    <n v="2.8765105057268721"/>
    <n v="23.46943718061674"/>
    <n v="2.8765105057268721"/>
    <n v="43.916295330396473"/>
    <n v="3.2295367950660792"/>
    <n v="26.349777198237884"/>
    <n v="3.2295367950660792"/>
    <n v="3.11"/>
    <n v="0.20699999999999999"/>
    <n v="1.42"/>
    <n v="0.28199999999999997"/>
    <n v="0.84"/>
    <n v="0.124"/>
    <n v="1"/>
    <n v="9.6000000000000002E-2"/>
    <n v="58.210487999999991"/>
    <n v="8.5929767999999989"/>
    <n v="69.298199999999994"/>
    <n v="6.6526271999999995"/>
    <n v="65.354502436363632"/>
    <n v="9.6475694072727265"/>
    <n v="77.802979090909091"/>
    <n v="7.4690859927272726"/>
    <n v="2.19"/>
    <n v="0.31900000000000001"/>
    <n v="0.26"/>
    <n v="0.13200000000000001"/>
    <n v="64.928166358381503"/>
    <n v="9.4575730905587676"/>
    <n v="7.7083667822736031"/>
    <n v="3.9134785202312137"/>
    <n v="72.896623138728316"/>
    <n v="10.618275242581889"/>
    <n v="8.6543936146435456"/>
    <n v="4.3937690658959534"/>
    <n v="0.64901890289438402"/>
    <n v="0.54119649554443883"/>
    <n v="6.4880121173196228"/>
    <n v="-5.3647896669897457E-2"/>
    <n v="-0.123045634563985"/>
    <n v="0.39943355144508669"/>
    <n v="-26.367223156419723"/>
    <n v="8.755327206611567E-2"/>
  </r>
  <r>
    <n v="2020"/>
    <n v="19"/>
    <x v="18"/>
    <s v="2"/>
    <n v="207"/>
    <n v="737"/>
    <x v="7"/>
    <s v="Urea"/>
    <x v="0"/>
    <n v="112"/>
    <x v="3"/>
    <n v="0"/>
    <x v="1"/>
    <n v="0"/>
    <n v="7.5"/>
    <n v="0"/>
    <n v="6.3"/>
    <n v="6.6"/>
    <n v="2.8"/>
    <n v="11"/>
    <n v="11"/>
    <n v="9"/>
    <n v="47.9"/>
    <n v="7.62"/>
    <n v="166"/>
    <n v="2116"/>
    <n v="299"/>
    <n v="24"/>
    <n v="13.569805605548714"/>
    <n v="1.069967297"/>
    <m/>
    <m/>
    <n v="1.8"/>
    <n v="4"/>
    <n v="1.7604838780000001"/>
    <n v="1.7"/>
    <n v="0.5"/>
    <n v="2.4"/>
    <n v="1.564204352"/>
    <n v="0.92"/>
    <n v="0.4007"/>
    <n v="51"/>
    <n v="30.5"/>
    <n v="20.5"/>
    <n v="629.41321585903097"/>
    <n v="706.65938325991203"/>
    <n v="0.44"/>
    <n v="414.3"/>
    <n v="34"/>
    <n v="214.2"/>
    <n v="30.5"/>
    <n v="212.53747041809095"/>
    <n v="6525.56"/>
    <n v="7326.4241818181818"/>
    <n v="8.8000000000000007"/>
    <n v="0.15"/>
    <n v="12.7"/>
    <n v="58.3"/>
    <n v="36"/>
    <n v="4.5"/>
    <n v="38.764814814814819"/>
    <n v="39.123333333333335"/>
    <n v="2347.4"/>
    <n v="2636.5570000000002"/>
    <n v="2.64"/>
    <n v="3.35"/>
    <n v="0.23300000000000001"/>
    <n v="2.08"/>
    <n v="0.251"/>
    <n v="21.085342731277539"/>
    <n v="1.4665327929515422"/>
    <n v="13.091794889867844"/>
    <n v="1.5798271718061678"/>
    <n v="23.673089339207053"/>
    <n v="1.646516362995595"/>
    <n v="14.698515171806168"/>
    <n v="1.7737150519823792"/>
    <n v="2.87"/>
    <n v="0.20300000000000001"/>
    <n v="1.41"/>
    <n v="0.252"/>
    <n v="0.95"/>
    <n v="0.14000000000000001"/>
    <n v="1.07"/>
    <n v="8.6999999999999994E-2"/>
    <n v="61.992820000000002"/>
    <n v="9.135784000000001"/>
    <n v="69.823492000000016"/>
    <n v="5.6772371999999995"/>
    <n v="69.601029727272731"/>
    <n v="10.256993854545456"/>
    <n v="78.392738745454565"/>
    <n v="6.3739890381818176"/>
    <n v="2.31"/>
    <n v="0.33200000000000002"/>
    <n v="0.27"/>
    <n v="0.128"/>
    <n v="54.224939999999997"/>
    <n v="7.7933680000000001"/>
    <n v="6.3379800000000008"/>
    <n v="3.0046720000000002"/>
    <n v="60.879818999999998"/>
    <n v="8.7498267999999992"/>
    <n v="7.1158230000000007"/>
    <n v="3.3734272000000005"/>
    <n v="0.54202995467422099"/>
    <m/>
    <m/>
    <m/>
    <m/>
    <m/>
    <m/>
    <m/>
  </r>
  <r>
    <n v="2020"/>
    <n v="19"/>
    <x v="18"/>
    <s v="2"/>
    <n v="208"/>
    <n v="738"/>
    <x v="8"/>
    <s v="MES10"/>
    <x v="0"/>
    <n v="112"/>
    <x v="0"/>
    <n v="45"/>
    <x v="0"/>
    <n v="11"/>
    <n v="7.5"/>
    <n v="0"/>
    <n v="6.3"/>
    <n v="6.6"/>
    <n v="2.8"/>
    <n v="11"/>
    <n v="11"/>
    <n v="9"/>
    <n v="47.9"/>
    <n v="7.62"/>
    <n v="166"/>
    <n v="2116"/>
    <n v="299"/>
    <n v="24"/>
    <n v="13.569805605548714"/>
    <n v="1.069967297"/>
    <m/>
    <m/>
    <n v="1.8"/>
    <n v="4"/>
    <n v="1.7604838780000001"/>
    <n v="1.7"/>
    <n v="0.5"/>
    <n v="2.4"/>
    <n v="1.564204352"/>
    <n v="0.92"/>
    <n v="0.46750000000000003"/>
    <n v="67"/>
    <n v="30.5"/>
    <n v="36.5"/>
    <n v="1120.6625550660794"/>
    <n v="1258.1984140969166"/>
    <n v="0.36"/>
    <n v="369.4"/>
    <n v="34"/>
    <n v="210.9"/>
    <n v="30.5"/>
    <n v="193.63148479427551"/>
    <n v="5945.08"/>
    <n v="6674.7034545454544"/>
    <n v="10.45"/>
    <n v="0.15"/>
    <n v="12.5"/>
    <n v="57.7"/>
    <n v="36"/>
    <n v="4.5"/>
    <n v="46.159259259259258"/>
    <n v="46.692892314279597"/>
    <n v="2801.5735388567759"/>
    <n v="3146.6764611432241"/>
    <n v="3.15"/>
    <n v="3.26"/>
    <n v="0.21199999999999999"/>
    <n v="1.86"/>
    <n v="0.24199999999999999"/>
    <n v="36.53359929515419"/>
    <n v="2.3758046167400884"/>
    <n v="20.844323524229079"/>
    <n v="2.712003383259912"/>
    <n v="41.017268299559476"/>
    <n v="2.6673806378854628"/>
    <n v="23.402490502202646"/>
    <n v="3.0448401621145376"/>
    <n v="3.11"/>
    <n v="0.20200000000000001"/>
    <n v="1.1499999999999999"/>
    <n v="0.33200000000000002"/>
    <n v="0.64"/>
    <n v="0.13400000000000001"/>
    <n v="0.83"/>
    <n v="0.13300000000000001"/>
    <n v="38.048512000000002"/>
    <n v="7.9664071999999999"/>
    <n v="49.344163999999999"/>
    <n v="7.9069564000000003"/>
    <n v="42.718102109090907"/>
    <n v="8.94410262909091"/>
    <n v="55.40003867272727"/>
    <n v="8.8773555945454561"/>
    <n v="2.0699999999999998"/>
    <n v="0.28499999999999998"/>
    <n v="0.23"/>
    <n v="0.127"/>
    <n v="57.992572254335258"/>
    <n v="7.9844845857418107"/>
    <n v="6.4436191393705844"/>
    <n v="3.5579983943481057"/>
    <n v="65.109842485549137"/>
    <n v="8.9643986030828522"/>
    <n v="7.234426942838792"/>
    <n v="3.9946618336544644"/>
    <n v="0.57969102981872966"/>
    <n v="0.45690105010615961"/>
    <n v="2.4150324698494234"/>
    <n v="-0.10603330595169416"/>
    <n v="-0.24319565585250955"/>
    <n v="0.36315107578676947"/>
    <n v="-43.029412623343269"/>
    <n v="0.21557778132231417"/>
  </r>
  <r>
    <n v="2020"/>
    <n v="19"/>
    <x v="18"/>
    <s v="2"/>
    <n v="209"/>
    <n v="739"/>
    <x v="9"/>
    <s v="MAP_AS"/>
    <x v="0"/>
    <n v="112"/>
    <x v="0"/>
    <n v="45"/>
    <x v="2"/>
    <n v="45"/>
    <n v="7.5"/>
    <n v="0"/>
    <n v="6.3"/>
    <n v="6.6"/>
    <n v="2.8"/>
    <n v="11"/>
    <n v="11"/>
    <n v="9"/>
    <n v="47.9"/>
    <n v="7.62"/>
    <n v="166"/>
    <n v="2116"/>
    <n v="299"/>
    <n v="24"/>
    <n v="13.569805605548714"/>
    <n v="1.069967297"/>
    <m/>
    <m/>
    <n v="1.8"/>
    <n v="4"/>
    <n v="1.7604838780000001"/>
    <n v="1.7"/>
    <n v="0.5"/>
    <n v="2.4"/>
    <n v="1.564204352"/>
    <n v="0.92"/>
    <n v="0.47560000000000002"/>
    <n v="60.4"/>
    <n v="30.5"/>
    <n v="29.9"/>
    <n v="918.02220264317179"/>
    <n v="1030.6885638766521"/>
    <n v="0.34"/>
    <n v="338"/>
    <n v="34"/>
    <n v="200"/>
    <n v="30.5"/>
    <n v="189.57236842105263"/>
    <n v="5820.46"/>
    <n v="6534.7891818181815"/>
    <n v="9.8000000000000007"/>
    <n v="0.15"/>
    <n v="13.2"/>
    <n v="57.5"/>
    <n v="36"/>
    <n v="4.5"/>
    <n v="43.246296296296308"/>
    <n v="43.396283451081146"/>
    <n v="2603.7770070648689"/>
    <n v="2924.5149929351323"/>
    <n v="2.92"/>
    <n v="3.31"/>
    <n v="0.21199999999999999"/>
    <n v="1.87"/>
    <n v="0.24099999999999999"/>
    <n v="30.386534907488983"/>
    <n v="1.9462070696035241"/>
    <n v="17.167015189427314"/>
    <n v="2.2124335083700437"/>
    <n v="34.115791464317176"/>
    <n v="2.1850597554185018"/>
    <n v="19.273876144493393"/>
    <n v="2.4839594389427311"/>
    <n v="3.27"/>
    <n v="0.19400000000000001"/>
    <n v="1.01"/>
    <n v="0.42799999999999999"/>
    <n v="0.66"/>
    <n v="0.14000000000000001"/>
    <n v="0.98"/>
    <n v="0.11600000000000001"/>
    <n v="38.415036000000001"/>
    <n v="8.1486440000000009"/>
    <n v="57.040507999999996"/>
    <n v="6.7517335999999997"/>
    <n v="43.129608599999997"/>
    <n v="9.1487048545454552"/>
    <n v="64.040933981818171"/>
    <n v="7.5803554509090905"/>
    <n v="2.11"/>
    <n v="0.318"/>
    <n v="0.27"/>
    <n v="0.13700000000000001"/>
    <n v="54.939694849068729"/>
    <n v="8.2800108824662839"/>
    <n v="7.0301979190751469"/>
    <n v="3.5671744996788708"/>
    <n v="61.682293762363528"/>
    <n v="9.2961940362235094"/>
    <n v="7.892994936416188"/>
    <n v="4.0049640973667326"/>
    <n v="0.54917461059166239"/>
    <n v="0.47381213232535724"/>
    <n v="-2.5218890458859482"/>
    <n v="-9.4113357982911885E-2"/>
    <n v="-0.21585632564888046"/>
    <n v="8.8999202163705174E-2"/>
    <n v="-15.455222379219281"/>
    <n v="2.387456557575756E-2"/>
  </r>
  <r>
    <n v="2020"/>
    <n v="19"/>
    <x v="18"/>
    <s v="2"/>
    <n v="210"/>
    <n v="740"/>
    <x v="4"/>
    <s v="Check"/>
    <x v="1"/>
    <n v="0"/>
    <x v="3"/>
    <n v="0"/>
    <x v="1"/>
    <n v="0"/>
    <n v="7.5"/>
    <n v="0"/>
    <n v="6.3"/>
    <n v="6.6"/>
    <n v="2.8"/>
    <n v="11"/>
    <n v="11"/>
    <n v="9"/>
    <n v="47.9"/>
    <n v="7.62"/>
    <n v="166"/>
    <n v="2116"/>
    <n v="299"/>
    <n v="24"/>
    <n v="13.569805605548714"/>
    <n v="1.069967297"/>
    <m/>
    <m/>
    <n v="1.8"/>
    <n v="4"/>
    <n v="1.7604838780000001"/>
    <n v="1.7"/>
    <n v="0.5"/>
    <n v="2.4"/>
    <n v="1.564204352"/>
    <n v="0.92"/>
    <n v="0.32790000000000002"/>
    <n v="54.6"/>
    <n v="30.5"/>
    <n v="24.1"/>
    <n v="739.94431718061685"/>
    <n v="830.75566519823792"/>
    <n v="0.1"/>
    <n v="120.6"/>
    <n v="34"/>
    <n v="89.7"/>
    <n v="30.5"/>
    <n v="68.360277136258688"/>
    <n v="2098.87"/>
    <n v="2356.4585909090906"/>
    <n v="5.4"/>
    <n v="0.15"/>
    <n v="12.8"/>
    <n v="57.8"/>
    <n v="36"/>
    <n v="4.5"/>
    <n v="23.527777777777779"/>
    <n v="23.718175979447654"/>
    <n v="1423.0905587668592"/>
    <n v="1598.3894412331406"/>
    <n v="1.6"/>
    <n v="1.55"/>
    <n v="0.223"/>
    <n v="1.46"/>
    <n v="0.14599999999999999"/>
    <n v="11.469136916299561"/>
    <n v="1.6500758273127758"/>
    <n v="10.803187030837005"/>
    <n v="1.0803187030837005"/>
    <n v="12.876712810572689"/>
    <n v="1.8525851333920711"/>
    <n v="12.129032711894274"/>
    <n v="1.2129032711894272"/>
    <n v="2.11"/>
    <n v="0.26300000000000001"/>
    <n v="1.1000000000000001"/>
    <n v="0.23100000000000001"/>
    <n v="0.48"/>
    <n v="0.19800000000000001"/>
    <n v="0.84"/>
    <n v="0.106"/>
    <n v="10.074575999999999"/>
    <n v="4.1557626000000001"/>
    <n v="17.630507999999999"/>
    <n v="2.2248021999999996"/>
    <n v="11.311001236363635"/>
    <n v="4.66578801"/>
    <n v="19.794252163636362"/>
    <n v="2.4978461063636361"/>
    <n v="1.53"/>
    <n v="0.30499999999999999"/>
    <n v="0.26"/>
    <n v="0.1"/>
    <n v="21.773285549132947"/>
    <n v="4.3404262042389199"/>
    <n v="3.7000354527938337"/>
    <n v="1.4230905587668592"/>
    <n v="24.445461502890172"/>
    <n v="4.8731148747591506"/>
    <n v="4.1541307129094402"/>
    <n v="1.5977425818882465"/>
    <m/>
    <m/>
    <m/>
    <m/>
    <m/>
    <m/>
    <m/>
    <m/>
  </r>
  <r>
    <n v="2020"/>
    <n v="19"/>
    <x v="18"/>
    <s v="3"/>
    <n v="301"/>
    <n v="741"/>
    <x v="7"/>
    <s v="Urea"/>
    <x v="0"/>
    <n v="112"/>
    <x v="3"/>
    <n v="0"/>
    <x v="1"/>
    <n v="0"/>
    <n v="7.5"/>
    <n v="0"/>
    <n v="6"/>
    <n v="6.5"/>
    <n v="3"/>
    <n v="11"/>
    <n v="10"/>
    <n v="9"/>
    <n v="10.704759436788498"/>
    <n v="7.43"/>
    <n v="161"/>
    <n v="2072"/>
    <n v="306"/>
    <n v="28"/>
    <n v="13.412022354835655"/>
    <n v="1.836998967"/>
    <m/>
    <m/>
    <n v="4.2"/>
    <n v="3.3"/>
    <n v="1.733121532"/>
    <n v="1.64"/>
    <n v="1.1000000000000001"/>
    <n v="2.6"/>
    <n v="2.0667406490000002"/>
    <n v="2"/>
    <n v="0.60070000000000001"/>
    <n v="78.099999999999994"/>
    <n v="30.5"/>
    <n v="47.599999999999994"/>
    <n v="1461.4667841409689"/>
    <n v="1640.8286167400877"/>
    <n v="0.56000000000000005"/>
    <n v="578.70000000000005"/>
    <n v="34"/>
    <n v="282.2"/>
    <n v="30.5"/>
    <n v="258.76996511841384"/>
    <n v="7945.04"/>
    <n v="8920.1130909090916"/>
    <n v="12.25"/>
    <n v="0.15"/>
    <n v="13.5"/>
    <n v="58.2"/>
    <n v="36"/>
    <n v="4.5"/>
    <n v="54.225925925925928"/>
    <n v="54.225925925925928"/>
    <n v="3253.5555555555557"/>
    <n v="3654.3344444444447"/>
    <n v="3.65"/>
    <n v="2.4500000000000002"/>
    <n v="0.254"/>
    <n v="2.36"/>
    <n v="0.14199999999999999"/>
    <n v="35.805936211453741"/>
    <n v="3.7121256317180613"/>
    <n v="34.490616105726865"/>
    <n v="2.0752828334801756"/>
    <n v="40.200301110132152"/>
    <n v="4.1677046865198237"/>
    <n v="38.723555355066075"/>
    <n v="2.3299766357709246"/>
    <n v="3.02"/>
    <n v="0.26300000000000001"/>
    <n v="1.51"/>
    <n v="0.22600000000000001"/>
    <n v="0.7"/>
    <n v="0.20100000000000001"/>
    <n v="1.03"/>
    <n v="6.5000000000000002E-2"/>
    <n v="55.615279999999991"/>
    <n v="15.9695304"/>
    <n v="81.833911999999998"/>
    <n v="5.1642760000000001"/>
    <n v="62.440791636363628"/>
    <n v="17.929427312727274"/>
    <n v="91.877164836363619"/>
    <n v="5.7980735090909086"/>
    <n v="2"/>
    <n v="0.33700000000000002"/>
    <n v="0.27"/>
    <n v="0.108"/>
    <n v="65.071111111111108"/>
    <n v="10.964482222222223"/>
    <n v="8.7846000000000011"/>
    <n v="3.5138400000000001"/>
    <n v="73.057111111111112"/>
    <n v="12.310123222222224"/>
    <n v="9.8627100000000016"/>
    <n v="3.945084"/>
    <n v="0.65044777193219128"/>
    <m/>
    <m/>
    <m/>
    <m/>
    <m/>
    <m/>
    <m/>
  </r>
  <r>
    <n v="2020"/>
    <n v="19"/>
    <x v="18"/>
    <s v="3"/>
    <n v="302"/>
    <n v="742"/>
    <x v="4"/>
    <s v="Check"/>
    <x v="1"/>
    <n v="0"/>
    <x v="3"/>
    <n v="0"/>
    <x v="1"/>
    <n v="0"/>
    <n v="7.5"/>
    <n v="0"/>
    <n v="6"/>
    <n v="6.5"/>
    <n v="3"/>
    <n v="11"/>
    <n v="10"/>
    <n v="9"/>
    <n v="10.704759436788498"/>
    <n v="7.43"/>
    <n v="161"/>
    <n v="2072"/>
    <n v="306"/>
    <n v="28"/>
    <n v="13.412022354835655"/>
    <n v="1.836998967"/>
    <m/>
    <m/>
    <n v="4.2"/>
    <n v="3.3"/>
    <n v="1.733121532"/>
    <n v="1.64"/>
    <n v="1.1000000000000001"/>
    <n v="2.6"/>
    <n v="2.0667406490000002"/>
    <n v="2"/>
    <n v="0.38100000000000001"/>
    <n v="71.7"/>
    <n v="30.5"/>
    <n v="41.2"/>
    <n v="1264.96704845815"/>
    <n v="1420.2130044052867"/>
    <n v="0.26"/>
    <n v="281.3"/>
    <n v="34"/>
    <n v="167.3"/>
    <n v="30.5"/>
    <n v="143.82531338455317"/>
    <n v="4415.88"/>
    <n v="4957.8289090909093"/>
    <n v="6.55"/>
    <n v="0.15"/>
    <n v="13.7"/>
    <n v="57.8"/>
    <n v="36"/>
    <n v="4.5"/>
    <n v="28.68148148148148"/>
    <n v="28.61516591736245"/>
    <n v="1716.909955041747"/>
    <n v="1928.4020449582531"/>
    <n v="1.93"/>
    <n v="1.77"/>
    <n v="0.24399999999999999"/>
    <n v="1.93"/>
    <n v="0.14599999999999999"/>
    <n v="22.389916757709255"/>
    <n v="3.0865195982378859"/>
    <n v="24.413864035242291"/>
    <n v="1.8468518907488989"/>
    <n v="25.137770177973572"/>
    <n v="3.4653197307488992"/>
    <n v="27.410110985022026"/>
    <n v="2.0735109864317183"/>
    <n v="2.1"/>
    <n v="0.3"/>
    <n v="1.18"/>
    <n v="0.18"/>
    <n v="0.62"/>
    <n v="0.23499999999999999"/>
    <n v="0.88"/>
    <n v="7.0000000000000007E-2"/>
    <n v="27.378456"/>
    <n v="10.377317999999999"/>
    <n v="38.859744000000006"/>
    <n v="3.0911160000000004"/>
    <n v="30.738539236363639"/>
    <n v="11.650897936363634"/>
    <n v="43.628894400000007"/>
    <n v="3.4704802363636369"/>
    <n v="1.68"/>
    <n v="0.33200000000000002"/>
    <n v="0.27"/>
    <n v="9.1999999999999998E-2"/>
    <n v="28.844087244701349"/>
    <n v="5.7001410507386003"/>
    <n v="4.6356568786127168"/>
    <n v="1.5795571586384074"/>
    <n v="32.384043406551058"/>
    <n v="6.3997038160565198"/>
    <n v="5.2045784046242778"/>
    <n v="1.7734119008349392"/>
    <m/>
    <m/>
    <m/>
    <m/>
    <m/>
    <m/>
    <m/>
    <m/>
  </r>
  <r>
    <n v="2020"/>
    <n v="19"/>
    <x v="18"/>
    <s v="3"/>
    <n v="303"/>
    <n v="743"/>
    <x v="5"/>
    <s v="MAP_AS"/>
    <x v="0"/>
    <n v="112"/>
    <x v="0"/>
    <n v="45"/>
    <x v="0"/>
    <n v="11"/>
    <n v="7.5"/>
    <n v="0"/>
    <n v="6"/>
    <n v="6.5"/>
    <n v="3"/>
    <n v="11"/>
    <n v="10"/>
    <n v="9"/>
    <n v="10.704759436788498"/>
    <n v="7.43"/>
    <n v="161"/>
    <n v="2072"/>
    <n v="306"/>
    <n v="28"/>
    <n v="13.412022354835655"/>
    <n v="1.836998967"/>
    <m/>
    <m/>
    <n v="4.2"/>
    <n v="3.3"/>
    <n v="1.733121532"/>
    <n v="1.64"/>
    <n v="1.1000000000000001"/>
    <n v="2.6"/>
    <n v="2.0667406490000002"/>
    <n v="2"/>
    <n v="0.64439999999999997"/>
    <n v="82"/>
    <n v="30.5"/>
    <n v="51.5"/>
    <n v="1581.2088105726873"/>
    <n v="1775.2662555066079"/>
    <n v="0.57999999999999996"/>
    <n v="598.79999999999995"/>
    <n v="34"/>
    <n v="286.3"/>
    <n v="30.5"/>
    <n v="262.68413597733712"/>
    <n v="8065.21"/>
    <n v="9055.0312272727278"/>
    <n v="13.05"/>
    <n v="0.15"/>
    <n v="12.9"/>
    <n v="58.4"/>
    <n v="36"/>
    <n v="4.5"/>
    <n v="57.811111111111117"/>
    <n v="58.212113037893388"/>
    <n v="3492.7267822736035"/>
    <n v="3922.9672177263969"/>
    <n v="3.92"/>
    <n v="3.37"/>
    <n v="0.22800000000000001"/>
    <n v="2.4500000000000002"/>
    <n v="0.29199999999999998"/>
    <n v="53.28673691629956"/>
    <n v="3.6051560881057267"/>
    <n v="38.739615859030842"/>
    <n v="4.6171297268722471"/>
    <n v="59.826472810572682"/>
    <n v="4.0476070625550662"/>
    <n v="43.494023259911899"/>
    <n v="5.1837774660792952"/>
    <n v="3.09"/>
    <n v="0.221"/>
    <n v="1.47"/>
    <n v="0.35899999999999999"/>
    <n v="0.81"/>
    <n v="0.13300000000000001"/>
    <n v="1.01"/>
    <n v="0.08"/>
    <n v="65.328201000000007"/>
    <n v="10.726729300000001"/>
    <n v="81.458620999999994"/>
    <n v="6.4521680000000003"/>
    <n v="73.345752940909108"/>
    <n v="12.043191532272729"/>
    <n v="91.455815395454536"/>
    <n v="7.2440249818181819"/>
    <n v="1.99"/>
    <n v="0.29899999999999999"/>
    <n v="0.24"/>
    <n v="0.114"/>
    <n v="69.505262967244718"/>
    <n v="10.443253078998074"/>
    <n v="8.3825442774566472"/>
    <n v="3.9817085317919076"/>
    <n v="78.035454331406569"/>
    <n v="11.724925047784202"/>
    <n v="9.4113110751445088"/>
    <n v="4.4703727606936416"/>
    <n v="0.69477134572680888"/>
    <n v="0.59760066502467901"/>
    <n v="19.665938171697711"/>
    <n v="2.4180368445709633E-2"/>
    <n v="5.5459560655297321E-2"/>
    <n v="0.40639752369942195"/>
    <n v="27.542474338763359"/>
    <n v="6.7093180165289243E-2"/>
  </r>
  <r>
    <n v="2020"/>
    <n v="19"/>
    <x v="18"/>
    <s v="3"/>
    <n v="304"/>
    <n v="744"/>
    <x v="6"/>
    <s v="MAP"/>
    <x v="0"/>
    <n v="112"/>
    <x v="0"/>
    <n v="45"/>
    <x v="1"/>
    <n v="0"/>
    <n v="7.5"/>
    <n v="0"/>
    <n v="6"/>
    <n v="6.5"/>
    <n v="3"/>
    <n v="11"/>
    <n v="10"/>
    <n v="9"/>
    <n v="10.704759436788498"/>
    <n v="7.43"/>
    <n v="161"/>
    <n v="2072"/>
    <n v="306"/>
    <n v="28"/>
    <n v="13.412022354835655"/>
    <n v="1.836998967"/>
    <m/>
    <m/>
    <n v="4.2"/>
    <n v="3.3"/>
    <n v="1.733121532"/>
    <n v="1.64"/>
    <n v="1.1000000000000001"/>
    <n v="2.6"/>
    <n v="2.0667406490000002"/>
    <n v="2"/>
    <n v="0.54959999999999998"/>
    <n v="84.5"/>
    <n v="30.5"/>
    <n v="54"/>
    <n v="1657.9665198237888"/>
    <n v="1861.44422907489"/>
    <n v="0.66"/>
    <n v="571.70000000000005"/>
    <n v="34"/>
    <n v="278.7"/>
    <n v="30.5"/>
    <n v="304.65315231541751"/>
    <n v="9353.7900000000009"/>
    <n v="10501.755136363638"/>
    <n v="10.65"/>
    <n v="0.15"/>
    <n v="13.2"/>
    <n v="57.7"/>
    <n v="36"/>
    <n v="4.5"/>
    <n v="47.055555555555557"/>
    <n v="47.218754014129736"/>
    <n v="2833.125240847784"/>
    <n v="3182.1147591522154"/>
    <n v="3.18"/>
    <n v="3.27"/>
    <n v="0.221"/>
    <n v="2.69"/>
    <n v="0.19800000000000001"/>
    <n v="54.215505198237892"/>
    <n v="3.6641060088105735"/>
    <n v="44.599299383259918"/>
    <n v="3.2827737092511016"/>
    <n v="60.869226290748905"/>
    <n v="4.1137917462555071"/>
    <n v="50.072849762114544"/>
    <n v="3.6856595735682824"/>
    <n v="3.1"/>
    <n v="0.222"/>
    <n v="1.42"/>
    <n v="0.24"/>
    <n v="0.84"/>
    <n v="0.18"/>
    <n v="1"/>
    <n v="7.2999999999999995E-2"/>
    <n v="78.571836000000005"/>
    <n v="16.836822000000002"/>
    <n v="93.537900000000008"/>
    <n v="6.8282667000000004"/>
    <n v="88.214743145454548"/>
    <n v="18.90315924545455"/>
    <n v="105.01755136363637"/>
    <n v="7.6662812495454551"/>
    <n v="2.1"/>
    <n v="0.318"/>
    <n v="0.25"/>
    <n v="0.11700000000000001"/>
    <n v="59.495630057803467"/>
    <n v="9.0093382658959538"/>
    <n v="7.0828131021194602"/>
    <n v="3.3147565317919074"/>
    <n v="66.797366473988447"/>
    <n v="10.115029780346822"/>
    <n v="7.9520674373795766"/>
    <n v="3.7215675606936411"/>
    <n v="0.59471552506181546"/>
    <n v="0.51554687973225388"/>
    <n v="3.2025502033825637"/>
    <n v="0.14084864501780822"/>
    <n v="0.32304735095827575"/>
    <m/>
    <m/>
    <m/>
  </r>
  <r>
    <n v="2020"/>
    <n v="19"/>
    <x v="18"/>
    <s v="3"/>
    <n v="305"/>
    <n v="745"/>
    <x v="2"/>
    <s v="MAP"/>
    <x v="0"/>
    <n v="112"/>
    <x v="2"/>
    <n v="135"/>
    <x v="1"/>
    <n v="0"/>
    <n v="7.5"/>
    <n v="0"/>
    <n v="6"/>
    <n v="6.5"/>
    <n v="3"/>
    <n v="11"/>
    <n v="10"/>
    <n v="9"/>
    <n v="10.704759436788498"/>
    <n v="7.43"/>
    <n v="161"/>
    <n v="2072"/>
    <n v="306"/>
    <n v="28"/>
    <n v="13.412022354835655"/>
    <n v="1.836998967"/>
    <m/>
    <m/>
    <n v="4.2"/>
    <n v="3.3"/>
    <n v="1.733121532"/>
    <n v="1.64"/>
    <n v="1.1000000000000001"/>
    <n v="2.6"/>
    <n v="2.0667406490000002"/>
    <n v="2"/>
    <n v="0.63319999999999999"/>
    <n v="117.5"/>
    <n v="30.5"/>
    <n v="87"/>
    <n v="2671.1682819383263"/>
    <n v="2998.993480176212"/>
    <n v="0.64"/>
    <n v="639.70000000000005"/>
    <n v="34"/>
    <n v="354.4"/>
    <n v="30.5"/>
    <n v="342.24203401023601"/>
    <n v="10507.89"/>
    <n v="11797.494681818182"/>
    <n v="12.7"/>
    <n v="0.15"/>
    <n v="13.2"/>
    <n v="58"/>
    <n v="36"/>
    <n v="4.5"/>
    <n v="56.242592592592594"/>
    <n v="56.437653607364595"/>
    <n v="3386.2592164418757"/>
    <n v="3803.384783558125"/>
    <n v="3.8"/>
    <n v="2.63"/>
    <n v="0.23599999999999999"/>
    <n v="2.56"/>
    <n v="0.17299999999999999"/>
    <n v="70.251725814977988"/>
    <n v="6.303957145374449"/>
    <n v="68.381908017621157"/>
    <n v="4.6211211277533035"/>
    <n v="78.873528528634367"/>
    <n v="7.0776246132158587"/>
    <n v="76.774233092511025"/>
    <n v="5.1882587207048445"/>
    <n v="2.76"/>
    <n v="0.245"/>
    <n v="1.29"/>
    <n v="0.218"/>
    <n v="0.59"/>
    <n v="0.153"/>
    <n v="0.86"/>
    <n v="6.0999999999999999E-2"/>
    <n v="61.996550999999997"/>
    <n v="16.077071699999998"/>
    <n v="90.367853999999994"/>
    <n v="6.4098128999999995"/>
    <n v="69.605218622727264"/>
    <n v="18.050166863181815"/>
    <n v="101.45845426363636"/>
    <n v="7.1964717559090907"/>
    <n v="1.87"/>
    <n v="0.34"/>
    <n v="0.28000000000000003"/>
    <n v="0.109"/>
    <n v="63.323047347463081"/>
    <n v="11.513281335902379"/>
    <n v="9.4815258060372525"/>
    <n v="3.6910225459216446"/>
    <n v="71.09451224919718"/>
    <n v="12.92627495439949"/>
    <n v="10.64516760950546"/>
    <n v="4.1440116765574828"/>
    <n v="0.63297420861284426"/>
    <n v="0.21961051570505422"/>
    <n v="5.6695169152453708"/>
    <n v="6.1455124574676327E-2"/>
    <n v="0.14095212058412002"/>
    <m/>
    <m/>
    <m/>
  </r>
  <r>
    <n v="2020"/>
    <n v="19"/>
    <x v="18"/>
    <s v="3"/>
    <n v="306"/>
    <n v="746"/>
    <x v="0"/>
    <s v="MAP_ES"/>
    <x v="0"/>
    <n v="112"/>
    <x v="0"/>
    <n v="45"/>
    <x v="0"/>
    <n v="11"/>
    <n v="7.5"/>
    <n v="0"/>
    <n v="6"/>
    <n v="6.5"/>
    <n v="3"/>
    <n v="11"/>
    <n v="10"/>
    <n v="9"/>
    <n v="10.704759436788498"/>
    <n v="7.43"/>
    <n v="161"/>
    <n v="2072"/>
    <n v="306"/>
    <n v="28"/>
    <n v="13.412022354835655"/>
    <n v="1.836998967"/>
    <m/>
    <m/>
    <n v="4.2"/>
    <n v="3.3"/>
    <n v="1.733121532"/>
    <n v="1.64"/>
    <n v="1.1000000000000001"/>
    <n v="2.6"/>
    <n v="2.0667406490000002"/>
    <n v="2"/>
    <n v="0.57689999999999997"/>
    <n v="61.7"/>
    <n v="30.5"/>
    <n v="31.200000000000003"/>
    <n v="957.93621145374459"/>
    <n v="1075.5011101321586"/>
    <n v="0.74"/>
    <n v="717.5"/>
    <n v="34"/>
    <n v="341"/>
    <n v="30.5"/>
    <n v="336.16678858814925"/>
    <n v="10321.36"/>
    <n v="11588.072363636364"/>
    <n v="13.15"/>
    <n v="0.15"/>
    <n v="13"/>
    <n v="58"/>
    <n v="36"/>
    <n v="4.5"/>
    <n v="58.25925925925926"/>
    <n v="58.596017983301216"/>
    <n v="3515.7610789980731"/>
    <n v="3948.8389210019263"/>
    <n v="3.95"/>
    <n v="3.12"/>
    <n v="0.23499999999999999"/>
    <n v="2.6"/>
    <n v="0.22500000000000001"/>
    <n v="29.887609797356834"/>
    <n v="2.2511500969162994"/>
    <n v="24.90634149779736"/>
    <n v="2.1553564757709256"/>
    <n v="33.555634636123358"/>
    <n v="2.5274276088105725"/>
    <n v="27.963028863436129"/>
    <n v="2.4198774977973572"/>
    <n v="3.11"/>
    <n v="0.215"/>
    <n v="1.35"/>
    <n v="0.25600000000000001"/>
    <n v="1"/>
    <n v="0.124"/>
    <n v="1.06"/>
    <n v="8.2000000000000003E-2"/>
    <n v="103.21360000000001"/>
    <n v="12.798486400000002"/>
    <n v="109.40641600000001"/>
    <n v="8.4635151999999998"/>
    <n v="115.88072363636365"/>
    <n v="14.369209730909091"/>
    <n v="122.83356705454547"/>
    <n v="9.5022193381818187"/>
    <n v="1.93"/>
    <n v="0.30399999999999999"/>
    <n v="0.25"/>
    <n v="0.108"/>
    <n v="67.854188824662799"/>
    <n v="10.687913680154141"/>
    <n v="8.7894026974951824"/>
    <n v="3.7970219653179189"/>
    <n v="76.181748362235055"/>
    <n v="11.999612177263966"/>
    <n v="9.8681021194605005"/>
    <n v="4.2630201156069356"/>
    <n v="0.678267286106504"/>
    <n v="0.61160102840285246"/>
    <n v="20.240864911153917"/>
    <n v="8.1973820181623497E-2"/>
    <n v="0.18801334904042086"/>
    <n v="0.38754728323699417"/>
    <n v="29.894447363811484"/>
    <n v="0.27238357619834713"/>
  </r>
  <r>
    <n v="2020"/>
    <n v="19"/>
    <x v="18"/>
    <s v="3"/>
    <n v="307"/>
    <n v="747"/>
    <x v="8"/>
    <s v="MES10"/>
    <x v="0"/>
    <n v="112"/>
    <x v="0"/>
    <n v="45"/>
    <x v="0"/>
    <n v="11"/>
    <n v="7.5"/>
    <n v="0"/>
    <n v="6"/>
    <n v="6.5"/>
    <n v="3"/>
    <n v="11"/>
    <n v="10"/>
    <n v="9"/>
    <n v="10.704759436788498"/>
    <n v="7.43"/>
    <n v="161"/>
    <n v="2072"/>
    <n v="306"/>
    <n v="28"/>
    <n v="13.412022354835655"/>
    <n v="1.836998967"/>
    <m/>
    <m/>
    <n v="4.2"/>
    <n v="3.3"/>
    <n v="1.733121532"/>
    <n v="1.64"/>
    <n v="1.1000000000000001"/>
    <n v="2.6"/>
    <n v="2.0667406490000002"/>
    <n v="2"/>
    <n v="0.52070000000000005"/>
    <n v="56.9"/>
    <n v="30.5"/>
    <n v="26.4"/>
    <n v="810.56140969162993"/>
    <n v="910.03940088105719"/>
    <n v="0.56000000000000005"/>
    <n v="552.6"/>
    <n v="34"/>
    <n v="269.39999999999998"/>
    <n v="30.5"/>
    <n v="257.97146162745855"/>
    <n v="7920.52"/>
    <n v="8892.5838181818181"/>
    <n v="11.3"/>
    <n v="0.15"/>
    <n v="12.6"/>
    <n v="57.2"/>
    <n v="36"/>
    <n v="4.5"/>
    <n v="49.968518518518522"/>
    <n v="50.48842217940485"/>
    <n v="3029.3053307642908"/>
    <n v="3402.4606692357106"/>
    <n v="3.4"/>
    <n v="3.04"/>
    <n v="0.21199999999999999"/>
    <n v="2.2599999999999998"/>
    <n v="0.23100000000000001"/>
    <n v="24.641066854625549"/>
    <n v="1.7183901885462554"/>
    <n v="18.318687859030835"/>
    <n v="1.8723968563876652"/>
    <n v="27.665197786784141"/>
    <n v="1.9292835298678412"/>
    <n v="20.566890459911892"/>
    <n v="2.1021910160352419"/>
    <n v="3.27"/>
    <n v="0.19400000000000001"/>
    <n v="1.33"/>
    <n v="0.29899999999999999"/>
    <n v="1.1599999999999999"/>
    <n v="0.125"/>
    <n v="0.99"/>
    <n v="9.5000000000000001E-2"/>
    <n v="91.878032000000005"/>
    <n v="9.9006500000000006"/>
    <n v="78.413147999999993"/>
    <n v="7.5244940000000007"/>
    <n v="103.1539722909091"/>
    <n v="11.115729772727272"/>
    <n v="88.036579799999998"/>
    <n v="8.4479546272727291"/>
    <n v="1.93"/>
    <n v="0.32"/>
    <n v="0.27"/>
    <n v="0.115"/>
    <n v="58.465592883750809"/>
    <n v="9.6937770584457308"/>
    <n v="8.1791243930635851"/>
    <n v="3.4837011303789343"/>
    <n v="65.640915646756582"/>
    <n v="10.883467879254979"/>
    <n v="9.1829260231213894"/>
    <n v="3.9112462691072585"/>
    <n v="0.58441932182462364"/>
    <n v="0.55471293981931591"/>
    <n v="8.0991259830157922"/>
    <n v="-1.5128941067061103E-2"/>
    <n v="-3.469940611711262E-2"/>
    <n v="0.35556784264611441"/>
    <n v="-19.77630279675358"/>
    <n v="0.17654132975206627"/>
  </r>
  <r>
    <n v="2020"/>
    <n v="19"/>
    <x v="18"/>
    <s v="3"/>
    <n v="308"/>
    <n v="748"/>
    <x v="3"/>
    <s v="MESZ"/>
    <x v="0"/>
    <n v="112"/>
    <x v="0"/>
    <n v="45"/>
    <x v="0"/>
    <n v="11"/>
    <n v="7.5"/>
    <n v="0"/>
    <n v="6"/>
    <n v="6.5"/>
    <n v="3"/>
    <n v="11"/>
    <n v="10"/>
    <n v="9"/>
    <n v="10.704759436788498"/>
    <n v="7.43"/>
    <n v="161"/>
    <n v="2072"/>
    <n v="306"/>
    <n v="28"/>
    <n v="13.412022354835655"/>
    <n v="1.836998967"/>
    <m/>
    <m/>
    <n v="4.2"/>
    <n v="3.3"/>
    <n v="1.733121532"/>
    <n v="1.64"/>
    <n v="1.1000000000000001"/>
    <n v="2.6"/>
    <n v="2.0667406490000002"/>
    <n v="2"/>
    <n v="0.54169999999999996"/>
    <n v="66.5"/>
    <n v="30.5"/>
    <n v="36"/>
    <n v="1105.311013215859"/>
    <n v="1240.9628193832598"/>
    <n v="0.42"/>
    <n v="422.2"/>
    <n v="34"/>
    <n v="224.3"/>
    <n v="30.5"/>
    <n v="209.67542503863987"/>
    <n v="6437.68"/>
    <n v="7227.7589090909096"/>
    <n v="11.1"/>
    <n v="0.15"/>
    <n v="13.3"/>
    <n v="57"/>
    <n v="36"/>
    <n v="4.5"/>
    <n v="49.072222222222223"/>
    <n v="49.185684007707131"/>
    <n v="2951.141040462428"/>
    <n v="3314.6679595375722"/>
    <n v="3.31"/>
    <n v="2.79"/>
    <n v="0.218"/>
    <n v="2.11"/>
    <n v="0.22600000000000001"/>
    <n v="30.838177268722468"/>
    <n v="2.4095780088105729"/>
    <n v="23.322062378854621"/>
    <n v="2.4980028898678412"/>
    <n v="34.622862660792954"/>
    <n v="2.7052989462555073"/>
    <n v="26.184315488986776"/>
    <n v="2.8045759718061669"/>
    <n v="3.39"/>
    <n v="0.219"/>
    <n v="1.31"/>
    <n v="0.311"/>
    <n v="1.01"/>
    <n v="0.14799999999999999"/>
    <n v="0.92"/>
    <n v="9.0999999999999998E-2"/>
    <n v="65.020567999999997"/>
    <n v="9.5277664000000009"/>
    <n v="59.226655999999998"/>
    <n v="5.8582888000000004"/>
    <n v="73.00036498181818"/>
    <n v="10.697083185454547"/>
    <n v="66.495381963636362"/>
    <n v="6.577260607272728"/>
    <n v="2.04"/>
    <n v="0.26900000000000002"/>
    <n v="0.23"/>
    <n v="0.11700000000000001"/>
    <n v="60.203277225433538"/>
    <n v="7.9385693988439314"/>
    <n v="6.7876243930635844"/>
    <n v="3.4528350173410409"/>
    <n v="67.591861248554935"/>
    <n v="8.9128483705202317"/>
    <n v="7.620651023121388"/>
    <n v="3.8765920421965325"/>
    <n v="0.60178913292926295"/>
    <n v="0.45427361725383442"/>
    <n v="6.1481768786127153"/>
    <n v="-6.8223743200560474E-2"/>
    <n v="-0.15647647523064329"/>
    <n v="0.35241745838150296"/>
    <n v="-27.757458223857075"/>
    <n v="6.4782370247934325E-3"/>
  </r>
  <r>
    <n v="2020"/>
    <n v="19"/>
    <x v="18"/>
    <s v="3"/>
    <n v="309"/>
    <n v="749"/>
    <x v="1"/>
    <s v="MAP"/>
    <x v="0"/>
    <n v="112"/>
    <x v="1"/>
    <n v="90"/>
    <x v="1"/>
    <n v="0"/>
    <n v="7.5"/>
    <n v="0"/>
    <n v="6"/>
    <n v="6.5"/>
    <n v="3"/>
    <n v="11"/>
    <n v="10"/>
    <n v="9"/>
    <n v="10.704759436788498"/>
    <n v="7.43"/>
    <n v="161"/>
    <n v="2072"/>
    <n v="306"/>
    <n v="28"/>
    <n v="13.412022354835655"/>
    <n v="1.836998967"/>
    <m/>
    <m/>
    <n v="4.2"/>
    <n v="3.3"/>
    <n v="1.733121532"/>
    <n v="1.64"/>
    <n v="1.1000000000000001"/>
    <n v="2.6"/>
    <n v="2.0667406490000002"/>
    <n v="2"/>
    <n v="0.51639999999999997"/>
    <n v="57.6"/>
    <n v="30.5"/>
    <n v="27.1"/>
    <n v="832.05356828193851"/>
    <n v="934.16923348017644"/>
    <n v="0.52"/>
    <n v="522.5"/>
    <n v="34"/>
    <n v="272.10000000000002"/>
    <n v="30.5"/>
    <n v="257.1791197543501"/>
    <n v="7896.19"/>
    <n v="8865.2678636363635"/>
    <n v="10.050000000000001"/>
    <n v="0.15"/>
    <n v="12.7"/>
    <n v="58.5"/>
    <n v="36"/>
    <n v="4.5"/>
    <n v="44.366666666666674"/>
    <n v="44.77699421965319"/>
    <n v="2686.6196531791916"/>
    <n v="3017.56234682081"/>
    <n v="3.02"/>
    <n v="3.12"/>
    <n v="0.22800000000000001"/>
    <n v="1.93"/>
    <n v="0.248"/>
    <n v="25.960071330396485"/>
    <n v="1.8970821356828198"/>
    <n v="16.058633867841412"/>
    <n v="2.0634928493392075"/>
    <n v="29.146080084581506"/>
    <n v="2.1299058523348022"/>
    <n v="18.029466206167402"/>
    <n v="2.3167396990308378"/>
    <n v="3"/>
    <n v="0.22700000000000001"/>
    <n v="1.32"/>
    <n v="0.253"/>
    <n v="0.87"/>
    <n v="0.158"/>
    <n v="0.96"/>
    <n v="7.6999999999999999E-2"/>
    <n v="68.69685299999999"/>
    <n v="12.4759802"/>
    <n v="75.803423999999993"/>
    <n v="6.0800662999999995"/>
    <n v="77.12783041363636"/>
    <n v="14.007123224545454"/>
    <n v="85.10657149090909"/>
    <n v="6.8262562549999988"/>
    <n v="1.92"/>
    <n v="0.36099999999999999"/>
    <n v="0.3"/>
    <n v="0.114"/>
    <n v="51.583097341040471"/>
    <n v="9.698696947976881"/>
    <n v="8.0598589595375749"/>
    <n v="3.0627464046242783"/>
    <n v="57.913750196531801"/>
    <n v="10.888991573410406"/>
    <n v="9.0490234682080963"/>
    <n v="3.4386289179190759"/>
    <n v="0.51562221947539444"/>
    <n v="0.27749723683512756"/>
    <n v="-0.22708503532433294"/>
    <n v="2.4623497755065119E-2"/>
    <n v="5.6475912282259448E-2"/>
    <m/>
    <m/>
    <m/>
  </r>
  <r>
    <n v="2020"/>
    <n v="19"/>
    <x v="18"/>
    <s v="3"/>
    <n v="310"/>
    <n v="750"/>
    <x v="9"/>
    <s v="MAP_AS"/>
    <x v="0"/>
    <n v="112"/>
    <x v="0"/>
    <n v="45"/>
    <x v="2"/>
    <n v="45"/>
    <n v="7.5"/>
    <n v="0"/>
    <n v="6"/>
    <n v="6.5"/>
    <n v="3"/>
    <n v="11"/>
    <n v="10"/>
    <n v="9"/>
    <n v="10.704759436788498"/>
    <n v="7.43"/>
    <n v="161"/>
    <n v="2072"/>
    <n v="306"/>
    <n v="28"/>
    <n v="13.412022354835655"/>
    <n v="1.836998967"/>
    <m/>
    <m/>
    <n v="4.2"/>
    <n v="3.3"/>
    <n v="1.733121532"/>
    <n v="1.64"/>
    <n v="1.1000000000000001"/>
    <n v="2.6"/>
    <n v="2.0667406490000002"/>
    <n v="2"/>
    <n v="0.50919999999999999"/>
    <n v="51.7"/>
    <n v="30.5"/>
    <n v="21.200000000000003"/>
    <n v="650.90537444933932"/>
    <n v="730.78921585903106"/>
    <n v="0.4"/>
    <n v="423.3"/>
    <n v="34"/>
    <n v="224.1"/>
    <n v="30.5"/>
    <n v="198.92114050860522"/>
    <n v="6107.49"/>
    <n v="6857.0455909090906"/>
    <n v="9.5"/>
    <n v="0.15"/>
    <n v="12.4"/>
    <n v="58.4"/>
    <n v="36"/>
    <n v="4.5"/>
    <n v="41.901851851851852"/>
    <n v="42.434707771355164"/>
    <n v="2546.0824662813097"/>
    <n v="2859.7135337186892"/>
    <n v="2.86"/>
    <n v="2.9"/>
    <n v="0.23300000000000001"/>
    <n v="2.17"/>
    <n v="0.26200000000000001"/>
    <n v="18.876255859030838"/>
    <n v="1.5166095224669607"/>
    <n v="14.124646625550664"/>
    <n v="1.705372081057269"/>
    <n v="21.192887259911895"/>
    <n v="1.7027388729515422"/>
    <n v="15.858125984140973"/>
    <n v="1.9146677455506611"/>
    <n v="3.42"/>
    <n v="0.20599999999999999"/>
    <n v="1.06"/>
    <n v="0.40699999999999997"/>
    <n v="1.02"/>
    <n v="0.121"/>
    <n v="1.1000000000000001"/>
    <n v="0.16500000000000001"/>
    <n v="62.296398000000003"/>
    <n v="7.3900628999999993"/>
    <n v="67.182389999999998"/>
    <n v="10.077358499999999"/>
    <n v="69.941865027272726"/>
    <n v="8.2970251649999991"/>
    <n v="75.427501499999991"/>
    <n v="11.314125224999998"/>
    <n v="2.11"/>
    <n v="0.314"/>
    <n v="0.27"/>
    <n v="0.13400000000000001"/>
    <n v="53.722340038535627"/>
    <n v="7.9946989441233125"/>
    <n v="6.8744226589595367"/>
    <n v="3.411750504816955"/>
    <n v="60.315536315992276"/>
    <n v="8.9758665418111736"/>
    <n v="7.7181018034682074"/>
    <n v="3.8304653394990358"/>
    <n v="0.53700598905375563"/>
    <n v="0.4574855525897642"/>
    <n v="-3.9619214729180183"/>
    <n v="-0.12015796207086282"/>
    <n v="-0.27559165612583214"/>
    <n v="8.5121451988867461E-2"/>
    <n v="-16.895254806251351"/>
    <n v="0.10684722722222217"/>
  </r>
  <r>
    <n v="2020"/>
    <n v="19"/>
    <x v="18"/>
    <s v="4"/>
    <n v="401"/>
    <n v="751"/>
    <x v="7"/>
    <s v="Urea"/>
    <x v="0"/>
    <n v="112"/>
    <x v="3"/>
    <n v="0"/>
    <x v="1"/>
    <n v="0"/>
    <n v="7.5"/>
    <n v="0"/>
    <n v="6.2"/>
    <n v="6.6"/>
    <n v="3.1"/>
    <n v="12"/>
    <n v="12"/>
    <n v="9"/>
    <n v="9.2626954763331337"/>
    <n v="7.73"/>
    <n v="214"/>
    <n v="2123"/>
    <n v="284"/>
    <n v="20"/>
    <n v="13.58671965941503"/>
    <n v="1.4731378829999999"/>
    <m/>
    <m/>
    <n v="4.0999999999999996"/>
    <n v="3.4"/>
    <n v="1.7138410980000001"/>
    <n v="1.34"/>
    <n v="0.8"/>
    <n v="2.4"/>
    <n v="0.93382276799999997"/>
    <n v="1.1000000000000001"/>
    <n v="0.54349999999999998"/>
    <n v="68.7"/>
    <n v="30.5"/>
    <n v="38.200000000000003"/>
    <n v="1172.8577973568283"/>
    <n v="1316.7994361233482"/>
    <n v="0.54"/>
    <n v="570.4"/>
    <n v="34"/>
    <n v="268.89999999999998"/>
    <n v="30.5"/>
    <n v="240"/>
    <n v="7368.74"/>
    <n v="8273.0853636363627"/>
    <n v="11.25"/>
    <n v="0.15"/>
    <n v="13.5"/>
    <n v="58.3"/>
    <n v="36"/>
    <n v="4.5"/>
    <n v="49.744444444444447"/>
    <n v="49.744444444444447"/>
    <n v="2984.666666666667"/>
    <n v="3352.3233333333337"/>
    <n v="3.35"/>
    <n v="3.17"/>
    <n v="0.30399999999999999"/>
    <n v="2.59"/>
    <n v="0.15"/>
    <n v="37.179592176211457"/>
    <n v="3.5654877039647577"/>
    <n v="30.377016951541851"/>
    <n v="1.7592866960352425"/>
    <n v="41.742542125110134"/>
    <n v="4.003070285814978"/>
    <n v="34.105105395594713"/>
    <n v="1.9751991541850222"/>
    <n v="3"/>
    <n v="0.28899999999999998"/>
    <n v="1.34"/>
    <n v="0.22800000000000001"/>
    <n v="1.01"/>
    <n v="0.182"/>
    <n v="1.22"/>
    <n v="7.8E-2"/>
    <n v="74.424273999999997"/>
    <n v="13.411106799999999"/>
    <n v="89.898627999999988"/>
    <n v="5.7476171999999996"/>
    <n v="83.558162172727265"/>
    <n v="15.057015361818179"/>
    <n v="100.93164143636362"/>
    <n v="6.4530065836363635"/>
    <n v="2.12"/>
    <n v="0.32100000000000001"/>
    <n v="0.25"/>
    <n v="0.107"/>
    <n v="63.274933333333337"/>
    <n v="9.5807800000000007"/>
    <n v="7.4616666666666678"/>
    <n v="3.1935933333333337"/>
    <n v="71.040493333333345"/>
    <n v="10.756603"/>
    <n v="8.3774166666666687"/>
    <n v="3.5855343333333338"/>
    <n v="0.63249326318629451"/>
    <m/>
    <m/>
    <m/>
    <m/>
    <m/>
    <m/>
    <m/>
  </r>
  <r>
    <n v="2020"/>
    <n v="19"/>
    <x v="18"/>
    <s v="4"/>
    <n v="402"/>
    <n v="752"/>
    <x v="6"/>
    <s v="MAP"/>
    <x v="0"/>
    <n v="112"/>
    <x v="0"/>
    <n v="45"/>
    <x v="1"/>
    <n v="0"/>
    <n v="7.5"/>
    <n v="0"/>
    <n v="6.2"/>
    <n v="6.6"/>
    <n v="3.1"/>
    <n v="12"/>
    <n v="12"/>
    <n v="9"/>
    <n v="9.2626954763331337"/>
    <n v="7.73"/>
    <n v="214"/>
    <n v="2123"/>
    <n v="284"/>
    <n v="20"/>
    <n v="13.58671965941503"/>
    <n v="1.4731378829999999"/>
    <m/>
    <m/>
    <n v="4.0999999999999996"/>
    <n v="3.4"/>
    <n v="1.7138410980000001"/>
    <n v="1.34"/>
    <n v="0.8"/>
    <n v="2.4"/>
    <n v="0.93382276799999997"/>
    <n v="1.1000000000000001"/>
    <n v="0.53820000000000001"/>
    <n v="79.599999999999994"/>
    <n v="30.5"/>
    <n v="49.099999999999994"/>
    <n v="1507.52140969163"/>
    <n v="1692.5354008810573"/>
    <n v="0.68"/>
    <n v="572"/>
    <n v="34"/>
    <n v="284.89999999999998"/>
    <n v="30.5"/>
    <n v="321.546468401487"/>
    <n v="9872.4699999999993"/>
    <n v="11084.091318181818"/>
    <n v="10.9"/>
    <n v="0.15"/>
    <n v="13.5"/>
    <n v="58.4"/>
    <n v="36"/>
    <n v="4.5"/>
    <n v="48.175925925925931"/>
    <n v="48.175925925925931"/>
    <n v="2890.5555555555557"/>
    <n v="3246.6194444444445"/>
    <n v="3.25"/>
    <n v="2.72"/>
    <n v="0.23499999999999999"/>
    <n v="2.59"/>
    <n v="0.17499999999999999"/>
    <n v="41.004582343612341"/>
    <n v="3.5426753127753301"/>
    <n v="39.044804511013218"/>
    <n v="2.6381624669603521"/>
    <n v="46.036962903964771"/>
    <n v="3.9774581920704843"/>
    <n v="43.836666882819387"/>
    <n v="2.9619369515418499"/>
    <n v="2.82"/>
    <n v="0.27300000000000002"/>
    <n v="1.38"/>
    <n v="0.224"/>
    <n v="0.93"/>
    <n v="0.17899999999999999"/>
    <n v="1.01"/>
    <n v="7.1999999999999995E-2"/>
    <n v="91.813971000000009"/>
    <n v="17.671721299999998"/>
    <n v="99.711946999999995"/>
    <n v="7.108178399999999"/>
    <n v="103.08204925909092"/>
    <n v="19.840523459545452"/>
    <n v="111.94932231363636"/>
    <n v="7.9805457490909086"/>
    <n v="2.0699999999999998"/>
    <n v="0.33900000000000002"/>
    <n v="0.26"/>
    <n v="0.105"/>
    <n v="59.834499999999998"/>
    <n v="9.798983333333334"/>
    <n v="7.5154444444444444"/>
    <n v="3.0350833333333331"/>
    <n v="67.177824999999999"/>
    <n v="11.001585833333333"/>
    <n v="8.4377944444444442"/>
    <n v="3.4075708333333332"/>
    <n v="0.5981028530959126"/>
    <n v="0.56073322290180083"/>
    <n v="4.6359876543209895"/>
    <n v="0.18138020650841746"/>
    <n v="0.41600964795508594"/>
    <m/>
    <m/>
    <m/>
  </r>
  <r>
    <n v="2020"/>
    <n v="19"/>
    <x v="18"/>
    <s v="4"/>
    <n v="403"/>
    <n v="753"/>
    <x v="8"/>
    <s v="MES10"/>
    <x v="0"/>
    <n v="112"/>
    <x v="0"/>
    <n v="45"/>
    <x v="0"/>
    <n v="11"/>
    <n v="7.5"/>
    <n v="0"/>
    <n v="6.2"/>
    <n v="6.6"/>
    <n v="3.1"/>
    <n v="12"/>
    <n v="12"/>
    <n v="9"/>
    <n v="9.2626954763331337"/>
    <n v="7.73"/>
    <n v="214"/>
    <n v="2123"/>
    <n v="284"/>
    <n v="20"/>
    <n v="13.58671965941503"/>
    <n v="1.4731378829999999"/>
    <m/>
    <m/>
    <n v="4.0999999999999996"/>
    <n v="3.4"/>
    <n v="1.7138410980000001"/>
    <n v="1.34"/>
    <n v="0.8"/>
    <n v="2.4"/>
    <n v="0.93382276799999997"/>
    <n v="1.1000000000000001"/>
    <n v="0.63870000000000005"/>
    <n v="74.8"/>
    <n v="30.5"/>
    <n v="44.3"/>
    <n v="1360.1466079295153"/>
    <n v="1527.0736916299556"/>
    <n v="0.57999999999999996"/>
    <n v="526.5"/>
    <n v="34"/>
    <n v="258.5"/>
    <n v="30.5"/>
    <n v="268.50761421319794"/>
    <n v="8244.01"/>
    <n v="9255.7748636363649"/>
    <n v="13.2"/>
    <n v="0.15"/>
    <n v="13.5"/>
    <n v="58.1"/>
    <n v="36"/>
    <n v="4.5"/>
    <n v="58.483333333333334"/>
    <n v="58.483333333333341"/>
    <n v="3509.0000000000005"/>
    <n v="3941.2450000000003"/>
    <n v="3.94"/>
    <n v="3.15"/>
    <n v="0.247"/>
    <n v="2.76"/>
    <n v="0.22800000000000001"/>
    <n v="42.844618149779734"/>
    <n v="3.3595621215859026"/>
    <n v="37.540046378854619"/>
    <n v="3.1011342660792947"/>
    <n v="48.102821286343612"/>
    <n v="3.7718720183259906"/>
    <n v="42.147233888986776"/>
    <n v="3.481728016916299"/>
    <n v="3.02"/>
    <n v="0.215"/>
    <n v="1.26"/>
    <n v="0.23300000000000001"/>
    <n v="0.94"/>
    <n v="0.13700000000000001"/>
    <n v="1"/>
    <n v="7.3999999999999996E-2"/>
    <n v="77.493693999999991"/>
    <n v="11.294293700000001"/>
    <n v="82.440100000000001"/>
    <n v="6.1005674000000001"/>
    <n v="87.00428371818181"/>
    <n v="12.680411563181819"/>
    <n v="92.557748636363641"/>
    <n v="6.8492733990909089"/>
    <n v="1.9"/>
    <n v="0.35"/>
    <n v="0.28000000000000003"/>
    <n v="0.11600000000000001"/>
    <n v="66.671000000000006"/>
    <n v="12.281500000000001"/>
    <n v="9.8252000000000024"/>
    <n v="4.0704400000000005"/>
    <n v="74.853350000000006"/>
    <n v="13.788775000000003"/>
    <n v="11.031020000000003"/>
    <n v="4.5699940000000003"/>
    <n v="0.66644018615944967"/>
    <n v="0.70279179408766579"/>
    <n v="20.07211111111112"/>
    <n v="8.4204145848484929E-2"/>
    <n v="0.19312877488184615"/>
    <n v="0.41545400000000005"/>
    <n v="29.20409090909094"/>
    <n v="3.1206672644628064E-2"/>
  </r>
  <r>
    <n v="2020"/>
    <n v="19"/>
    <x v="18"/>
    <s v="4"/>
    <n v="404"/>
    <n v="754"/>
    <x v="1"/>
    <s v="MAP"/>
    <x v="0"/>
    <n v="112"/>
    <x v="1"/>
    <n v="90"/>
    <x v="1"/>
    <n v="0"/>
    <n v="7.5"/>
    <n v="0"/>
    <n v="6.2"/>
    <n v="6.6"/>
    <n v="3.1"/>
    <n v="12"/>
    <n v="12"/>
    <n v="9"/>
    <n v="9.2626954763331337"/>
    <n v="7.73"/>
    <n v="214"/>
    <n v="2123"/>
    <n v="284"/>
    <n v="20"/>
    <n v="13.58671965941503"/>
    <n v="1.4731378829999999"/>
    <m/>
    <m/>
    <n v="4.0999999999999996"/>
    <n v="3.4"/>
    <n v="1.7138410980000001"/>
    <n v="1.34"/>
    <n v="0.8"/>
    <n v="2.4"/>
    <n v="0.93382276799999997"/>
    <n v="1.1000000000000001"/>
    <n v="0.57079999999999997"/>
    <n v="90.1"/>
    <n v="30.5"/>
    <n v="59.599999999999994"/>
    <n v="1829.9037885462553"/>
    <n v="2054.4828898678411"/>
    <n v="0.72"/>
    <n v="721.3"/>
    <n v="34"/>
    <n v="358.9"/>
    <n v="30.5"/>
    <n v="344.02444347446527"/>
    <n v="10562.61"/>
    <n v="11858.930318181818"/>
    <n v="11.25"/>
    <n v="0.15"/>
    <n v="13.1"/>
    <n v="57.8"/>
    <n v="36"/>
    <n v="4.5"/>
    <n v="49.744444444444447"/>
    <n v="49.974476557482348"/>
    <n v="2998.4685934489407"/>
    <n v="3367.82540655106"/>
    <n v="3.37"/>
    <n v="3.08"/>
    <n v="0.22900000000000001"/>
    <n v="2.82"/>
    <n v="0.19400000000000001"/>
    <n v="56.361036687224669"/>
    <n v="4.1904796757709244"/>
    <n v="51.603286837004397"/>
    <n v="3.5500133497797357"/>
    <n v="63.278073007929521"/>
    <n v="4.7047658177973561"/>
    <n v="57.936417494273115"/>
    <n v="3.9856968063436122"/>
    <n v="3.14"/>
    <n v="0.23100000000000001"/>
    <n v="1.37"/>
    <n v="0.22"/>
    <n v="0.84"/>
    <n v="0.154"/>
    <n v="0.92"/>
    <n v="6.4000000000000001E-2"/>
    <n v="88.725924000000006"/>
    <n v="16.2664194"/>
    <n v="97.176012"/>
    <n v="6.7600704000000009"/>
    <n v="99.61501467272727"/>
    <n v="18.262752690000003"/>
    <n v="109.10215892727273"/>
    <n v="7.5897154036363643"/>
    <n v="2.08"/>
    <n v="0.30399999999999999"/>
    <n v="0.25"/>
    <n v="0.183"/>
    <n v="62.368146743737967"/>
    <n v="9.1153445240847795"/>
    <n v="7.4961714836223523"/>
    <n v="5.4871975260115615"/>
    <n v="70.022419298651272"/>
    <n v="10.234045897495184"/>
    <n v="8.416156165703276"/>
    <n v="6.1606263132947987"/>
    <n v="0.6234290670053938"/>
    <n v="0.260806470374495"/>
    <n v="3.6647267394562228"/>
    <n v="6.4631095416613174E-2"/>
    <n v="0.14823645737755314"/>
    <m/>
    <m/>
    <m/>
  </r>
  <r>
    <n v="2020"/>
    <n v="19"/>
    <x v="18"/>
    <s v="4"/>
    <n v="405"/>
    <n v="755"/>
    <x v="5"/>
    <s v="MAP_AS"/>
    <x v="0"/>
    <n v="112"/>
    <x v="0"/>
    <n v="45"/>
    <x v="0"/>
    <n v="11"/>
    <n v="7.5"/>
    <n v="0"/>
    <n v="6.2"/>
    <n v="6.6"/>
    <n v="3.1"/>
    <n v="12"/>
    <n v="12"/>
    <n v="9"/>
    <n v="9.2626954763331337"/>
    <n v="7.73"/>
    <n v="214"/>
    <n v="2123"/>
    <n v="284"/>
    <n v="20"/>
    <n v="13.58671965941503"/>
    <n v="1.4731378829999999"/>
    <m/>
    <m/>
    <n v="4.0999999999999996"/>
    <n v="3.4"/>
    <n v="1.7138410980000001"/>
    <n v="1.34"/>
    <n v="0.8"/>
    <n v="2.4"/>
    <n v="0.93382276799999997"/>
    <n v="1.1000000000000001"/>
    <n v="0.58420000000000005"/>
    <n v="79.400000000000006"/>
    <n v="30.5"/>
    <n v="48.900000000000006"/>
    <n v="1501.3807929515422"/>
    <n v="1685.6411629955951"/>
    <n v="0.64"/>
    <n v="359.3"/>
    <n v="34"/>
    <n v="179.8"/>
    <n v="30.5"/>
    <n v="293.73501383338458"/>
    <n v="9018.57"/>
    <n v="10125.3945"/>
    <n v="11.8"/>
    <n v="0.15"/>
    <n v="13"/>
    <n v="58"/>
    <n v="36"/>
    <n v="4.5"/>
    <n v="52.209259259259269"/>
    <n v="52.511046885035334"/>
    <n v="3150.6628131021203"/>
    <n v="3538.7671868978814"/>
    <n v="3.54"/>
    <n v="3.34"/>
    <n v="0.246"/>
    <n v="2.83"/>
    <n v="0.28399999999999997"/>
    <n v="50.146118484581507"/>
    <n v="3.6933967506607934"/>
    <n v="42.489076440528649"/>
    <n v="4.2639214519823794"/>
    <n v="56.300414844052874"/>
    <n v="4.146677260969164"/>
    <n v="47.703644912775346"/>
    <n v="4.7872209029074897"/>
    <n v="3.16"/>
    <n v="0.217"/>
    <n v="1.44"/>
    <n v="0.31900000000000001"/>
    <n v="0.7"/>
    <n v="0.11"/>
    <n v="1.31"/>
    <n v="0.09"/>
    <n v="63.129989999999992"/>
    <n v="9.9204270000000001"/>
    <n v="118.14326699999999"/>
    <n v="8.116712999999999"/>
    <n v="70.877761499999991"/>
    <n v="11.137933949999999"/>
    <n v="132.64266794999998"/>
    <n v="9.1128550499999985"/>
    <n v="1.88"/>
    <n v="0.317"/>
    <n v="0.25"/>
    <n v="0.12"/>
    <n v="59.232460886319849"/>
    <n v="9.9876011175337212"/>
    <n v="7.8766570327553005"/>
    <n v="3.7807953757225441"/>
    <n v="66.501899267822736"/>
    <n v="11.213352163776495"/>
    <n v="8.8433376685934508"/>
    <n v="4.2448020809248561"/>
    <n v="0.59208489837802525"/>
    <n v="0.57152661385201298"/>
    <n v="11.128159708841808"/>
    <n v="-7.3047530271889765E-3"/>
    <n v="-1.6754020704561872E-2"/>
    <n v="0.38589109826589602"/>
    <n v="-7.3848011911016904"/>
    <n v="0.23698682272727256"/>
  </r>
  <r>
    <n v="2020"/>
    <n v="19"/>
    <x v="18"/>
    <s v="4"/>
    <n v="406"/>
    <n v="756"/>
    <x v="3"/>
    <s v="MESZ"/>
    <x v="0"/>
    <n v="112"/>
    <x v="0"/>
    <n v="45"/>
    <x v="0"/>
    <n v="11"/>
    <n v="7.5"/>
    <n v="0"/>
    <n v="6.2"/>
    <n v="6.6"/>
    <n v="3.1"/>
    <n v="12"/>
    <n v="12"/>
    <n v="9"/>
    <n v="9.2626954763331337"/>
    <n v="7.73"/>
    <n v="214"/>
    <n v="2123"/>
    <n v="284"/>
    <n v="20"/>
    <n v="13.58671965941503"/>
    <n v="1.4731378829999999"/>
    <m/>
    <m/>
    <n v="4.0999999999999996"/>
    <n v="3.4"/>
    <n v="1.7138410980000001"/>
    <n v="1.34"/>
    <n v="0.8"/>
    <n v="2.4"/>
    <n v="0.93382276799999997"/>
    <n v="1.1000000000000001"/>
    <n v="0.56710000000000005"/>
    <n v="69.400000000000006"/>
    <n v="30.5"/>
    <n v="38.900000000000006"/>
    <n v="1194.3499559471368"/>
    <n v="1340.9292687224672"/>
    <n v="0.57999999999999996"/>
    <n v="459.5"/>
    <n v="34"/>
    <n v="237.3"/>
    <n v="30.5"/>
    <n v="281.8895417156287"/>
    <n v="8654.8799999999992"/>
    <n v="9717.069818181817"/>
    <n v="11.4"/>
    <n v="0.15"/>
    <n v="13.1"/>
    <n v="58.7"/>
    <n v="36"/>
    <n v="4.5"/>
    <n v="50.416666666666671"/>
    <n v="50.649807321772649"/>
    <n v="3038.9884393063589"/>
    <n v="3413.3365606936422"/>
    <n v="3.41"/>
    <n v="3.43"/>
    <n v="0.23899999999999999"/>
    <n v="2.87"/>
    <n v="0.26700000000000002"/>
    <n v="40.9662034889868"/>
    <n v="2.8544963947136566"/>
    <n v="34.277843735682822"/>
    <n v="3.1889143823788553"/>
    <n v="45.993873917180629"/>
    <n v="3.2048209522466959"/>
    <n v="38.484670012334803"/>
    <n v="3.5802811474889875"/>
    <n v="3.32"/>
    <n v="0.20699999999999999"/>
    <n v="1.47"/>
    <n v="0.25800000000000001"/>
    <n v="0.84"/>
    <n v="0.123"/>
    <n v="1.18"/>
    <n v="8.2000000000000003E-2"/>
    <n v="72.700991999999985"/>
    <n v="10.645502399999998"/>
    <n v="102.12758399999998"/>
    <n v="7.0970015999999996"/>
    <n v="81.623386472727262"/>
    <n v="11.951995876363632"/>
    <n v="114.66142385454543"/>
    <n v="7.9679972509090904"/>
    <n v="1.89"/>
    <n v="0.34300000000000003"/>
    <n v="0.28999999999999998"/>
    <n v="0.122"/>
    <n v="57.436881502890188"/>
    <n v="10.423730346820813"/>
    <n v="8.8130664739884406"/>
    <n v="3.7075658959537576"/>
    <n v="64.485953323699434"/>
    <n v="11.703006343930639"/>
    <n v="9.8946700867052044"/>
    <n v="4.1625853468208094"/>
    <n v="0.57413637115394078"/>
    <n v="0.59648350376812631"/>
    <n v="8.3408124598587161"/>
    <n v="2.1666716006539369E-2"/>
    <n v="4.9694302767292128E-2"/>
    <n v="0.37841684971098266"/>
    <n v="-18.78758539148707"/>
    <n v="0.13290884099173547"/>
  </r>
  <r>
    <n v="2020"/>
    <n v="19"/>
    <x v="18"/>
    <s v="4"/>
    <n v="407"/>
    <n v="757"/>
    <x v="0"/>
    <s v="MAP_ES"/>
    <x v="0"/>
    <n v="112"/>
    <x v="0"/>
    <n v="45"/>
    <x v="0"/>
    <n v="11"/>
    <n v="7.5"/>
    <n v="0"/>
    <n v="6.2"/>
    <n v="6.6"/>
    <n v="3.1"/>
    <n v="12"/>
    <n v="12"/>
    <n v="9"/>
    <n v="9.2626954763331337"/>
    <n v="7.73"/>
    <n v="214"/>
    <n v="2123"/>
    <n v="284"/>
    <n v="20"/>
    <n v="13.58671965941503"/>
    <n v="1.4731378829999999"/>
    <m/>
    <m/>
    <n v="4.0999999999999996"/>
    <n v="3.4"/>
    <n v="1.7138410980000001"/>
    <n v="1.34"/>
    <n v="0.8"/>
    <n v="2.4"/>
    <n v="0.93382276799999997"/>
    <n v="1.1000000000000001"/>
    <n v="0.54079999999999995"/>
    <n v="54.6"/>
    <n v="30.5"/>
    <n v="24.1"/>
    <n v="739.94431718061685"/>
    <n v="830.75566519823792"/>
    <n v="0.5"/>
    <n v="446.4"/>
    <n v="34"/>
    <n v="213.7"/>
    <n v="30.5"/>
    <n v="222.1144519883608"/>
    <n v="6819.6"/>
    <n v="7656.550909090909"/>
    <n v="10.7"/>
    <n v="0.15"/>
    <n v="12.6"/>
    <n v="57.5"/>
    <n v="36"/>
    <n v="4.5"/>
    <n v="47.279629629629632"/>
    <n v="47.771556411903241"/>
    <n v="2866.2933847141944"/>
    <n v="3219.3686152858068"/>
    <n v="3.22"/>
    <n v="3.4"/>
    <n v="0.21"/>
    <n v="2.57"/>
    <n v="0.22900000000000001"/>
    <n v="25.158106784140976"/>
    <n v="1.5538830660792953"/>
    <n v="19.016568951541849"/>
    <n v="1.6944724863436125"/>
    <n v="28.245692616740097"/>
    <n v="1.7445868969162996"/>
    <n v="21.350420595594709"/>
    <n v="1.902430473303965"/>
    <n v="3.21"/>
    <n v="0.20599999999999999"/>
    <n v="1.43"/>
    <n v="0.24099999999999999"/>
    <n v="1.1599999999999999"/>
    <n v="0.11899999999999999"/>
    <n v="1.1299999999999999"/>
    <n v="0.104"/>
    <n v="79.10736"/>
    <n v="8.1153239999999993"/>
    <n v="77.061480000000003"/>
    <n v="7.092384"/>
    <n v="88.81599054545454"/>
    <n v="9.1112955818181813"/>
    <n v="86.519025272727276"/>
    <n v="7.9628129454545462"/>
    <n v="1.97"/>
    <n v="0.33900000000000002"/>
    <n v="0.28000000000000003"/>
    <n v="0.122"/>
    <n v="56.46597967886963"/>
    <n v="9.7167345741811193"/>
    <n v="8.0256214771997456"/>
    <n v="3.4968779293513172"/>
    <n v="63.395895366730898"/>
    <n v="10.909242908285167"/>
    <n v="9.0105841130378952"/>
    <n v="3.9260402206807972"/>
    <n v="0.56443128209958715"/>
    <n v="0.55602665179842847"/>
    <n v="4.0304136730179279"/>
    <n v="-5.909914466437003E-2"/>
    <n v="-0.13554849693662852"/>
    <n v="0.35691274733461792"/>
    <n v="-36.421034974017566"/>
    <n v="0.13243754049586781"/>
  </r>
  <r>
    <n v="2020"/>
    <n v="19"/>
    <x v="18"/>
    <s v="4"/>
    <n v="408"/>
    <n v="758"/>
    <x v="9"/>
    <s v="MAP_AS"/>
    <x v="0"/>
    <n v="112"/>
    <x v="0"/>
    <n v="45"/>
    <x v="2"/>
    <n v="45"/>
    <n v="7.5"/>
    <n v="0"/>
    <n v="6.2"/>
    <n v="6.6"/>
    <n v="3.1"/>
    <n v="12"/>
    <n v="12"/>
    <n v="9"/>
    <n v="9.2626954763331337"/>
    <n v="7.73"/>
    <n v="214"/>
    <n v="2123"/>
    <n v="284"/>
    <n v="20"/>
    <n v="13.58671965941503"/>
    <n v="1.4731378829999999"/>
    <m/>
    <m/>
    <n v="4.0999999999999996"/>
    <n v="3.4"/>
    <n v="1.7138410980000001"/>
    <n v="1.34"/>
    <n v="0.8"/>
    <n v="2.4"/>
    <n v="0.93382276799999997"/>
    <n v="1.1000000000000001"/>
    <n v="0.47460000000000002"/>
    <n v="61.8"/>
    <n v="30.5"/>
    <n v="31.299999999999997"/>
    <n v="961.00651982378849"/>
    <n v="1078.9482290748897"/>
    <n v="0.5"/>
    <n v="520.1"/>
    <n v="34"/>
    <n v="265.5"/>
    <n v="30.5"/>
    <n v="241.71981073853115"/>
    <n v="7421.54"/>
    <n v="8332.3653636363633"/>
    <n v="9.5"/>
    <n v="0.15"/>
    <n v="13.6"/>
    <n v="58.2"/>
    <n v="36"/>
    <n v="4.5"/>
    <n v="41.901851851851852"/>
    <n v="41.853410404624277"/>
    <n v="2511.2046242774568"/>
    <n v="2820.5393757225434"/>
    <n v="2.82"/>
    <n v="3.59"/>
    <n v="0.23"/>
    <n v="2.66"/>
    <n v="0.30199999999999999"/>
    <n v="34.500134061674011"/>
    <n v="2.2103149955947137"/>
    <n v="25.562773427312777"/>
    <n v="2.9022396898678413"/>
    <n v="38.734241423788554"/>
    <n v="2.4815809268722466"/>
    <n v="28.700022893392074"/>
    <n v="3.2584236518061673"/>
    <n v="3.39"/>
    <n v="0.20300000000000001"/>
    <n v="1.4"/>
    <n v="0.40899999999999997"/>
    <n v="0.88"/>
    <n v="0.114"/>
    <n v="1.1100000000000001"/>
    <n v="0.14000000000000001"/>
    <n v="65.309552000000011"/>
    <n v="8.4605555999999993"/>
    <n v="82.379094000000009"/>
    <n v="10.390156000000001"/>
    <n v="73.324815200000003"/>
    <n v="9.4988965145454536"/>
    <n v="92.489255536363643"/>
    <n v="11.665311509090911"/>
    <n v="1.91"/>
    <n v="0.28499999999999998"/>
    <n v="0.24"/>
    <n v="0.127"/>
    <n v="47.964008323699424"/>
    <n v="7.1569331791907507"/>
    <n v="6.0268910982658959"/>
    <n v="3.1892298728323705"/>
    <n v="53.850500254335266"/>
    <n v="8.0352840693641614"/>
    <n v="6.7665550057803463"/>
    <n v="3.5806353572254341"/>
    <n v="0.47944597555458351"/>
    <n v="0.40954556928461577"/>
    <n v="-4.8324583172768145"/>
    <n v="-0.11435154257978629"/>
    <n v="-0.26227418022886761"/>
    <n v="7.9569674605009647E-2"/>
    <n v="-17.765791650610147"/>
    <n v="0.1146513668686869"/>
  </r>
  <r>
    <n v="2020"/>
    <n v="19"/>
    <x v="18"/>
    <s v="4"/>
    <n v="409"/>
    <n v="759"/>
    <x v="4"/>
    <s v="Check"/>
    <x v="1"/>
    <n v="0"/>
    <x v="3"/>
    <n v="0"/>
    <x v="1"/>
    <n v="0"/>
    <n v="7.5"/>
    <n v="0"/>
    <n v="6.2"/>
    <n v="6.6"/>
    <n v="3.1"/>
    <n v="12"/>
    <n v="12"/>
    <n v="9"/>
    <n v="9.2626954763331337"/>
    <n v="7.73"/>
    <n v="214"/>
    <n v="2123"/>
    <n v="284"/>
    <n v="20"/>
    <n v="13.58671965941503"/>
    <n v="1.4731378829999999"/>
    <m/>
    <m/>
    <n v="4.0999999999999996"/>
    <n v="3.4"/>
    <n v="1.7138410980000001"/>
    <n v="1.34"/>
    <n v="0.8"/>
    <n v="2.4"/>
    <n v="0.93382276799999997"/>
    <n v="1.1000000000000001"/>
    <n v="0.3604"/>
    <n v="47"/>
    <n v="30.5"/>
    <n v="16.5"/>
    <n v="506.60088105726874"/>
    <n v="568.77462555066086"/>
    <n v="0.28000000000000003"/>
    <n v="190.1"/>
    <n v="34"/>
    <n v="113.7"/>
    <n v="30.5"/>
    <n v="149.23766816143501"/>
    <n v="4582.0600000000004"/>
    <n v="5144.4037272727282"/>
    <n v="5.75"/>
    <n v="0.15"/>
    <n v="12.5"/>
    <n v="57.9"/>
    <n v="36"/>
    <n v="4.5"/>
    <n v="25.096296296296298"/>
    <n v="25.386426889317068"/>
    <n v="1523.185613359024"/>
    <n v="1710.8143866409764"/>
    <n v="1.71"/>
    <n v="2.93"/>
    <n v="0.26200000000000001"/>
    <n v="2.37"/>
    <n v="0.23400000000000001"/>
    <n v="14.843405814977976"/>
    <n v="1.3272943083700441"/>
    <n v="12.006440881057269"/>
    <n v="1.1854460616740088"/>
    <n v="16.665096528634365"/>
    <n v="1.4901895189427314"/>
    <n v="13.479958625550662"/>
    <n v="1.3309326237885462"/>
    <n v="2.4500000000000002"/>
    <n v="0.24299999999999999"/>
    <n v="1.36"/>
    <n v="0.23"/>
    <n v="0.68"/>
    <n v="0.19400000000000001"/>
    <n v="1.04"/>
    <n v="8.6999999999999994E-2"/>
    <n v="31.158008000000006"/>
    <n v="8.8891964000000012"/>
    <n v="47.653424000000001"/>
    <n v="3.9863922000000001"/>
    <n v="34.981945345454555"/>
    <n v="9.9801432309090927"/>
    <n v="53.501798763636366"/>
    <n v="4.4756312427272729"/>
    <n v="1.95"/>
    <n v="0.38100000000000001"/>
    <n v="0.31"/>
    <n v="0.114"/>
    <n v="29.70211946050097"/>
    <n v="5.803337186897882"/>
    <n v="4.7218754014129747"/>
    <n v="1.7364315992292874"/>
    <n v="33.347379576107905"/>
    <n v="6.5155649325626221"/>
    <n v="5.301378291586385"/>
    <n v="1.9495391136801543"/>
    <m/>
    <m/>
    <m/>
    <m/>
    <m/>
    <m/>
    <m/>
    <m/>
  </r>
  <r>
    <n v="2020"/>
    <n v="19"/>
    <x v="18"/>
    <s v="4"/>
    <n v="410"/>
    <n v="760"/>
    <x v="2"/>
    <s v="MAP"/>
    <x v="0"/>
    <n v="112"/>
    <x v="2"/>
    <n v="135"/>
    <x v="1"/>
    <n v="0"/>
    <n v="7.5"/>
    <n v="0"/>
    <n v="6.2"/>
    <n v="6.6"/>
    <n v="3.1"/>
    <n v="12"/>
    <n v="12"/>
    <n v="9"/>
    <n v="9.2626954763331337"/>
    <n v="7.73"/>
    <n v="214"/>
    <n v="2123"/>
    <n v="284"/>
    <n v="20"/>
    <n v="13.58671965941503"/>
    <n v="1.4731378829999999"/>
    <m/>
    <m/>
    <n v="4.0999999999999996"/>
    <n v="3.4"/>
    <n v="1.7138410980000001"/>
    <n v="1.34"/>
    <n v="0.8"/>
    <n v="2.4"/>
    <n v="0.93382276799999997"/>
    <n v="1.1000000000000001"/>
    <n v="0.58099999999999996"/>
    <n v="104.9"/>
    <n v="30.5"/>
    <n v="74.400000000000006"/>
    <n v="2284.3094273127754"/>
    <n v="2564.6564933920704"/>
    <n v="0.46"/>
    <n v="338.7"/>
    <n v="34"/>
    <n v="209.9"/>
    <n v="30.5"/>
    <n v="270.83688874302595"/>
    <n v="8315.5300000000007"/>
    <n v="9336.0723181818194"/>
    <m/>
    <n v="0.15"/>
    <n v="12.7"/>
    <n v="57.8"/>
    <n v="36"/>
    <n v="4.5"/>
    <m/>
    <m/>
    <m/>
    <m/>
    <m/>
    <n v="2.66"/>
    <n v="0.26100000000000001"/>
    <n v="2.39"/>
    <n v="0.182"/>
    <n v="60.762630766519827"/>
    <n v="5.9620476052863438"/>
    <n v="54.594995312775332"/>
    <n v="4.1574431577092508"/>
    <n v="68.219862724229088"/>
    <n v="6.6937534477533047"/>
    <n v="61.295290192070489"/>
    <n v="4.6676748179735679"/>
    <n v="3.1"/>
    <n v="0.219"/>
    <n v="1.18"/>
    <n v="0.26"/>
    <n v="0.64"/>
    <n v="8.5000000000000006E-2"/>
    <n v="1.1000000000000001"/>
    <n v="6.7000000000000004E-2"/>
    <n v="53.219392000000006"/>
    <n v="7.0682005000000014"/>
    <n v="91.470830000000021"/>
    <n v="5.5714051000000007"/>
    <n v="59.750862836363645"/>
    <n v="7.935661470454547"/>
    <n v="102.69679550000002"/>
    <n v="6.2551684531818186"/>
    <n v="1.93"/>
    <n v="0.30099999999999999"/>
    <n v="0.25"/>
    <n v="0.115"/>
    <m/>
    <m/>
    <m/>
    <m/>
    <m/>
    <m/>
    <m/>
    <m/>
    <m/>
    <m/>
    <m/>
    <m/>
    <m/>
    <m/>
    <m/>
    <m/>
  </r>
  <r>
    <n v="2020"/>
    <n v="20"/>
    <x v="19"/>
    <s v="1"/>
    <n v="101"/>
    <n v="761"/>
    <x v="0"/>
    <s v="MAP_ES"/>
    <x v="0"/>
    <n v="112"/>
    <x v="0"/>
    <n v="45"/>
    <x v="0"/>
    <n v="11"/>
    <n v="7.5"/>
    <n v="0"/>
    <n v="6.4"/>
    <n v="6.7"/>
    <n v="2.8"/>
    <n v="9"/>
    <n v="9"/>
    <n v="9"/>
    <n v="8.2419086279209104"/>
    <n v="6.35"/>
    <n v="292"/>
    <n v="2335"/>
    <n v="355"/>
    <n v="13"/>
    <n v="15.400135507772621"/>
    <n v="1.867612866"/>
    <m/>
    <m/>
    <n v="0.4"/>
    <n v="3"/>
    <n v="2.947655337"/>
    <n v="1.42"/>
    <n v="0.8"/>
    <n v="4.4000000000000004"/>
    <n v="3.6220828470000002"/>
    <n v="1.72"/>
    <n v="0.437"/>
    <n v="48.1"/>
    <n v="30.5"/>
    <n v="17.600000000000001"/>
    <n v="540.37427312775344"/>
    <n v="606.69293392070495"/>
    <n v="0.66"/>
    <n v="538.20000000000005"/>
    <n v="34"/>
    <n v="258.3"/>
    <n v="30.5"/>
    <n v="298.19119397064657"/>
    <n v="9155.39"/>
    <n v="10279.006045454546"/>
    <n v="8.6999999999999993"/>
    <n v="0.15"/>
    <n v="12.8"/>
    <n v="57.8"/>
    <n v="36"/>
    <n v="4.5"/>
    <n v="38.31666666666667"/>
    <n v="38.626743737957618"/>
    <n v="2317.6046242774569"/>
    <n v="2603.0913757225435"/>
    <n v="2.6"/>
    <n v="4.09"/>
    <n v="0.28599999999999998"/>
    <n v="3.22"/>
    <n v="0.313"/>
    <n v="22.101307770925114"/>
    <n v="1.5454704211453747"/>
    <n v="17.400051594713659"/>
    <n v="1.6913714748898683"/>
    <n v="24.813740997356831"/>
    <n v="1.7351417910132163"/>
    <n v="19.535512472246701"/>
    <n v="1.8989488831718067"/>
    <n v="2.67"/>
    <n v="0.214"/>
    <n v="1.4"/>
    <n v="0.25600000000000001"/>
    <n v="0.52"/>
    <n v="8.5999999999999993E-2"/>
    <n v="1.1399999999999999"/>
    <n v="8.4000000000000005E-2"/>
    <n v="47.608027999999997"/>
    <n v="7.8736353999999995"/>
    <n v="104.37144599999998"/>
    <n v="7.6905276000000002"/>
    <n v="53.450831436363636"/>
    <n v="8.8399451990909093"/>
    <n v="117.18066891818179"/>
    <n v="8.6343650781818191"/>
    <n v="2.02"/>
    <n v="0.30399999999999999"/>
    <n v="0.2"/>
    <n v="0.13400000000000001"/>
    <n v="46.81561341040463"/>
    <n v="7.0455180578034682"/>
    <n v="4.6352092485549141"/>
    <n v="3.1055901965317925"/>
    <n v="52.561165965317926"/>
    <n v="7.9101952739884398"/>
    <n v="5.2040758381502901"/>
    <n v="3.4867308115606943"/>
    <n v="0.46796667391217905"/>
    <n v="0.40316999357739242"/>
    <n v="5.0775861271676348"/>
    <n v="2.3780899401763297E-2"/>
    <n v="5.4543347251750682E-2"/>
    <n v="0.31697552832369946"/>
    <n v="-16.018965843405155"/>
    <n v="0.12903318892561993"/>
  </r>
  <r>
    <n v="2020"/>
    <n v="20"/>
    <x v="19"/>
    <s v="1"/>
    <n v="102"/>
    <n v="762"/>
    <x v="1"/>
    <s v="MAP"/>
    <x v="0"/>
    <n v="112"/>
    <x v="1"/>
    <n v="90"/>
    <x v="1"/>
    <n v="0"/>
    <n v="7.5"/>
    <n v="0"/>
    <n v="6.4"/>
    <n v="6.7"/>
    <n v="2.8"/>
    <n v="9"/>
    <n v="9"/>
    <n v="9"/>
    <n v="8.2419086279209104"/>
    <n v="6.35"/>
    <n v="292"/>
    <n v="2335"/>
    <n v="355"/>
    <n v="13"/>
    <n v="15.400135507772621"/>
    <n v="1.867612866"/>
    <m/>
    <m/>
    <n v="0.4"/>
    <n v="3"/>
    <n v="2.947655337"/>
    <n v="1.42"/>
    <n v="0.8"/>
    <n v="4.4000000000000004"/>
    <n v="3.6220828470000002"/>
    <n v="1.72"/>
    <n v="0.54769999999999996"/>
    <n v="54.5"/>
    <n v="30.5"/>
    <n v="24"/>
    <n v="736.87400881057283"/>
    <n v="827.30854625550683"/>
    <n v="0.72"/>
    <n v="520.9"/>
    <n v="34"/>
    <n v="257.39999999999998"/>
    <n v="30.5"/>
    <n v="335.5268022181146"/>
    <n v="10301.709999999999"/>
    <n v="11566.01077272727"/>
    <n v="11.05"/>
    <n v="0.15"/>
    <n v="12.6"/>
    <n v="56.7"/>
    <n v="36"/>
    <n v="4.5"/>
    <n v="48.848148148148155"/>
    <n v="49.356394776279181"/>
    <n v="2961.3836865767507"/>
    <n v="3326.1723134232502"/>
    <n v="3.32"/>
    <n v="3.87"/>
    <n v="0.32600000000000001"/>
    <n v="3.13"/>
    <n v="0.312"/>
    <n v="28.517024140969166"/>
    <n v="2.4022092687224679"/>
    <n v="23.064156475770929"/>
    <n v="2.2990469074889872"/>
    <n v="32.016840740088114"/>
    <n v="2.6970258607929525"/>
    <n v="25.894757497797361"/>
    <n v="2.581202664317181"/>
    <n v="2.48"/>
    <n v="0.217"/>
    <n v="1.37"/>
    <n v="0.255"/>
    <n v="0.8"/>
    <n v="0.14399999999999999"/>
    <n v="0.98"/>
    <n v="8.5000000000000006E-2"/>
    <n v="82.413679999999999"/>
    <n v="14.834462399999998"/>
    <n v="100.95675799999999"/>
    <n v="8.7564534999999992"/>
    <n v="92.528086181818168"/>
    <n v="16.655055512727269"/>
    <n v="113.34690557272727"/>
    <n v="9.8311091568181812"/>
    <n v="1.89"/>
    <n v="0.32600000000000001"/>
    <n v="0.23"/>
    <n v="0.13"/>
    <n v="55.970151676300588"/>
    <n v="9.6541108182402091"/>
    <n v="6.8111824791265265"/>
    <n v="3.8497987925497759"/>
    <n v="62.839215745664745"/>
    <n v="10.838933509569689"/>
    <n v="7.6471003288375101"/>
    <n v="4.3222740989081574"/>
    <n v="0.5594750086623328"/>
    <n v="0.27622154713480346"/>
    <n v="10.573025704702781"/>
    <n v="0.13126654469218843"/>
    <n v="0.3010700566334597"/>
    <m/>
    <m/>
    <m/>
  </r>
  <r>
    <n v="2020"/>
    <n v="20"/>
    <x v="19"/>
    <s v="1"/>
    <n v="103"/>
    <n v="763"/>
    <x v="2"/>
    <s v="MAP"/>
    <x v="0"/>
    <n v="112"/>
    <x v="2"/>
    <n v="135"/>
    <x v="1"/>
    <n v="0"/>
    <n v="7.5"/>
    <n v="0"/>
    <n v="6.4"/>
    <n v="6.7"/>
    <n v="2.8"/>
    <n v="9"/>
    <n v="9"/>
    <n v="9"/>
    <n v="8.2419086279209104"/>
    <n v="6.35"/>
    <n v="292"/>
    <n v="2335"/>
    <n v="355"/>
    <n v="13"/>
    <n v="15.400135507772621"/>
    <n v="1.867612866"/>
    <m/>
    <m/>
    <n v="0.4"/>
    <n v="3"/>
    <n v="2.947655337"/>
    <n v="1.42"/>
    <n v="0.8"/>
    <n v="4.4000000000000004"/>
    <n v="3.6220828470000002"/>
    <n v="1.72"/>
    <n v="0.59709999999999996"/>
    <n v="64.400000000000006"/>
    <n v="30.5"/>
    <n v="33.900000000000006"/>
    <n v="1040.8345374449341"/>
    <n v="1168.5733215859034"/>
    <n v="1.02"/>
    <n v="716.1"/>
    <n v="34"/>
    <n v="351.2"/>
    <n v="30.5"/>
    <n v="479.56897815569567"/>
    <n v="14724.25"/>
    <n v="16531.317045454543"/>
    <n v="11.25"/>
    <n v="0.15"/>
    <n v="12.8"/>
    <n v="57.2"/>
    <n v="36"/>
    <n v="4.5"/>
    <n v="49.744444444444447"/>
    <n v="50.147000642260764"/>
    <n v="3008.8200385356458"/>
    <n v="3379.4519614643546"/>
    <n v="3.38"/>
    <n v="3.5"/>
    <n v="0.435"/>
    <n v="3.3"/>
    <n v="0.32400000000000001"/>
    <n v="36.429208810572696"/>
    <n v="4.5276302378854627"/>
    <n v="34.34753973568283"/>
    <n v="3.3723039013215867"/>
    <n v="40.900066255506616"/>
    <n v="5.083293948898679"/>
    <n v="38.562919612334809"/>
    <n v="3.7861775619383273"/>
    <n v="2.5"/>
    <n v="0.23"/>
    <n v="1.35"/>
    <n v="0.253"/>
    <n v="0.56000000000000005"/>
    <n v="0.114"/>
    <n v="0.98"/>
    <n v="6.2E-2"/>
    <n v="82.455800000000011"/>
    <n v="16.785644999999999"/>
    <n v="144.29765"/>
    <n v="9.129035"/>
    <n v="92.575375454545451"/>
    <n v="18.845701431818181"/>
    <n v="162.00690704545457"/>
    <n v="10.249416568181818"/>
    <n v="1.85"/>
    <n v="0.33400000000000002"/>
    <n v="0.26"/>
    <n v="0.13"/>
    <n v="55.663170712909455"/>
    <n v="10.049458928709058"/>
    <n v="7.8229321001926788"/>
    <n v="3.9114660500963394"/>
    <n v="62.494559845857438"/>
    <n v="11.282801615414259"/>
    <n v="8.7830192215799627"/>
    <n v="4.3915096107899814"/>
    <n v="0.55640644136336048"/>
    <n v="0.19168878041818313"/>
    <n v="7.4433478626989231"/>
    <n v="0.10702594849801809"/>
    <n v="0.24547235894040847"/>
    <m/>
    <m/>
    <m/>
  </r>
  <r>
    <n v="2020"/>
    <n v="20"/>
    <x v="19"/>
    <s v="1"/>
    <n v="104"/>
    <n v="764"/>
    <x v="3"/>
    <s v="MESZ"/>
    <x v="0"/>
    <n v="112"/>
    <x v="0"/>
    <n v="45"/>
    <x v="0"/>
    <n v="11"/>
    <n v="7.5"/>
    <n v="0"/>
    <n v="6.4"/>
    <n v="6.7"/>
    <n v="2.8"/>
    <n v="9"/>
    <n v="9"/>
    <n v="9"/>
    <n v="8.2419086279209104"/>
    <n v="6.35"/>
    <n v="292"/>
    <n v="2335"/>
    <n v="355"/>
    <n v="13"/>
    <n v="15.400135507772621"/>
    <n v="1.867612866"/>
    <m/>
    <m/>
    <n v="0.4"/>
    <n v="3"/>
    <n v="2.947655337"/>
    <n v="1.42"/>
    <n v="0.8"/>
    <n v="4.4000000000000004"/>
    <n v="3.6220828470000002"/>
    <n v="1.72"/>
    <n v="0.4199"/>
    <n v="47.2"/>
    <n v="30.5"/>
    <n v="16.700000000000003"/>
    <n v="512.74149779735694"/>
    <n v="575.6688634361235"/>
    <n v="0.72"/>
    <n v="402.4"/>
    <n v="34"/>
    <n v="209.6"/>
    <n v="30.5"/>
    <n v="350.0325732899023"/>
    <n v="10747.08"/>
    <n v="12066.039818181818"/>
    <n v="9.25"/>
    <n v="0.15"/>
    <n v="12.4"/>
    <n v="57.4"/>
    <n v="36"/>
    <n v="4.5"/>
    <n v="40.781481481481485"/>
    <n v="41.300089916506096"/>
    <n v="2478.0053949903659"/>
    <n v="2783.2506050096335"/>
    <n v="2.78"/>
    <n v="3.65"/>
    <n v="0.24099999999999999"/>
    <n v="2.97"/>
    <n v="0.35399999999999998"/>
    <n v="18.715064669603528"/>
    <n v="1.2357070096916301"/>
    <n v="15.228422484581502"/>
    <n v="1.8151049022026435"/>
    <n v="21.011913515418509"/>
    <n v="1.3873619608810575"/>
    <n v="17.09736524405287"/>
    <n v="2.0378677765638771"/>
    <n v="2.82"/>
    <n v="0.222"/>
    <n v="1.43"/>
    <n v="0.28699999999999998"/>
    <n v="0.64"/>
    <n v="0.1"/>
    <n v="1"/>
    <n v="9.1999999999999998E-2"/>
    <n v="68.781312"/>
    <n v="10.74708"/>
    <n v="107.4708"/>
    <n v="9.8873136000000006"/>
    <n v="77.222654836363631"/>
    <n v="12.066039818181817"/>
    <n v="120.66039818181818"/>
    <n v="11.100756632727272"/>
    <n v="2.2000000000000002"/>
    <n v="0.34699999999999998"/>
    <n v="0.25"/>
    <n v="0.154"/>
    <n v="54.516118689788051"/>
    <n v="8.5986787206165687"/>
    <n v="6.1950134874759151"/>
    <n v="3.8161283082851631"/>
    <n v="61.206733256262034"/>
    <n v="9.6539711090558757"/>
    <n v="6.9553105973025042"/>
    <n v="4.2844713279383422"/>
    <n v="0.5449405631880877"/>
    <n v="0.49204745713842379"/>
    <n v="9.0811245557696356"/>
    <n v="0.13422246504972657"/>
    <n v="0.30784969048102423"/>
    <n v="0.38949739344894019"/>
    <n v="0.35914590996666945"/>
    <n v="0.35325060297520655"/>
  </r>
  <r>
    <n v="2020"/>
    <n v="20"/>
    <x v="19"/>
    <s v="1"/>
    <n v="105"/>
    <n v="765"/>
    <x v="4"/>
    <s v="Check"/>
    <x v="1"/>
    <n v="0"/>
    <x v="3"/>
    <n v="0"/>
    <x v="1"/>
    <n v="0"/>
    <n v="7.5"/>
    <n v="0"/>
    <n v="6.4"/>
    <n v="6.7"/>
    <n v="2.8"/>
    <n v="9"/>
    <n v="9"/>
    <n v="9"/>
    <n v="8.2419086279209104"/>
    <n v="6.35"/>
    <n v="292"/>
    <n v="2335"/>
    <n v="355"/>
    <n v="13"/>
    <n v="15.400135507772621"/>
    <n v="1.867612866"/>
    <m/>
    <m/>
    <n v="0.4"/>
    <n v="3"/>
    <n v="2.947655337"/>
    <n v="1.42"/>
    <n v="0.8"/>
    <n v="4.4000000000000004"/>
    <n v="3.6220828470000002"/>
    <n v="1.72"/>
    <n v="0.31090000000000001"/>
    <n v="37.799999999999997"/>
    <n v="30.5"/>
    <n v="7.2999999999999972"/>
    <n v="224.13251101321578"/>
    <n v="251.63968281938318"/>
    <n v="0.54"/>
    <n v="548"/>
    <n v="34"/>
    <n v="273.2"/>
    <n v="30.5"/>
    <n v="254.97665369649809"/>
    <n v="7828.57"/>
    <n v="8789.3490454545445"/>
    <n v="6.7"/>
    <n v="0.15"/>
    <n v="12.4"/>
    <n v="57.2"/>
    <n v="36"/>
    <n v="4.5"/>
    <n v="29.353703703703708"/>
    <n v="29.726987797045599"/>
    <n v="1783.619267822736"/>
    <n v="2003.3287321772639"/>
    <n v="2"/>
    <n v="3.13"/>
    <n v="0.193"/>
    <n v="2.78"/>
    <n v="0.255"/>
    <n v="7.0153475947136545"/>
    <n v="0.43257574625550649"/>
    <n v="6.2308838061673981"/>
    <n v="0.57153790308370023"/>
    <n v="7.876322072246694"/>
    <n v="0.48566458784140953"/>
    <n v="6.9955831823788515"/>
    <n v="0.64168119118942701"/>
    <n v="2.23"/>
    <n v="0.22800000000000001"/>
    <n v="1.4"/>
    <n v="0.21"/>
    <n v="0.65"/>
    <n v="0.13"/>
    <n v="0.85"/>
    <n v="7.0000000000000007E-2"/>
    <n v="50.885705000000002"/>
    <n v="10.177140999999999"/>
    <n v="66.542845"/>
    <n v="5.4799990000000003"/>
    <n v="57.130768795454543"/>
    <n v="11.426153759090909"/>
    <n v="74.709466886363629"/>
    <n v="6.1525443318181816"/>
    <n v="1.95"/>
    <n v="0.442"/>
    <n v="0.3"/>
    <n v="0.14199999999999999"/>
    <n v="34.780575722543354"/>
    <n v="7.8835971637764937"/>
    <n v="5.3508578034682079"/>
    <n v="2.5327393603082848"/>
    <n v="39.049100924855495"/>
    <n v="8.8511295429672447"/>
    <n v="6.0075539884393061"/>
    <n v="2.8435755545279382"/>
    <m/>
    <m/>
    <m/>
    <m/>
    <m/>
    <m/>
    <m/>
    <m/>
  </r>
  <r>
    <n v="2020"/>
    <n v="20"/>
    <x v="19"/>
    <s v="1"/>
    <n v="106"/>
    <n v="766"/>
    <x v="5"/>
    <s v="MAP_AS"/>
    <x v="0"/>
    <n v="112"/>
    <x v="0"/>
    <n v="45"/>
    <x v="0"/>
    <n v="11"/>
    <n v="7.5"/>
    <n v="0"/>
    <n v="6.4"/>
    <n v="6.7"/>
    <n v="2.8"/>
    <n v="9"/>
    <n v="9"/>
    <n v="9"/>
    <n v="8.2419086279209104"/>
    <n v="6.35"/>
    <n v="292"/>
    <n v="2335"/>
    <n v="355"/>
    <n v="13"/>
    <n v="15.400135507772621"/>
    <n v="1.867612866"/>
    <m/>
    <m/>
    <n v="0.4"/>
    <n v="3"/>
    <n v="2.947655337"/>
    <n v="1.42"/>
    <n v="0.8"/>
    <n v="4.4000000000000004"/>
    <n v="3.6220828470000002"/>
    <n v="1.72"/>
    <n v="0.49030000000000001"/>
    <n v="51.9"/>
    <n v="30.5"/>
    <n v="21.4"/>
    <n v="657.04599118942735"/>
    <n v="737.68345374449336"/>
    <n v="0.76"/>
    <n v="714.7"/>
    <n v="34"/>
    <n v="347.9"/>
    <n v="30.5"/>
    <n v="354.37637725870417"/>
    <n v="10880.45"/>
    <n v="12215.777954545456"/>
    <n v="9.6"/>
    <n v="0.15"/>
    <n v="12.4"/>
    <n v="57.3"/>
    <n v="36"/>
    <n v="4.5"/>
    <n v="42.35"/>
    <n v="42.888554913294797"/>
    <n v="2573.3132947976878"/>
    <n v="2890.2987052023118"/>
    <n v="2.89"/>
    <n v="3.76"/>
    <n v="0.29899999999999999"/>
    <n v="3.07"/>
    <n v="0.35599999999999998"/>
    <n v="24.704929268722466"/>
    <n v="1.9645675136563878"/>
    <n v="20.171311929515419"/>
    <n v="2.3390837286343613"/>
    <n v="27.736897860792951"/>
    <n v="2.2056735266960352"/>
    <n v="22.646882029955947"/>
    <n v="2.6261530953303964"/>
    <n v="2.77"/>
    <n v="0.22800000000000001"/>
    <n v="1.44"/>
    <n v="0.29399999999999998"/>
    <n v="0.54"/>
    <n v="6.2E-2"/>
    <n v="0.99"/>
    <n v="0.106"/>
    <n v="58.754430000000006"/>
    <n v="6.7458790000000004"/>
    <n v="107.716455"/>
    <n v="11.533277"/>
    <n v="65.965200954545466"/>
    <n v="7.5737823318181823"/>
    <n v="120.93620175000001"/>
    <n v="12.948724631818182"/>
    <n v="2.0499999999999998"/>
    <n v="0.33200000000000002"/>
    <n v="0.22"/>
    <n v="0.14199999999999999"/>
    <n v="52.752922543352597"/>
    <n v="8.5434001387283232"/>
    <n v="5.6612892485549136"/>
    <n v="3.6541048786127162"/>
    <n v="59.227144855491325"/>
    <n v="9.5919083375722547"/>
    <n v="6.3560838381502895"/>
    <n v="4.1025632046242766"/>
    <n v="0.52731573728078074"/>
    <n v="0.48888421700164397"/>
    <n v="11.459971226718041"/>
    <n v="3.3015348208676361E-2"/>
    <n v="7.5723275707973312E-2"/>
    <n v="0.37296029132947967"/>
    <n v="10.090791382028328"/>
    <n v="0.52124769380165292"/>
  </r>
  <r>
    <n v="2020"/>
    <n v="20"/>
    <x v="19"/>
    <s v="1"/>
    <n v="107"/>
    <n v="767"/>
    <x v="6"/>
    <s v="MAP"/>
    <x v="0"/>
    <n v="112"/>
    <x v="0"/>
    <n v="45"/>
    <x v="1"/>
    <n v="0"/>
    <n v="7.5"/>
    <n v="0"/>
    <n v="6.4"/>
    <n v="6.7"/>
    <n v="2.8"/>
    <n v="9"/>
    <n v="9"/>
    <n v="9"/>
    <n v="8.2419086279209104"/>
    <n v="6.35"/>
    <n v="292"/>
    <n v="2335"/>
    <n v="355"/>
    <n v="13"/>
    <n v="15.400135507772621"/>
    <n v="1.867612866"/>
    <m/>
    <m/>
    <n v="0.4"/>
    <n v="3"/>
    <n v="2.947655337"/>
    <n v="1.42"/>
    <n v="0.8"/>
    <n v="4.4000000000000004"/>
    <n v="3.6220828470000002"/>
    <n v="1.72"/>
    <n v="0.49359999999999998"/>
    <n v="58.7"/>
    <n v="30.5"/>
    <n v="28.200000000000003"/>
    <n v="865.82696035242304"/>
    <n v="972.08754185022042"/>
    <n v="0.66"/>
    <n v="521"/>
    <n v="34"/>
    <n v="268.39999999999998"/>
    <n v="30.5"/>
    <n v="322.41067761806977"/>
    <n v="9899"/>
    <n v="11113.877272727272"/>
    <n v="9.3000000000000007"/>
    <n v="0.15"/>
    <n v="12.4"/>
    <n v="57.6"/>
    <n v="36"/>
    <n v="4.5"/>
    <n v="41.00555555555556"/>
    <n v="41.527013487475919"/>
    <n v="2491.6208092485554"/>
    <n v="2798.5431907514458"/>
    <n v="2.8"/>
    <n v="3.62"/>
    <n v="0.27100000000000002"/>
    <n v="2.99"/>
    <n v="0.3"/>
    <n v="31.342935964757718"/>
    <n v="2.3463910625550666"/>
    <n v="25.888226114537453"/>
    <n v="2.5974808810572694"/>
    <n v="35.189569014977984"/>
    <n v="2.6343572384140974"/>
    <n v="29.065417501321594"/>
    <n v="2.9162626255506616"/>
    <n v="2.42"/>
    <n v="0.20599999999999999"/>
    <n v="1.39"/>
    <n v="0.22800000000000001"/>
    <n v="0.55000000000000004"/>
    <n v="8.6999999999999994E-2"/>
    <n v="1.01"/>
    <n v="7.0999999999999994E-2"/>
    <n v="54.444500000000005"/>
    <n v="8.6121299999999987"/>
    <n v="99.979900000000001"/>
    <n v="7.0282899999999993"/>
    <n v="61.126325000000001"/>
    <n v="9.669073227272726"/>
    <n v="112.25016045454545"/>
    <n v="7.8908528636363631"/>
    <n v="1.73"/>
    <n v="0.35199999999999998"/>
    <n v="0.25"/>
    <n v="0.17"/>
    <n v="43.10504000000001"/>
    <n v="8.7705052485549135"/>
    <n v="6.2290520231213886"/>
    <n v="4.2357553757225448"/>
    <n v="48.395204000000014"/>
    <n v="9.8468854381502897"/>
    <n v="6.9935265895953771"/>
    <n v="4.755598080924857"/>
    <n v="0.43087595629299891"/>
    <n v="0.50187999175077924"/>
    <n v="9.4209597944765751"/>
    <n v="8.5243525898289207E-2"/>
    <n v="0.19551267407864498"/>
    <m/>
    <m/>
    <m/>
  </r>
  <r>
    <n v="2020"/>
    <n v="20"/>
    <x v="19"/>
    <s v="1"/>
    <n v="108"/>
    <n v="768"/>
    <x v="7"/>
    <s v="Urea"/>
    <x v="0"/>
    <n v="112"/>
    <x v="3"/>
    <n v="0"/>
    <x v="1"/>
    <n v="0"/>
    <n v="7.5"/>
    <n v="0"/>
    <n v="6.4"/>
    <n v="6.7"/>
    <n v="2.8"/>
    <n v="9"/>
    <n v="9"/>
    <n v="9"/>
    <n v="8.2419086279209104"/>
    <n v="6.35"/>
    <n v="292"/>
    <n v="2335"/>
    <n v="355"/>
    <n v="13"/>
    <n v="15.400135507772621"/>
    <n v="1.867612866"/>
    <m/>
    <m/>
    <n v="0.4"/>
    <n v="3"/>
    <n v="2.947655337"/>
    <n v="1.42"/>
    <n v="0.8"/>
    <n v="4.4000000000000004"/>
    <n v="3.6220828470000002"/>
    <n v="1.72"/>
    <n v="0.28520000000000001"/>
    <n v="39.200000000000003"/>
    <n v="30.5"/>
    <n v="8.7000000000000028"/>
    <n v="267.1168281938327"/>
    <n v="299.89934801762126"/>
    <n v="0.72"/>
    <n v="748.7"/>
    <n v="34"/>
    <n v="337.4"/>
    <n v="30.5"/>
    <n v="309.17587799076529"/>
    <n v="9492.65"/>
    <n v="10657.657045454545"/>
    <n v="8.35"/>
    <n v="0.15"/>
    <n v="12.3"/>
    <n v="57.6"/>
    <n v="36"/>
    <n v="4.5"/>
    <n v="36.748148148148147"/>
    <n v="37.257949047313204"/>
    <n v="2235.4769428387922"/>
    <n v="2510.847057161207"/>
    <n v="2.5099999999999998"/>
    <n v="3.71"/>
    <n v="0.189"/>
    <n v="2.93"/>
    <n v="0.26600000000000001"/>
    <n v="9.9100343259911927"/>
    <n v="0.50485080528634385"/>
    <n v="7.8265230660792993"/>
    <n v="0.71053076299559503"/>
    <n v="11.126265811453749"/>
    <n v="0.56680976775330427"/>
    <n v="8.7870508969163037"/>
    <n v="0.79773226572687261"/>
    <n v="2.94"/>
    <n v="0.222"/>
    <n v="1.52"/>
    <n v="0.29799999999999999"/>
    <n v="0.76"/>
    <n v="6.6000000000000003E-2"/>
    <n v="1.1000000000000001"/>
    <n v="0.08"/>
    <n v="72.144139999999993"/>
    <n v="6.2651490000000001"/>
    <n v="104.41915"/>
    <n v="7.5941200000000002"/>
    <n v="80.998193545454541"/>
    <n v="7.0340536499999997"/>
    <n v="117.2342275"/>
    <n v="8.5261256363636377"/>
    <n v="2.14"/>
    <n v="0.33900000000000002"/>
    <n v="0.23"/>
    <n v="0.154"/>
    <n v="47.839206576750158"/>
    <n v="7.5782668362235057"/>
    <n v="5.141596968529222"/>
    <n v="3.4426344919717398"/>
    <n v="53.710381929351314"/>
    <n v="8.5083268570327544"/>
    <n v="5.7726111419396267"/>
    <n v="3.8651396341682713"/>
    <n v="0.47819846315084136"/>
    <m/>
    <m/>
    <m/>
    <m/>
    <m/>
    <m/>
    <m/>
  </r>
  <r>
    <n v="2020"/>
    <n v="20"/>
    <x v="19"/>
    <s v="1"/>
    <n v="109"/>
    <n v="769"/>
    <x v="8"/>
    <s v="MES10"/>
    <x v="0"/>
    <n v="112"/>
    <x v="0"/>
    <n v="45"/>
    <x v="0"/>
    <n v="11"/>
    <n v="7.5"/>
    <n v="0"/>
    <n v="6.4"/>
    <n v="6.7"/>
    <n v="2.8"/>
    <n v="9"/>
    <n v="9"/>
    <n v="9"/>
    <n v="8.2419086279209104"/>
    <n v="6.35"/>
    <n v="292"/>
    <n v="2335"/>
    <n v="355"/>
    <n v="13"/>
    <n v="15.400135507772621"/>
    <n v="1.867612866"/>
    <m/>
    <m/>
    <n v="0.4"/>
    <n v="3"/>
    <n v="2.947655337"/>
    <n v="1.42"/>
    <n v="0.8"/>
    <n v="4.4000000000000004"/>
    <n v="3.6220828470000002"/>
    <n v="1.72"/>
    <n v="0.40579999999999999"/>
    <n v="45.7"/>
    <n v="30.5"/>
    <n v="15.200000000000003"/>
    <n v="466.68687224669617"/>
    <n v="523.96207929515435"/>
    <n v="0.72"/>
    <n v="514.4"/>
    <n v="34"/>
    <n v="252.9"/>
    <n v="30.5"/>
    <n v="333.32223147377186"/>
    <n v="10234.02"/>
    <n v="11490.013363636364"/>
    <n v="9.1999999999999993"/>
    <n v="0.15"/>
    <n v="12.4"/>
    <n v="57.7"/>
    <n v="36"/>
    <n v="4.5"/>
    <n v="40.557407407407403"/>
    <n v="41.073166345536279"/>
    <n v="2464.3899807321768"/>
    <n v="2767.9580192678222"/>
    <n v="2.77"/>
    <n v="3.77"/>
    <n v="0.25700000000000001"/>
    <n v="3.26"/>
    <n v="0.34200000000000003"/>
    <n v="17.594095083700445"/>
    <n v="1.1993852616740093"/>
    <n v="15.213992035242294"/>
    <n v="1.5960691030837011"/>
    <n v="19.753370389427317"/>
    <n v="1.3465825437885466"/>
    <n v="17.081163785022031"/>
    <n v="1.7919503111894282"/>
    <n v="2.44"/>
    <n v="0.20499999999999999"/>
    <n v="1.38"/>
    <n v="0.22700000000000001"/>
    <n v="0.55000000000000004"/>
    <n v="6.9000000000000006E-2"/>
    <n v="0.97"/>
    <n v="8.5999999999999993E-2"/>
    <n v="56.287110000000006"/>
    <n v="7.0614738000000008"/>
    <n v="99.269994000000011"/>
    <n v="8.8012572000000002"/>
    <n v="63.195073499999999"/>
    <n v="7.928109220909092"/>
    <n v="111.45312962727273"/>
    <n v="9.881411492727274"/>
    <n v="1.97"/>
    <n v="0.38200000000000001"/>
    <n v="0.26"/>
    <n v="0.14399999999999999"/>
    <n v="48.548482620423883"/>
    <n v="9.4139697263969158"/>
    <n v="6.4074139499036598"/>
    <n v="3.5487215722543342"/>
    <n v="54.506705487475905"/>
    <n v="10.56932055645472"/>
    <n v="7.1937783892100171"/>
    <n v="3.9842464924855481"/>
    <n v="0.48528835318675434"/>
    <n v="0.53870135353999593"/>
    <n v="8.7412893170627193"/>
    <n v="6.2609550608084735E-2"/>
    <n v="0.14359988671579069"/>
    <n v="0.36220422658959528"/>
    <n v="-1.0310891574707222"/>
    <n v="0.24240104479338856"/>
  </r>
  <r>
    <n v="2020"/>
    <n v="20"/>
    <x v="19"/>
    <s v="1"/>
    <n v="110"/>
    <n v="770"/>
    <x v="9"/>
    <s v="MAP_AS"/>
    <x v="0"/>
    <n v="112"/>
    <x v="0"/>
    <n v="45"/>
    <x v="2"/>
    <n v="45"/>
    <n v="7.5"/>
    <n v="0"/>
    <n v="6.4"/>
    <n v="6.7"/>
    <n v="2.8"/>
    <n v="9"/>
    <n v="9"/>
    <n v="9"/>
    <n v="8.2419086279209104"/>
    <n v="6.35"/>
    <n v="292"/>
    <n v="2335"/>
    <n v="355"/>
    <n v="13"/>
    <n v="15.400135507772621"/>
    <n v="1.867612866"/>
    <m/>
    <m/>
    <n v="0.4"/>
    <n v="3"/>
    <n v="2.947655337"/>
    <n v="1.42"/>
    <n v="0.8"/>
    <n v="4.4000000000000004"/>
    <n v="3.6220828470000002"/>
    <n v="1.72"/>
    <n v="0.56059999999999999"/>
    <n v="54"/>
    <n v="30.5"/>
    <n v="23.5"/>
    <n v="721.5224669603524"/>
    <n v="810.0729515418501"/>
    <n v="0.68"/>
    <n v="458.9"/>
    <n v="34"/>
    <n v="240.6"/>
    <n v="30.5"/>
    <n v="336.2391150859026"/>
    <n v="10323.58"/>
    <n v="11590.56481818182"/>
    <n v="11.3"/>
    <n v="0.15"/>
    <n v="12.3"/>
    <n v="57.5"/>
    <n v="36"/>
    <n v="4.5"/>
    <n v="49.968518518518522"/>
    <n v="50.661723399700286"/>
    <n v="3039.7034039820173"/>
    <n v="3414.1395960179839"/>
    <n v="3.41"/>
    <n v="4.29"/>
    <n v="0.28899999999999998"/>
    <n v="3.14"/>
    <n v="0.38800000000000001"/>
    <n v="30.953313832599118"/>
    <n v="2.0851999295154182"/>
    <n v="22.655805462555069"/>
    <n v="2.7995071718061673"/>
    <n v="34.752129621145372"/>
    <n v="2.3411108299559467"/>
    <n v="25.4362906784141"/>
    <n v="3.1430830519823787"/>
    <n v="2.5099999999999998"/>
    <n v="0.21199999999999999"/>
    <n v="1.41"/>
    <n v="0.253"/>
    <n v="0.46"/>
    <n v="6.6000000000000003E-2"/>
    <n v="0.99"/>
    <n v="0.104"/>
    <n v="47.488467999999997"/>
    <n v="6.8135627999999997"/>
    <n v="102.203442"/>
    <n v="10.736523199999999"/>
    <n v="53.316598163636364"/>
    <n v="7.6497727800000002"/>
    <n v="114.7465917"/>
    <n v="12.054187410909091"/>
    <n v="1.77"/>
    <n v="0.36499999999999999"/>
    <n v="0.25"/>
    <n v="0.14099999999999999"/>
    <n v="53.802750250481708"/>
    <n v="11.094917424534364"/>
    <n v="7.5992585099550434"/>
    <n v="4.2859817996146434"/>
    <n v="60.405815053949915"/>
    <n v="12.456566381181764"/>
    <n v="8.531894781631344"/>
    <n v="4.8119886568400769"/>
    <n v="0.5378097657575468"/>
    <n v="0.63489125286349457"/>
    <n v="23.100879911510756"/>
    <n v="9.836309247070589E-2"/>
    <n v="0.22560342309794928"/>
    <n v="0.10693308126311282"/>
    <n v="14.107546578177416"/>
    <n v="0.10753749802020202"/>
  </r>
  <r>
    <n v="2020"/>
    <n v="20"/>
    <x v="19"/>
    <s v="2"/>
    <n v="201"/>
    <n v="771"/>
    <x v="6"/>
    <s v="MAP"/>
    <x v="0"/>
    <n v="112"/>
    <x v="0"/>
    <n v="45"/>
    <x v="1"/>
    <n v="0"/>
    <n v="7.5"/>
    <n v="0"/>
    <n v="6.5"/>
    <n v="6.7"/>
    <n v="2.8"/>
    <n v="10"/>
    <n v="10"/>
    <n v="9"/>
    <n v="8.8306163870581198"/>
    <n v="6.43"/>
    <n v="330"/>
    <n v="2384"/>
    <n v="360"/>
    <n v="14"/>
    <n v="15.787822298001327"/>
    <n v="1.767710713"/>
    <m/>
    <m/>
    <n v="0.6"/>
    <n v="3.1"/>
    <n v="2.6478258540000001"/>
    <n v="1.04"/>
    <n v="0.9"/>
    <n v="4.0999999999999996"/>
    <n v="3.4754740169999998"/>
    <n v="1.44"/>
    <n v="0.4219"/>
    <n v="44.9"/>
    <n v="30.5"/>
    <n v="14.399999999999999"/>
    <n v="442.12440528634357"/>
    <n v="496.38512775330389"/>
    <n v="0.78"/>
    <n v="631"/>
    <n v="34"/>
    <n v="325.3"/>
    <n v="30.5"/>
    <n v="385.16582914572865"/>
    <n v="11825.78"/>
    <n v="13277.125727272729"/>
    <n v="9.65"/>
    <n v="0.15"/>
    <n v="12.6"/>
    <n v="57.7"/>
    <n v="36"/>
    <n v="4.5"/>
    <n v="42.574074074074083"/>
    <n v="43.017041318775441"/>
    <n v="2581.0224791265264"/>
    <n v="2898.9575208734755"/>
    <n v="2.9"/>
    <n v="4.24"/>
    <n v="0.26500000000000001"/>
    <n v="3.11"/>
    <n v="0.28199999999999997"/>
    <n v="18.746074784140969"/>
    <n v="1.1716296740088106"/>
    <n v="13.750069004405285"/>
    <n v="1.2467908229074887"/>
    <n v="21.046729416740089"/>
    <n v="1.3154205885462555"/>
    <n v="15.437577473127751"/>
    <n v="1.3998060602643168"/>
    <n v="2.61"/>
    <n v="0.219"/>
    <n v="1.39"/>
    <n v="0.24399999999999999"/>
    <n v="0.48"/>
    <n v="0.109"/>
    <n v="0.99"/>
    <n v="6.5000000000000002E-2"/>
    <n v="56.763743999999996"/>
    <n v="12.890100200000001"/>
    <n v="117.075222"/>
    <n v="7.6867570000000001"/>
    <n v="63.730203490909091"/>
    <n v="14.472067042727273"/>
    <n v="131.44354469999999"/>
    <n v="8.6301317227272722"/>
    <n v="2.0699999999999998"/>
    <n v="0.35599999999999998"/>
    <n v="0.23"/>
    <n v="0.14499999999999999"/>
    <n v="53.427165317919098"/>
    <n v="9.1884400256904328"/>
    <n v="5.9363517019910104"/>
    <n v="3.7424825947334628"/>
    <n v="59.984135606936441"/>
    <n v="10.316112210661533"/>
    <n v="6.6649039563262713"/>
    <n v="4.2017872768143878"/>
    <n v="0.53405543640331921"/>
    <n v="0.52579572939151542"/>
    <n v="11.652389352743901"/>
    <n v="0.2024039834086401"/>
    <n v="0.46422931974458742"/>
    <m/>
    <m/>
    <m/>
  </r>
  <r>
    <n v="2020"/>
    <n v="20"/>
    <x v="19"/>
    <s v="2"/>
    <n v="202"/>
    <n v="772"/>
    <x v="2"/>
    <s v="MAP"/>
    <x v="0"/>
    <n v="112"/>
    <x v="2"/>
    <n v="135"/>
    <x v="1"/>
    <n v="0"/>
    <n v="7.5"/>
    <n v="0"/>
    <n v="6.5"/>
    <n v="6.7"/>
    <n v="2.8"/>
    <n v="10"/>
    <n v="10"/>
    <n v="9"/>
    <n v="8.8306163870581198"/>
    <n v="6.43"/>
    <n v="330"/>
    <n v="2384"/>
    <n v="360"/>
    <n v="14"/>
    <n v="15.787822298001327"/>
    <n v="1.767710713"/>
    <m/>
    <m/>
    <n v="0.6"/>
    <n v="3.1"/>
    <n v="2.6478258540000001"/>
    <n v="1.04"/>
    <n v="0.9"/>
    <n v="4.0999999999999996"/>
    <n v="3.4754740169999998"/>
    <n v="1.44"/>
    <n v="0.59670000000000001"/>
    <n v="62.5"/>
    <n v="30.5"/>
    <n v="32"/>
    <n v="982.49867841409696"/>
    <n v="1103.0780616740089"/>
    <n v="0.74"/>
    <n v="560.4"/>
    <n v="34"/>
    <n v="279.10000000000002"/>
    <n v="30.5"/>
    <n v="349.47568389057756"/>
    <n v="10729.98"/>
    <n v="12046.841181818181"/>
    <n v="11.1"/>
    <n v="0.15"/>
    <n v="12.6"/>
    <n v="56.5"/>
    <n v="36"/>
    <n v="4.5"/>
    <n v="49.072222222222223"/>
    <n v="49.582800256904306"/>
    <n v="2974.9680154142584"/>
    <n v="3341.4299845857417"/>
    <n v="3.34"/>
    <n v="3.89"/>
    <n v="0.38800000000000001"/>
    <n v="3.21"/>
    <n v="0.34599999999999997"/>
    <n v="38.219198590308373"/>
    <n v="3.8120948722466963"/>
    <n v="31.538207577092511"/>
    <n v="3.399445427312775"/>
    <n v="42.909736599118943"/>
    <n v="4.2799428792951542"/>
    <n v="35.40880577973568"/>
    <n v="3.8166500933920702"/>
    <n v="2.77"/>
    <n v="0.24099999999999999"/>
    <n v="1.55"/>
    <n v="0.248"/>
    <n v="0.6"/>
    <n v="0.13200000000000001"/>
    <n v="0.93"/>
    <n v="7.3999999999999996E-2"/>
    <n v="64.37988"/>
    <n v="14.163573599999999"/>
    <n v="99.788814000000002"/>
    <n v="7.9401851999999993"/>
    <n v="72.281047090909098"/>
    <n v="15.901830359999998"/>
    <n v="112.03562299090909"/>
    <n v="8.9146624745454535"/>
    <n v="1.78"/>
    <n v="0.38900000000000001"/>
    <n v="0.27"/>
    <n v="0.14000000000000001"/>
    <n v="52.954430674373796"/>
    <n v="11.572625579961466"/>
    <n v="8.0324136416184988"/>
    <n v="4.1649552215799623"/>
    <n v="59.453383529865121"/>
    <n v="12.992902355684011"/>
    <n v="9.0182098612716786"/>
    <n v="4.6761088169556855"/>
    <n v="0.52933000309875866"/>
    <n v="0.22074247970920849"/>
    <n v="7.1617035895240138"/>
    <n v="9.7886909005066719E-2"/>
    <n v="0.22451125918593284"/>
    <m/>
    <m/>
    <m/>
  </r>
  <r>
    <n v="2020"/>
    <n v="20"/>
    <x v="19"/>
    <s v="2"/>
    <n v="203"/>
    <n v="773"/>
    <x v="0"/>
    <s v="MAP_ES"/>
    <x v="0"/>
    <n v="112"/>
    <x v="0"/>
    <n v="45"/>
    <x v="0"/>
    <n v="11"/>
    <n v="7.5"/>
    <n v="0"/>
    <n v="6.5"/>
    <n v="6.7"/>
    <n v="2.8"/>
    <n v="10"/>
    <n v="10"/>
    <n v="9"/>
    <n v="8.8306163870581198"/>
    <n v="6.43"/>
    <n v="330"/>
    <n v="2384"/>
    <n v="360"/>
    <n v="14"/>
    <n v="15.787822298001327"/>
    <n v="1.767710713"/>
    <m/>
    <m/>
    <n v="0.6"/>
    <n v="3.1"/>
    <n v="2.6478258540000001"/>
    <n v="1.04"/>
    <n v="0.9"/>
    <n v="4.0999999999999996"/>
    <n v="3.4754740169999998"/>
    <n v="1.44"/>
    <n v="0.43730000000000002"/>
    <n v="53.7"/>
    <n v="30.5"/>
    <n v="23.200000000000003"/>
    <n v="712.31154185022035"/>
    <n v="799.73159471365648"/>
    <n v="0.78"/>
    <n v="498.1"/>
    <n v="34"/>
    <n v="270"/>
    <n v="30.5"/>
    <n v="402.52100840336129"/>
    <n v="12358.64"/>
    <n v="13875.382181818182"/>
    <n v="9.9"/>
    <n v="0.15"/>
    <n v="12.6"/>
    <n v="57.4"/>
    <n v="36"/>
    <n v="4.5"/>
    <n v="43.69444444444445"/>
    <n v="44.149068721901102"/>
    <n v="2648.944123314066"/>
    <n v="2975.2458766859349"/>
    <n v="2.97"/>
    <n v="4.0599999999999996"/>
    <n v="0.318"/>
    <n v="2.91"/>
    <n v="0.28999999999999998"/>
    <n v="28.919848599118943"/>
    <n v="2.2651507030837008"/>
    <n v="20.728265867841412"/>
    <n v="2.065703471365639"/>
    <n v="32.46910274537445"/>
    <n v="2.5431464711894276"/>
    <n v="23.272189406167403"/>
    <n v="2.3192216246696038"/>
    <n v="2.85"/>
    <n v="0.19700000000000001"/>
    <n v="1.46"/>
    <n v="0.24099999999999999"/>
    <n v="0.56000000000000005"/>
    <n v="0.105"/>
    <n v="0.93"/>
    <n v="7.2999999999999995E-2"/>
    <n v="69.208384000000009"/>
    <n v="12.976571999999999"/>
    <n v="114.93535200000001"/>
    <n v="9.0218071999999996"/>
    <n v="77.702140218181825"/>
    <n v="14.56915129090909"/>
    <n v="129.0410542909091"/>
    <n v="10.129028992727273"/>
    <n v="1.87"/>
    <n v="0.373"/>
    <n v="0.26"/>
    <n v="0.14399999999999999"/>
    <n v="49.535255105973036"/>
    <n v="9.8805615799614657"/>
    <n v="6.8872547206165713"/>
    <n v="3.8144795375722547"/>
    <n v="55.614581868978817"/>
    <n v="11.093175955684011"/>
    <n v="7.7325087090558773"/>
    <n v="4.282620208092486"/>
    <n v="0.49515208462870663"/>
    <n v="0.56540142485647349"/>
    <n v="13.347686148576335"/>
    <n v="0.22182949436873559"/>
    <n v="0.50878324396498986"/>
    <n v="0.38932910982658964"/>
    <n v="17.813261516903161"/>
    <n v="0.26491172661157025"/>
  </r>
  <r>
    <n v="2020"/>
    <n v="20"/>
    <x v="19"/>
    <s v="2"/>
    <n v="204"/>
    <n v="774"/>
    <x v="5"/>
    <s v="MAP_AS"/>
    <x v="0"/>
    <n v="112"/>
    <x v="0"/>
    <n v="45"/>
    <x v="0"/>
    <n v="11"/>
    <n v="7.5"/>
    <n v="0"/>
    <n v="6.5"/>
    <n v="6.7"/>
    <n v="2.8"/>
    <n v="10"/>
    <n v="10"/>
    <n v="9"/>
    <n v="8.8306163870581198"/>
    <n v="6.43"/>
    <n v="330"/>
    <n v="2384"/>
    <n v="360"/>
    <n v="14"/>
    <n v="15.787822298001327"/>
    <n v="1.767710713"/>
    <m/>
    <m/>
    <n v="0.6"/>
    <n v="3.1"/>
    <n v="2.6478258540000001"/>
    <n v="1.04"/>
    <n v="0.9"/>
    <n v="4.0999999999999996"/>
    <n v="3.4754740169999998"/>
    <n v="1.44"/>
    <n v="0.44669999999999999"/>
    <n v="42.9"/>
    <n v="30.5"/>
    <n v="12.399999999999999"/>
    <n v="380.71823788546254"/>
    <n v="427.44274889867842"/>
    <n v="0.7"/>
    <n v="523"/>
    <n v="34"/>
    <n v="263.7"/>
    <n v="30.5"/>
    <n v="333.8241308793456"/>
    <n v="10249.43"/>
    <n v="11507.314590909091"/>
    <n v="8.6999999999999993"/>
    <n v="0.15"/>
    <n v="12.3"/>
    <n v="57"/>
    <n v="36"/>
    <n v="4.5"/>
    <n v="38.31666666666667"/>
    <n v="38.848227360308293"/>
    <n v="2330.8936416184974"/>
    <n v="2618.0173583815031"/>
    <n v="2.62"/>
    <n v="4.01"/>
    <n v="0.26600000000000001"/>
    <n v="3.07"/>
    <n v="0.35"/>
    <n v="15.266801339207047"/>
    <n v="1.0127105127753304"/>
    <n v="11.6880499030837"/>
    <n v="1.3325138325991188"/>
    <n v="17.140454230837005"/>
    <n v="1.1369977120704846"/>
    <n v="13.122492391189427"/>
    <n v="1.4960496211453744"/>
    <n v="2.94"/>
    <n v="0.214"/>
    <n v="1.5"/>
    <n v="0.28399999999999997"/>
    <n v="0.67"/>
    <n v="8.6999999999999994E-2"/>
    <n v="1.01"/>
    <n v="8.6999999999999994E-2"/>
    <n v="68.671181000000004"/>
    <n v="8.9170040999999998"/>
    <n v="103.519243"/>
    <n v="8.9170040999999998"/>
    <n v="77.099007759090924"/>
    <n v="10.011363694090909"/>
    <n v="116.22387736818182"/>
    <n v="10.011363694090909"/>
    <n v="1.88"/>
    <n v="0.36399999999999999"/>
    <n v="0.25"/>
    <n v="0.14499999999999999"/>
    <n v="43.820800462427748"/>
    <n v="8.4844528554913303"/>
    <n v="5.8272341040462434"/>
    <n v="3.379795780346821"/>
    <n v="49.19880779190752"/>
    <n v="9.5257266150289031"/>
    <n v="6.5423946531791914"/>
    <n v="3.7945888988439309"/>
    <n v="0.43803066427436887"/>
    <n v="0.4855110405213508"/>
    <n v="5.4092746307000699"/>
    <n v="8.5713117980440262E-2"/>
    <n v="0.19658972013862447"/>
    <n v="0.3449626271676301"/>
    <n v="-14.662058328954283"/>
    <n v="0.25421488128099168"/>
  </r>
  <r>
    <n v="2020"/>
    <n v="20"/>
    <x v="19"/>
    <s v="2"/>
    <n v="205"/>
    <n v="775"/>
    <x v="1"/>
    <s v="MAP"/>
    <x v="0"/>
    <n v="112"/>
    <x v="1"/>
    <n v="90"/>
    <x v="1"/>
    <n v="0"/>
    <n v="7.5"/>
    <n v="0"/>
    <n v="6.5"/>
    <n v="6.7"/>
    <n v="2.8"/>
    <n v="10"/>
    <n v="10"/>
    <n v="9"/>
    <n v="8.8306163870581198"/>
    <n v="6.43"/>
    <n v="330"/>
    <n v="2384"/>
    <n v="360"/>
    <n v="14"/>
    <n v="15.787822298001327"/>
    <n v="1.767710713"/>
    <m/>
    <m/>
    <n v="0.6"/>
    <n v="3.1"/>
    <n v="2.6478258540000001"/>
    <n v="1.04"/>
    <n v="0.9"/>
    <n v="4.0999999999999996"/>
    <n v="3.4754740169999998"/>
    <n v="1.44"/>
    <n v="0.56310000000000004"/>
    <n v="62.2"/>
    <n v="30.5"/>
    <n v="31.700000000000003"/>
    <n v="973.28775330396491"/>
    <n v="1092.7367048458152"/>
    <n v="0.82"/>
    <n v="720"/>
    <n v="34"/>
    <n v="371.8"/>
    <n v="30.5"/>
    <n v="407.9679300291545"/>
    <n v="12525.87"/>
    <n v="14063.135863636364"/>
    <n v="10.95"/>
    <n v="0.15"/>
    <n v="12.5"/>
    <n v="56.8"/>
    <n v="36"/>
    <n v="4.5"/>
    <n v="48.4"/>
    <n v="48.959537572254341"/>
    <n v="2937.5722543352604"/>
    <n v="3299.4277456647396"/>
    <n v="3.3"/>
    <n v="3.82"/>
    <n v="0.38"/>
    <n v="3.01"/>
    <n v="0.30499999999999999"/>
    <n v="37.179592176211457"/>
    <n v="3.6984934625550667"/>
    <n v="29.295961374449341"/>
    <n v="2.9685276475770928"/>
    <n v="41.742542125110134"/>
    <n v="4.1523994784140976"/>
    <n v="32.891374815859038"/>
    <n v="3.3328469497797357"/>
    <n v="2.76"/>
    <n v="0.23"/>
    <n v="1.48"/>
    <n v="0.27300000000000002"/>
    <n v="0.46"/>
    <n v="0.124"/>
    <n v="0.97"/>
    <n v="6.8000000000000005E-2"/>
    <n v="57.619002000000002"/>
    <n v="15.532078800000001"/>
    <n v="121.50093900000002"/>
    <n v="8.5175916000000012"/>
    <n v="64.690424972727271"/>
    <n v="17.438288470909093"/>
    <n v="136.41241787727276"/>
    <n v="9.5629323872727277"/>
    <n v="1.76"/>
    <n v="0.34599999999999997"/>
    <n v="0.24"/>
    <n v="0.13800000000000001"/>
    <n v="51.701271676300586"/>
    <n v="10.164"/>
    <n v="7.0501734104046241"/>
    <n v="4.0538497109826599"/>
    <n v="58.046427745664751"/>
    <n v="11.411399999999999"/>
    <n v="7.9154219653179183"/>
    <n v="4.551367630057805"/>
    <n v="0.51680348458301273"/>
    <n v="0.29081039755351679"/>
    <n v="10.27586384071933"/>
    <n v="0.14632987189898994"/>
    <n v="0.33561897224538978"/>
    <m/>
    <m/>
    <m/>
  </r>
  <r>
    <n v="2020"/>
    <n v="20"/>
    <x v="19"/>
    <s v="2"/>
    <n v="206"/>
    <n v="776"/>
    <x v="3"/>
    <s v="MESZ"/>
    <x v="0"/>
    <n v="112"/>
    <x v="0"/>
    <n v="45"/>
    <x v="0"/>
    <n v="11"/>
    <n v="7.5"/>
    <n v="0"/>
    <n v="6.5"/>
    <n v="6.7"/>
    <n v="2.8"/>
    <n v="10"/>
    <n v="10"/>
    <n v="9"/>
    <n v="8.8306163870581198"/>
    <n v="6.43"/>
    <n v="330"/>
    <n v="2384"/>
    <n v="360"/>
    <n v="14"/>
    <n v="15.787822298001327"/>
    <n v="1.767710713"/>
    <m/>
    <m/>
    <n v="0.6"/>
    <n v="3.1"/>
    <n v="2.6478258540000001"/>
    <n v="1.04"/>
    <n v="0.9"/>
    <n v="4.0999999999999996"/>
    <n v="3.4754740169999998"/>
    <n v="1.44"/>
    <n v="0.47560000000000002"/>
    <n v="40"/>
    <n v="30.5"/>
    <n v="9.5"/>
    <n v="291.67929515418501"/>
    <n v="327.47629955947133"/>
    <n v="0.6"/>
    <n v="579"/>
    <n v="34"/>
    <n v="281.2"/>
    <n v="30.5"/>
    <n v="275.99999999999994"/>
    <n v="8474.0499999999993"/>
    <n v="9514.0470454545448"/>
    <n v="8.3000000000000007"/>
    <n v="0.15"/>
    <n v="12.1"/>
    <n v="57.6"/>
    <n v="36"/>
    <n v="4.5"/>
    <n v="36.524074074074079"/>
    <n v="37.115215157353887"/>
    <n v="2226.9129094412333"/>
    <n v="2501.2280905587672"/>
    <n v="2.5"/>
    <n v="4"/>
    <n v="0.26800000000000002"/>
    <n v="3.11"/>
    <n v="0.34200000000000003"/>
    <n v="11.667171806167401"/>
    <n v="0.78170051101321592"/>
    <n v="9.0712260792951529"/>
    <n v="0.99754318942731279"/>
    <n v="13.099051982378855"/>
    <n v="0.87763648281938333"/>
    <n v="10.184512916299559"/>
    <n v="1.119968944493392"/>
    <n v="2.98"/>
    <n v="0.214"/>
    <n v="1.46"/>
    <n v="0.28000000000000003"/>
    <n v="0.61"/>
    <n v="8.5999999999999993E-2"/>
    <n v="1.03"/>
    <n v="0.112"/>
    <n v="51.691704999999992"/>
    <n v="7.2876829999999995"/>
    <n v="87.282714999999996"/>
    <n v="9.4909359999999996"/>
    <n v="58.035686977272718"/>
    <n v="8.1820804590909084"/>
    <n v="97.99468456818181"/>
    <n v="10.655732690909092"/>
    <n v="1.98"/>
    <n v="0.36599999999999999"/>
    <n v="0.25"/>
    <n v="0.153"/>
    <n v="44.092875606936417"/>
    <n v="8.1505012485549138"/>
    <n v="5.5672822736030829"/>
    <n v="3.4071767514450868"/>
    <n v="49.504273976878608"/>
    <n v="9.1507900381502907"/>
    <n v="6.2505396435452791"/>
    <n v="3.8253302618497114"/>
    <n v="0.44075031464643039"/>
    <n v="0.46640112324925026"/>
    <n v="2.8139575679726074"/>
    <n v="3.6730455494248873E-2"/>
    <n v="8.4244163977635025E-2"/>
    <n v="0.34775729653179194"/>
    <n v="-25.279264494657539"/>
    <n v="0.31279388099173566"/>
  </r>
  <r>
    <n v="2020"/>
    <n v="20"/>
    <x v="19"/>
    <s v="2"/>
    <n v="207"/>
    <n v="777"/>
    <x v="7"/>
    <s v="Urea"/>
    <x v="0"/>
    <n v="112"/>
    <x v="3"/>
    <n v="0"/>
    <x v="1"/>
    <n v="0"/>
    <n v="7.5"/>
    <n v="0"/>
    <n v="6.5"/>
    <n v="6.7"/>
    <n v="2.8"/>
    <n v="10"/>
    <n v="10"/>
    <n v="9"/>
    <n v="8.8306163870581198"/>
    <n v="6.43"/>
    <n v="330"/>
    <n v="2384"/>
    <n v="360"/>
    <n v="14"/>
    <n v="15.787822298001327"/>
    <n v="1.767710713"/>
    <m/>
    <m/>
    <n v="0.6"/>
    <n v="3.1"/>
    <n v="2.6478258540000001"/>
    <n v="1.04"/>
    <n v="0.9"/>
    <n v="4.0999999999999996"/>
    <n v="3.4754740169999998"/>
    <n v="1.44"/>
    <n v="0.32129999999999997"/>
    <n v="35.4"/>
    <n v="30.5"/>
    <n v="4.8999999999999986"/>
    <n v="150.44511013215856"/>
    <n v="168.90882819383256"/>
    <m/>
    <n v="406.5"/>
    <n v="34"/>
    <n v="199.9"/>
    <n v="30.5"/>
    <m/>
    <m/>
    <m/>
    <n v="7.6"/>
    <n v="0.15"/>
    <n v="12.4"/>
    <n v="57.4"/>
    <n v="36"/>
    <n v="4.5"/>
    <n v="33.38703703703704"/>
    <n v="33.81161207450225"/>
    <n v="2028.696724470135"/>
    <n v="2278.5952755298654"/>
    <n v="2.2799999999999998"/>
    <n v="3.57"/>
    <n v="0.16600000000000001"/>
    <n v="2.93"/>
    <n v="0.254"/>
    <n v="5.3708904317180597"/>
    <n v="0.24973888281938322"/>
    <n v="4.4080417268722467"/>
    <n v="0.38213057973568276"/>
    <n v="6.0300451665198214"/>
    <n v="0.28038865480176206"/>
    <n v="4.949028666079295"/>
    <n v="0.42902842361233473"/>
    <n v="3.06"/>
    <n v="0.218"/>
    <n v="1.52"/>
    <n v="0.28100000000000003"/>
    <n v="0.91"/>
    <n v="8.7999999999999995E-2"/>
    <n v="1.06"/>
    <n v="0.08"/>
    <m/>
    <m/>
    <m/>
    <m/>
    <m/>
    <m/>
    <m/>
    <m/>
    <n v="2"/>
    <n v="0.374"/>
    <n v="0.25"/>
    <n v="0.156"/>
    <n v="40.573934489402703"/>
    <n v="7.5873257495183042"/>
    <n v="5.0717418111753378"/>
    <n v="3.1647668901734107"/>
    <n v="45.553462813102122"/>
    <n v="8.5184975460500958"/>
    <n v="5.6941828516377653"/>
    <n v="3.5531700994219659"/>
    <n v="0.40557514443069476"/>
    <m/>
    <m/>
    <m/>
    <m/>
    <m/>
    <m/>
    <m/>
  </r>
  <r>
    <n v="2020"/>
    <n v="20"/>
    <x v="19"/>
    <s v="2"/>
    <n v="208"/>
    <n v="778"/>
    <x v="8"/>
    <s v="MES10"/>
    <x v="0"/>
    <n v="112"/>
    <x v="0"/>
    <n v="45"/>
    <x v="0"/>
    <n v="11"/>
    <n v="7.5"/>
    <n v="0"/>
    <n v="6.5"/>
    <n v="6.7"/>
    <n v="2.8"/>
    <n v="10"/>
    <n v="10"/>
    <n v="9"/>
    <n v="8.8306163870581198"/>
    <n v="6.43"/>
    <n v="330"/>
    <n v="2384"/>
    <n v="360"/>
    <n v="14"/>
    <n v="15.787822298001327"/>
    <n v="1.767710713"/>
    <m/>
    <m/>
    <n v="0.6"/>
    <n v="3.1"/>
    <n v="2.6478258540000001"/>
    <n v="1.04"/>
    <n v="0.9"/>
    <n v="4.0999999999999996"/>
    <n v="3.4754740169999998"/>
    <n v="1.44"/>
    <n v="0.46279999999999999"/>
    <n v="50.4"/>
    <n v="30.5"/>
    <n v="19.899999999999999"/>
    <n v="610.99136563876652"/>
    <n v="685.97666960352421"/>
    <n v="0.66"/>
    <n v="625.79999999999995"/>
    <n v="34"/>
    <n v="307"/>
    <n v="30.5"/>
    <n v="308.36431226765802"/>
    <n v="9467.74"/>
    <n v="10629.68990909091"/>
    <n v="9.4"/>
    <n v="0.15"/>
    <n v="12.2"/>
    <n v="57.4"/>
    <n v="36"/>
    <n v="4.5"/>
    <n v="41.453703703703709"/>
    <n v="42.076707343181333"/>
    <n v="2524.6024405908802"/>
    <n v="2835.5875594091203"/>
    <n v="2.83"/>
    <n v="3.81"/>
    <n v="0.26400000000000001"/>
    <n v="2.84"/>
    <n v="0.316"/>
    <n v="23.278771030837007"/>
    <n v="1.6130172052863436"/>
    <n v="17.352154784140968"/>
    <n v="1.9307327154185023"/>
    <n v="26.135711111894278"/>
    <n v="1.810978407753304"/>
    <n v="19.481737416740085"/>
    <n v="2.1676862759471365"/>
    <n v="2.81"/>
    <n v="0.219"/>
    <n v="1.41"/>
    <n v="0.25800000000000001"/>
    <n v="0.57999999999999996"/>
    <n v="9.7000000000000003E-2"/>
    <n v="0.93"/>
    <n v="7.9000000000000001E-2"/>
    <n v="54.912891999999992"/>
    <n v="9.1837078000000005"/>
    <n v="88.049982000000014"/>
    <n v="7.4795145999999999"/>
    <n v="61.652201472727263"/>
    <n v="10.310799211818184"/>
    <n v="98.856116154545461"/>
    <n v="8.3974550281818185"/>
    <n v="1.98"/>
    <n v="0.34300000000000003"/>
    <n v="0.23"/>
    <n v="0.14499999999999999"/>
    <n v="49.987128323699423"/>
    <n v="8.6593863712267201"/>
    <n v="5.8065856133590241"/>
    <n v="3.6606735388567762"/>
    <n v="56.121912254335264"/>
    <n v="9.7221292440590901"/>
    <n v="6.5192120295439953"/>
    <n v="4.109938018625563"/>
    <n v="0.49966898810011162"/>
    <n v="0.49552136819873038"/>
    <n v="10.244167986869343"/>
    <n v="9.6731743463939465E-2"/>
    <n v="0.22186179693564098"/>
    <n v="0.37363072896596028"/>
    <n v="5.1170508553745586"/>
    <n v="0.10749591165289261"/>
  </r>
  <r>
    <n v="2020"/>
    <n v="20"/>
    <x v="19"/>
    <s v="2"/>
    <n v="209"/>
    <n v="779"/>
    <x v="9"/>
    <s v="MAP_AS"/>
    <x v="0"/>
    <n v="112"/>
    <x v="0"/>
    <n v="45"/>
    <x v="2"/>
    <n v="45"/>
    <n v="7.5"/>
    <n v="0"/>
    <n v="6.5"/>
    <n v="6.7"/>
    <n v="2.8"/>
    <n v="10"/>
    <n v="10"/>
    <n v="9"/>
    <n v="8.8306163870581198"/>
    <n v="6.43"/>
    <n v="330"/>
    <n v="2384"/>
    <n v="360"/>
    <n v="14"/>
    <n v="15.787822298001327"/>
    <n v="1.767710713"/>
    <m/>
    <m/>
    <n v="0.6"/>
    <n v="3.1"/>
    <n v="2.6478258540000001"/>
    <n v="1.04"/>
    <n v="0.9"/>
    <n v="4.0999999999999996"/>
    <n v="3.4754740169999998"/>
    <n v="1.44"/>
    <n v="0.42549999999999999"/>
    <n v="42.6"/>
    <n v="30.5"/>
    <n v="12.100000000000001"/>
    <n v="371.50731277533049"/>
    <n v="417.10139207048474"/>
    <n v="0.66"/>
    <n v="659.6"/>
    <n v="34"/>
    <n v="308.89999999999998"/>
    <n v="30.5"/>
    <n v="293.70843989769816"/>
    <n v="9017.75"/>
    <n v="10124.473863636364"/>
    <n v="9.4"/>
    <n v="0.15"/>
    <n v="12.2"/>
    <n v="57.8"/>
    <n v="36"/>
    <n v="4.5"/>
    <n v="41.453703703703709"/>
    <n v="42.076707343181333"/>
    <n v="2524.6024405908802"/>
    <n v="2835.5875594091203"/>
    <n v="2.83"/>
    <n v="3.43"/>
    <n v="0.26500000000000001"/>
    <n v="3.21"/>
    <n v="0.40300000000000002"/>
    <n v="12.742700828193838"/>
    <n v="0.98449437885462576"/>
    <n v="11.925384740088107"/>
    <n v="1.4971744704845822"/>
    <n v="14.306577748017627"/>
    <n v="1.1053186889867843"/>
    <n v="13.388954685462556"/>
    <n v="1.6809186100440536"/>
    <n v="2.96"/>
    <n v="0.22"/>
    <n v="1.46"/>
    <n v="0.33900000000000002"/>
    <n v="0.49"/>
    <n v="5.6000000000000001E-2"/>
    <n v="1.04"/>
    <n v="0.121"/>
    <n v="44.186974999999997"/>
    <n v="5.0499400000000003"/>
    <n v="93.784599999999998"/>
    <n v="10.9114775"/>
    <n v="49.609921931818178"/>
    <n v="5.6697053636363641"/>
    <n v="105.29452818181819"/>
    <n v="12.250613375"/>
    <n v="2.0099999999999998"/>
    <n v="0.36799999999999999"/>
    <n v="0.25"/>
    <n v="0.158"/>
    <n v="50.744509055876684"/>
    <n v="9.290536981374439"/>
    <n v="6.3115061014772005"/>
    <n v="3.9888718561335907"/>
    <n v="56.972244258188816"/>
    <n v="10.430739247270393"/>
    <n v="7.0861000321130394"/>
    <n v="4.4784152202954406"/>
    <n v="0.50723973034405256"/>
    <n v="0.53163808599747164"/>
    <n v="10.244167986869343"/>
    <n v="9.343213575705691E-3"/>
    <n v="2.1429388935104796E-2"/>
    <n v="9.9520338228787572E-2"/>
    <n v="1.2508346535360033"/>
    <n v="0.11190251944444446"/>
  </r>
  <r>
    <n v="2020"/>
    <n v="20"/>
    <x v="19"/>
    <s v="2"/>
    <n v="210"/>
    <n v="780"/>
    <x v="4"/>
    <s v="Check"/>
    <x v="1"/>
    <n v="0"/>
    <x v="3"/>
    <n v="0"/>
    <x v="1"/>
    <n v="0"/>
    <n v="7.5"/>
    <n v="0"/>
    <n v="6.5"/>
    <n v="6.7"/>
    <n v="2.8"/>
    <n v="10"/>
    <n v="10"/>
    <n v="9"/>
    <n v="8.8306163870581198"/>
    <n v="6.43"/>
    <n v="330"/>
    <n v="2384"/>
    <n v="360"/>
    <n v="14"/>
    <n v="15.787822298001327"/>
    <n v="1.767710713"/>
    <m/>
    <m/>
    <n v="0.6"/>
    <n v="3.1"/>
    <n v="2.6478258540000001"/>
    <n v="1.04"/>
    <n v="0.9"/>
    <n v="4.0999999999999996"/>
    <n v="3.4754740169999998"/>
    <n v="1.44"/>
    <n v="0.31109999999999999"/>
    <n v="38.5"/>
    <n v="30.5"/>
    <n v="8"/>
    <n v="245.62466960352424"/>
    <n v="275.76951541850224"/>
    <n v="0.22"/>
    <n v="247.5"/>
    <n v="34"/>
    <n v="138.6"/>
    <n v="30.5"/>
    <n v="111.39110070257611"/>
    <n v="3420.05"/>
    <n v="3839.7834090909091"/>
    <n v="5.8"/>
    <n v="0.15"/>
    <n v="12.5"/>
    <n v="57"/>
    <n v="36"/>
    <n v="4.5"/>
    <n v="25.32037037037037"/>
    <n v="25.613091415114535"/>
    <n v="1536.7854849068722"/>
    <n v="1726.0895150931278"/>
    <n v="1.73"/>
    <n v="3.37"/>
    <n v="0.20799999999999999"/>
    <n v="2.87"/>
    <n v="0.26100000000000001"/>
    <n v="8.2775513656387663"/>
    <n v="0.51089931277533041"/>
    <n v="7.0494280176211452"/>
    <n v="0.64108038766519826"/>
    <n v="9.2934326696035239"/>
    <n v="0.57360059207048464"/>
    <n v="7.9145850925110137"/>
    <n v="0.71975843524229088"/>
    <n v="2.19"/>
    <n v="0.21299999999999999"/>
    <n v="1.36"/>
    <n v="0.17100000000000001"/>
    <n v="0.56999999999999995"/>
    <n v="0.104"/>
    <n v="0.94"/>
    <n v="7.5999999999999998E-2"/>
    <n v="19.494284999999998"/>
    <n v="3.5568519999999997"/>
    <n v="32.148469999999996"/>
    <n v="2.5992379999999997"/>
    <n v="21.88676543181818"/>
    <n v="3.9933747454545454"/>
    <n v="36.093964045454541"/>
    <n v="2.9182353909090906"/>
    <n v="1.67"/>
    <n v="0.4"/>
    <n v="0.26"/>
    <n v="0.13"/>
    <n v="25.664317597944766"/>
    <n v="6.1471419396274891"/>
    <n v="3.9956422607578674"/>
    <n v="1.9978211303789337"/>
    <n v="28.81402930314708"/>
    <n v="6.9015639049454078"/>
    <n v="4.486016538214515"/>
    <n v="2.2430082691072575"/>
    <m/>
    <m/>
    <m/>
    <m/>
    <m/>
    <m/>
    <m/>
    <m/>
  </r>
  <r>
    <n v="2020"/>
    <n v="20"/>
    <x v="19"/>
    <s v="3"/>
    <n v="301"/>
    <n v="781"/>
    <x v="7"/>
    <s v="Urea"/>
    <x v="0"/>
    <n v="112"/>
    <x v="3"/>
    <n v="0"/>
    <x v="1"/>
    <n v="0"/>
    <n v="7.5"/>
    <n v="0"/>
    <n v="6.6"/>
    <n v="6.7"/>
    <n v="2.8"/>
    <n v="8"/>
    <n v="9"/>
    <n v="8"/>
    <n v="7.2589286998202525"/>
    <n v="5.7899999999999991"/>
    <n v="278"/>
    <n v="2648"/>
    <n v="456"/>
    <n v="17"/>
    <n v="17.777996905686589"/>
    <n v="1.3025379459999999"/>
    <m/>
    <m/>
    <n v="0.5"/>
    <n v="3.3"/>
    <n v="2.6497060229999998"/>
    <n v="1.1000000000000001"/>
    <n v="0.6"/>
    <n v="3.9"/>
    <n v="3.1902524400000001"/>
    <n v="1.26"/>
    <n v="0.28560000000000002"/>
    <n v="39.9"/>
    <n v="30.5"/>
    <n v="9.3999999999999986"/>
    <n v="288.60898678414094"/>
    <n v="324.02918061674006"/>
    <n v="0.54"/>
    <n v="409.9"/>
    <n v="34"/>
    <n v="210.8"/>
    <n v="30.5"/>
    <n v="259.01037509976061"/>
    <n v="7952.42"/>
    <n v="8928.3988181818186"/>
    <n v="8.4499999999999993"/>
    <n v="0.15"/>
    <n v="12.8"/>
    <n v="57.7"/>
    <n v="36"/>
    <n v="4.5"/>
    <n v="37.196296296296296"/>
    <n v="37.497306786555342"/>
    <n v="2249.8384071933206"/>
    <n v="2526.9775928066797"/>
    <n v="2.5299999999999998"/>
    <n v="3.6"/>
    <n v="0.22800000000000001"/>
    <n v="3.12"/>
    <n v="0.27800000000000002"/>
    <n v="10.389923524229076"/>
    <n v="0.65802848986784135"/>
    <n v="9.0046003876651977"/>
    <n v="0.80233298325991187"/>
    <n v="11.665050502202645"/>
    <n v="0.73878653180616738"/>
    <n v="10.10971043524229"/>
    <n v="0.90080112211453733"/>
    <n v="2.64"/>
    <n v="0.223"/>
    <n v="1.45"/>
    <n v="0.28899999999999998"/>
    <n v="0.48"/>
    <n v="5.5E-2"/>
    <n v="1.01"/>
    <n v="6.2E-2"/>
    <n v="38.171616"/>
    <n v="4.373831"/>
    <n v="80.319441999999995"/>
    <n v="4.9305003999999997"/>
    <n v="42.856314327272727"/>
    <n v="4.9106193500000002"/>
    <n v="90.176828063636364"/>
    <n v="5.5356072672727272"/>
    <n v="1.94"/>
    <n v="0.39500000000000002"/>
    <n v="0.26"/>
    <n v="0.152"/>
    <n v="43.646865099550418"/>
    <n v="8.8868617084136172"/>
    <n v="5.8495798587026329"/>
    <n v="3.4197543789338471"/>
    <n v="49.00352581631342"/>
    <n v="9.9775220089916523"/>
    <n v="6.5674828413615929"/>
    <n v="3.8394515072575466"/>
    <n v="0.43629201455236555"/>
    <m/>
    <m/>
    <m/>
    <m/>
    <m/>
    <m/>
    <m/>
  </r>
  <r>
    <n v="2020"/>
    <n v="20"/>
    <x v="19"/>
    <s v="3"/>
    <n v="302"/>
    <n v="782"/>
    <x v="4"/>
    <s v="Check"/>
    <x v="1"/>
    <n v="0"/>
    <x v="3"/>
    <n v="0"/>
    <x v="1"/>
    <n v="0"/>
    <n v="7.5"/>
    <n v="0"/>
    <n v="6.6"/>
    <n v="6.7"/>
    <n v="2.8"/>
    <n v="8"/>
    <n v="9"/>
    <n v="8"/>
    <n v="7.2589286998202525"/>
    <n v="5.7899999999999991"/>
    <n v="278"/>
    <n v="2648"/>
    <n v="456"/>
    <n v="17"/>
    <n v="17.777996905686589"/>
    <n v="1.3025379459999999"/>
    <m/>
    <m/>
    <n v="0.5"/>
    <n v="3.3"/>
    <n v="2.6497060229999998"/>
    <n v="1.1000000000000001"/>
    <n v="0.6"/>
    <n v="3.9"/>
    <n v="3.1902524400000001"/>
    <n v="1.26"/>
    <n v="0.32069999999999999"/>
    <n v="42"/>
    <n v="30.5"/>
    <n v="11.5"/>
    <n v="353.0854625550661"/>
    <n v="396.41867841409697"/>
    <n v="0.34"/>
    <n v="372"/>
    <n v="34"/>
    <n v="196.2"/>
    <n v="30.5"/>
    <n v="166.68047337278108"/>
    <n v="5117.6000000000004"/>
    <n v="5745.6690909090912"/>
    <n v="6.5"/>
    <n v="0.15"/>
    <n v="12.7"/>
    <n v="57.4"/>
    <n v="36"/>
    <n v="4.5"/>
    <n v="28.457407407407409"/>
    <n v="28.720597302504817"/>
    <n v="1723.2358381502891"/>
    <n v="1935.5071618497111"/>
    <n v="1.93"/>
    <n v="3.01"/>
    <n v="0.247"/>
    <n v="2.89"/>
    <n v="0.219"/>
    <n v="10.627872422907489"/>
    <n v="0.87212109251101322"/>
    <n v="10.204169867841411"/>
    <n v="0.77325716299559477"/>
    <n v="11.932202220264315"/>
    <n v="0.97915413568281939"/>
    <n v="11.456499806167402"/>
    <n v="0.86815690572687232"/>
    <n v="2.2000000000000002"/>
    <n v="0.22500000000000001"/>
    <n v="1.32"/>
    <n v="0.17"/>
    <n v="0.64"/>
    <n v="0.129"/>
    <n v="0.94"/>
    <n v="7.2999999999999995E-2"/>
    <n v="32.752640000000007"/>
    <n v="6.6017040000000016"/>
    <n v="48.105439999999994"/>
    <n v="3.7358480000000003"/>
    <n v="36.772282181818184"/>
    <n v="7.4119131272727286"/>
    <n v="54.009289454545453"/>
    <n v="4.1943384363636369"/>
    <n v="1.97"/>
    <n v="0.39"/>
    <n v="0.25"/>
    <n v="0.14599999999999999"/>
    <n v="33.947746011560689"/>
    <n v="6.7206197687861273"/>
    <n v="4.3080895953757228"/>
    <n v="2.515924323699422"/>
    <n v="38.114060294797682"/>
    <n v="7.5454231040462432"/>
    <n v="4.8368096820809248"/>
    <n v="2.8246968543352602"/>
    <m/>
    <m/>
    <m/>
    <m/>
    <m/>
    <m/>
    <m/>
    <m/>
  </r>
  <r>
    <n v="2020"/>
    <n v="20"/>
    <x v="19"/>
    <s v="3"/>
    <n v="303"/>
    <n v="783"/>
    <x v="5"/>
    <s v="MAP_AS"/>
    <x v="0"/>
    <n v="112"/>
    <x v="0"/>
    <n v="45"/>
    <x v="0"/>
    <n v="11"/>
    <n v="7.5"/>
    <n v="0"/>
    <n v="6.6"/>
    <n v="6.7"/>
    <n v="2.8"/>
    <n v="8"/>
    <n v="9"/>
    <n v="8"/>
    <n v="7.2589286998202525"/>
    <n v="5.7899999999999991"/>
    <n v="278"/>
    <n v="2648"/>
    <n v="456"/>
    <n v="17"/>
    <n v="17.777996905686589"/>
    <n v="1.3025379459999999"/>
    <m/>
    <m/>
    <n v="0.5"/>
    <n v="3.3"/>
    <n v="2.6497060229999998"/>
    <n v="1.1000000000000001"/>
    <n v="0.6"/>
    <n v="3.9"/>
    <n v="3.1902524400000001"/>
    <n v="1.26"/>
    <n v="0.44319999999999998"/>
    <n v="56.4"/>
    <n v="30.5"/>
    <n v="25.9"/>
    <n v="795.20986784140973"/>
    <n v="892.80380616740092"/>
    <n v="0.5"/>
    <n v="505.4"/>
    <n v="34"/>
    <n v="255.2"/>
    <n v="30.5"/>
    <n v="238.3326262197709"/>
    <n v="7317.55"/>
    <n v="8215.6129545454551"/>
    <n v="9.3000000000000007"/>
    <n v="0.15"/>
    <n v="12.8"/>
    <n v="57.2"/>
    <n v="36"/>
    <n v="4.5"/>
    <n v="41.00555555555556"/>
    <n v="41.337392421323059"/>
    <n v="2480.2435452793834"/>
    <n v="2785.7644547206164"/>
    <n v="2.78"/>
    <n v="3.68"/>
    <n v="0.32200000000000001"/>
    <n v="3.12"/>
    <n v="0.30299999999999999"/>
    <n v="29.263723136563879"/>
    <n v="2.5605757744493394"/>
    <n v="24.810547876651984"/>
    <n v="2.4094858995594715"/>
    <n v="32.855180066960358"/>
    <n v="2.8748282558590308"/>
    <n v="27.855478752422908"/>
    <n v="2.7051955326872248"/>
    <n v="2.5"/>
    <n v="0.19400000000000001"/>
    <n v="1.36"/>
    <n v="0.22"/>
    <n v="0.62"/>
    <n v="8.2000000000000003E-2"/>
    <n v="1.1499999999999999"/>
    <n v="0.108"/>
    <n v="45.368809999999996"/>
    <n v="6.0003909999999996"/>
    <n v="84.151825000000002"/>
    <n v="7.9029540000000003"/>
    <n v="50.93680031818181"/>
    <n v="6.7368026227272724"/>
    <n v="94.479548977272728"/>
    <n v="8.8728619909090902"/>
    <n v="1.77"/>
    <n v="0.34100000000000003"/>
    <n v="0.23"/>
    <n v="0.154"/>
    <n v="43.90031075144509"/>
    <n v="8.4576304894026979"/>
    <n v="5.7045601541425821"/>
    <n v="3.81957505973025"/>
    <n v="49.288076161849716"/>
    <n v="9.4956124131021191"/>
    <n v="6.4046652639691724"/>
    <n v="4.2883410897880534"/>
    <n v="0.43882544539081092"/>
    <n v="0.48397616784414466"/>
    <n v="9.1369878826803674"/>
    <n v="1.2275889685097576E-2"/>
    <n v="2.8155710286921046E-2"/>
    <n v="0.38984918998073215"/>
    <n v="0.58767770187420287"/>
    <n v="0.15071472644628095"/>
  </r>
  <r>
    <n v="2020"/>
    <n v="20"/>
    <x v="19"/>
    <s v="3"/>
    <n v="304"/>
    <n v="784"/>
    <x v="6"/>
    <s v="MAP"/>
    <x v="0"/>
    <n v="112"/>
    <x v="0"/>
    <n v="45"/>
    <x v="1"/>
    <n v="0"/>
    <n v="7.5"/>
    <n v="0"/>
    <n v="6.6"/>
    <n v="6.7"/>
    <n v="2.8"/>
    <n v="8"/>
    <n v="9"/>
    <n v="8"/>
    <n v="7.2589286998202525"/>
    <n v="5.7899999999999991"/>
    <n v="278"/>
    <n v="2648"/>
    <n v="456"/>
    <n v="17"/>
    <n v="17.777996905686589"/>
    <n v="1.3025379459999999"/>
    <m/>
    <m/>
    <n v="0.5"/>
    <n v="3.3"/>
    <n v="2.6497060229999998"/>
    <n v="1.1000000000000001"/>
    <n v="0.6"/>
    <n v="3.9"/>
    <n v="3.1902524400000001"/>
    <n v="1.26"/>
    <n v="0.43190000000000001"/>
    <n v="57.5"/>
    <n v="30.5"/>
    <n v="27"/>
    <n v="828.98325991189438"/>
    <n v="930.72211453744501"/>
    <n v="0.48"/>
    <n v="492.1"/>
    <n v="34"/>
    <n v="247.4"/>
    <n v="30.5"/>
    <n v="227.26915520628683"/>
    <n v="6977.86"/>
    <n v="7834.2337272727273"/>
    <n v="9.15"/>
    <n v="0.15"/>
    <n v="12.4"/>
    <n v="57.7"/>
    <n v="36"/>
    <n v="4.5"/>
    <n v="40.333333333333336"/>
    <n v="40.846242774566477"/>
    <n v="2450.7745664739887"/>
    <n v="2752.6654335260118"/>
    <n v="2.75"/>
    <n v="3.58"/>
    <n v="0.29799999999999999"/>
    <n v="3.14"/>
    <n v="0.24199999999999999"/>
    <n v="29.677600704845819"/>
    <n v="2.4703701145374453"/>
    <n v="26.030074361233488"/>
    <n v="2.0061394889867841"/>
    <n v="33.31985170044053"/>
    <n v="2.7735519013215861"/>
    <n v="29.22467439647578"/>
    <n v="2.2523475171806164"/>
    <n v="2.93"/>
    <n v="0.20300000000000001"/>
    <n v="1.33"/>
    <n v="0.28100000000000003"/>
    <n v="0.6"/>
    <n v="8.6999999999999994E-2"/>
    <n v="0.89"/>
    <n v="6.7000000000000004E-2"/>
    <n v="41.867159999999998"/>
    <n v="6.0707381999999992"/>
    <n v="62.102953999999997"/>
    <n v="4.6751661999999996"/>
    <n v="47.005402363636357"/>
    <n v="6.815783342727272"/>
    <n v="69.724680172727275"/>
    <n v="5.248936597272726"/>
    <n v="2.14"/>
    <n v="0.35799999999999998"/>
    <n v="0.23"/>
    <n v="0.152"/>
    <n v="52.446575722543365"/>
    <n v="8.7737729479768785"/>
    <n v="5.636781502890174"/>
    <n v="3.7251773410404625"/>
    <n v="58.883200924855501"/>
    <n v="9.8505541734104032"/>
    <n v="6.3285683236994235"/>
    <n v="4.1823581965317924"/>
    <n v="0.52425350884128741"/>
    <n v="0.50206698131551497"/>
    <n v="8.4014540783558207"/>
    <n v="2.1918611469726082E-2"/>
    <n v="5.0272044655335052E-2"/>
    <m/>
    <m/>
    <m/>
  </r>
  <r>
    <n v="2020"/>
    <n v="20"/>
    <x v="19"/>
    <s v="3"/>
    <n v="305"/>
    <n v="785"/>
    <x v="2"/>
    <s v="MAP"/>
    <x v="0"/>
    <n v="112"/>
    <x v="2"/>
    <n v="135"/>
    <x v="1"/>
    <n v="0"/>
    <n v="7.5"/>
    <n v="0"/>
    <n v="6.6"/>
    <n v="6.7"/>
    <n v="2.8"/>
    <n v="8"/>
    <n v="9"/>
    <n v="8"/>
    <n v="7.2589286998202525"/>
    <n v="5.7899999999999991"/>
    <n v="278"/>
    <n v="2648"/>
    <n v="456"/>
    <n v="17"/>
    <n v="17.777996905686589"/>
    <n v="1.3025379459999999"/>
    <m/>
    <m/>
    <n v="0.5"/>
    <n v="3.3"/>
    <n v="2.6497060229999998"/>
    <n v="1.1000000000000001"/>
    <n v="0.6"/>
    <n v="3.9"/>
    <n v="3.1902524400000001"/>
    <n v="1.26"/>
    <n v="0.59699999999999998"/>
    <n v="73.2"/>
    <n v="30.5"/>
    <n v="42.7"/>
    <n v="1311.0216740088108"/>
    <n v="1471.9197885462559"/>
    <n v="0.88"/>
    <n v="540.5"/>
    <n v="34"/>
    <n v="281.7"/>
    <n v="30.5"/>
    <n v="436.43830207305035"/>
    <n v="13400"/>
    <n v="15044.545454545454"/>
    <n v="11.85"/>
    <n v="0.15"/>
    <n v="12.6"/>
    <n v="57.5"/>
    <n v="36"/>
    <n v="4.5"/>
    <n v="52.43333333333333"/>
    <n v="52.978882466281313"/>
    <n v="3178.7329479768787"/>
    <n v="3570.2950520231216"/>
    <n v="3.57"/>
    <n v="3.43"/>
    <n v="0.53"/>
    <n v="3.61"/>
    <n v="0.30099999999999999"/>
    <n v="44.968043418502219"/>
    <n v="6.9484148722466976"/>
    <n v="47.327882431718074"/>
    <n v="3.9461752387665205"/>
    <n v="50.486848747136577"/>
    <n v="7.8011748792951563"/>
    <n v="53.136304366519838"/>
    <n v="4.4304785635242299"/>
    <n v="2.6"/>
    <n v="0.23"/>
    <n v="1.37"/>
    <n v="0.23300000000000001"/>
    <n v="0.62"/>
    <n v="0.09"/>
    <n v="1.05"/>
    <n v="8.3000000000000004E-2"/>
    <n v="83.08"/>
    <n v="12.06"/>
    <n v="140.70000000000002"/>
    <n v="11.122"/>
    <n v="93.276181818181811"/>
    <n v="13.540090909090909"/>
    <n v="157.9677272727273"/>
    <n v="12.486972727272727"/>
    <n v="1.95"/>
    <n v="0.33800000000000002"/>
    <n v="0.23"/>
    <n v="0.13600000000000001"/>
    <n v="61.985292485549131"/>
    <n v="10.74411736416185"/>
    <n v="7.3110857803468212"/>
    <n v="4.3230768092485556"/>
    <n v="69.592578381502889"/>
    <n v="12.062713586127169"/>
    <n v="8.2083553988439313"/>
    <n v="4.8536362358381515"/>
    <n v="0.61960207381346166"/>
    <n v="0.20493906874154211"/>
    <n v="8.8570003853564572"/>
    <n v="7.3502255520133911E-2"/>
    <n v="0.16858315486269246"/>
    <m/>
    <m/>
    <m/>
  </r>
  <r>
    <n v="2020"/>
    <n v="20"/>
    <x v="19"/>
    <s v="3"/>
    <n v="306"/>
    <n v="786"/>
    <x v="0"/>
    <s v="MAP_ES"/>
    <x v="0"/>
    <n v="112"/>
    <x v="0"/>
    <n v="45"/>
    <x v="0"/>
    <n v="11"/>
    <n v="7.5"/>
    <n v="0"/>
    <n v="6.6"/>
    <n v="6.7"/>
    <n v="2.8"/>
    <n v="8"/>
    <n v="9"/>
    <n v="8"/>
    <n v="7.2589286998202525"/>
    <n v="5.7899999999999991"/>
    <n v="278"/>
    <n v="2648"/>
    <n v="456"/>
    <n v="17"/>
    <n v="17.777996905686589"/>
    <n v="1.3025379459999999"/>
    <m/>
    <m/>
    <n v="0.5"/>
    <n v="3.3"/>
    <n v="2.6497060229999998"/>
    <n v="1.1000000000000001"/>
    <n v="0.6"/>
    <n v="3.9"/>
    <n v="3.1902524400000001"/>
    <n v="1.26"/>
    <n v="0.45140000000000002"/>
    <n v="53.5"/>
    <n v="30.5"/>
    <n v="23"/>
    <n v="706.1709251101322"/>
    <n v="792.83735682819395"/>
    <n v="1"/>
    <n v="663.7"/>
    <n v="34"/>
    <n v="316.8"/>
    <n v="30.5"/>
    <n v="454.66094965856757"/>
    <n v="13959.49"/>
    <n v="15672.700136363637"/>
    <n v="8.6999999999999993"/>
    <n v="0.15"/>
    <n v="12.4"/>
    <n v="57.5"/>
    <n v="36"/>
    <n v="4.5"/>
    <n v="38.31666666666667"/>
    <n v="38.803930635838149"/>
    <n v="2328.2358381502891"/>
    <n v="2615.032161849711"/>
    <n v="2.61"/>
    <n v="4.0999999999999996"/>
    <n v="0.29799999999999999"/>
    <n v="3.47"/>
    <n v="0.27700000000000002"/>
    <n v="28.953007929515415"/>
    <n v="2.1043893568281939"/>
    <n v="24.50413110132159"/>
    <n v="1.9560934625550663"/>
    <n v="32.506331629955945"/>
    <n v="2.3626553233480179"/>
    <n v="27.511456281938329"/>
    <n v="2.196159478414097"/>
    <n v="3.2"/>
    <n v="0.219"/>
    <n v="1.39"/>
    <n v="0.26700000000000002"/>
    <n v="1.1599999999999999"/>
    <n v="0.13100000000000001"/>
    <n v="1.1599999999999999"/>
    <n v="9.8000000000000004E-2"/>
    <n v="161.93008399999999"/>
    <n v="18.286931899999999"/>
    <n v="161.93008399999999"/>
    <n v="13.6803002"/>
    <n v="181.80332158181818"/>
    <n v="20.53123717863636"/>
    <n v="181.80332158181818"/>
    <n v="15.359246133636363"/>
    <n v="2.1"/>
    <n v="0.35299999999999998"/>
    <n v="0.22"/>
    <n v="0.154"/>
    <n v="48.892952601156075"/>
    <n v="8.2186725086705206"/>
    <n v="5.122118843930636"/>
    <n v="3.5854831907514448"/>
    <n v="54.893451329479774"/>
    <n v="9.2273277710982669"/>
    <n v="5.7507425202312143"/>
    <n v="4.0255197641618494"/>
    <n v="0.48873165894316273"/>
    <n v="0.47030212900602786"/>
    <n v="5.3429369299935789"/>
    <n v="0.31285699888299173"/>
    <n v="0.71756192404355901"/>
    <n v="0.36595634219653178"/>
    <n v="-14.933439831844474"/>
    <n v="0.74038601214876032"/>
  </r>
  <r>
    <n v="2020"/>
    <n v="20"/>
    <x v="19"/>
    <s v="3"/>
    <n v="307"/>
    <n v="787"/>
    <x v="8"/>
    <s v="MES10"/>
    <x v="0"/>
    <n v="112"/>
    <x v="0"/>
    <n v="45"/>
    <x v="0"/>
    <n v="11"/>
    <n v="7.5"/>
    <n v="0"/>
    <n v="6.6"/>
    <n v="6.7"/>
    <n v="2.8"/>
    <n v="8"/>
    <n v="9"/>
    <n v="8"/>
    <n v="7.2589286998202525"/>
    <n v="5.7899999999999991"/>
    <n v="278"/>
    <n v="2648"/>
    <n v="456"/>
    <n v="17"/>
    <n v="17.777996905686589"/>
    <n v="1.3025379459999999"/>
    <m/>
    <m/>
    <n v="0.5"/>
    <n v="3.3"/>
    <n v="2.6497060229999998"/>
    <n v="1.1000000000000001"/>
    <n v="0.6"/>
    <n v="3.9"/>
    <n v="3.1902524400000001"/>
    <n v="1.26"/>
    <n v="0.43959999999999999"/>
    <n v="52.3"/>
    <n v="30.5"/>
    <n v="21.799999999999997"/>
    <n v="669.32722466960354"/>
    <n v="751.47192951541854"/>
    <n v="0.7"/>
    <n v="490.7"/>
    <n v="34"/>
    <n v="248.7"/>
    <n v="30.5"/>
    <n v="334.44274140573674"/>
    <n v="10268.42"/>
    <n v="11528.635181818183"/>
    <n v="8.1"/>
    <n v="0.15"/>
    <n v="12.5"/>
    <n v="57.7"/>
    <n v="36"/>
    <n v="4.5"/>
    <n v="35.627777777777773"/>
    <n v="36.039659601798327"/>
    <n v="2162.3795761078995"/>
    <n v="2428.7454238920996"/>
    <n v="2.4300000000000002"/>
    <n v="3.38"/>
    <n v="0.28599999999999998"/>
    <n v="2.97"/>
    <n v="0.29799999999999999"/>
    <n v="22.623260193832596"/>
    <n v="1.914275862555066"/>
    <n v="19.879018572687226"/>
    <n v="1.9945951295154185"/>
    <n v="25.399751217621141"/>
    <n v="2.1492097184140966"/>
    <n v="22.318716306607932"/>
    <n v="2.2393863499559474"/>
    <n v="3.27"/>
    <n v="0.20799999999999999"/>
    <n v="1.46"/>
    <n v="0.223"/>
    <n v="0.86"/>
    <n v="9.7000000000000003E-2"/>
    <n v="0.98"/>
    <n v="8.5999999999999993E-2"/>
    <n v="88.308412000000004"/>
    <n v="9.9603674000000009"/>
    <n v="100.630516"/>
    <n v="8.8308412000000001"/>
    <n v="99.14626256363637"/>
    <n v="11.182776126363638"/>
    <n v="112.98062478181818"/>
    <n v="9.9146262563636363"/>
    <n v="1.99"/>
    <n v="0.35799999999999998"/>
    <n v="0.23"/>
    <n v="0.14000000000000001"/>
    <n v="43.031353564547203"/>
    <n v="7.7413188824662802"/>
    <n v="4.9734730250481691"/>
    <n v="3.0273314065510597"/>
    <n v="48.312474229287083"/>
    <n v="8.6913898362235056"/>
    <n v="5.5838538053949902"/>
    <n v="3.3988675337186898"/>
    <n v="0.4301393901433897"/>
    <n v="0.44298623018468425"/>
    <n v="1.2032316420466587"/>
    <n v="9.3203688057492046E-2"/>
    <n v="0.21376992673736708"/>
    <n v="0.30898795761078995"/>
    <n v="-31.868597827990968"/>
    <n v="0.24542056876033058"/>
  </r>
  <r>
    <n v="2020"/>
    <n v="20"/>
    <x v="19"/>
    <s v="3"/>
    <n v="308"/>
    <n v="788"/>
    <x v="3"/>
    <s v="MESZ"/>
    <x v="0"/>
    <n v="112"/>
    <x v="0"/>
    <n v="45"/>
    <x v="0"/>
    <n v="11"/>
    <n v="7.5"/>
    <n v="0"/>
    <n v="6.6"/>
    <n v="6.7"/>
    <n v="2.8"/>
    <n v="8"/>
    <n v="9"/>
    <n v="8"/>
    <n v="7.2589286998202525"/>
    <n v="5.7899999999999991"/>
    <n v="278"/>
    <n v="2648"/>
    <n v="456"/>
    <n v="17"/>
    <n v="17.777996905686589"/>
    <n v="1.3025379459999999"/>
    <m/>
    <m/>
    <n v="0.5"/>
    <n v="3.3"/>
    <n v="2.6497060229999998"/>
    <n v="1.1000000000000001"/>
    <n v="0.6"/>
    <n v="3.9"/>
    <n v="3.1902524400000001"/>
    <n v="1.26"/>
    <n v="0.46850000000000003"/>
    <n v="54"/>
    <n v="30.5"/>
    <n v="23.5"/>
    <n v="721.5224669603524"/>
    <n v="810.0729515418501"/>
    <n v="0.64"/>
    <n v="655"/>
    <n v="34"/>
    <n v="319.3"/>
    <n v="30.5"/>
    <n v="297.63607085346217"/>
    <n v="9138.35"/>
    <n v="10259.874772727273"/>
    <n v="9.8000000000000007"/>
    <n v="0.15"/>
    <n v="12"/>
    <n v="58.2"/>
    <n v="36"/>
    <n v="4.5"/>
    <n v="43.246296296296308"/>
    <n v="43.996232070220522"/>
    <n v="2639.7739242132311"/>
    <n v="2964.9460757867696"/>
    <n v="2.96"/>
    <n v="3.72"/>
    <n v="0.25900000000000001"/>
    <n v="3.27"/>
    <n v="0.25600000000000001"/>
    <n v="26.840635770925111"/>
    <n v="1.868743189427313"/>
    <n v="23.593784669603522"/>
    <n v="1.8470975154185023"/>
    <n v="30.134713797356831"/>
    <n v="2.0980889444933921"/>
    <n v="26.489385515418498"/>
    <n v="2.0737867559471366"/>
    <n v="4"/>
    <n v="0.23"/>
    <n v="1.43"/>
    <n v="0.29599999999999999"/>
    <n v="0.54"/>
    <n v="7.0000000000000007E-2"/>
    <n v="0.95"/>
    <n v="9.0999999999999998E-2"/>
    <n v="49.347090000000001"/>
    <n v="6.3968450000000008"/>
    <n v="86.814324999999997"/>
    <n v="8.3158985000000012"/>
    <n v="55.403323772727276"/>
    <n v="7.1819123409090917"/>
    <n v="97.468810340909101"/>
    <n v="9.3364860431818197"/>
    <n v="2.16"/>
    <n v="0.35299999999999998"/>
    <n v="0.23"/>
    <n v="0.155"/>
    <n v="57.019116763005798"/>
    <n v="9.3184019524727049"/>
    <n v="6.0714800256904313"/>
    <n v="4.0916495825305077"/>
    <n v="64.01691745664742"/>
    <n v="10.462024010276174"/>
    <n v="6.8166162106615289"/>
    <n v="4.5938065767501604"/>
    <n v="0.569960414425837"/>
    <n v="0.53323262029949914"/>
    <n v="13.118801684150437"/>
    <n v="4.3643030026339284E-2"/>
    <n v="0.10009869272096165"/>
    <n v="0.41761877970456002"/>
    <n v="16.876915980615401"/>
    <n v="0.19286236756198363"/>
  </r>
  <r>
    <n v="2020"/>
    <n v="20"/>
    <x v="19"/>
    <s v="3"/>
    <n v="309"/>
    <n v="789"/>
    <x v="1"/>
    <s v="MAP"/>
    <x v="0"/>
    <n v="112"/>
    <x v="1"/>
    <n v="90"/>
    <x v="1"/>
    <n v="0"/>
    <n v="7.5"/>
    <n v="0"/>
    <n v="6.6"/>
    <n v="6.7"/>
    <n v="2.8"/>
    <n v="8"/>
    <n v="9"/>
    <n v="8"/>
    <n v="7.2589286998202525"/>
    <n v="5.7899999999999991"/>
    <n v="278"/>
    <n v="2648"/>
    <n v="456"/>
    <n v="17"/>
    <n v="17.777996905686589"/>
    <n v="1.3025379459999999"/>
    <m/>
    <m/>
    <n v="0.5"/>
    <n v="3.3"/>
    <n v="2.6497060229999998"/>
    <n v="1.1000000000000001"/>
    <n v="0.6"/>
    <n v="3.9"/>
    <n v="3.1902524400000001"/>
    <n v="1.26"/>
    <n v="0.47389999999999999"/>
    <n v="60.5"/>
    <n v="30.5"/>
    <n v="30"/>
    <n v="921.09251101321581"/>
    <n v="1034.1356828193832"/>
    <n v="0.86"/>
    <n v="725.7"/>
    <n v="34"/>
    <n v="342.1"/>
    <n v="30.5"/>
    <n v="387.41651004770853"/>
    <n v="11894.88"/>
    <n v="13354.706181818181"/>
    <n v="10.050000000000001"/>
    <n v="0.15"/>
    <n v="12.4"/>
    <n v="56.8"/>
    <n v="36"/>
    <n v="4.5"/>
    <n v="44.366666666666674"/>
    <n v="44.930867052023125"/>
    <n v="2695.8520231213874"/>
    <n v="3027.9319768786127"/>
    <n v="3.03"/>
    <n v="3.64"/>
    <n v="0.41199999999999998"/>
    <n v="3.14"/>
    <n v="0.29699999999999999"/>
    <n v="33.527767400881061"/>
    <n v="3.7949011453744488"/>
    <n v="28.922304845814981"/>
    <n v="2.7356447577092511"/>
    <n v="37.642538854625556"/>
    <n v="4.260639013215858"/>
    <n v="32.471860440528637"/>
    <n v="3.0713829779735686"/>
    <n v="3.37"/>
    <n v="0.23200000000000001"/>
    <n v="1.44"/>
    <n v="0.23799999999999999"/>
    <n v="0.64"/>
    <n v="0.18099999999999999"/>
    <n v="0.83"/>
    <n v="7.3999999999999996E-2"/>
    <n v="76.127231999999992"/>
    <n v="21.529732799999998"/>
    <n v="98.727503999999996"/>
    <n v="8.8022111999999986"/>
    <n v="85.470119563636345"/>
    <n v="24.172018189090906"/>
    <n v="110.8440613090909"/>
    <n v="9.8824825745454543"/>
    <n v="1.91"/>
    <n v="0.436"/>
    <n v="0.28999999999999998"/>
    <n v="0.14099999999999999"/>
    <n v="51.490773641618496"/>
    <n v="11.75391482080925"/>
    <n v="7.8179708670520229"/>
    <n v="3.8011513526011558"/>
    <n v="57.810095861271677"/>
    <n v="13.196440730635839"/>
    <n v="8.7774491098265894"/>
    <n v="4.2676562913294793"/>
    <n v="0.51469935611006756"/>
    <n v="0.33630073217726397"/>
    <n v="7.2592441875401414"/>
    <n v="0.24098287688585276"/>
    <n v="0.55271302038039627"/>
    <m/>
    <m/>
    <m/>
  </r>
  <r>
    <n v="2020"/>
    <n v="20"/>
    <x v="19"/>
    <s v="3"/>
    <n v="310"/>
    <n v="790"/>
    <x v="9"/>
    <s v="MAP_AS"/>
    <x v="0"/>
    <n v="112"/>
    <x v="0"/>
    <n v="45"/>
    <x v="2"/>
    <n v="45"/>
    <n v="7.5"/>
    <n v="0"/>
    <n v="6.6"/>
    <n v="6.7"/>
    <n v="2.8"/>
    <n v="8"/>
    <n v="9"/>
    <n v="8"/>
    <n v="7.2589286998202525"/>
    <n v="5.7899999999999991"/>
    <n v="278"/>
    <n v="2648"/>
    <n v="456"/>
    <n v="17"/>
    <n v="17.777996905686589"/>
    <n v="1.3025379459999999"/>
    <m/>
    <m/>
    <n v="0.5"/>
    <n v="3.3"/>
    <n v="2.6497060229999998"/>
    <n v="1.1000000000000001"/>
    <n v="0.6"/>
    <n v="3.9"/>
    <n v="3.1902524400000001"/>
    <n v="1.26"/>
    <n v="0.50770000000000004"/>
    <n v="48"/>
    <n v="30.5"/>
    <n v="17.5"/>
    <n v="537.3039647577092"/>
    <n v="603.24581497797351"/>
    <n v="0.62"/>
    <n v="632.79999999999995"/>
    <n v="34"/>
    <n v="311.89999999999998"/>
    <n v="30.5"/>
    <n v="291.36272545090179"/>
    <n v="8945.73"/>
    <n v="10043.615045454546"/>
    <n v="11.45"/>
    <n v="0.15"/>
    <n v="12.2"/>
    <n v="57.4"/>
    <n v="36"/>
    <n v="4.5"/>
    <n v="50.640740740740739"/>
    <n v="51.401815457075578"/>
    <n v="3084.1089274245346"/>
    <n v="3464.0150725754656"/>
    <n v="3.46"/>
    <n v="3.73"/>
    <n v="0.309"/>
    <n v="3.27"/>
    <n v="0.40699999999999997"/>
    <n v="20.041437885462553"/>
    <n v="1.6602692511013213"/>
    <n v="17.569839647577091"/>
    <n v="2.1868271365638763"/>
    <n v="22.501068898678412"/>
    <n v="1.8640295682819381"/>
    <n v="19.726138149779732"/>
    <n v="2.4552104669603518"/>
    <n v="2.73"/>
    <n v="0.22600000000000001"/>
    <n v="1.48"/>
    <n v="0.33700000000000002"/>
    <n v="0.65"/>
    <n v="5.8999999999999997E-2"/>
    <n v="0.99"/>
    <n v="0.18099999999999999"/>
    <n v="58.147245000000005"/>
    <n v="5.2779806999999987"/>
    <n v="88.562726999999981"/>
    <n v="16.191771299999999"/>
    <n v="65.283497795454551"/>
    <n v="5.9257328768181798"/>
    <n v="99.431788949999984"/>
    <n v="18.178943232272726"/>
    <n v="2.08"/>
    <n v="0.32100000000000001"/>
    <n v="0.21"/>
    <n v="0.155"/>
    <n v="64.149465690430318"/>
    <n v="9.8999896570327568"/>
    <n v="6.4766287475915219"/>
    <n v="4.7803688375080284"/>
    <n v="72.022354661528581"/>
    <n v="11.114988387668594"/>
    <n v="7.271487730250481"/>
    <n v="5.3670504675658313"/>
    <n v="0.64123504757330185"/>
    <n v="0.56651316960594256"/>
    <n v="24.209223835010349"/>
    <n v="3.0238250321928305E-2"/>
    <n v="6.9353785142037397E-2"/>
    <n v="0.11926778816812958"/>
    <n v="15.215890501677011"/>
    <n v="0.24364318293939391"/>
  </r>
  <r>
    <n v="2020"/>
    <n v="20"/>
    <x v="19"/>
    <s v="4"/>
    <n v="401"/>
    <n v="791"/>
    <x v="7"/>
    <s v="Urea"/>
    <x v="0"/>
    <n v="112"/>
    <x v="3"/>
    <n v="0"/>
    <x v="1"/>
    <n v="0"/>
    <n v="7.5"/>
    <n v="0"/>
    <n v="6.7"/>
    <n v="6.7"/>
    <n v="2.9"/>
    <n v="8"/>
    <n v="8"/>
    <n v="8"/>
    <n v="7.4425623127621341"/>
    <n v="5.6499999999999995"/>
    <n v="274"/>
    <n v="2631"/>
    <n v="408"/>
    <n v="17"/>
    <n v="17.287704998263393"/>
    <n v="2.3488021849999998"/>
    <m/>
    <m/>
    <n v="0.5"/>
    <n v="3.6"/>
    <n v="2.4387337140000001"/>
    <n v="1.1599999999999999"/>
    <n v="0.7"/>
    <n v="3.8"/>
    <n v="3.2078701430000001"/>
    <n v="1.2"/>
    <n v="0.32540000000000002"/>
    <n v="45.1"/>
    <n v="30.5"/>
    <n v="14.600000000000001"/>
    <n v="448.26502202643178"/>
    <n v="503.27936563876659"/>
    <n v="0.64"/>
    <n v="518.9"/>
    <n v="34"/>
    <n v="261.2"/>
    <n v="30.5"/>
    <n v="304.49164776242526"/>
    <n v="9348.83"/>
    <n v="10496.186409090909"/>
    <n v="7.3"/>
    <n v="0.15"/>
    <n v="12.6"/>
    <n v="58"/>
    <n v="36"/>
    <n v="4.5"/>
    <n v="32.042592592592591"/>
    <n v="32.375983729394136"/>
    <n v="1942.5590237636482"/>
    <n v="2181.846976236352"/>
    <n v="2.1800000000000002"/>
    <n v="3.52"/>
    <n v="0.222"/>
    <n v="3.46"/>
    <n v="0.247"/>
    <n v="15.7789287753304"/>
    <n v="0.99514834889867865"/>
    <n v="15.509969762114538"/>
    <n v="1.1072146044052864"/>
    <n v="17.715433670484586"/>
    <n v="1.1172801917180619"/>
    <n v="17.41346605110132"/>
    <n v="1.2431000331277533"/>
    <n v="3.12"/>
    <n v="0.21199999999999999"/>
    <n v="1.42"/>
    <n v="0.29799999999999999"/>
    <n v="0.71"/>
    <n v="8.6999999999999994E-2"/>
    <n v="1.01"/>
    <n v="7.1999999999999995E-2"/>
    <n v="66.376692999999989"/>
    <n v="8.1334820999999984"/>
    <n v="94.423182999999995"/>
    <n v="6.7311575999999995"/>
    <n v="74.522923504545432"/>
    <n v="9.1316821759090896"/>
    <n v="106.01148273181818"/>
    <n v="7.5572542145454538"/>
    <n v="2.23"/>
    <n v="0.34899999999999998"/>
    <n v="0.22"/>
    <n v="0.156"/>
    <n v="43.319066229929355"/>
    <n v="6.7795309929351317"/>
    <n v="4.2736298522800258"/>
    <n v="3.0303920770712911"/>
    <n v="48.635497085420681"/>
    <n v="7.6115643420680801"/>
    <n v="4.7981207886962105"/>
    <n v="3.402303831984586"/>
    <n v="0.43301535244000611"/>
    <m/>
    <m/>
    <m/>
    <m/>
    <m/>
    <m/>
    <m/>
  </r>
  <r>
    <n v="2020"/>
    <n v="20"/>
    <x v="19"/>
    <s v="4"/>
    <n v="402"/>
    <n v="792"/>
    <x v="6"/>
    <s v="MAP"/>
    <x v="0"/>
    <n v="112"/>
    <x v="0"/>
    <n v="45"/>
    <x v="1"/>
    <n v="0"/>
    <n v="7.5"/>
    <n v="0"/>
    <n v="6.7"/>
    <n v="6.7"/>
    <n v="2.9"/>
    <n v="8"/>
    <n v="8"/>
    <n v="8"/>
    <n v="7.4425623127621341"/>
    <n v="5.6499999999999995"/>
    <n v="274"/>
    <n v="2631"/>
    <n v="408"/>
    <n v="17"/>
    <n v="17.287704998263393"/>
    <n v="2.3488021849999998"/>
    <m/>
    <m/>
    <n v="0.5"/>
    <n v="3.6"/>
    <n v="2.4387337140000001"/>
    <n v="1.1599999999999999"/>
    <n v="0.7"/>
    <n v="3.8"/>
    <n v="3.2078701430000001"/>
    <n v="1.2"/>
    <n v="0.44619999999999999"/>
    <n v="55.2"/>
    <n v="30.5"/>
    <n v="24.700000000000003"/>
    <n v="758.36616740088118"/>
    <n v="851.43837885462563"/>
    <n v="0.56000000000000005"/>
    <n v="437.4"/>
    <n v="34"/>
    <n v="228.1"/>
    <n v="30.5"/>
    <n v="274.30837878036692"/>
    <n v="8422.11"/>
    <n v="9455.7325909090923"/>
    <n v="8.85"/>
    <n v="0.15"/>
    <n v="12.2"/>
    <n v="58.9"/>
    <n v="36"/>
    <n v="4.5"/>
    <n v="38.988888888888894"/>
    <n v="39.574849068721903"/>
    <n v="2374.490944123314"/>
    <n v="2666.9850558766857"/>
    <n v="2.67"/>
    <n v="3.77"/>
    <n v="0.29299999999999998"/>
    <n v="3.45"/>
    <n v="0.254"/>
    <n v="28.590404511013219"/>
    <n v="2.2220128704845816"/>
    <n v="26.163632775330402"/>
    <n v="1.9262500651982384"/>
    <n v="32.099226882819387"/>
    <n v="2.4947144500440528"/>
    <n v="29.37462407048459"/>
    <n v="2.1626534822907493"/>
    <n v="2.86"/>
    <n v="0.20200000000000001"/>
    <n v="1.22"/>
    <n v="0.26600000000000001"/>
    <n v="0.73"/>
    <n v="8.8999999999999996E-2"/>
    <n v="1.06"/>
    <n v="7.4999999999999997E-2"/>
    <n v="61.481403000000007"/>
    <n v="7.4956779000000004"/>
    <n v="89.274366000000001"/>
    <n v="6.3165825000000009"/>
    <n v="69.026847913636374"/>
    <n v="8.4156020059090917"/>
    <n v="100.23076546363636"/>
    <n v="7.0917994431818192"/>
    <n v="2.09"/>
    <n v="0.39800000000000002"/>
    <n v="0.27"/>
    <n v="0.47899999999999998"/>
    <n v="49.626860732177256"/>
    <n v="9.4504739576107895"/>
    <n v="6.4111255491329482"/>
    <n v="11.373811622350674"/>
    <n v="55.717430003853558"/>
    <n v="10.610304852408477"/>
    <n v="7.1979455028901738"/>
    <n v="12.76968850327553"/>
    <n v="0.49606777016785847"/>
    <n v="0.54079025751317411"/>
    <n v="6.4974456861485725"/>
    <n v="7.4353485740390426E-2"/>
    <n v="0.17053551775318906"/>
    <m/>
    <m/>
    <m/>
  </r>
  <r>
    <n v="2020"/>
    <n v="20"/>
    <x v="19"/>
    <s v="4"/>
    <n v="403"/>
    <n v="793"/>
    <x v="8"/>
    <s v="MES10"/>
    <x v="0"/>
    <n v="112"/>
    <x v="0"/>
    <n v="45"/>
    <x v="0"/>
    <n v="11"/>
    <n v="7.5"/>
    <n v="0"/>
    <n v="6.7"/>
    <n v="6.7"/>
    <n v="2.9"/>
    <n v="8"/>
    <n v="8"/>
    <n v="8"/>
    <n v="7.4425623127621341"/>
    <n v="5.6499999999999995"/>
    <n v="274"/>
    <n v="2631"/>
    <n v="408"/>
    <n v="17"/>
    <n v="17.287704998263393"/>
    <n v="2.3488021849999998"/>
    <m/>
    <m/>
    <n v="0.5"/>
    <n v="3.6"/>
    <n v="2.4387337140000001"/>
    <n v="1.1599999999999999"/>
    <n v="0.7"/>
    <n v="3.8"/>
    <n v="3.2078701430000001"/>
    <n v="1.2"/>
    <n v="0.46939999999999998"/>
    <n v="60.6"/>
    <n v="30.5"/>
    <n v="30.1"/>
    <n v="924.16281938326006"/>
    <n v="1037.5828017621147"/>
    <n v="0.62"/>
    <n v="484.8"/>
    <n v="34"/>
    <n v="241.8"/>
    <n v="30.5"/>
    <n v="290.60780834072762"/>
    <n v="8922.56"/>
    <n v="10017.601454545455"/>
    <n v="7.9"/>
    <n v="0.15"/>
    <n v="12.6"/>
    <n v="56.9"/>
    <n v="36"/>
    <n v="4.5"/>
    <n v="34.731481481481488"/>
    <n v="35.092849496895752"/>
    <n v="2105.5709698137453"/>
    <n v="2364.9390301862568"/>
    <n v="2.36"/>
    <n v="3.86"/>
    <n v="0.31"/>
    <n v="3.57"/>
    <n v="0.312"/>
    <n v="35.672684828193837"/>
    <n v="2.864904740088106"/>
    <n v="32.992612651982377"/>
    <n v="2.8833879964757712"/>
    <n v="40.050696148017622"/>
    <n v="3.2165066854625555"/>
    <n v="37.041706022907483"/>
    <n v="3.2372583414977978"/>
    <n v="2.78"/>
    <n v="0.20200000000000001"/>
    <n v="1.3"/>
    <n v="0.25900000000000001"/>
    <n v="0.75"/>
    <n v="0.112"/>
    <n v="0.99"/>
    <n v="8.6999999999999994E-2"/>
    <n v="66.919199999999989"/>
    <n v="9.9932672"/>
    <n v="88.333343999999983"/>
    <n v="7.762627199999999"/>
    <n v="75.132010909090894"/>
    <n v="11.21971362909091"/>
    <n v="99.174254399999981"/>
    <n v="8.7153132654545438"/>
    <n v="2.02"/>
    <n v="0.36499999999999999"/>
    <n v="0.26"/>
    <n v="0.16800000000000001"/>
    <n v="42.532533590237655"/>
    <n v="7.6853340398201704"/>
    <n v="5.4744845215157376"/>
    <n v="3.5373592292870923"/>
    <n v="47.752435439948641"/>
    <n v="8.6285341265253734"/>
    <n v="6.1463530764290333"/>
    <n v="3.9714896801541442"/>
    <n v="0.4251532090970741"/>
    <n v="0.43978257525613523"/>
    <n v="-0.2146882180831805"/>
    <n v="9.2627727902584112E-2"/>
    <n v="0.21244891720776171"/>
    <n v="0.36104451637764945"/>
    <n v="-37.669179073976672"/>
    <n v="0.13639211504132218"/>
  </r>
  <r>
    <n v="2020"/>
    <n v="20"/>
    <x v="19"/>
    <s v="4"/>
    <n v="404"/>
    <n v="794"/>
    <x v="1"/>
    <s v="MAP"/>
    <x v="0"/>
    <n v="112"/>
    <x v="1"/>
    <n v="90"/>
    <x v="1"/>
    <n v="0"/>
    <n v="7.5"/>
    <n v="0"/>
    <n v="6.7"/>
    <n v="6.7"/>
    <n v="2.9"/>
    <n v="8"/>
    <n v="8"/>
    <n v="8"/>
    <n v="7.4425623127621341"/>
    <n v="5.6499999999999995"/>
    <n v="274"/>
    <n v="2631"/>
    <n v="408"/>
    <n v="17"/>
    <n v="17.287704998263393"/>
    <n v="2.3488021849999998"/>
    <m/>
    <m/>
    <n v="0.5"/>
    <n v="3.6"/>
    <n v="2.4387337140000001"/>
    <n v="1.1599999999999999"/>
    <n v="0.7"/>
    <n v="3.8"/>
    <n v="3.2078701430000001"/>
    <n v="1.2"/>
    <n v="0.54120000000000001"/>
    <n v="61.6"/>
    <n v="30.5"/>
    <n v="31.1"/>
    <n v="954.86590308370057"/>
    <n v="1072.0539911894275"/>
    <n v="0.72"/>
    <n v="542.5"/>
    <n v="34"/>
    <n v="275.8"/>
    <n v="30.5"/>
    <n v="347.3274336283186"/>
    <n v="10664.02"/>
    <n v="11972.786090909092"/>
    <n v="9.1"/>
    <n v="0.15"/>
    <n v="12.4"/>
    <n v="56.7"/>
    <n v="36"/>
    <n v="4.5"/>
    <n v="40.109259259259261"/>
    <n v="40.619319203596653"/>
    <n v="2437.1591522157992"/>
    <n v="2737.3728477842001"/>
    <n v="2.74"/>
    <n v="3.88"/>
    <n v="0.33400000000000002"/>
    <n v="3.45"/>
    <n v="0.31"/>
    <n v="37.048797039647582"/>
    <n v="3.18925211629956"/>
    <n v="32.942873656387675"/>
    <n v="2.9600842995594716"/>
    <n v="41.595694858149784"/>
    <n v="3.5806603305726878"/>
    <n v="36.985862696035255"/>
    <n v="3.3233673726872253"/>
    <n v="2.72"/>
    <n v="0.222"/>
    <n v="1.32"/>
    <n v="0.26200000000000001"/>
    <n v="0.71"/>
    <n v="0.126"/>
    <n v="1.06"/>
    <n v="7.9000000000000001E-2"/>
    <n v="75.714541999999994"/>
    <n v="13.436665200000002"/>
    <n v="113.038612"/>
    <n v="8.4245758000000013"/>
    <n v="85.006781245454533"/>
    <n v="15.085710474545458"/>
    <n v="126.91153256363636"/>
    <n v="9.4585010118181838"/>
    <n v="2.0099999999999998"/>
    <n v="0.39600000000000002"/>
    <n v="0.27"/>
    <n v="0.14699999999999999"/>
    <n v="48.986898959537555"/>
    <n v="9.6511502427745643"/>
    <n v="6.5803297109826584"/>
    <n v="3.5826239537572246"/>
    <n v="54.998927468208073"/>
    <n v="10.835609590751444"/>
    <n v="7.3879156300578028"/>
    <n v="4.0223096208092475"/>
    <n v="0.48967074233127383"/>
    <n v="0.2761368397235332"/>
    <n v="4.030809419824446"/>
    <n v="0.1137924451699656"/>
    <n v="0.26099184672010461"/>
    <m/>
    <m/>
    <m/>
  </r>
  <r>
    <n v="2020"/>
    <n v="20"/>
    <x v="19"/>
    <s v="4"/>
    <n v="405"/>
    <n v="795"/>
    <x v="5"/>
    <s v="MAP_AS"/>
    <x v="0"/>
    <n v="112"/>
    <x v="0"/>
    <n v="45"/>
    <x v="0"/>
    <n v="11"/>
    <n v="7.5"/>
    <n v="0"/>
    <n v="6.7"/>
    <n v="6.7"/>
    <n v="2.9"/>
    <n v="8"/>
    <n v="8"/>
    <n v="8"/>
    <n v="7.4425623127621341"/>
    <n v="5.6499999999999995"/>
    <n v="274"/>
    <n v="2631"/>
    <n v="408"/>
    <n v="17"/>
    <n v="17.287704998263393"/>
    <n v="2.3488021849999998"/>
    <m/>
    <m/>
    <n v="0.5"/>
    <n v="3.6"/>
    <n v="2.4387337140000001"/>
    <n v="1.1599999999999999"/>
    <n v="0.7"/>
    <n v="3.8"/>
    <n v="3.2078701430000001"/>
    <n v="1.2"/>
    <n v="0.50680000000000003"/>
    <n v="57.8"/>
    <n v="30.5"/>
    <n v="27.299999999999997"/>
    <n v="838.19418502202643"/>
    <n v="941.06347136563875"/>
    <n v="0.7"/>
    <n v="568.6"/>
    <n v="34"/>
    <n v="269.60000000000002"/>
    <n v="30.5"/>
    <n v="313.07519640852973"/>
    <n v="9612.3700000000008"/>
    <n v="10792.069954545457"/>
    <n v="9.6"/>
    <n v="0.15"/>
    <n v="12.1"/>
    <n v="57.3"/>
    <n v="36"/>
    <n v="4.5"/>
    <n v="42.35"/>
    <n v="43.035433526011566"/>
    <n v="2582.1260115606938"/>
    <n v="2900.1969884393066"/>
    <n v="2.9"/>
    <n v="3.85"/>
    <n v="0.29299999999999998"/>
    <n v="3.34"/>
    <n v="0.33600000000000002"/>
    <n v="32.270476123348018"/>
    <n v="2.4559089621145374"/>
    <n v="27.99568577973568"/>
    <n v="2.8163324616740089"/>
    <n v="36.230943647577092"/>
    <n v="2.7573159711013218"/>
    <n v="31.431519943612333"/>
    <n v="3.1619732637885463"/>
    <n v="2.75"/>
    <n v="0.23599999999999999"/>
    <n v="1.34"/>
    <n v="0.25800000000000001"/>
    <n v="0.84"/>
    <n v="0.125"/>
    <n v="1.07"/>
    <n v="9.9000000000000005E-2"/>
    <n v="80.743908000000005"/>
    <n v="12.015462500000002"/>
    <n v="102.85235900000002"/>
    <n v="9.5162463000000006"/>
    <n v="90.653387618181824"/>
    <n v="13.490087443181819"/>
    <n v="115.47514851363638"/>
    <n v="10.684149255000001"/>
    <n v="2.0699999999999998"/>
    <n v="0.37"/>
    <n v="0.23"/>
    <n v="0.16700000000000001"/>
    <n v="53.450008439306359"/>
    <n v="9.5538662427745678"/>
    <n v="5.9388898265895955"/>
    <n v="4.3121504393063583"/>
    <n v="60.009782202312145"/>
    <n v="10.726386190751448"/>
    <n v="6.6677535780346817"/>
    <n v="4.8413689023121389"/>
    <n v="0.53428377517234615"/>
    <n v="0.54670673755104215"/>
    <n v="11.679933076429036"/>
    <n v="0.18969941408740598"/>
    <n v="0.43509039928304122"/>
    <n v="0.44012444566473991"/>
    <n v="10.990635312664216"/>
    <n v="0.3153772050000001"/>
  </r>
  <r>
    <n v="2020"/>
    <n v="20"/>
    <x v="19"/>
    <s v="4"/>
    <n v="406"/>
    <n v="796"/>
    <x v="3"/>
    <s v="MESZ"/>
    <x v="0"/>
    <n v="112"/>
    <x v="0"/>
    <n v="45"/>
    <x v="0"/>
    <n v="11"/>
    <n v="7.5"/>
    <n v="0"/>
    <n v="6.7"/>
    <n v="6.7"/>
    <n v="2.9"/>
    <n v="8"/>
    <n v="8"/>
    <n v="8"/>
    <n v="7.4425623127621341"/>
    <n v="5.6499999999999995"/>
    <n v="274"/>
    <n v="2631"/>
    <n v="408"/>
    <n v="17"/>
    <n v="17.287704998263393"/>
    <n v="2.3488021849999998"/>
    <m/>
    <m/>
    <n v="0.5"/>
    <n v="3.6"/>
    <n v="2.4387337140000001"/>
    <n v="1.1599999999999999"/>
    <n v="0.7"/>
    <n v="3.8"/>
    <n v="3.2078701430000001"/>
    <n v="1.2"/>
    <n v="0.47139999999999999"/>
    <n v="56.6"/>
    <n v="30.5"/>
    <n v="26.1"/>
    <n v="801.35048458149788"/>
    <n v="899.69804405286357"/>
    <n v="0.62"/>
    <n v="544.70000000000005"/>
    <n v="34"/>
    <n v="259.3"/>
    <n v="30.5"/>
    <n v="277.7677697278246"/>
    <n v="8528.33"/>
    <n v="9574.9886818181822"/>
    <n v="9.4"/>
    <n v="0.15"/>
    <n v="12.4"/>
    <n v="57.7"/>
    <n v="36"/>
    <n v="4.5"/>
    <n v="41.453703703703709"/>
    <n v="41.980860629415538"/>
    <n v="2518.8516377649321"/>
    <n v="2829.128362235067"/>
    <n v="2.83"/>
    <n v="3.85"/>
    <n v="0.30599999999999999"/>
    <n v="3.33"/>
    <n v="0.33500000000000002"/>
    <n v="30.85199365638767"/>
    <n v="2.4521324828193833"/>
    <n v="26.684971136563881"/>
    <n v="2.6845241233480182"/>
    <n v="34.63837469603525"/>
    <n v="2.7530760148017626"/>
    <n v="29.959944866960356"/>
    <n v="3.0139884475770931"/>
    <n v="2.78"/>
    <n v="0.22700000000000001"/>
    <n v="1.31"/>
    <n v="0.26700000000000002"/>
    <n v="0.71"/>
    <n v="8.6999999999999994E-2"/>
    <n v="0.94"/>
    <n v="0.108"/>
    <n v="60.551142999999996"/>
    <n v="7.4196470999999988"/>
    <n v="80.166301999999988"/>
    <n v="9.2105964"/>
    <n v="67.982419640909086"/>
    <n v="8.3302401531818173"/>
    <n v="90.0048936090909"/>
    <n v="10.340987776363637"/>
    <n v="2.14"/>
    <n v="0.35099999999999998"/>
    <n v="0.22"/>
    <n v="0.14899999999999999"/>
    <n v="53.903425048169552"/>
    <n v="8.8411692485549107"/>
    <n v="5.5414736030828511"/>
    <n v="3.7530889402697487"/>
    <n v="60.518845394990365"/>
    <n v="9.9262218381502869"/>
    <n v="6.2215635452793832"/>
    <n v="4.2136953102119454"/>
    <n v="0.53881610630910082"/>
    <n v="0.50592364108818988"/>
    <n v="10.100630271890379"/>
    <n v="5.7254710918491172E-2"/>
    <n v="0.131318144308466"/>
    <n v="0.38306321001926774"/>
    <n v="4.529851112278803"/>
    <n v="0.28418070694214881"/>
  </r>
  <r>
    <n v="2020"/>
    <n v="20"/>
    <x v="19"/>
    <s v="4"/>
    <n v="407"/>
    <n v="797"/>
    <x v="0"/>
    <s v="MAP_ES"/>
    <x v="0"/>
    <n v="112"/>
    <x v="0"/>
    <n v="45"/>
    <x v="0"/>
    <n v="11"/>
    <n v="7.5"/>
    <n v="0"/>
    <n v="6.7"/>
    <n v="6.7"/>
    <n v="2.9"/>
    <n v="8"/>
    <n v="8"/>
    <n v="8"/>
    <n v="7.4425623127621341"/>
    <n v="5.6499999999999995"/>
    <n v="274"/>
    <n v="2631"/>
    <n v="408"/>
    <n v="17"/>
    <n v="17.287704998263393"/>
    <n v="2.3488021849999998"/>
    <m/>
    <m/>
    <n v="0.5"/>
    <n v="3.6"/>
    <n v="2.4387337140000001"/>
    <n v="1.1599999999999999"/>
    <n v="0.7"/>
    <n v="3.8"/>
    <n v="3.2078701430000001"/>
    <n v="1.2"/>
    <n v="0.50370000000000004"/>
    <n v="50.4"/>
    <n v="30.5"/>
    <n v="19.899999999999999"/>
    <n v="610.99136563876652"/>
    <n v="685.97666960352421"/>
    <n v="0.78"/>
    <n v="640.20000000000005"/>
    <n v="34"/>
    <n v="301.2"/>
    <n v="30.5"/>
    <n v="348.31078851864066"/>
    <n v="10694.22"/>
    <n v="12006.692454545455"/>
    <n v="10.1"/>
    <n v="0.15"/>
    <n v="12.3"/>
    <n v="57.7"/>
    <n v="36"/>
    <n v="4.5"/>
    <n v="44.590740740740742"/>
    <n v="45.209340612288592"/>
    <n v="2712.5604367373157"/>
    <n v="3046.6985632626847"/>
    <n v="3.05"/>
    <n v="3.72"/>
    <n v="0.28999999999999998"/>
    <n v="2.69"/>
    <n v="0.26900000000000002"/>
    <n v="22.728878801762118"/>
    <n v="1.7718749603524229"/>
    <n v="16.43566773568282"/>
    <n v="1.643566773568282"/>
    <n v="25.518332109251102"/>
    <n v="1.9893323418502202"/>
    <n v="18.452772412334802"/>
    <n v="1.8452772412334804"/>
    <n v="2.89"/>
    <n v="0.223"/>
    <n v="1.26"/>
    <n v="0.26100000000000001"/>
    <n v="0.72"/>
    <n v="9.9000000000000005E-2"/>
    <n v="0.99"/>
    <n v="8.5999999999999993E-2"/>
    <n v="76.998383999999987"/>
    <n v="10.587277799999999"/>
    <n v="105.87277799999998"/>
    <n v="9.1970291999999993"/>
    <n v="86.448185672727249"/>
    <n v="11.886625529999998"/>
    <n v="118.86625529999998"/>
    <n v="10.32575551090909"/>
    <n v="2.15"/>
    <n v="0.38900000000000001"/>
    <n v="0.25"/>
    <n v="0.159"/>
    <n v="58.320049389852286"/>
    <n v="10.551860098908159"/>
    <n v="6.7814010918432892"/>
    <n v="4.3129710944123323"/>
    <n v="65.477509996788697"/>
    <n v="11.846861111046888"/>
    <n v="7.6136639531149655"/>
    <n v="4.8422902741811189"/>
    <n v="0.58296447589208877"/>
    <n v="0.60381555102175777"/>
    <n v="14.935523628059663"/>
    <n v="0.17896636980104194"/>
    <n v="0.41047332523174757"/>
    <n v="0.44020820674373806"/>
    <n v="24.308960296607687"/>
    <n v="0.28279595553719"/>
  </r>
  <r>
    <n v="2020"/>
    <n v="20"/>
    <x v="19"/>
    <s v="4"/>
    <n v="408"/>
    <n v="798"/>
    <x v="9"/>
    <s v="MAP_AS"/>
    <x v="0"/>
    <n v="112"/>
    <x v="0"/>
    <n v="45"/>
    <x v="2"/>
    <n v="45"/>
    <n v="7.5"/>
    <n v="0"/>
    <n v="6.7"/>
    <n v="6.7"/>
    <n v="2.9"/>
    <n v="8"/>
    <n v="8"/>
    <n v="8"/>
    <n v="7.4425623127621341"/>
    <n v="5.6499999999999995"/>
    <n v="274"/>
    <n v="2631"/>
    <n v="408"/>
    <n v="17"/>
    <n v="17.287704998263393"/>
    <n v="2.3488021849999998"/>
    <m/>
    <m/>
    <n v="0.5"/>
    <n v="3.6"/>
    <n v="2.4387337140000001"/>
    <n v="1.1599999999999999"/>
    <n v="0.7"/>
    <n v="3.8"/>
    <n v="3.2078701430000001"/>
    <n v="1.2"/>
    <n v="0.5292"/>
    <n v="53.4"/>
    <n v="30.5"/>
    <n v="22.9"/>
    <n v="703.10061674008807"/>
    <n v="789.39023788546251"/>
    <n v="0.4"/>
    <n v="441.6"/>
    <n v="34"/>
    <n v="233.9"/>
    <n v="30.5"/>
    <n v="199.6074582924436"/>
    <n v="6128.56"/>
    <n v="6880.7014545454549"/>
    <n v="10.199999999999999"/>
    <n v="0.15"/>
    <n v="12.2"/>
    <n v="57.5"/>
    <n v="36"/>
    <n v="4.5"/>
    <n v="45.038888888888891"/>
    <n v="45.715773924213238"/>
    <n v="2742.9464354527945"/>
    <n v="3080.8275645472067"/>
    <n v="3.08"/>
    <n v="3.6"/>
    <n v="0.35299999999999998"/>
    <n v="3.24"/>
    <n v="0.41499999999999998"/>
    <n v="25.311622202643175"/>
    <n v="2.4819451770925105"/>
    <n v="22.780459982378858"/>
    <n v="2.9178675594713654"/>
    <n v="28.418048563876656"/>
    <n v="2.7865475397356825"/>
    <n v="25.576243707488992"/>
    <n v="3.2759694872246694"/>
    <n v="2.6"/>
    <n v="0.2"/>
    <n v="1.36"/>
    <n v="0.27500000000000002"/>
    <n v="0.43"/>
    <n v="0.10299999999999999"/>
    <n v="0.96"/>
    <n v="6.4000000000000001E-2"/>
    <n v="26.352808000000003"/>
    <n v="6.3124167999999994"/>
    <n v="58.834175999999999"/>
    <n v="3.9222784000000006"/>
    <n v="29.587016254545457"/>
    <n v="7.0871224981818175"/>
    <n v="66.054733963636366"/>
    <n v="4.4036489309090916"/>
    <n v="2.04"/>
    <n v="0.316"/>
    <n v="0.21"/>
    <n v="0.14199999999999999"/>
    <n v="55.95610728323701"/>
    <n v="8.6677107360308305"/>
    <n v="5.7601875144508679"/>
    <n v="3.8949839383429676"/>
    <n v="62.823447722543371"/>
    <n v="9.7314752354527965"/>
    <n v="6.4671196184971107"/>
    <n v="4.373004694412332"/>
    <n v="0.55933462156857716"/>
    <n v="0.49599771842267054"/>
    <n v="15.693945878826819"/>
    <n v="2.5302171858547003E-2"/>
    <n v="5.8032504262722481E-2"/>
    <n v="9.7177882098051824E-2"/>
    <n v="6.7006125454934793"/>
    <n v="-6.2474468202020184E-2"/>
  </r>
  <r>
    <n v="2020"/>
    <n v="20"/>
    <x v="19"/>
    <s v="4"/>
    <n v="409"/>
    <n v="799"/>
    <x v="4"/>
    <s v="Check"/>
    <x v="1"/>
    <n v="0"/>
    <x v="3"/>
    <n v="0"/>
    <x v="1"/>
    <n v="0"/>
    <n v="7.5"/>
    <n v="0"/>
    <n v="6.7"/>
    <n v="6.7"/>
    <n v="2.9"/>
    <n v="8"/>
    <n v="8"/>
    <n v="8"/>
    <n v="7.4425623127621341"/>
    <n v="5.6499999999999995"/>
    <n v="274"/>
    <n v="2631"/>
    <n v="408"/>
    <n v="17"/>
    <n v="17.287704998263393"/>
    <n v="2.3488021849999998"/>
    <m/>
    <m/>
    <n v="0.5"/>
    <n v="3.6"/>
    <n v="2.4387337140000001"/>
    <n v="1.1599999999999999"/>
    <n v="0.7"/>
    <n v="3.8"/>
    <n v="3.2078701430000001"/>
    <n v="1.2"/>
    <n v="0.30420000000000003"/>
    <n v="42.7"/>
    <n v="30.5"/>
    <n v="12.200000000000003"/>
    <n v="374.57762114537456"/>
    <n v="420.548511013216"/>
    <n v="0.52"/>
    <n v="520.70000000000005"/>
    <n v="34"/>
    <n v="261.10000000000002"/>
    <n v="30.5"/>
    <n v="246.37764536675573"/>
    <n v="7564.55"/>
    <n v="8492.9265909090918"/>
    <n v="6.7"/>
    <n v="0.15"/>
    <n v="12.2"/>
    <n v="56.9"/>
    <n v="36"/>
    <n v="4.5"/>
    <n v="29.353703703703708"/>
    <n v="29.794857632198678"/>
    <n v="1787.6914579319207"/>
    <n v="2007.9025420680798"/>
    <n v="2.0099999999999998"/>
    <n v="3.13"/>
    <n v="0.27600000000000002"/>
    <n v="2.7"/>
    <n v="0.23499999999999999"/>
    <n v="11.724279541850224"/>
    <n v="1.0338342343612339"/>
    <n v="10.113595770925114"/>
    <n v="0.88025740969163013"/>
    <n v="13.163168394713662"/>
    <n v="1.1607138903964762"/>
    <n v="11.354809797356832"/>
    <n v="0.98828900088105753"/>
    <n v="2.31"/>
    <n v="0.24399999999999999"/>
    <n v="1.38"/>
    <n v="0.191"/>
    <n v="0.85"/>
    <n v="8.1000000000000003E-2"/>
    <n v="1.08"/>
    <n v="0.187"/>
    <n v="64.298675000000003"/>
    <n v="6.1272855000000011"/>
    <n v="81.697140000000005"/>
    <n v="14.1457085"/>
    <n v="72.189876022727276"/>
    <n v="6.879270538636364"/>
    <n v="91.723607181818181"/>
    <n v="15.881772724999999"/>
    <n v="1.95"/>
    <n v="0.38200000000000001"/>
    <n v="0.23"/>
    <n v="0.15"/>
    <n v="34.859983429672454"/>
    <n v="6.828981369299937"/>
    <n v="4.1116903532434179"/>
    <n v="2.6815371868978812"/>
    <n v="39.13825412331407"/>
    <n v="7.6670836282594745"/>
    <n v="4.6163068965960194"/>
    <n v="3.0106349325626209"/>
    <m/>
    <m/>
    <m/>
    <m/>
    <m/>
    <m/>
    <m/>
    <m/>
  </r>
  <r>
    <n v="2020"/>
    <n v="20"/>
    <x v="19"/>
    <s v="4"/>
    <n v="410"/>
    <n v="800"/>
    <x v="2"/>
    <s v="MAP"/>
    <x v="0"/>
    <n v="112"/>
    <x v="2"/>
    <n v="135"/>
    <x v="1"/>
    <n v="0"/>
    <n v="7.5"/>
    <n v="0"/>
    <n v="6.7"/>
    <n v="6.7"/>
    <n v="2.9"/>
    <n v="8"/>
    <n v="8"/>
    <n v="8"/>
    <n v="7.4425623127621341"/>
    <n v="5.6499999999999995"/>
    <n v="274"/>
    <n v="2631"/>
    <n v="408"/>
    <n v="17"/>
    <n v="17.287704998263393"/>
    <n v="2.3488021849999998"/>
    <m/>
    <m/>
    <n v="0.5"/>
    <n v="3.6"/>
    <n v="2.4387337140000001"/>
    <n v="1.1599999999999999"/>
    <n v="0.7"/>
    <n v="3.8"/>
    <n v="3.2078701430000001"/>
    <n v="1.2"/>
    <n v="0.62709999999999999"/>
    <n v="73.3"/>
    <n v="30.5"/>
    <n v="42.8"/>
    <n v="1314.0919823788547"/>
    <n v="1475.3669074889867"/>
    <n v="0.52"/>
    <n v="867.2"/>
    <n v="34"/>
    <n v="398.1"/>
    <n v="30.5"/>
    <n v="229.41910705712914"/>
    <n v="7043.87"/>
    <n v="7908.3449545454541"/>
    <n v="12.8"/>
    <n v="0.15"/>
    <n v="12.3"/>
    <n v="57.3"/>
    <n v="36"/>
    <n v="4.5"/>
    <n v="56.690740740740743"/>
    <n v="57.477201883964895"/>
    <n v="3448.6321130378938"/>
    <n v="3873.4408869621066"/>
    <n v="3.87"/>
    <n v="3.75"/>
    <n v="0.42799999999999999"/>
    <n v="3.47"/>
    <n v="0.29599999999999999"/>
    <n v="49.27844933920705"/>
    <n v="5.6243136845814981"/>
    <n v="45.598991788546257"/>
    <n v="3.8897122678414098"/>
    <n v="55.326259030837008"/>
    <n v="6.3145703640528641"/>
    <n v="51.195231689867839"/>
    <n v="4.367086046167401"/>
    <n v="2.5099999999999998"/>
    <n v="0.23599999999999999"/>
    <n v="1.4"/>
    <n v="0.249"/>
    <n v="0.46"/>
    <n v="0.107"/>
    <n v="0.87"/>
    <n v="7.8E-2"/>
    <n v="32.401801999999996"/>
    <n v="7.5369408999999994"/>
    <n v="61.281668999999994"/>
    <n v="5.4942186"/>
    <n v="36.378386790909083"/>
    <n v="8.4619291013636353"/>
    <n v="68.802601104545445"/>
    <n v="6.1685090645454546"/>
    <n v="1.89"/>
    <n v="0.33800000000000002"/>
    <n v="0.22"/>
    <n v="0.13400000000000001"/>
    <n v="65.179146936416188"/>
    <n v="11.656376542068081"/>
    <n v="7.5869906486833667"/>
    <n v="4.6211670314707778"/>
    <n v="73.178405878612722"/>
    <n v="13.086931844958254"/>
    <n v="8.5181213192035976"/>
    <n v="5.1883102580603726"/>
    <n v="0.65152769297024682"/>
    <n v="0.22233999057013684"/>
    <n v="11.102525088608198"/>
    <n v="4.34730440468288E-2"/>
    <n v="9.9708816621166971E-2"/>
    <m/>
    <m/>
    <m/>
  </r>
  <r>
    <n v="2020"/>
    <n v="21"/>
    <x v="20"/>
    <s v="1"/>
    <n v="101"/>
    <n v="801"/>
    <x v="0"/>
    <s v="MAP_ES"/>
    <x v="0"/>
    <n v="112"/>
    <x v="0"/>
    <n v="45"/>
    <x v="0"/>
    <n v="11"/>
    <n v="7.5"/>
    <n v="0"/>
    <n v="6.9"/>
    <n v="7.1"/>
    <n v="1.5"/>
    <n v="2"/>
    <n v="3"/>
    <n v="6"/>
    <n v="3.5592514979029364"/>
    <n v="5.4700000000000006"/>
    <n v="68"/>
    <n v="739"/>
    <n v="154"/>
    <n v="190"/>
    <n v="5.9624897119341567"/>
    <n v="14.881238959999999"/>
    <m/>
    <m/>
    <n v="1.6"/>
    <n v="1.7"/>
    <n v="120.2467991"/>
    <n v="37.26"/>
    <n v="0.3"/>
    <n v="1.4"/>
    <n v="333.77497449999998"/>
    <n v="53.62"/>
    <m/>
    <m/>
    <m/>
    <m/>
    <m/>
    <m/>
    <m/>
    <m/>
    <m/>
    <m/>
    <m/>
    <m/>
    <m/>
    <m/>
    <n v="6.25"/>
    <n v="0.15"/>
    <n v="12.5"/>
    <n v="59.2"/>
    <n v="40"/>
    <n v="4.5"/>
    <n v="24.603333333333332"/>
    <n v="24.887764932562622"/>
    <n v="1493.2658959537573"/>
    <n v="1677.2091040462426"/>
    <n v="1.68"/>
    <m/>
    <m/>
    <m/>
    <m/>
    <m/>
    <m/>
    <m/>
    <m/>
    <m/>
    <m/>
    <m/>
    <m/>
    <m/>
    <m/>
    <m/>
    <m/>
    <m/>
    <m/>
    <m/>
    <m/>
    <m/>
    <m/>
    <m/>
    <m/>
    <m/>
    <m/>
    <m/>
    <m/>
    <n v="1.51"/>
    <n v="0.24199999999999999"/>
    <n v="0.26"/>
    <n v="0.115"/>
    <n v="22.548315028901737"/>
    <n v="3.6137034682080924"/>
    <n v="3.8824913294797687"/>
    <n v="1.7172557803468209"/>
    <n v="25.315608236994223"/>
    <n v="4.0572034393063579"/>
    <n v="4.3589789017341039"/>
    <n v="1.9280098988439309"/>
    <n v="0.22539189850824481"/>
    <n v="0.20678916612162884"/>
    <n v="9.7557578676942782"/>
    <m/>
    <m/>
    <n v="0.17527362716763009"/>
    <n v="0.47355491329478189"/>
    <m/>
  </r>
  <r>
    <n v="2020"/>
    <n v="21"/>
    <x v="20"/>
    <s v="1"/>
    <n v="102"/>
    <n v="802"/>
    <x v="1"/>
    <s v="MAP"/>
    <x v="0"/>
    <n v="112"/>
    <x v="1"/>
    <n v="90"/>
    <x v="1"/>
    <n v="0"/>
    <n v="7.5"/>
    <n v="0"/>
    <n v="6.9"/>
    <n v="7.1"/>
    <n v="1.5"/>
    <n v="2"/>
    <n v="3"/>
    <n v="6"/>
    <n v="3.5592514979029364"/>
    <n v="5.4700000000000006"/>
    <n v="68"/>
    <n v="739"/>
    <n v="154"/>
    <n v="190"/>
    <n v="5.9624897119341567"/>
    <n v="14.881238959999999"/>
    <m/>
    <m/>
    <n v="1.6"/>
    <n v="1.7"/>
    <n v="120.2467991"/>
    <n v="37.26"/>
    <n v="0.3"/>
    <n v="1.4"/>
    <n v="333.77497449999998"/>
    <n v="53.62"/>
    <m/>
    <m/>
    <m/>
    <m/>
    <m/>
    <m/>
    <m/>
    <m/>
    <m/>
    <m/>
    <m/>
    <m/>
    <m/>
    <m/>
    <n v="6.85"/>
    <n v="0.15"/>
    <n v="12.2"/>
    <n v="59"/>
    <n v="40"/>
    <n v="4.5"/>
    <n v="27.02333333333333"/>
    <n v="27.429464354527934"/>
    <n v="1645.7678612716761"/>
    <n v="1848.4965387283235"/>
    <n v="1.85"/>
    <m/>
    <m/>
    <m/>
    <m/>
    <m/>
    <m/>
    <m/>
    <m/>
    <m/>
    <m/>
    <m/>
    <m/>
    <m/>
    <m/>
    <m/>
    <m/>
    <m/>
    <m/>
    <m/>
    <m/>
    <m/>
    <m/>
    <m/>
    <m/>
    <m/>
    <m/>
    <m/>
    <m/>
    <n v="1.41"/>
    <n v="0.41699999999999998"/>
    <n v="0.39"/>
    <n v="0.11600000000000001"/>
    <n v="23.205326843930631"/>
    <n v="6.8628519815028897"/>
    <n v="6.4184946589595375"/>
    <n v="1.9090907190751443"/>
    <n v="26.05325332023121"/>
    <n v="7.7051110883236991"/>
    <n v="7.2062190034682079"/>
    <n v="2.1433882164161848"/>
    <n v="0.23195935776814514"/>
    <n v="0.19635859042619008"/>
    <n v="6.7810726525369267"/>
    <m/>
    <m/>
    <m/>
    <m/>
    <m/>
  </r>
  <r>
    <n v="2020"/>
    <n v="21"/>
    <x v="20"/>
    <s v="1"/>
    <n v="103"/>
    <n v="803"/>
    <x v="2"/>
    <s v="MAP"/>
    <x v="0"/>
    <n v="112"/>
    <x v="2"/>
    <n v="135"/>
    <x v="1"/>
    <n v="0"/>
    <n v="7.5"/>
    <n v="0"/>
    <n v="6.9"/>
    <n v="7.1"/>
    <n v="1.5"/>
    <n v="2"/>
    <n v="3"/>
    <n v="6"/>
    <n v="3.5592514979029364"/>
    <n v="5.4700000000000006"/>
    <n v="68"/>
    <n v="739"/>
    <n v="154"/>
    <n v="190"/>
    <n v="5.9624897119341567"/>
    <n v="14.881238959999999"/>
    <m/>
    <m/>
    <n v="1.6"/>
    <n v="1.7"/>
    <n v="120.2467991"/>
    <n v="37.26"/>
    <n v="0.3"/>
    <n v="1.4"/>
    <n v="333.77497449999998"/>
    <n v="53.62"/>
    <m/>
    <m/>
    <m/>
    <m/>
    <m/>
    <m/>
    <m/>
    <m/>
    <m/>
    <m/>
    <m/>
    <m/>
    <m/>
    <m/>
    <n v="4.8"/>
    <n v="0.15"/>
    <n v="12.2"/>
    <n v="58.2"/>
    <n v="40"/>
    <n v="4.5"/>
    <n v="18.754999999999999"/>
    <n v="19.036867052023119"/>
    <n v="1142.2120231213871"/>
    <n v="1282.9117768786123"/>
    <n v="1.28"/>
    <m/>
    <m/>
    <m/>
    <m/>
    <m/>
    <m/>
    <m/>
    <m/>
    <m/>
    <m/>
    <m/>
    <m/>
    <m/>
    <m/>
    <m/>
    <m/>
    <m/>
    <m/>
    <m/>
    <m/>
    <m/>
    <m/>
    <m/>
    <m/>
    <m/>
    <m/>
    <m/>
    <m/>
    <n v="1.38"/>
    <n v="0.39600000000000002"/>
    <n v="0.36"/>
    <n v="0.113"/>
    <n v="15.762525919075141"/>
    <n v="4.5231596115606933"/>
    <n v="4.1119632832369932"/>
    <n v="1.2906995861271673"/>
    <n v="17.697017736416182"/>
    <n v="5.0782746547976867"/>
    <n v="4.6166133225433512"/>
    <n v="1.4491036262427741"/>
    <n v="0.15756146912228086"/>
    <n v="8.627717728164605E-2"/>
    <n v="0.33119834724897945"/>
    <m/>
    <m/>
    <m/>
    <m/>
    <m/>
  </r>
  <r>
    <n v="2020"/>
    <n v="21"/>
    <x v="20"/>
    <s v="1"/>
    <n v="104"/>
    <n v="804"/>
    <x v="3"/>
    <s v="MESZ"/>
    <x v="0"/>
    <n v="112"/>
    <x v="0"/>
    <n v="45"/>
    <x v="0"/>
    <n v="11"/>
    <n v="7.5"/>
    <n v="0"/>
    <n v="6.9"/>
    <n v="7.1"/>
    <n v="1.5"/>
    <n v="2"/>
    <n v="3"/>
    <n v="6"/>
    <n v="3.5592514979029364"/>
    <n v="5.4700000000000006"/>
    <n v="68"/>
    <n v="739"/>
    <n v="154"/>
    <n v="190"/>
    <n v="5.9624897119341567"/>
    <n v="14.881238959999999"/>
    <m/>
    <m/>
    <n v="1.6"/>
    <n v="1.7"/>
    <n v="120.2467991"/>
    <n v="37.26"/>
    <n v="0.3"/>
    <n v="1.4"/>
    <n v="333.77497449999998"/>
    <n v="53.62"/>
    <m/>
    <m/>
    <m/>
    <m/>
    <m/>
    <m/>
    <m/>
    <m/>
    <m/>
    <m/>
    <m/>
    <m/>
    <m/>
    <m/>
    <n v="7.95"/>
    <n v="0.15"/>
    <n v="12.4"/>
    <n v="58.4"/>
    <n v="40"/>
    <n v="4.5"/>
    <n v="31.459999999999997"/>
    <n v="31.860069364161845"/>
    <n v="1911.6041618497106"/>
    <n v="2147.0790381502884"/>
    <n v="2.15"/>
    <m/>
    <m/>
    <m/>
    <m/>
    <m/>
    <m/>
    <m/>
    <m/>
    <m/>
    <m/>
    <m/>
    <m/>
    <m/>
    <m/>
    <m/>
    <m/>
    <m/>
    <m/>
    <m/>
    <m/>
    <m/>
    <m/>
    <m/>
    <m/>
    <m/>
    <m/>
    <m/>
    <m/>
    <n v="1.35"/>
    <n v="0.32900000000000001"/>
    <n v="0.35"/>
    <n v="0.11"/>
    <n v="25.806656184971096"/>
    <n v="6.2891776924855476"/>
    <n v="6.6906145664739869"/>
    <n v="2.102764578034682"/>
    <n v="28.973836716763003"/>
    <n v="7.0610313183815014"/>
    <n v="7.5117354450867033"/>
    <n v="2.3608311398843931"/>
    <n v="0.25796212374293248"/>
    <n v="0.35988946576867997"/>
    <n v="20.197311958895298"/>
    <m/>
    <m/>
    <n v="0.21462101271676301"/>
    <n v="43.189003468208035"/>
    <m/>
  </r>
  <r>
    <n v="2020"/>
    <n v="21"/>
    <x v="20"/>
    <s v="1"/>
    <n v="105"/>
    <n v="805"/>
    <x v="4"/>
    <s v="Check"/>
    <x v="1"/>
    <n v="0"/>
    <x v="3"/>
    <n v="0"/>
    <x v="1"/>
    <n v="0"/>
    <n v="7.5"/>
    <n v="0"/>
    <n v="6.9"/>
    <n v="7.1"/>
    <n v="1.5"/>
    <n v="2"/>
    <n v="3"/>
    <n v="6"/>
    <n v="3.5592514979029364"/>
    <n v="5.4700000000000006"/>
    <n v="68"/>
    <n v="739"/>
    <n v="154"/>
    <n v="190"/>
    <n v="5.9624897119341567"/>
    <n v="14.881238959999999"/>
    <m/>
    <m/>
    <n v="1.6"/>
    <n v="1.7"/>
    <n v="120.2467991"/>
    <n v="37.26"/>
    <n v="0.3"/>
    <n v="1.4"/>
    <n v="333.77497449999998"/>
    <n v="53.62"/>
    <m/>
    <m/>
    <m/>
    <m/>
    <m/>
    <m/>
    <m/>
    <m/>
    <m/>
    <m/>
    <m/>
    <m/>
    <m/>
    <m/>
    <n v="2.4500000000000002"/>
    <n v="0.15"/>
    <n v="12"/>
    <n v="59.3"/>
    <n v="40"/>
    <n v="4.5"/>
    <n v="9.2766666666666673"/>
    <n v="9.4375337186897887"/>
    <n v="566.25202312138731"/>
    <n v="636.00397687861278"/>
    <n v="0.64"/>
    <m/>
    <m/>
    <m/>
    <m/>
    <m/>
    <m/>
    <m/>
    <m/>
    <m/>
    <m/>
    <m/>
    <m/>
    <m/>
    <m/>
    <m/>
    <m/>
    <m/>
    <m/>
    <m/>
    <m/>
    <m/>
    <m/>
    <m/>
    <m/>
    <m/>
    <m/>
    <m/>
    <m/>
    <n v="1.37"/>
    <n v="0.28399999999999997"/>
    <n v="0.3"/>
    <n v="0.51500000000000001"/>
    <n v="7.7576527167630065"/>
    <n v="1.6081557456647397"/>
    <n v="1.6987560693641619"/>
    <n v="2.9161979190751448"/>
    <n v="8.709728277456648"/>
    <n v="1.8055203144508669"/>
    <n v="1.9072397687861273"/>
    <n v="3.2740949364161853"/>
    <m/>
    <m/>
    <m/>
    <m/>
    <m/>
    <m/>
    <m/>
    <m/>
  </r>
  <r>
    <n v="2020"/>
    <n v="21"/>
    <x v="20"/>
    <s v="1"/>
    <n v="106"/>
    <n v="806"/>
    <x v="5"/>
    <s v="MAP_AS"/>
    <x v="0"/>
    <n v="112"/>
    <x v="0"/>
    <n v="45"/>
    <x v="0"/>
    <n v="11"/>
    <n v="7.5"/>
    <n v="0"/>
    <n v="6.9"/>
    <n v="7.1"/>
    <n v="1.5"/>
    <n v="2"/>
    <n v="3"/>
    <n v="6"/>
    <n v="3.5592514979029364"/>
    <n v="5.4700000000000006"/>
    <n v="68"/>
    <n v="739"/>
    <n v="154"/>
    <n v="190"/>
    <n v="5.9624897119341567"/>
    <n v="14.881238959999999"/>
    <m/>
    <m/>
    <n v="1.6"/>
    <n v="1.7"/>
    <n v="120.2467991"/>
    <n v="37.26"/>
    <n v="0.3"/>
    <n v="1.4"/>
    <n v="333.77497449999998"/>
    <n v="53.62"/>
    <m/>
    <m/>
    <m/>
    <m/>
    <m/>
    <m/>
    <m/>
    <m/>
    <m/>
    <m/>
    <m/>
    <m/>
    <m/>
    <m/>
    <n v="6"/>
    <n v="0.15"/>
    <n v="12.1"/>
    <n v="59.2"/>
    <n v="40"/>
    <n v="4.5"/>
    <n v="23.594999999999995"/>
    <n v="23.976884393063578"/>
    <n v="1438.6130635838147"/>
    <n v="1615.8240364161845"/>
    <n v="1.62"/>
    <m/>
    <m/>
    <m/>
    <m/>
    <m/>
    <m/>
    <m/>
    <m/>
    <m/>
    <m/>
    <m/>
    <m/>
    <m/>
    <m/>
    <m/>
    <m/>
    <m/>
    <m/>
    <m/>
    <m/>
    <m/>
    <m/>
    <m/>
    <m/>
    <m/>
    <m/>
    <m/>
    <m/>
    <n v="1.46"/>
    <n v="0.26900000000000002"/>
    <n v="0.28999999999999998"/>
    <n v="0.12"/>
    <n v="21.003750728323695"/>
    <n v="3.8698691410404615"/>
    <n v="4.1719778843930619"/>
    <n v="1.7263356763005775"/>
    <n v="23.58148377225433"/>
    <n v="4.3448076265317912"/>
    <n v="4.6839933520231201"/>
    <n v="1.9382041456647394"/>
    <n v="0.20995250626855333"/>
    <n v="0.22144789126053979"/>
    <n v="8.3916452536929889"/>
    <m/>
    <m/>
    <n v="0.17620037687861267"/>
    <n v="-5.1069057803468612"/>
    <m/>
  </r>
  <r>
    <n v="2020"/>
    <n v="21"/>
    <x v="20"/>
    <s v="1"/>
    <n v="107"/>
    <n v="807"/>
    <x v="6"/>
    <s v="MAP"/>
    <x v="0"/>
    <n v="112"/>
    <x v="0"/>
    <n v="45"/>
    <x v="1"/>
    <n v="0"/>
    <n v="7.5"/>
    <n v="0"/>
    <n v="6.9"/>
    <n v="7.1"/>
    <n v="1.5"/>
    <n v="2"/>
    <n v="3"/>
    <n v="6"/>
    <n v="3.5592514979029364"/>
    <n v="5.4700000000000006"/>
    <n v="68"/>
    <n v="739"/>
    <n v="154"/>
    <n v="190"/>
    <n v="5.9624897119341567"/>
    <n v="14.881238959999999"/>
    <m/>
    <m/>
    <n v="1.6"/>
    <n v="1.7"/>
    <n v="120.2467991"/>
    <n v="37.26"/>
    <n v="0.3"/>
    <n v="1.4"/>
    <n v="333.77497449999998"/>
    <n v="53.62"/>
    <m/>
    <m/>
    <m/>
    <m/>
    <m/>
    <m/>
    <m/>
    <m/>
    <m/>
    <m/>
    <m/>
    <m/>
    <m/>
    <m/>
    <n v="8.85"/>
    <n v="0.15"/>
    <n v="12"/>
    <n v="58.8"/>
    <n v="40"/>
    <n v="4.5"/>
    <n v="35.089999999999996"/>
    <n v="35.69849710982659"/>
    <n v="2141.9098265895955"/>
    <n v="2405.7541734104047"/>
    <n v="2.4"/>
    <m/>
    <m/>
    <m/>
    <m/>
    <m/>
    <m/>
    <m/>
    <m/>
    <m/>
    <m/>
    <m/>
    <m/>
    <m/>
    <m/>
    <m/>
    <m/>
    <m/>
    <m/>
    <m/>
    <m/>
    <m/>
    <m/>
    <m/>
    <m/>
    <m/>
    <m/>
    <m/>
    <m/>
    <n v="1.44"/>
    <n v="0.27500000000000002"/>
    <n v="0.28999999999999998"/>
    <n v="0.115"/>
    <n v="30.843501502890174"/>
    <n v="5.8902520231213877"/>
    <n v="6.2115384971098262"/>
    <n v="2.4631963005780348"/>
    <n v="34.628840323699421"/>
    <n v="6.6131465895953765"/>
    <n v="6.973863676300577"/>
    <n v="2.7654976647398848"/>
    <n v="0.30831019308838015"/>
    <n v="0.337061497940641"/>
    <n v="25.945648298008994"/>
    <m/>
    <m/>
    <m/>
    <m/>
    <m/>
  </r>
  <r>
    <n v="2020"/>
    <n v="21"/>
    <x v="20"/>
    <s v="1"/>
    <n v="108"/>
    <n v="808"/>
    <x v="7"/>
    <s v="Urea"/>
    <x v="0"/>
    <n v="112"/>
    <x v="3"/>
    <n v="0"/>
    <x v="1"/>
    <n v="0"/>
    <n v="7.5"/>
    <n v="0"/>
    <n v="6.9"/>
    <n v="7.1"/>
    <n v="1.5"/>
    <n v="2"/>
    <n v="3"/>
    <n v="6"/>
    <n v="3.5592514979029364"/>
    <n v="5.4700000000000006"/>
    <n v="68"/>
    <n v="739"/>
    <n v="154"/>
    <n v="190"/>
    <n v="5.9624897119341567"/>
    <n v="14.881238959999999"/>
    <m/>
    <m/>
    <n v="1.6"/>
    <n v="1.7"/>
    <n v="120.2467991"/>
    <n v="37.26"/>
    <n v="0.3"/>
    <n v="1.4"/>
    <n v="333.77497449999998"/>
    <n v="53.62"/>
    <m/>
    <m/>
    <m/>
    <m/>
    <m/>
    <m/>
    <m/>
    <m/>
    <m/>
    <m/>
    <m/>
    <m/>
    <m/>
    <m/>
    <n v="4.3"/>
    <n v="0.15"/>
    <n v="12.3"/>
    <n v="59.9"/>
    <n v="40"/>
    <n v="4.5"/>
    <n v="16.73833333333333"/>
    <n v="16.97054142581888"/>
    <n v="1018.2324855491328"/>
    <n v="1143.6602144508668"/>
    <n v="1.1399999999999999"/>
    <m/>
    <m/>
    <m/>
    <m/>
    <m/>
    <m/>
    <m/>
    <m/>
    <m/>
    <m/>
    <m/>
    <m/>
    <m/>
    <m/>
    <m/>
    <m/>
    <m/>
    <m/>
    <m/>
    <m/>
    <m/>
    <m/>
    <m/>
    <m/>
    <m/>
    <m/>
    <m/>
    <m/>
    <n v="1.71"/>
    <n v="0.29899999999999999"/>
    <n v="0.33"/>
    <n v="0.13"/>
    <n v="17.411775502890173"/>
    <n v="3.0445151317919072"/>
    <n v="3.3601672023121383"/>
    <n v="1.3237022312138726"/>
    <n v="19.548675223699423"/>
    <n v="3.4181601706936413"/>
    <n v="3.7725513589595367"/>
    <n v="1.4861565959537568"/>
    <n v="0.17404729053880508"/>
    <m/>
    <m/>
    <m/>
    <m/>
    <m/>
    <m/>
    <m/>
  </r>
  <r>
    <n v="2020"/>
    <n v="21"/>
    <x v="20"/>
    <s v="1"/>
    <n v="109"/>
    <n v="809"/>
    <x v="8"/>
    <s v="MES10"/>
    <x v="0"/>
    <n v="112"/>
    <x v="0"/>
    <n v="45"/>
    <x v="0"/>
    <n v="11"/>
    <n v="7.5"/>
    <n v="0"/>
    <n v="6.9"/>
    <n v="7.1"/>
    <n v="1.5"/>
    <n v="2"/>
    <n v="3"/>
    <n v="6"/>
    <n v="3.5592514979029364"/>
    <n v="5.4700000000000006"/>
    <n v="68"/>
    <n v="739"/>
    <n v="154"/>
    <n v="190"/>
    <n v="5.9624897119341567"/>
    <n v="14.881238959999999"/>
    <m/>
    <m/>
    <n v="1.6"/>
    <n v="1.7"/>
    <n v="120.2467991"/>
    <n v="37.26"/>
    <n v="0.3"/>
    <n v="1.4"/>
    <n v="333.77497449999998"/>
    <n v="53.62"/>
    <m/>
    <m/>
    <m/>
    <m/>
    <m/>
    <m/>
    <m/>
    <m/>
    <m/>
    <m/>
    <m/>
    <m/>
    <m/>
    <m/>
    <n v="3.9"/>
    <n v="0.15"/>
    <n v="11.7"/>
    <n v="59.2"/>
    <n v="40"/>
    <n v="4.5"/>
    <n v="15.125"/>
    <n v="15.439739884393065"/>
    <n v="926.38439306358384"/>
    <n v="1040.4981069364162"/>
    <n v="1.04"/>
    <m/>
    <m/>
    <m/>
    <m/>
    <m/>
    <m/>
    <m/>
    <m/>
    <m/>
    <m/>
    <m/>
    <m/>
    <m/>
    <m/>
    <m/>
    <m/>
    <m/>
    <m/>
    <m/>
    <m/>
    <m/>
    <m/>
    <m/>
    <m/>
    <m/>
    <m/>
    <m/>
    <m/>
    <n v="1.53"/>
    <n v="0.35"/>
    <n v="0.35"/>
    <n v="0.129"/>
    <n v="14.173681213872834"/>
    <n v="3.2423453757225431"/>
    <n v="3.2423453757225431"/>
    <n v="1.1950358670520234"/>
    <n v="15.913178453757228"/>
    <n v="3.6402695809248549"/>
    <n v="3.6402695809248549"/>
    <n v="1.3416993598265898"/>
    <n v="0.14167945203668919"/>
    <n v="0.18553871462410065"/>
    <n v="-4.3933754014129738"/>
    <m/>
    <m/>
    <n v="0.12197266907514454"/>
    <n v="-57.409263005780346"/>
    <m/>
  </r>
  <r>
    <n v="2020"/>
    <n v="21"/>
    <x v="20"/>
    <s v="1"/>
    <n v="110"/>
    <n v="810"/>
    <x v="9"/>
    <s v="MAP_AS"/>
    <x v="0"/>
    <n v="112"/>
    <x v="0"/>
    <n v="45"/>
    <x v="2"/>
    <n v="45"/>
    <n v="7.5"/>
    <n v="0"/>
    <n v="6.9"/>
    <n v="7.1"/>
    <n v="1.5"/>
    <n v="2"/>
    <n v="3"/>
    <n v="6"/>
    <n v="3.5592514979029364"/>
    <n v="5.4700000000000006"/>
    <n v="68"/>
    <n v="739"/>
    <n v="154"/>
    <n v="190"/>
    <n v="5.9624897119341567"/>
    <n v="14.881238959999999"/>
    <m/>
    <m/>
    <n v="1.6"/>
    <n v="1.7"/>
    <n v="120.2467991"/>
    <n v="37.26"/>
    <n v="0.3"/>
    <n v="1.4"/>
    <n v="333.77497449999998"/>
    <n v="53.62"/>
    <m/>
    <m/>
    <m/>
    <m/>
    <m/>
    <m/>
    <m/>
    <m/>
    <m/>
    <m/>
    <m/>
    <m/>
    <m/>
    <m/>
    <n v="3.25"/>
    <n v="0.15"/>
    <n v="11.7"/>
    <n v="58.8"/>
    <n v="40"/>
    <n v="4.5"/>
    <n v="12.503333333333334"/>
    <n v="12.763518304431599"/>
    <n v="765.81109826589591"/>
    <n v="860.14510173410395"/>
    <n v="0.86"/>
    <m/>
    <m/>
    <m/>
    <m/>
    <m/>
    <m/>
    <m/>
    <m/>
    <m/>
    <m/>
    <m/>
    <m/>
    <m/>
    <m/>
    <m/>
    <m/>
    <m/>
    <m/>
    <m/>
    <m/>
    <m/>
    <m/>
    <m/>
    <m/>
    <m/>
    <m/>
    <m/>
    <m/>
    <n v="1.48"/>
    <n v="0.26200000000000001"/>
    <n v="0.28000000000000003"/>
    <n v="0.11799999999999999"/>
    <n v="11.334004254335261"/>
    <n v="2.0064250774566474"/>
    <n v="2.1442710751445087"/>
    <n v="0.90365709595375709"/>
    <n v="12.724995685549134"/>
    <n v="2.2526681551445087"/>
    <n v="2.4074316161849709"/>
    <n v="1.0145604668208092"/>
    <n v="0.1132941744565281"/>
    <n v="0.11481489068014825"/>
    <n v="-8.4012199614643581"/>
    <m/>
    <m/>
    <n v="2.2545788151573539E-2"/>
    <n v="-18.041219961464357"/>
    <m/>
  </r>
  <r>
    <n v="2020"/>
    <n v="21"/>
    <x v="20"/>
    <s v="2"/>
    <n v="201"/>
    <n v="811"/>
    <x v="6"/>
    <s v="MAP"/>
    <x v="0"/>
    <n v="112"/>
    <x v="0"/>
    <n v="45"/>
    <x v="1"/>
    <n v="0"/>
    <n v="7.5"/>
    <n v="0"/>
    <n v="6.6"/>
    <n v="7"/>
    <n v="2"/>
    <n v="2"/>
    <n v="4"/>
    <n v="6"/>
    <n v="3.721281156381067"/>
    <n v="5"/>
    <n v="65"/>
    <n v="737"/>
    <n v="150"/>
    <n v="106"/>
    <n v="5.5466778756591211"/>
    <n v="6.1993418010000001"/>
    <m/>
    <m/>
    <n v="2"/>
    <n v="2.1"/>
    <n v="59.56137434"/>
    <n v="45.94"/>
    <n v="0.5"/>
    <n v="2.1"/>
    <n v="183.93341799999999"/>
    <n v="82.66"/>
    <m/>
    <m/>
    <m/>
    <m/>
    <m/>
    <m/>
    <m/>
    <m/>
    <m/>
    <m/>
    <m/>
    <m/>
    <m/>
    <m/>
    <n v="6"/>
    <n v="0.15"/>
    <n v="12.5"/>
    <n v="59.2"/>
    <n v="40"/>
    <n v="4.5"/>
    <n v="23.594999999999995"/>
    <n v="23.867774566473983"/>
    <n v="1432.0664739884389"/>
    <n v="1608.4710260115601"/>
    <n v="1.61"/>
    <m/>
    <m/>
    <m/>
    <m/>
    <m/>
    <m/>
    <m/>
    <m/>
    <m/>
    <m/>
    <m/>
    <m/>
    <m/>
    <m/>
    <m/>
    <m/>
    <m/>
    <m/>
    <m/>
    <m/>
    <m/>
    <m/>
    <m/>
    <m/>
    <m/>
    <m/>
    <m/>
    <m/>
    <n v="1.41"/>
    <n v="0.247"/>
    <n v="0.27"/>
    <n v="0.1"/>
    <n v="20.192137283236988"/>
    <n v="3.537204190751444"/>
    <n v="3.8665794797687854"/>
    <n v="1.432066473988439"/>
    <n v="22.670263222543344"/>
    <n v="3.9713156141618486"/>
    <n v="4.3411142341040456"/>
    <n v="1.6078200867052019"/>
    <n v="0.20183965637230011"/>
    <n v="0.20241160112955395"/>
    <n v="8.2282450224791113"/>
    <m/>
    <m/>
    <m/>
    <m/>
    <m/>
  </r>
  <r>
    <n v="2020"/>
    <n v="21"/>
    <x v="20"/>
    <s v="2"/>
    <n v="202"/>
    <n v="812"/>
    <x v="2"/>
    <s v="MAP"/>
    <x v="0"/>
    <n v="112"/>
    <x v="2"/>
    <n v="135"/>
    <x v="1"/>
    <n v="0"/>
    <n v="7.5"/>
    <n v="0"/>
    <n v="6.6"/>
    <n v="7"/>
    <n v="2"/>
    <n v="2"/>
    <n v="4"/>
    <n v="6"/>
    <n v="3.721281156381067"/>
    <n v="5"/>
    <n v="65"/>
    <n v="737"/>
    <n v="150"/>
    <n v="106"/>
    <n v="5.5466778756591211"/>
    <n v="6.1993418010000001"/>
    <m/>
    <m/>
    <n v="2"/>
    <n v="2.1"/>
    <n v="59.56137434"/>
    <n v="45.94"/>
    <n v="0.5"/>
    <n v="2.1"/>
    <n v="183.93341799999999"/>
    <n v="82.66"/>
    <m/>
    <m/>
    <m/>
    <m/>
    <m/>
    <m/>
    <m/>
    <m/>
    <m/>
    <m/>
    <m/>
    <m/>
    <m/>
    <m/>
    <n v="8.6999999999999993"/>
    <n v="0.15"/>
    <n v="12"/>
    <n v="59.1"/>
    <n v="40"/>
    <n v="4.5"/>
    <n v="34.484999999999999"/>
    <n v="35.083005780346816"/>
    <n v="2104.9803468208088"/>
    <n v="2364.2756531791902"/>
    <n v="2.36"/>
    <m/>
    <m/>
    <m/>
    <m/>
    <m/>
    <m/>
    <m/>
    <m/>
    <m/>
    <m/>
    <m/>
    <m/>
    <m/>
    <m/>
    <m/>
    <m/>
    <m/>
    <m/>
    <m/>
    <m/>
    <m/>
    <m/>
    <m/>
    <m/>
    <m/>
    <m/>
    <m/>
    <m/>
    <n v="1.49"/>
    <n v="0.34799999999999998"/>
    <n v="0.31"/>
    <n v="0.114"/>
    <n v="31.364207167630052"/>
    <n v="7.3253316069364134"/>
    <n v="6.5254390751445071"/>
    <n v="2.3996775953757221"/>
    <n v="35.213450774566468"/>
    <n v="8.2243495768786108"/>
    <n v="7.3262884161849691"/>
    <n v="2.6941834820809243"/>
    <n v="0.31351514246882328"/>
    <n v="0.13972731187357476"/>
    <n v="8.341301134660668"/>
    <m/>
    <m/>
    <m/>
    <m/>
    <m/>
  </r>
  <r>
    <n v="2020"/>
    <n v="21"/>
    <x v="20"/>
    <s v="2"/>
    <n v="203"/>
    <n v="813"/>
    <x v="0"/>
    <s v="MAP_ES"/>
    <x v="0"/>
    <n v="112"/>
    <x v="0"/>
    <n v="45"/>
    <x v="0"/>
    <n v="11"/>
    <n v="7.5"/>
    <n v="0"/>
    <n v="6.6"/>
    <n v="7"/>
    <n v="2"/>
    <n v="2"/>
    <n v="4"/>
    <n v="6"/>
    <n v="3.721281156381067"/>
    <n v="5"/>
    <n v="65"/>
    <n v="737"/>
    <n v="150"/>
    <n v="106"/>
    <n v="5.5466778756591211"/>
    <n v="6.1993418010000001"/>
    <m/>
    <m/>
    <n v="2"/>
    <n v="2.1"/>
    <n v="59.56137434"/>
    <n v="45.94"/>
    <n v="0.5"/>
    <n v="2.1"/>
    <n v="183.93341799999999"/>
    <n v="82.66"/>
    <m/>
    <m/>
    <m/>
    <m/>
    <m/>
    <m/>
    <m/>
    <m/>
    <m/>
    <m/>
    <m/>
    <m/>
    <m/>
    <m/>
    <n v="5.55"/>
    <n v="0.15"/>
    <n v="12"/>
    <n v="59.5"/>
    <n v="40"/>
    <n v="4.5"/>
    <n v="21.779999999999998"/>
    <n v="22.157687861271675"/>
    <n v="1329.4612716763006"/>
    <n v="1493.2267283236995"/>
    <n v="1.49"/>
    <m/>
    <m/>
    <m/>
    <m/>
    <m/>
    <m/>
    <m/>
    <m/>
    <m/>
    <m/>
    <m/>
    <m/>
    <m/>
    <m/>
    <m/>
    <m/>
    <m/>
    <m/>
    <m/>
    <m/>
    <m/>
    <m/>
    <m/>
    <m/>
    <m/>
    <m/>
    <m/>
    <m/>
    <n v="1.42"/>
    <n v="0.33700000000000002"/>
    <n v="0.34"/>
    <n v="0.12"/>
    <n v="18.878350057803466"/>
    <n v="4.4802844855491335"/>
    <n v="4.5201683236994228"/>
    <n v="1.5953535260115606"/>
    <n v="21.195238473988436"/>
    <n v="5.030137581502891"/>
    <n v="5.0749162543352613"/>
    <n v="1.7911469132947975"/>
    <n v="0.18870710094202575"/>
    <n v="0.25637806225804743"/>
    <n v="5.6672606294155434"/>
    <m/>
    <m/>
    <n v="0.16283153757225433"/>
    <n v="-16.25211560693641"/>
    <m/>
  </r>
  <r>
    <n v="2020"/>
    <n v="21"/>
    <x v="20"/>
    <s v="2"/>
    <n v="204"/>
    <n v="814"/>
    <x v="5"/>
    <s v="MAP_AS"/>
    <x v="0"/>
    <n v="112"/>
    <x v="0"/>
    <n v="45"/>
    <x v="0"/>
    <n v="11"/>
    <n v="7.5"/>
    <n v="0"/>
    <n v="6.6"/>
    <n v="7"/>
    <n v="2"/>
    <n v="2"/>
    <n v="4"/>
    <n v="6"/>
    <n v="3.721281156381067"/>
    <n v="5"/>
    <n v="65"/>
    <n v="737"/>
    <n v="150"/>
    <n v="106"/>
    <n v="5.5466778756591211"/>
    <n v="6.1993418010000001"/>
    <m/>
    <m/>
    <n v="2"/>
    <n v="2.1"/>
    <n v="59.56137434"/>
    <n v="45.94"/>
    <n v="0.5"/>
    <n v="2.1"/>
    <n v="183.93341799999999"/>
    <n v="82.66"/>
    <m/>
    <m/>
    <m/>
    <m/>
    <m/>
    <m/>
    <m/>
    <m/>
    <m/>
    <m/>
    <m/>
    <m/>
    <m/>
    <m/>
    <n v="4.8"/>
    <n v="0.15"/>
    <n v="12.5"/>
    <n v="58.6"/>
    <n v="40"/>
    <n v="4.5"/>
    <n v="18.754999999999999"/>
    <n v="18.971820809248555"/>
    <n v="1138.3092485549132"/>
    <n v="1278.5282514450864"/>
    <n v="1.28"/>
    <m/>
    <m/>
    <m/>
    <m/>
    <m/>
    <m/>
    <m/>
    <m/>
    <m/>
    <m/>
    <m/>
    <m/>
    <m/>
    <m/>
    <m/>
    <m/>
    <m/>
    <m/>
    <m/>
    <m/>
    <m/>
    <m/>
    <m/>
    <m/>
    <m/>
    <m/>
    <m/>
    <m/>
    <n v="1.41"/>
    <n v="0.28899999999999998"/>
    <n v="0.3"/>
    <n v="0.11700000000000001"/>
    <n v="16.050160404624275"/>
    <n v="3.289713728323699"/>
    <n v="3.4149277456647398"/>
    <n v="1.3318218208092485"/>
    <n v="18.019952817919073"/>
    <n v="3.6934513222543348"/>
    <n v="3.8340325144508669"/>
    <n v="1.4952726806358381"/>
    <n v="0.16043664993695655"/>
    <n v="0.18824930286719341"/>
    <n v="0.89618336544636401"/>
    <m/>
    <m/>
    <n v="0.13593388005780346"/>
    <n v="-35.770158959537596"/>
    <m/>
  </r>
  <r>
    <n v="2020"/>
    <n v="21"/>
    <x v="20"/>
    <s v="2"/>
    <n v="205"/>
    <n v="815"/>
    <x v="1"/>
    <s v="MAP"/>
    <x v="0"/>
    <n v="112"/>
    <x v="1"/>
    <n v="90"/>
    <x v="1"/>
    <n v="0"/>
    <n v="7.5"/>
    <n v="0"/>
    <n v="6.6"/>
    <n v="7"/>
    <n v="2"/>
    <n v="2"/>
    <n v="4"/>
    <n v="6"/>
    <n v="3.721281156381067"/>
    <n v="5"/>
    <n v="65"/>
    <n v="737"/>
    <n v="150"/>
    <n v="106"/>
    <n v="5.5466778756591211"/>
    <n v="6.1993418010000001"/>
    <m/>
    <m/>
    <n v="2"/>
    <n v="2.1"/>
    <n v="59.56137434"/>
    <n v="45.94"/>
    <n v="0.5"/>
    <n v="2.1"/>
    <n v="183.93341799999999"/>
    <n v="82.66"/>
    <m/>
    <m/>
    <m/>
    <m/>
    <m/>
    <m/>
    <m/>
    <m/>
    <m/>
    <m/>
    <m/>
    <m/>
    <m/>
    <m/>
    <n v="3.8"/>
    <n v="0.15"/>
    <n v="12.1"/>
    <n v="58"/>
    <n v="40"/>
    <n v="4.5"/>
    <n v="14.721666666666666"/>
    <n v="14.95993641618497"/>
    <n v="897.59618497109818"/>
    <n v="1008.1637150289016"/>
    <n v="1.01"/>
    <m/>
    <m/>
    <m/>
    <m/>
    <m/>
    <m/>
    <m/>
    <m/>
    <m/>
    <m/>
    <m/>
    <m/>
    <m/>
    <m/>
    <m/>
    <m/>
    <m/>
    <m/>
    <m/>
    <m/>
    <m/>
    <m/>
    <m/>
    <m/>
    <m/>
    <m/>
    <m/>
    <m/>
    <n v="1.32"/>
    <n v="0.39100000000000001"/>
    <n v="0.36"/>
    <n v="0.115"/>
    <n v="11.848269641618495"/>
    <n v="3.5096010832369942"/>
    <n v="3.2313462658959535"/>
    <n v="1.0322356127167629"/>
    <n v="13.302375461271675"/>
    <n v="3.9403248525433527"/>
    <n v="3.6279205803468204"/>
    <n v="1.1589190742774564"/>
    <n v="0.11843474712585061"/>
    <n v="0.1004160258038571"/>
    <n v="-2.555958721901094"/>
    <m/>
    <m/>
    <m/>
    <m/>
    <m/>
  </r>
  <r>
    <n v="2020"/>
    <n v="21"/>
    <x v="20"/>
    <s v="2"/>
    <n v="206"/>
    <n v="816"/>
    <x v="3"/>
    <s v="MESZ"/>
    <x v="0"/>
    <n v="112"/>
    <x v="0"/>
    <n v="45"/>
    <x v="0"/>
    <n v="11"/>
    <n v="7.5"/>
    <n v="0"/>
    <n v="6.6"/>
    <n v="7"/>
    <n v="2"/>
    <n v="2"/>
    <n v="4"/>
    <n v="6"/>
    <n v="3.721281156381067"/>
    <n v="5"/>
    <n v="65"/>
    <n v="737"/>
    <n v="150"/>
    <n v="106"/>
    <n v="5.5466778756591211"/>
    <n v="6.1993418010000001"/>
    <m/>
    <m/>
    <n v="2"/>
    <n v="2.1"/>
    <n v="59.56137434"/>
    <n v="45.94"/>
    <n v="0.5"/>
    <n v="2.1"/>
    <n v="183.93341799999999"/>
    <n v="82.66"/>
    <m/>
    <m/>
    <m/>
    <m/>
    <m/>
    <m/>
    <m/>
    <m/>
    <m/>
    <m/>
    <m/>
    <m/>
    <m/>
    <m/>
    <n v="4.8"/>
    <n v="0.15"/>
    <n v="12"/>
    <n v="58.7"/>
    <n v="40"/>
    <n v="4.5"/>
    <n v="18.754999999999999"/>
    <n v="19.080231213872832"/>
    <n v="1144.81387283237"/>
    <n v="1285.83412716763"/>
    <n v="1.29"/>
    <m/>
    <m/>
    <m/>
    <m/>
    <m/>
    <m/>
    <m/>
    <m/>
    <m/>
    <m/>
    <m/>
    <m/>
    <m/>
    <m/>
    <m/>
    <m/>
    <m/>
    <m/>
    <m/>
    <m/>
    <m/>
    <m/>
    <m/>
    <m/>
    <m/>
    <m/>
    <m/>
    <m/>
    <n v="1.38"/>
    <n v="0.29499999999999998"/>
    <n v="0.31"/>
    <n v="0.11799999999999999"/>
    <n v="15.798431445086704"/>
    <n v="3.3772009248554911"/>
    <n v="3.5489230057803467"/>
    <n v="1.3508803699421963"/>
    <n v="17.737329849710981"/>
    <n v="3.7916755838150284"/>
    <n v="3.9844726473988437"/>
    <n v="1.5166702335260112"/>
    <n v="0.15792037907472345"/>
    <n v="0.19325563628007281"/>
    <n v="1.0585361592806648"/>
    <m/>
    <m/>
    <n v="0.13787911213872828"/>
    <n v="-35.105988439306365"/>
    <m/>
  </r>
  <r>
    <n v="2020"/>
    <n v="21"/>
    <x v="20"/>
    <s v="2"/>
    <n v="207"/>
    <n v="817"/>
    <x v="7"/>
    <s v="Urea"/>
    <x v="0"/>
    <n v="112"/>
    <x v="3"/>
    <n v="0"/>
    <x v="1"/>
    <n v="0"/>
    <n v="7.5"/>
    <n v="0"/>
    <n v="6.6"/>
    <n v="7"/>
    <n v="2"/>
    <n v="2"/>
    <n v="4"/>
    <n v="6"/>
    <n v="3.721281156381067"/>
    <n v="5"/>
    <n v="65"/>
    <n v="737"/>
    <n v="150"/>
    <n v="106"/>
    <n v="5.5466778756591211"/>
    <n v="6.1993418010000001"/>
    <m/>
    <m/>
    <n v="2"/>
    <n v="2.1"/>
    <n v="59.56137434"/>
    <n v="45.94"/>
    <n v="0.5"/>
    <n v="2.1"/>
    <n v="183.93341799999999"/>
    <n v="82.66"/>
    <m/>
    <m/>
    <m/>
    <m/>
    <m/>
    <m/>
    <m/>
    <m/>
    <m/>
    <m/>
    <m/>
    <m/>
    <m/>
    <m/>
    <n v="4.5"/>
    <n v="0.15"/>
    <n v="12.5"/>
    <n v="60.6"/>
    <n v="40"/>
    <n v="4.5"/>
    <n v="17.544999999999998"/>
    <n v="17.747832369942195"/>
    <n v="1064.8699421965316"/>
    <n v="1196.0425578034678"/>
    <n v="1.2"/>
    <m/>
    <m/>
    <m/>
    <m/>
    <m/>
    <m/>
    <m/>
    <m/>
    <m/>
    <m/>
    <m/>
    <m/>
    <m/>
    <m/>
    <m/>
    <m/>
    <m/>
    <m/>
    <m/>
    <m/>
    <m/>
    <m/>
    <m/>
    <m/>
    <m/>
    <m/>
    <m/>
    <m/>
    <n v="1.8"/>
    <n v="0.23200000000000001"/>
    <n v="0.28999999999999998"/>
    <n v="0.14299999999999999"/>
    <n v="19.167658959537572"/>
    <n v="2.4704982658959533"/>
    <n v="3.0881228323699417"/>
    <n v="1.5227640173410399"/>
    <n v="21.520053468208094"/>
    <n v="2.7736957803468205"/>
    <n v="3.4671197254335251"/>
    <n v="1.709648692196531"/>
    <n v="0.1915990191422817"/>
    <m/>
    <m/>
    <m/>
    <m/>
    <m/>
    <m/>
    <m/>
  </r>
  <r>
    <n v="2020"/>
    <n v="21"/>
    <x v="20"/>
    <s v="2"/>
    <n v="208"/>
    <n v="818"/>
    <x v="8"/>
    <s v="MES10"/>
    <x v="0"/>
    <n v="112"/>
    <x v="0"/>
    <n v="45"/>
    <x v="0"/>
    <n v="11"/>
    <n v="7.5"/>
    <n v="0"/>
    <n v="6.6"/>
    <n v="7"/>
    <n v="2"/>
    <n v="2"/>
    <n v="4"/>
    <n v="6"/>
    <n v="3.721281156381067"/>
    <n v="5"/>
    <n v="65"/>
    <n v="737"/>
    <n v="150"/>
    <n v="106"/>
    <n v="5.5466778756591211"/>
    <n v="6.1993418010000001"/>
    <m/>
    <m/>
    <n v="2"/>
    <n v="2.1"/>
    <n v="59.56137434"/>
    <n v="45.94"/>
    <n v="0.5"/>
    <n v="2.1"/>
    <n v="183.93341799999999"/>
    <n v="82.66"/>
    <m/>
    <m/>
    <m/>
    <m/>
    <m/>
    <m/>
    <m/>
    <m/>
    <m/>
    <m/>
    <m/>
    <m/>
    <m/>
    <m/>
    <n v="6.2"/>
    <n v="0.15"/>
    <n v="12"/>
    <n v="58.6"/>
    <n v="40"/>
    <n v="4.5"/>
    <n v="24.401666666666664"/>
    <n v="24.824816955684003"/>
    <n v="1489.4890173410402"/>
    <n v="1672.9669826589593"/>
    <n v="1.67"/>
    <m/>
    <m/>
    <m/>
    <m/>
    <m/>
    <m/>
    <m/>
    <m/>
    <m/>
    <m/>
    <m/>
    <m/>
    <m/>
    <m/>
    <m/>
    <m/>
    <m/>
    <m/>
    <m/>
    <m/>
    <m/>
    <m/>
    <m/>
    <m/>
    <m/>
    <m/>
    <m/>
    <m/>
    <n v="1.26"/>
    <n v="0.245"/>
    <n v="0.28000000000000003"/>
    <n v="0.107"/>
    <n v="18.767561618497105"/>
    <n v="3.6492480924855482"/>
    <n v="4.1705692485549131"/>
    <n v="1.5937532485549128"/>
    <n v="21.070853271676295"/>
    <n v="4.0971103583815012"/>
    <n v="4.6824118381502888"/>
    <n v="1.7893502381502884"/>
    <n v="0.18759966490363356"/>
    <n v="0.20882315791954642"/>
    <n v="9.6614885035324285"/>
    <m/>
    <m/>
    <n v="0.16266820346820804"/>
    <n v="8.7907514450845076E-2"/>
    <m/>
  </r>
  <r>
    <n v="2020"/>
    <n v="21"/>
    <x v="20"/>
    <s v="2"/>
    <n v="209"/>
    <n v="819"/>
    <x v="9"/>
    <s v="MAP_AS"/>
    <x v="0"/>
    <n v="112"/>
    <x v="0"/>
    <n v="45"/>
    <x v="2"/>
    <n v="45"/>
    <n v="7.5"/>
    <n v="0"/>
    <n v="6.6"/>
    <n v="7"/>
    <n v="2"/>
    <n v="2"/>
    <n v="4"/>
    <n v="6"/>
    <n v="3.721281156381067"/>
    <n v="5"/>
    <n v="65"/>
    <n v="737"/>
    <n v="150"/>
    <n v="106"/>
    <n v="5.5466778756591211"/>
    <n v="6.1993418010000001"/>
    <m/>
    <m/>
    <n v="2"/>
    <n v="2.1"/>
    <n v="59.56137434"/>
    <n v="45.94"/>
    <n v="0.5"/>
    <n v="2.1"/>
    <n v="183.93341799999999"/>
    <n v="82.66"/>
    <m/>
    <m/>
    <m/>
    <m/>
    <m/>
    <m/>
    <m/>
    <m/>
    <m/>
    <m/>
    <m/>
    <m/>
    <m/>
    <m/>
    <n v="6.35"/>
    <n v="0.15"/>
    <n v="12.2"/>
    <n v="58.9"/>
    <n v="40"/>
    <n v="4.5"/>
    <n v="25.006666666666664"/>
    <n v="25.382489402697491"/>
    <n v="1522.9493641618494"/>
    <n v="1710.5490358381501"/>
    <n v="1.71"/>
    <m/>
    <m/>
    <m/>
    <m/>
    <m/>
    <m/>
    <m/>
    <m/>
    <m/>
    <m/>
    <m/>
    <m/>
    <m/>
    <m/>
    <m/>
    <m/>
    <m/>
    <m/>
    <m/>
    <m/>
    <m/>
    <m/>
    <m/>
    <m/>
    <m/>
    <m/>
    <m/>
    <m/>
    <n v="1.37"/>
    <n v="0.27200000000000002"/>
    <n v="0.3"/>
    <n v="0.108"/>
    <n v="20.864406289017339"/>
    <n v="4.1424222705202309"/>
    <n v="4.5688480924855481"/>
    <n v="1.6447853132947974"/>
    <n v="23.425037969942192"/>
    <n v="4.6508104582658953"/>
    <n v="5.1295703583815015"/>
    <n v="1.8466453290173408"/>
    <n v="0.20855962579470994"/>
    <n v="0.23704436586472452"/>
    <n v="10.496645240847778"/>
    <m/>
    <m/>
    <n v="4.1036562867052019E-2"/>
    <n v="0.85664524084777949"/>
    <m/>
  </r>
  <r>
    <n v="2020"/>
    <n v="21"/>
    <x v="20"/>
    <s v="2"/>
    <n v="210"/>
    <n v="820"/>
    <x v="4"/>
    <s v="Check"/>
    <x v="1"/>
    <n v="0"/>
    <x v="3"/>
    <n v="0"/>
    <x v="1"/>
    <n v="0"/>
    <n v="7.5"/>
    <n v="0"/>
    <n v="6.6"/>
    <n v="7"/>
    <n v="2"/>
    <n v="2"/>
    <n v="4"/>
    <n v="6"/>
    <n v="3.721281156381067"/>
    <n v="5"/>
    <n v="65"/>
    <n v="737"/>
    <n v="150"/>
    <n v="106"/>
    <n v="5.5466778756591211"/>
    <n v="6.1993418010000001"/>
    <m/>
    <m/>
    <n v="2"/>
    <n v="2.1"/>
    <n v="59.56137434"/>
    <n v="45.94"/>
    <n v="0.5"/>
    <n v="2.1"/>
    <n v="183.93341799999999"/>
    <n v="82.66"/>
    <m/>
    <m/>
    <m/>
    <m/>
    <m/>
    <m/>
    <m/>
    <m/>
    <m/>
    <m/>
    <m/>
    <m/>
    <m/>
    <m/>
    <n v="1.95"/>
    <n v="0.15"/>
    <n v="12.1"/>
    <n v="58.7"/>
    <n v="40"/>
    <n v="4.5"/>
    <n v="7.2600000000000007"/>
    <n v="7.3775028901734103"/>
    <n v="442.65017341040459"/>
    <n v="497.17662658959534"/>
    <n v="0.5"/>
    <m/>
    <m/>
    <m/>
    <m/>
    <m/>
    <m/>
    <m/>
    <m/>
    <m/>
    <m/>
    <m/>
    <m/>
    <m/>
    <m/>
    <m/>
    <m/>
    <m/>
    <m/>
    <m/>
    <m/>
    <m/>
    <m/>
    <m/>
    <m/>
    <m/>
    <m/>
    <m/>
    <m/>
    <n v="1.26"/>
    <n v="0.28399999999999997"/>
    <n v="0.3"/>
    <n v="0.11"/>
    <n v="5.5773921849710977"/>
    <n v="1.257126492485549"/>
    <n v="1.3279505202312138"/>
    <n v="0.48691519075144507"/>
    <n v="6.2618903167630053"/>
    <n v="1.4114101983815028"/>
    <n v="1.4909262658959537"/>
    <n v="0.54667296416184974"/>
    <m/>
    <m/>
    <m/>
    <m/>
    <m/>
    <m/>
    <m/>
    <m/>
  </r>
  <r>
    <n v="2020"/>
    <n v="21"/>
    <x v="20"/>
    <s v="3"/>
    <n v="301"/>
    <n v="821"/>
    <x v="7"/>
    <s v="Urea"/>
    <x v="0"/>
    <n v="112"/>
    <x v="3"/>
    <n v="0"/>
    <x v="1"/>
    <n v="0"/>
    <n v="7.5"/>
    <n v="0"/>
    <n v="6.4"/>
    <n v="6.9"/>
    <n v="1.9"/>
    <n v="2"/>
    <n v="4"/>
    <n v="5"/>
    <n v="3.786093019772319"/>
    <n v="4.87"/>
    <n v="89"/>
    <n v="683"/>
    <n v="191"/>
    <n v="144"/>
    <n v="5.840724900803048"/>
    <n v="5.32527068"/>
    <m/>
    <m/>
    <n v="3.1"/>
    <n v="3.2"/>
    <n v="23.156354579999999"/>
    <n v="52.34"/>
    <n v="0.5"/>
    <n v="2.5"/>
    <n v="132.2596432"/>
    <n v="76.900000000000006"/>
    <m/>
    <m/>
    <m/>
    <m/>
    <m/>
    <m/>
    <m/>
    <m/>
    <m/>
    <m/>
    <m/>
    <m/>
    <m/>
    <m/>
    <n v="4.75"/>
    <n v="0.15"/>
    <n v="12.1"/>
    <n v="60.8"/>
    <n v="40"/>
    <n v="4.5"/>
    <n v="18.553333333333331"/>
    <n v="18.853618497109828"/>
    <n v="1131.2171098265896"/>
    <n v="1270.5624901734104"/>
    <n v="1.27"/>
    <m/>
    <m/>
    <m/>
    <m/>
    <m/>
    <m/>
    <m/>
    <m/>
    <m/>
    <m/>
    <m/>
    <m/>
    <m/>
    <m/>
    <m/>
    <m/>
    <m/>
    <m/>
    <m/>
    <m/>
    <m/>
    <m/>
    <m/>
    <m/>
    <m/>
    <m/>
    <m/>
    <m/>
    <n v="1.78"/>
    <n v="0.22900000000000001"/>
    <n v="0.28999999999999998"/>
    <n v="0.14399999999999999"/>
    <n v="20.135664554913294"/>
    <n v="2.59048718150289"/>
    <n v="3.2805296184971096"/>
    <n v="1.628952638150289"/>
    <n v="22.606859750289015"/>
    <n v="2.9084106083236994"/>
    <n v="3.6831400716762999"/>
    <n v="1.82886955283237"/>
    <n v="0.20127515763106368"/>
    <m/>
    <m/>
    <m/>
    <m/>
    <m/>
    <m/>
    <m/>
  </r>
  <r>
    <n v="2020"/>
    <n v="21"/>
    <x v="20"/>
    <s v="3"/>
    <n v="302"/>
    <n v="822"/>
    <x v="4"/>
    <s v="Check"/>
    <x v="1"/>
    <n v="0"/>
    <x v="3"/>
    <n v="0"/>
    <x v="1"/>
    <n v="0"/>
    <n v="7.5"/>
    <n v="0"/>
    <n v="6.4"/>
    <n v="6.9"/>
    <n v="1.9"/>
    <n v="2"/>
    <n v="4"/>
    <n v="5"/>
    <n v="3.786093019772319"/>
    <n v="4.87"/>
    <n v="89"/>
    <n v="683"/>
    <n v="191"/>
    <n v="144"/>
    <n v="5.840724900803048"/>
    <n v="5.32527068"/>
    <m/>
    <m/>
    <n v="3.1"/>
    <n v="3.2"/>
    <n v="23.156354579999999"/>
    <n v="52.34"/>
    <n v="0.5"/>
    <n v="2.5"/>
    <n v="132.2596432"/>
    <n v="76.900000000000006"/>
    <m/>
    <m/>
    <m/>
    <m/>
    <m/>
    <m/>
    <m/>
    <m/>
    <m/>
    <m/>
    <m/>
    <m/>
    <m/>
    <m/>
    <n v="2.9"/>
    <n v="0.15"/>
    <n v="12.6"/>
    <n v="59.2"/>
    <n v="40"/>
    <n v="4.5"/>
    <n v="11.091666666666667"/>
    <n v="11.207071290944125"/>
    <n v="672.42427745664747"/>
    <n v="755.25472254335273"/>
    <n v="0.75"/>
    <m/>
    <m/>
    <m/>
    <m/>
    <m/>
    <m/>
    <m/>
    <m/>
    <m/>
    <m/>
    <m/>
    <m/>
    <m/>
    <m/>
    <m/>
    <m/>
    <m/>
    <m/>
    <m/>
    <m/>
    <m/>
    <m/>
    <m/>
    <m/>
    <m/>
    <m/>
    <m/>
    <m/>
    <n v="1.35"/>
    <n v="0.23599999999999999"/>
    <n v="0.26"/>
    <n v="0.114"/>
    <n v="9.0777277456647418"/>
    <n v="1.5869212947976878"/>
    <n v="1.7483031213872833"/>
    <n v="0.76656367630057809"/>
    <n v="10.19181251445087"/>
    <n v="1.7816798173410404"/>
    <n v="1.9628675953757226"/>
    <n v="0.86064194566473984"/>
    <m/>
    <m/>
    <m/>
    <m/>
    <m/>
    <m/>
    <m/>
    <m/>
  </r>
  <r>
    <n v="2020"/>
    <n v="21"/>
    <x v="20"/>
    <s v="3"/>
    <n v="303"/>
    <n v="823"/>
    <x v="5"/>
    <s v="MAP_AS"/>
    <x v="0"/>
    <n v="112"/>
    <x v="0"/>
    <n v="45"/>
    <x v="0"/>
    <n v="11"/>
    <n v="7.5"/>
    <n v="0"/>
    <n v="6.4"/>
    <n v="6.9"/>
    <n v="1.9"/>
    <n v="2"/>
    <n v="4"/>
    <n v="5"/>
    <n v="3.786093019772319"/>
    <n v="4.87"/>
    <n v="89"/>
    <n v="683"/>
    <n v="191"/>
    <n v="144"/>
    <n v="5.840724900803048"/>
    <n v="5.32527068"/>
    <m/>
    <m/>
    <n v="3.1"/>
    <n v="3.2"/>
    <n v="23.156354579999999"/>
    <n v="52.34"/>
    <n v="0.5"/>
    <n v="2.5"/>
    <n v="132.2596432"/>
    <n v="76.900000000000006"/>
    <m/>
    <m/>
    <m/>
    <m/>
    <m/>
    <m/>
    <m/>
    <m/>
    <m/>
    <m/>
    <m/>
    <m/>
    <m/>
    <m/>
    <n v="4.4000000000000004"/>
    <n v="0.15"/>
    <n v="12.3"/>
    <n v="59.4"/>
    <n v="40"/>
    <n v="4.5"/>
    <n v="17.141666666666666"/>
    <n v="17.379470134874758"/>
    <n v="1042.7682080924856"/>
    <n v="1171.2182919075144"/>
    <n v="1.17"/>
    <m/>
    <m/>
    <m/>
    <m/>
    <m/>
    <m/>
    <m/>
    <m/>
    <m/>
    <m/>
    <m/>
    <m/>
    <m/>
    <m/>
    <m/>
    <m/>
    <m/>
    <m/>
    <m/>
    <m/>
    <m/>
    <m/>
    <m/>
    <m/>
    <m/>
    <m/>
    <m/>
    <m/>
    <n v="1.5"/>
    <n v="0.24299999999999999"/>
    <n v="0.28999999999999998"/>
    <n v="0.216"/>
    <n v="15.641523121387284"/>
    <n v="2.5339267456647399"/>
    <n v="3.0240278034682078"/>
    <n v="2.2523793294797687"/>
    <n v="17.561164595375722"/>
    <n v="2.8449086644508665"/>
    <n v="3.3951584884393062"/>
    <n v="2.5288077017341037"/>
    <n v="0.15635193083701573"/>
    <n v="0.145000441613194"/>
    <n v="-1.4884824020552363"/>
    <m/>
    <m/>
    <n v="0.2298916092485549"/>
    <n v="-45.525609826589601"/>
    <m/>
  </r>
  <r>
    <n v="2020"/>
    <n v="21"/>
    <x v="20"/>
    <s v="3"/>
    <n v="304"/>
    <n v="824"/>
    <x v="6"/>
    <s v="MAP"/>
    <x v="0"/>
    <n v="112"/>
    <x v="0"/>
    <n v="45"/>
    <x v="1"/>
    <n v="0"/>
    <n v="7.5"/>
    <n v="0"/>
    <n v="6.4"/>
    <n v="6.9"/>
    <n v="1.9"/>
    <n v="2"/>
    <n v="4"/>
    <n v="5"/>
    <n v="3.786093019772319"/>
    <n v="4.87"/>
    <n v="89"/>
    <n v="683"/>
    <n v="191"/>
    <n v="144"/>
    <n v="5.840724900803048"/>
    <n v="5.32527068"/>
    <m/>
    <m/>
    <n v="3.1"/>
    <n v="3.2"/>
    <n v="23.156354579999999"/>
    <n v="52.34"/>
    <n v="0.5"/>
    <n v="2.5"/>
    <n v="132.2596432"/>
    <n v="76.900000000000006"/>
    <m/>
    <m/>
    <m/>
    <m/>
    <m/>
    <m/>
    <m/>
    <m/>
    <m/>
    <m/>
    <m/>
    <m/>
    <m/>
    <m/>
    <n v="5.2"/>
    <n v="0.15"/>
    <n v="11.9"/>
    <n v="59.6"/>
    <n v="40"/>
    <n v="4.5"/>
    <n v="20.368333333333332"/>
    <n v="20.745088631984583"/>
    <n v="1244.705317919075"/>
    <n v="1398.0303820809247"/>
    <n v="1.4"/>
    <m/>
    <m/>
    <m/>
    <m/>
    <m/>
    <m/>
    <m/>
    <m/>
    <m/>
    <m/>
    <m/>
    <m/>
    <m/>
    <m/>
    <m/>
    <m/>
    <m/>
    <m/>
    <m/>
    <m/>
    <m/>
    <m/>
    <m/>
    <m/>
    <m/>
    <m/>
    <m/>
    <m/>
    <n v="1.51"/>
    <n v="0.25700000000000001"/>
    <n v="0.28000000000000003"/>
    <n v="0.124"/>
    <n v="18.795050300578033"/>
    <n v="3.1988926670520232"/>
    <n v="3.4851748901734108"/>
    <n v="1.543434594219653"/>
    <n v="21.101715564739884"/>
    <n v="3.5914840398265899"/>
    <n v="3.9129008994219658"/>
    <n v="1.7328561126011559"/>
    <n v="0.18787444047927052"/>
    <n v="0.18305219367108"/>
    <n v="3.5517862684649923"/>
    <m/>
    <m/>
    <m/>
    <m/>
    <m/>
  </r>
  <r>
    <n v="2020"/>
    <n v="21"/>
    <x v="20"/>
    <s v="3"/>
    <n v="305"/>
    <n v="825"/>
    <x v="2"/>
    <s v="MAP"/>
    <x v="0"/>
    <n v="112"/>
    <x v="2"/>
    <n v="135"/>
    <x v="1"/>
    <n v="0"/>
    <n v="7.5"/>
    <n v="0"/>
    <n v="6.4"/>
    <n v="6.9"/>
    <n v="1.9"/>
    <n v="2"/>
    <n v="4"/>
    <n v="5"/>
    <n v="3.786093019772319"/>
    <n v="4.87"/>
    <n v="89"/>
    <n v="683"/>
    <n v="191"/>
    <n v="144"/>
    <n v="5.840724900803048"/>
    <n v="5.32527068"/>
    <m/>
    <m/>
    <n v="3.1"/>
    <n v="3.2"/>
    <n v="23.156354579999999"/>
    <n v="52.34"/>
    <n v="0.5"/>
    <n v="2.5"/>
    <n v="132.2596432"/>
    <n v="76.900000000000006"/>
    <m/>
    <m/>
    <m/>
    <m/>
    <m/>
    <m/>
    <m/>
    <m/>
    <m/>
    <m/>
    <m/>
    <m/>
    <m/>
    <m/>
    <n v="4.25"/>
    <n v="0.15"/>
    <n v="11.6"/>
    <n v="58.2"/>
    <n v="40"/>
    <n v="4.5"/>
    <n v="16.536666666666665"/>
    <n v="16.899899807321773"/>
    <n v="1013.9939884393063"/>
    <n v="1138.8996115606935"/>
    <n v="1.1399999999999999"/>
    <m/>
    <m/>
    <m/>
    <m/>
    <m/>
    <m/>
    <m/>
    <m/>
    <m/>
    <m/>
    <m/>
    <m/>
    <m/>
    <m/>
    <m/>
    <m/>
    <m/>
    <m/>
    <m/>
    <m/>
    <m/>
    <m/>
    <m/>
    <m/>
    <m/>
    <m/>
    <m/>
    <m/>
    <n v="1.33"/>
    <n v="0.36699999999999999"/>
    <n v="0.33"/>
    <n v="0.10299999999999999"/>
    <n v="13.486120046242776"/>
    <n v="3.7213579375722543"/>
    <n v="3.3461801618497109"/>
    <n v="1.0444138080924854"/>
    <n v="15.141234779190754"/>
    <n v="4.1780700480924855"/>
    <n v="3.7568477271676302"/>
    <n v="1.1725918663583812"/>
    <n v="0.13480662288231349"/>
    <n v="7.0983181245200228E-2"/>
    <n v="-0.735558432883752"/>
    <m/>
    <m/>
    <m/>
    <m/>
    <m/>
  </r>
  <r>
    <n v="2020"/>
    <n v="21"/>
    <x v="20"/>
    <s v="3"/>
    <n v="306"/>
    <n v="826"/>
    <x v="0"/>
    <s v="MAP_ES"/>
    <x v="0"/>
    <n v="112"/>
    <x v="0"/>
    <n v="45"/>
    <x v="0"/>
    <n v="11"/>
    <n v="7.5"/>
    <n v="0"/>
    <n v="6.4"/>
    <n v="6.9"/>
    <n v="1.9"/>
    <n v="2"/>
    <n v="4"/>
    <n v="5"/>
    <n v="3.786093019772319"/>
    <n v="4.87"/>
    <n v="89"/>
    <n v="683"/>
    <n v="191"/>
    <n v="144"/>
    <n v="5.840724900803048"/>
    <n v="5.32527068"/>
    <m/>
    <m/>
    <n v="3.1"/>
    <n v="3.2"/>
    <n v="23.156354579999999"/>
    <n v="52.34"/>
    <n v="0.5"/>
    <n v="2.5"/>
    <n v="132.2596432"/>
    <n v="76.900000000000006"/>
    <m/>
    <m/>
    <m/>
    <m/>
    <m/>
    <m/>
    <m/>
    <m/>
    <m/>
    <m/>
    <m/>
    <m/>
    <m/>
    <m/>
    <n v="5.55"/>
    <n v="0.15"/>
    <n v="11.8"/>
    <n v="58.5"/>
    <n v="40"/>
    <n v="4.5"/>
    <n v="21.779999999999998"/>
    <n v="22.208046242774564"/>
    <n v="1332.4827745664738"/>
    <n v="1496.6204254335257"/>
    <n v="1.5"/>
    <m/>
    <m/>
    <m/>
    <m/>
    <m/>
    <m/>
    <m/>
    <m/>
    <m/>
    <m/>
    <m/>
    <m/>
    <m/>
    <m/>
    <m/>
    <m/>
    <m/>
    <m/>
    <m/>
    <m/>
    <m/>
    <m/>
    <m/>
    <m/>
    <m/>
    <m/>
    <m/>
    <m/>
    <n v="1.32"/>
    <n v="0.27800000000000002"/>
    <n v="0.31"/>
    <n v="0.111"/>
    <n v="17.588772624277453"/>
    <n v="3.7043021132947977"/>
    <n v="4.1306966011560684"/>
    <n v="1.4790558797687861"/>
    <n v="19.747394719075142"/>
    <n v="4.158921009017341"/>
    <n v="4.6376457294797673"/>
    <n v="1.660576374104046"/>
    <n v="0.17581654545514089"/>
    <n v="0.21197354786021105"/>
    <n v="5.7426761207450152"/>
    <m/>
    <m/>
    <n v="0.15096148855491329"/>
    <n v="-15.943597687861297"/>
    <m/>
  </r>
  <r>
    <n v="2020"/>
    <n v="21"/>
    <x v="20"/>
    <s v="3"/>
    <n v="307"/>
    <n v="827"/>
    <x v="8"/>
    <s v="MES10"/>
    <x v="0"/>
    <n v="112"/>
    <x v="0"/>
    <n v="45"/>
    <x v="0"/>
    <n v="11"/>
    <n v="7.5"/>
    <n v="0"/>
    <n v="6.4"/>
    <n v="6.9"/>
    <n v="1.9"/>
    <n v="2"/>
    <n v="4"/>
    <n v="5"/>
    <n v="3.786093019772319"/>
    <n v="4.87"/>
    <n v="89"/>
    <n v="683"/>
    <n v="191"/>
    <n v="144"/>
    <n v="5.840724900803048"/>
    <n v="5.32527068"/>
    <m/>
    <m/>
    <n v="3.1"/>
    <n v="3.2"/>
    <n v="23.156354579999999"/>
    <n v="52.34"/>
    <n v="0.5"/>
    <n v="2.5"/>
    <n v="132.2596432"/>
    <n v="76.900000000000006"/>
    <m/>
    <m/>
    <m/>
    <m/>
    <m/>
    <m/>
    <m/>
    <m/>
    <m/>
    <m/>
    <m/>
    <m/>
    <m/>
    <m/>
    <n v="7.95"/>
    <n v="0.15"/>
    <n v="12.2"/>
    <n v="58.3"/>
    <n v="40"/>
    <n v="4.5"/>
    <n v="31.459999999999997"/>
    <n v="31.932809248554911"/>
    <n v="1915.9685549132946"/>
    <n v="2151.9810450867049"/>
    <n v="2.15"/>
    <m/>
    <m/>
    <m/>
    <m/>
    <m/>
    <m/>
    <m/>
    <m/>
    <m/>
    <m/>
    <m/>
    <m/>
    <m/>
    <m/>
    <m/>
    <m/>
    <m/>
    <m/>
    <m/>
    <m/>
    <m/>
    <m/>
    <m/>
    <m/>
    <m/>
    <m/>
    <m/>
    <m/>
    <n v="1.33"/>
    <n v="0.27800000000000002"/>
    <n v="0.28999999999999998"/>
    <n v="0.10199999999999999"/>
    <n v="25.48238178034682"/>
    <n v="5.3263925826589595"/>
    <n v="5.556308809248554"/>
    <n v="1.9542879260115602"/>
    <n v="28.609764998843929"/>
    <n v="5.9800862178034686"/>
    <n v="6.2382194358381495"/>
    <n v="2.1941323532947972"/>
    <n v="0.25472069201722641"/>
    <n v="0.30479542394513093"/>
    <n v="20.306245446371218"/>
    <m/>
    <m/>
    <n v="0.19946657757225428"/>
    <n v="43.634640462427711"/>
    <m/>
  </r>
  <r>
    <n v="2020"/>
    <n v="21"/>
    <x v="20"/>
    <s v="3"/>
    <n v="308"/>
    <n v="828"/>
    <x v="3"/>
    <s v="MESZ"/>
    <x v="0"/>
    <n v="112"/>
    <x v="0"/>
    <n v="45"/>
    <x v="0"/>
    <n v="11"/>
    <n v="7.5"/>
    <n v="0"/>
    <n v="6.4"/>
    <n v="6.9"/>
    <n v="1.9"/>
    <n v="2"/>
    <n v="4"/>
    <n v="5"/>
    <n v="3.786093019772319"/>
    <n v="4.87"/>
    <n v="89"/>
    <n v="683"/>
    <n v="191"/>
    <n v="144"/>
    <n v="5.840724900803048"/>
    <n v="5.32527068"/>
    <m/>
    <m/>
    <n v="3.1"/>
    <n v="3.2"/>
    <n v="23.156354579999999"/>
    <n v="52.34"/>
    <n v="0.5"/>
    <n v="2.5"/>
    <n v="132.2596432"/>
    <n v="76.900000000000006"/>
    <m/>
    <m/>
    <m/>
    <m/>
    <m/>
    <m/>
    <m/>
    <m/>
    <m/>
    <m/>
    <m/>
    <m/>
    <m/>
    <m/>
    <n v="7.15"/>
    <n v="0.15"/>
    <n v="12.1"/>
    <n v="58.6"/>
    <n v="40"/>
    <n v="4.5"/>
    <n v="28.233333333333334"/>
    <n v="28.690289017341041"/>
    <n v="1721.4173410404624"/>
    <n v="1933.4646589595372"/>
    <n v="1.93"/>
    <m/>
    <m/>
    <m/>
    <m/>
    <m/>
    <m/>
    <m/>
    <m/>
    <m/>
    <m/>
    <m/>
    <m/>
    <m/>
    <m/>
    <m/>
    <m/>
    <m/>
    <m/>
    <m/>
    <m/>
    <m/>
    <m/>
    <m/>
    <m/>
    <m/>
    <m/>
    <m/>
    <m/>
    <n v="1.33"/>
    <n v="0.22700000000000001"/>
    <n v="0.25"/>
    <n v="9.8000000000000004E-2"/>
    <n v="22.89485063583815"/>
    <n v="3.9076173641618492"/>
    <n v="4.3035433526011557"/>
    <n v="1.686988994219653"/>
    <n v="25.704673213872834"/>
    <n v="4.3871885861271673"/>
    <n v="4.8317054913294797"/>
    <n v="1.894028552601156"/>
    <n v="0.22885585216722071"/>
    <n v="0.22360798094430007"/>
    <n v="15.450325754656383"/>
    <m/>
    <m/>
    <n v="0.17218441387283237"/>
    <n v="23.769514450867021"/>
    <m/>
  </r>
  <r>
    <n v="2020"/>
    <n v="21"/>
    <x v="20"/>
    <s v="3"/>
    <n v="309"/>
    <n v="829"/>
    <x v="1"/>
    <s v="MAP"/>
    <x v="0"/>
    <n v="112"/>
    <x v="1"/>
    <n v="90"/>
    <x v="1"/>
    <n v="0"/>
    <n v="7.5"/>
    <n v="0"/>
    <n v="6.4"/>
    <n v="6.9"/>
    <n v="1.9"/>
    <n v="2"/>
    <n v="4"/>
    <n v="5"/>
    <n v="3.786093019772319"/>
    <n v="4.87"/>
    <n v="89"/>
    <n v="683"/>
    <n v="191"/>
    <n v="144"/>
    <n v="5.840724900803048"/>
    <n v="5.32527068"/>
    <m/>
    <m/>
    <n v="3.1"/>
    <n v="3.2"/>
    <n v="23.156354579999999"/>
    <n v="52.34"/>
    <n v="0.5"/>
    <n v="2.5"/>
    <n v="132.2596432"/>
    <n v="76.900000000000006"/>
    <m/>
    <m/>
    <m/>
    <m/>
    <m/>
    <m/>
    <m/>
    <m/>
    <m/>
    <m/>
    <m/>
    <m/>
    <m/>
    <m/>
    <n v="8.6999999999999993"/>
    <n v="0.15"/>
    <n v="11.7"/>
    <n v="59.1"/>
    <n v="40"/>
    <n v="4.5"/>
    <n v="34.484999999999999"/>
    <n v="35.202606936416181"/>
    <n v="2112.156416184971"/>
    <n v="2372.3356838150289"/>
    <n v="2.37"/>
    <m/>
    <m/>
    <m/>
    <m/>
    <m/>
    <m/>
    <m/>
    <m/>
    <m/>
    <m/>
    <m/>
    <m/>
    <m/>
    <m/>
    <m/>
    <m/>
    <m/>
    <m/>
    <m/>
    <m/>
    <m/>
    <m/>
    <m/>
    <m/>
    <m/>
    <m/>
    <m/>
    <m/>
    <n v="1.42"/>
    <n v="0.30399999999999999"/>
    <n v="0.28999999999999998"/>
    <n v="0.10100000000000001"/>
    <n v="29.992621109826587"/>
    <n v="6.4209555052023113"/>
    <n v="6.1252536069364156"/>
    <n v="2.1332779803468207"/>
    <n v="33.673533700578034"/>
    <n v="7.208981862658959"/>
    <n v="6.8769892768786116"/>
    <n v="2.3950893688439305"/>
    <n v="0.29980483262351953"/>
    <n v="0.18371513411465237"/>
    <n v="12.601507597944765"/>
    <m/>
    <m/>
    <m/>
    <m/>
    <m/>
  </r>
  <r>
    <n v="2020"/>
    <n v="21"/>
    <x v="20"/>
    <s v="3"/>
    <n v="310"/>
    <n v="830"/>
    <x v="9"/>
    <s v="MAP_AS"/>
    <x v="0"/>
    <n v="112"/>
    <x v="0"/>
    <n v="45"/>
    <x v="2"/>
    <n v="45"/>
    <n v="7.5"/>
    <n v="0"/>
    <n v="6.4"/>
    <n v="6.9"/>
    <n v="1.9"/>
    <n v="2"/>
    <n v="4"/>
    <n v="5"/>
    <n v="3.786093019772319"/>
    <n v="4.87"/>
    <n v="89"/>
    <n v="683"/>
    <n v="191"/>
    <n v="144"/>
    <n v="5.840724900803048"/>
    <n v="5.32527068"/>
    <m/>
    <m/>
    <n v="3.1"/>
    <n v="3.2"/>
    <n v="23.156354579999999"/>
    <n v="52.34"/>
    <n v="0.5"/>
    <n v="2.5"/>
    <n v="132.2596432"/>
    <n v="76.900000000000006"/>
    <m/>
    <m/>
    <m/>
    <m/>
    <m/>
    <m/>
    <m/>
    <m/>
    <m/>
    <m/>
    <m/>
    <m/>
    <m/>
    <m/>
    <n v="4.8499999999999996"/>
    <n v="0.15"/>
    <n v="12"/>
    <n v="58.6"/>
    <n v="40"/>
    <n v="4.5"/>
    <n v="18.956666666666663"/>
    <n v="19.285394990366086"/>
    <n v="1157.1236994219653"/>
    <n v="1299.6603005780346"/>
    <n v="1.3"/>
    <m/>
    <m/>
    <m/>
    <m/>
    <m/>
    <m/>
    <m/>
    <m/>
    <m/>
    <m/>
    <m/>
    <m/>
    <m/>
    <m/>
    <m/>
    <m/>
    <m/>
    <m/>
    <m/>
    <m/>
    <m/>
    <m/>
    <m/>
    <m/>
    <m/>
    <m/>
    <m/>
    <m/>
    <n v="1.33"/>
    <n v="0.26500000000000001"/>
    <n v="0.28999999999999998"/>
    <n v="0.104"/>
    <n v="15.38974520231214"/>
    <n v="3.0663778034682081"/>
    <n v="3.3556587283236992"/>
    <n v="1.2034086473988439"/>
    <n v="17.27848665895954"/>
    <n v="3.4427059884393061"/>
    <n v="3.7674895722543353"/>
    <n v="1.3510997086705201"/>
    <n v="0.15383517057754348"/>
    <n v="0.1754692144974162"/>
    <n v="1.3657844572896567"/>
    <m/>
    <m/>
    <n v="3.0024437970456001E-2"/>
    <n v="-8.2742155427103423"/>
    <m/>
  </r>
  <r>
    <n v="2020"/>
    <n v="21"/>
    <x v="20"/>
    <s v="4"/>
    <n v="401"/>
    <n v="831"/>
    <x v="7"/>
    <s v="Urea"/>
    <x v="0"/>
    <n v="112"/>
    <x v="3"/>
    <n v="0"/>
    <x v="1"/>
    <n v="0"/>
    <n v="7.5"/>
    <n v="0"/>
    <n v="6.7"/>
    <n v="7"/>
    <n v="1.8"/>
    <n v="2"/>
    <n v="3"/>
    <n v="5"/>
    <n v="3.3162070101857402"/>
    <n v="4.4800000000000004"/>
    <n v="91"/>
    <n v="836"/>
    <n v="254"/>
    <n v="270"/>
    <n v="7.6771845957921538"/>
    <n v="24.71646312"/>
    <m/>
    <m/>
    <n v="1.8"/>
    <n v="2.2999999999999998"/>
    <n v="157.37616320000001"/>
    <n v="81.52"/>
    <n v="0.4"/>
    <n v="2.2999999999999998"/>
    <n v="205.06832850000001"/>
    <n v="83.16"/>
    <m/>
    <m/>
    <m/>
    <m/>
    <m/>
    <m/>
    <m/>
    <m/>
    <m/>
    <m/>
    <m/>
    <m/>
    <m/>
    <m/>
    <n v="5"/>
    <n v="0.15"/>
    <n v="11.9"/>
    <n v="61.1"/>
    <n v="40"/>
    <n v="4.5"/>
    <n v="19.561666666666664"/>
    <n v="19.923500963391131"/>
    <n v="1195.4100578034679"/>
    <n v="1342.6628421965313"/>
    <n v="1.34"/>
    <m/>
    <m/>
    <m/>
    <m/>
    <m/>
    <m/>
    <m/>
    <m/>
    <m/>
    <m/>
    <m/>
    <m/>
    <m/>
    <m/>
    <m/>
    <m/>
    <m/>
    <m/>
    <m/>
    <m/>
    <m/>
    <m/>
    <m/>
    <m/>
    <m/>
    <m/>
    <m/>
    <m/>
    <n v="1.83"/>
    <n v="0.22"/>
    <n v="0.27"/>
    <n v="0.14000000000000001"/>
    <n v="21.876004057803463"/>
    <n v="2.6299021271676297"/>
    <n v="3.2276071560693635"/>
    <n v="1.6735740809248554"/>
    <n v="24.560786373988432"/>
    <n v="2.9526628427745658"/>
    <n v="3.6237225797687858"/>
    <n v="1.8789672635838151"/>
    <n v="0.21867150960248705"/>
    <m/>
    <m/>
    <m/>
    <m/>
    <m/>
    <m/>
    <m/>
  </r>
  <r>
    <n v="2020"/>
    <n v="21"/>
    <x v="20"/>
    <s v="4"/>
    <n v="402"/>
    <n v="832"/>
    <x v="6"/>
    <s v="MAP"/>
    <x v="0"/>
    <n v="112"/>
    <x v="0"/>
    <n v="45"/>
    <x v="1"/>
    <n v="0"/>
    <n v="7.5"/>
    <n v="0"/>
    <n v="6.7"/>
    <n v="7"/>
    <n v="1.8"/>
    <n v="2"/>
    <n v="3"/>
    <n v="5"/>
    <n v="3.3162070101857402"/>
    <n v="4.4800000000000004"/>
    <n v="91"/>
    <n v="836"/>
    <n v="254"/>
    <n v="270"/>
    <n v="7.6771845957921538"/>
    <n v="24.71646312"/>
    <m/>
    <m/>
    <n v="1.8"/>
    <n v="2.2999999999999998"/>
    <n v="157.37616320000001"/>
    <n v="81.52"/>
    <n v="0.4"/>
    <n v="2.2999999999999998"/>
    <n v="205.06832850000001"/>
    <n v="83.16"/>
    <m/>
    <m/>
    <m/>
    <m/>
    <m/>
    <m/>
    <m/>
    <m/>
    <m/>
    <m/>
    <m/>
    <m/>
    <m/>
    <m/>
    <n v="4.8"/>
    <n v="0.15"/>
    <n v="12.7"/>
    <n v="59.7"/>
    <n v="40"/>
    <n v="4.5"/>
    <n v="18.754999999999999"/>
    <n v="18.928456647398843"/>
    <n v="1135.7073988439306"/>
    <n v="1275.6059011560692"/>
    <n v="1.28"/>
    <m/>
    <m/>
    <m/>
    <m/>
    <m/>
    <m/>
    <m/>
    <m/>
    <m/>
    <m/>
    <m/>
    <m/>
    <m/>
    <m/>
    <m/>
    <m/>
    <m/>
    <m/>
    <m/>
    <m/>
    <m/>
    <m/>
    <m/>
    <m/>
    <m/>
    <m/>
    <m/>
    <m/>
    <n v="1.55"/>
    <n v="0.246"/>
    <n v="0.27"/>
    <n v="0.13100000000000001"/>
    <n v="17.603464682080926"/>
    <n v="2.793840201156069"/>
    <n v="3.0664099768786128"/>
    <n v="1.4877766924855491"/>
    <n v="19.763889893063585"/>
    <n v="3.1367205894797681"/>
    <n v="3.4427421104046245"/>
    <n v="1.6703674683815029"/>
    <n v="0.17596340657523224"/>
    <n v="0.15987362841385158"/>
    <n v="0.83124224791264778"/>
    <m/>
    <m/>
    <m/>
    <m/>
    <m/>
  </r>
  <r>
    <n v="2020"/>
    <n v="21"/>
    <x v="20"/>
    <s v="4"/>
    <n v="403"/>
    <n v="833"/>
    <x v="8"/>
    <s v="MES10"/>
    <x v="0"/>
    <n v="112"/>
    <x v="0"/>
    <n v="45"/>
    <x v="0"/>
    <n v="11"/>
    <n v="7.5"/>
    <n v="0"/>
    <n v="6.7"/>
    <n v="7"/>
    <n v="1.8"/>
    <n v="2"/>
    <n v="3"/>
    <n v="5"/>
    <n v="3.3162070101857402"/>
    <n v="4.4800000000000004"/>
    <n v="91"/>
    <n v="836"/>
    <n v="254"/>
    <n v="270"/>
    <n v="7.6771845957921538"/>
    <n v="24.71646312"/>
    <m/>
    <m/>
    <n v="1.8"/>
    <n v="2.2999999999999998"/>
    <n v="157.37616320000001"/>
    <n v="81.52"/>
    <n v="0.4"/>
    <n v="2.2999999999999998"/>
    <n v="205.06832850000001"/>
    <n v="83.16"/>
    <m/>
    <m/>
    <m/>
    <m/>
    <m/>
    <m/>
    <m/>
    <m/>
    <m/>
    <m/>
    <m/>
    <m/>
    <m/>
    <m/>
    <n v="4.3499999999999996"/>
    <n v="0.15"/>
    <n v="12.3"/>
    <n v="59.1"/>
    <n v="40"/>
    <n v="4.5"/>
    <n v="16.939999999999998"/>
    <n v="17.175005780346819"/>
    <n v="1030.5003468208092"/>
    <n v="1157.4392531791907"/>
    <n v="1.1599999999999999"/>
    <m/>
    <m/>
    <m/>
    <m/>
    <m/>
    <m/>
    <m/>
    <m/>
    <m/>
    <m/>
    <m/>
    <m/>
    <m/>
    <m/>
    <m/>
    <m/>
    <m/>
    <m/>
    <m/>
    <m/>
    <m/>
    <m/>
    <m/>
    <m/>
    <m/>
    <m/>
    <m/>
    <m/>
    <n v="1.46"/>
    <n v="0.245"/>
    <n v="0.26"/>
    <n v="0.11700000000000001"/>
    <n v="15.045305063583815"/>
    <n v="2.5247258497109826"/>
    <n v="2.6793009017341038"/>
    <n v="1.2056854057803468"/>
    <n v="16.891774321387285"/>
    <n v="2.8345785676300577"/>
    <n v="3.0081241942196528"/>
    <n v="1.3536558873988438"/>
    <n v="0.15039216312040482"/>
    <n v="0.14447393311060436"/>
    <n v="-1.7946832626846521"/>
    <m/>
    <m/>
    <n v="0.12305962612716762"/>
    <n v="-46.778249710982664"/>
    <m/>
  </r>
  <r>
    <n v="2020"/>
    <n v="21"/>
    <x v="20"/>
    <s v="4"/>
    <n v="404"/>
    <n v="834"/>
    <x v="1"/>
    <s v="MAP"/>
    <x v="0"/>
    <n v="112"/>
    <x v="1"/>
    <n v="90"/>
    <x v="1"/>
    <n v="0"/>
    <n v="7.5"/>
    <n v="0"/>
    <n v="6.7"/>
    <n v="7"/>
    <n v="1.8"/>
    <n v="2"/>
    <n v="3"/>
    <n v="5"/>
    <n v="3.3162070101857402"/>
    <n v="4.4800000000000004"/>
    <n v="91"/>
    <n v="836"/>
    <n v="254"/>
    <n v="270"/>
    <n v="7.6771845957921538"/>
    <n v="24.71646312"/>
    <m/>
    <m/>
    <n v="1.8"/>
    <n v="2.2999999999999998"/>
    <n v="157.37616320000001"/>
    <n v="81.52"/>
    <n v="0.4"/>
    <n v="2.2999999999999998"/>
    <n v="205.06832850000001"/>
    <n v="83.16"/>
    <m/>
    <m/>
    <m/>
    <m/>
    <m/>
    <m/>
    <m/>
    <m/>
    <m/>
    <m/>
    <m/>
    <m/>
    <m/>
    <m/>
    <n v="9.5500000000000007"/>
    <n v="0.15"/>
    <n v="12.1"/>
    <n v="59.3"/>
    <n v="40"/>
    <n v="4.5"/>
    <n v="37.913333333333334"/>
    <n v="38.526959537572253"/>
    <n v="2311.6175722543353"/>
    <n v="2596.366827745665"/>
    <n v="2.6"/>
    <m/>
    <m/>
    <m/>
    <m/>
    <m/>
    <m/>
    <m/>
    <m/>
    <m/>
    <m/>
    <m/>
    <m/>
    <m/>
    <m/>
    <m/>
    <m/>
    <m/>
    <m/>
    <m/>
    <m/>
    <m/>
    <m/>
    <m/>
    <m/>
    <m/>
    <m/>
    <m/>
    <m/>
    <n v="1.48"/>
    <n v="0.30599999999999999"/>
    <n v="0.28999999999999998"/>
    <n v="9.8000000000000004E-2"/>
    <n v="34.211940069364161"/>
    <n v="7.0735497710982651"/>
    <n v="6.703690959537572"/>
    <n v="2.2653852208092484"/>
    <n v="38.410678168786127"/>
    <n v="7.9416672430057789"/>
    <n v="7.5264166682080926"/>
    <n v="2.5434097706358378"/>
    <n v="0.34198094686899833"/>
    <n v="0.20238703473511158"/>
    <n v="15.090742530507388"/>
    <m/>
    <m/>
    <m/>
    <m/>
    <m/>
  </r>
  <r>
    <n v="2020"/>
    <n v="21"/>
    <x v="20"/>
    <s v="4"/>
    <n v="405"/>
    <n v="835"/>
    <x v="5"/>
    <s v="MAP_AS"/>
    <x v="0"/>
    <n v="112"/>
    <x v="0"/>
    <n v="45"/>
    <x v="0"/>
    <n v="11"/>
    <n v="7.5"/>
    <n v="0"/>
    <n v="6.7"/>
    <n v="7"/>
    <n v="1.8"/>
    <n v="2"/>
    <n v="3"/>
    <n v="5"/>
    <n v="3.3162070101857402"/>
    <n v="4.4800000000000004"/>
    <n v="91"/>
    <n v="836"/>
    <n v="254"/>
    <n v="270"/>
    <n v="7.6771845957921538"/>
    <n v="24.71646312"/>
    <m/>
    <m/>
    <n v="1.8"/>
    <n v="2.2999999999999998"/>
    <n v="157.37616320000001"/>
    <n v="81.52"/>
    <n v="0.4"/>
    <n v="2.2999999999999998"/>
    <n v="205.06832850000001"/>
    <n v="83.16"/>
    <m/>
    <m/>
    <m/>
    <m/>
    <m/>
    <m/>
    <m/>
    <m/>
    <m/>
    <m/>
    <m/>
    <m/>
    <m/>
    <m/>
    <n v="6.2"/>
    <n v="0.15"/>
    <n v="11.7"/>
    <n v="58.9"/>
    <n v="40"/>
    <n v="4.5"/>
    <n v="24.401666666666664"/>
    <n v="24.909447013487473"/>
    <n v="1494.5668208092484"/>
    <n v="1678.6702791907512"/>
    <n v="1.68"/>
    <m/>
    <m/>
    <m/>
    <m/>
    <m/>
    <m/>
    <m/>
    <m/>
    <m/>
    <m/>
    <m/>
    <m/>
    <m/>
    <m/>
    <m/>
    <m/>
    <m/>
    <m/>
    <m/>
    <m/>
    <m/>
    <m/>
    <m/>
    <m/>
    <m/>
    <m/>
    <m/>
    <m/>
    <n v="1.41"/>
    <n v="0.28799999999999998"/>
    <n v="0.3"/>
    <n v="0.11799999999999999"/>
    <n v="21.073392173410401"/>
    <n v="4.3043524439306351"/>
    <n v="4.4837004624277457"/>
    <n v="1.7635888485549129"/>
    <n v="23.659672121965315"/>
    <n v="4.8326138802312126"/>
    <n v="5.033972791907515"/>
    <n v="1.9800292981502887"/>
    <n v="0.21064863888435328"/>
    <n v="0.24631059532269176"/>
    <n v="9.7882284264611368"/>
    <m/>
    <m/>
    <n v="0.18000266346820806"/>
    <n v="0.60638901734101969"/>
    <m/>
  </r>
  <r>
    <n v="2020"/>
    <n v="21"/>
    <x v="20"/>
    <s v="4"/>
    <n v="406"/>
    <n v="836"/>
    <x v="3"/>
    <s v="MESZ"/>
    <x v="0"/>
    <n v="112"/>
    <x v="0"/>
    <n v="45"/>
    <x v="0"/>
    <n v="11"/>
    <n v="7.5"/>
    <n v="0"/>
    <n v="6.7"/>
    <n v="7"/>
    <n v="1.8"/>
    <n v="2"/>
    <n v="3"/>
    <n v="5"/>
    <n v="3.3162070101857402"/>
    <n v="4.4800000000000004"/>
    <n v="91"/>
    <n v="836"/>
    <n v="254"/>
    <n v="270"/>
    <n v="7.6771845957921538"/>
    <n v="24.71646312"/>
    <m/>
    <m/>
    <n v="1.8"/>
    <n v="2.2999999999999998"/>
    <n v="157.37616320000001"/>
    <n v="81.52"/>
    <n v="0.4"/>
    <n v="2.2999999999999998"/>
    <n v="205.06832850000001"/>
    <n v="83.16"/>
    <m/>
    <m/>
    <m/>
    <m/>
    <m/>
    <m/>
    <m/>
    <m/>
    <m/>
    <m/>
    <m/>
    <m/>
    <m/>
    <m/>
    <n v="6.4"/>
    <n v="0.15"/>
    <n v="12.1"/>
    <n v="59.5"/>
    <n v="40"/>
    <n v="4.5"/>
    <n v="25.208333333333332"/>
    <n v="25.616329479768783"/>
    <n v="1536.9797687861269"/>
    <n v="1726.3077312138726"/>
    <n v="1.73"/>
    <m/>
    <m/>
    <m/>
    <m/>
    <m/>
    <m/>
    <m/>
    <m/>
    <m/>
    <m/>
    <m/>
    <m/>
    <m/>
    <m/>
    <m/>
    <m/>
    <m/>
    <m/>
    <m/>
    <m/>
    <m/>
    <m/>
    <m/>
    <m/>
    <m/>
    <m/>
    <m/>
    <m/>
    <n v="1.51"/>
    <n v="0.26800000000000002"/>
    <n v="0.32"/>
    <n v="0.11600000000000001"/>
    <n v="23.208394508670516"/>
    <n v="4.1191057803468203"/>
    <n v="4.9183352601156063"/>
    <n v="1.7828965317919072"/>
    <n v="26.056697471098261"/>
    <n v="4.6246323988439304"/>
    <n v="5.5219491329479755"/>
    <n v="2.0017065606936413"/>
    <n v="0.23199002200087485"/>
    <n v="0.23571011207155607"/>
    <n v="10.846838471419389"/>
    <m/>
    <m/>
    <n v="0.18197332369942193"/>
    <n v="4.9370664739884145"/>
    <m/>
  </r>
  <r>
    <n v="2020"/>
    <n v="21"/>
    <x v="20"/>
    <s v="4"/>
    <n v="407"/>
    <n v="837"/>
    <x v="0"/>
    <s v="MAP_ES"/>
    <x v="0"/>
    <n v="112"/>
    <x v="0"/>
    <n v="45"/>
    <x v="0"/>
    <n v="11"/>
    <n v="7.5"/>
    <n v="0"/>
    <n v="6.7"/>
    <n v="7"/>
    <n v="1.8"/>
    <n v="2"/>
    <n v="3"/>
    <n v="5"/>
    <n v="3.3162070101857402"/>
    <n v="4.4800000000000004"/>
    <n v="91"/>
    <n v="836"/>
    <n v="254"/>
    <n v="270"/>
    <n v="7.6771845957921538"/>
    <n v="24.71646312"/>
    <m/>
    <m/>
    <n v="1.8"/>
    <n v="2.2999999999999998"/>
    <n v="157.37616320000001"/>
    <n v="81.52"/>
    <n v="0.4"/>
    <n v="2.2999999999999998"/>
    <n v="205.06832850000001"/>
    <n v="83.16"/>
    <m/>
    <m/>
    <m/>
    <m/>
    <m/>
    <m/>
    <m/>
    <m/>
    <m/>
    <m/>
    <m/>
    <m/>
    <m/>
    <m/>
    <n v="5.4"/>
    <n v="0.15"/>
    <n v="12.7"/>
    <n v="58.8"/>
    <n v="40"/>
    <n v="4.5"/>
    <n v="21.175000000000001"/>
    <n v="21.370838150289018"/>
    <n v="1282.2502890173409"/>
    <n v="1440.2002109826587"/>
    <n v="1.44"/>
    <m/>
    <m/>
    <m/>
    <m/>
    <m/>
    <m/>
    <m/>
    <m/>
    <m/>
    <m/>
    <m/>
    <m/>
    <m/>
    <m/>
    <m/>
    <m/>
    <m/>
    <m/>
    <m/>
    <m/>
    <m/>
    <m/>
    <m/>
    <m/>
    <m/>
    <m/>
    <m/>
    <m/>
    <n v="1.39"/>
    <n v="0.254"/>
    <n v="0.28000000000000003"/>
    <n v="0.114"/>
    <n v="17.823279017341036"/>
    <n v="3.2569157341040462"/>
    <n v="3.5903008092485553"/>
    <n v="1.4617653294797686"/>
    <n v="20.010681442196525"/>
    <n v="3.6566281196531794"/>
    <n v="4.0309286358381504"/>
    <n v="1.6411638017341037"/>
    <n v="0.17816066035140574"/>
    <n v="0.18637248316275123"/>
    <n v="4.4888935773924157"/>
    <m/>
    <m/>
    <n v="0.14919670924855488"/>
    <n v="-21.07270809248557"/>
    <m/>
  </r>
  <r>
    <n v="2020"/>
    <n v="21"/>
    <x v="20"/>
    <s v="4"/>
    <n v="408"/>
    <n v="838"/>
    <x v="9"/>
    <s v="MAP_AS"/>
    <x v="0"/>
    <n v="112"/>
    <x v="0"/>
    <n v="45"/>
    <x v="2"/>
    <n v="45"/>
    <n v="7.5"/>
    <n v="0"/>
    <n v="6.7"/>
    <n v="7"/>
    <n v="1.8"/>
    <n v="2"/>
    <n v="3"/>
    <n v="5"/>
    <n v="3.3162070101857402"/>
    <n v="4.4800000000000004"/>
    <n v="91"/>
    <n v="836"/>
    <n v="254"/>
    <n v="270"/>
    <n v="7.6771845957921538"/>
    <n v="24.71646312"/>
    <m/>
    <m/>
    <n v="1.8"/>
    <n v="2.2999999999999998"/>
    <n v="157.37616320000001"/>
    <n v="81.52"/>
    <n v="0.4"/>
    <n v="2.2999999999999998"/>
    <n v="205.06832850000001"/>
    <n v="83.16"/>
    <m/>
    <m/>
    <m/>
    <m/>
    <m/>
    <m/>
    <m/>
    <m/>
    <m/>
    <m/>
    <m/>
    <m/>
    <m/>
    <m/>
    <n v="5.9"/>
    <n v="0.15"/>
    <n v="12"/>
    <n v="59.7"/>
    <n v="40"/>
    <n v="4.5"/>
    <n v="23.191666666666666"/>
    <n v="23.59383429672447"/>
    <n v="1415.6300578034682"/>
    <n v="1590.0099421965317"/>
    <n v="1.59"/>
    <m/>
    <m/>
    <m/>
    <m/>
    <m/>
    <m/>
    <m/>
    <m/>
    <m/>
    <m/>
    <m/>
    <m/>
    <m/>
    <m/>
    <m/>
    <m/>
    <m/>
    <m/>
    <m/>
    <m/>
    <m/>
    <m/>
    <m/>
    <m/>
    <m/>
    <m/>
    <m/>
    <m/>
    <n v="1.61"/>
    <n v="0.248"/>
    <n v="0.26"/>
    <n v="0.126"/>
    <n v="22.791643930635836"/>
    <n v="3.5107625433526009"/>
    <n v="3.6806381502890169"/>
    <n v="1.7836938728323699"/>
    <n v="25.58880023121387"/>
    <n v="3.941628855491329"/>
    <n v="4.1323528323699419"/>
    <n v="2.0026017572254338"/>
    <n v="0.2278242027870114"/>
    <n v="0.20089851455103613"/>
    <n v="7.8179987154784811"/>
    <m/>
    <m/>
    <n v="4.4502261271676308E-2"/>
    <n v="-1.8220012845215174"/>
    <m/>
  </r>
  <r>
    <n v="2020"/>
    <n v="21"/>
    <x v="20"/>
    <s v="4"/>
    <n v="409"/>
    <n v="839"/>
    <x v="4"/>
    <s v="Check"/>
    <x v="1"/>
    <n v="0"/>
    <x v="3"/>
    <n v="0"/>
    <x v="1"/>
    <n v="0"/>
    <n v="7.5"/>
    <n v="0"/>
    <n v="6.7"/>
    <n v="7"/>
    <n v="1.8"/>
    <n v="2"/>
    <n v="3"/>
    <n v="5"/>
    <n v="3.3162070101857402"/>
    <n v="4.4800000000000004"/>
    <n v="91"/>
    <n v="836"/>
    <n v="254"/>
    <n v="270"/>
    <n v="7.6771845957921538"/>
    <n v="24.71646312"/>
    <m/>
    <m/>
    <n v="1.8"/>
    <n v="2.2999999999999998"/>
    <n v="157.37616320000001"/>
    <n v="81.52"/>
    <n v="0.4"/>
    <n v="2.2999999999999998"/>
    <n v="205.06832850000001"/>
    <n v="83.16"/>
    <m/>
    <m/>
    <m/>
    <m/>
    <m/>
    <m/>
    <m/>
    <m/>
    <m/>
    <m/>
    <m/>
    <m/>
    <m/>
    <m/>
    <n v="2.4500000000000002"/>
    <n v="0.15"/>
    <n v="12.1"/>
    <n v="59.7"/>
    <n v="40"/>
    <n v="4.5"/>
    <n v="9.2766666666666673"/>
    <n v="9.426809248554914"/>
    <n v="565.60855491329482"/>
    <n v="635.28124508670521"/>
    <n v="0.64"/>
    <m/>
    <m/>
    <m/>
    <m/>
    <m/>
    <m/>
    <m/>
    <m/>
    <m/>
    <m/>
    <m/>
    <m/>
    <m/>
    <m/>
    <m/>
    <m/>
    <m/>
    <m/>
    <m/>
    <m/>
    <m/>
    <m/>
    <m/>
    <m/>
    <m/>
    <m/>
    <m/>
    <m/>
    <n v="1.49"/>
    <n v="0.33600000000000002"/>
    <n v="0.34"/>
    <n v="0.157"/>
    <n v="8.4275674682080925"/>
    <n v="1.9004447445086707"/>
    <n v="1.9230690867052025"/>
    <n v="0.88800543121387288"/>
    <n v="9.4618598393063582"/>
    <n v="2.1336811449710984"/>
    <n v="2.1590821109826592"/>
    <n v="0.99698791595375724"/>
    <m/>
    <m/>
    <m/>
    <m/>
    <m/>
    <m/>
    <m/>
    <m/>
  </r>
  <r>
    <n v="2020"/>
    <n v="21"/>
    <x v="20"/>
    <s v="4"/>
    <n v="410"/>
    <n v="840"/>
    <x v="2"/>
    <s v="MAP"/>
    <x v="0"/>
    <n v="112"/>
    <x v="2"/>
    <n v="135"/>
    <x v="1"/>
    <n v="0"/>
    <n v="7.5"/>
    <n v="0"/>
    <n v="6.7"/>
    <n v="7"/>
    <n v="1.8"/>
    <n v="2"/>
    <n v="3"/>
    <n v="5"/>
    <n v="3.3162070101857402"/>
    <n v="4.4800000000000004"/>
    <n v="91"/>
    <n v="836"/>
    <n v="254"/>
    <n v="270"/>
    <n v="7.6771845957921538"/>
    <n v="24.71646312"/>
    <m/>
    <m/>
    <n v="1.8"/>
    <n v="2.2999999999999998"/>
    <n v="157.37616320000001"/>
    <n v="81.52"/>
    <n v="0.4"/>
    <n v="2.2999999999999998"/>
    <n v="205.06832850000001"/>
    <n v="83.16"/>
    <m/>
    <m/>
    <m/>
    <m/>
    <m/>
    <m/>
    <m/>
    <m/>
    <m/>
    <m/>
    <m/>
    <m/>
    <m/>
    <m/>
    <n v="3.9"/>
    <n v="0.15"/>
    <n v="12"/>
    <n v="59.4"/>
    <n v="40"/>
    <n v="4.5"/>
    <n v="15.125"/>
    <n v="15.38728323699422"/>
    <n v="923.23699421965318"/>
    <n v="1036.9630057803467"/>
    <n v="1.04"/>
    <m/>
    <m/>
    <m/>
    <m/>
    <m/>
    <m/>
    <m/>
    <m/>
    <m/>
    <m/>
    <m/>
    <m/>
    <m/>
    <m/>
    <m/>
    <m/>
    <m/>
    <m/>
    <m/>
    <m/>
    <m/>
    <m/>
    <m/>
    <m/>
    <m/>
    <m/>
    <m/>
    <m/>
    <n v="1.41"/>
    <n v="0.35899999999999999"/>
    <n v="0.3"/>
    <n v="0.109"/>
    <n v="13.017641618497109"/>
    <n v="3.314420809248555"/>
    <n v="2.7697109826589594"/>
    <n v="1.006328323699422"/>
    <n v="14.615261271676298"/>
    <n v="3.7211906358381501"/>
    <n v="3.1096300578034684"/>
    <n v="1.1298322543352601"/>
    <n v="0.13012373451107995"/>
    <n v="6.3221043762116041E-2"/>
    <n v="-1.4906444016270615"/>
    <m/>
    <m/>
    <m/>
    <m/>
    <m/>
  </r>
  <r>
    <n v="2020"/>
    <n v="22"/>
    <x v="21"/>
    <s v="1"/>
    <n v="101"/>
    <n v="841"/>
    <x v="0"/>
    <s v="MAP_ES"/>
    <x v="0"/>
    <n v="112"/>
    <x v="0"/>
    <n v="45"/>
    <x v="0"/>
    <n v="11"/>
    <n v="10"/>
    <n v="1.7999999999999999E-2"/>
    <n v="6.9"/>
    <n v="7"/>
    <n v="2.4"/>
    <n v="17"/>
    <n v="16"/>
    <n v="11"/>
    <n v="12.935367735170761"/>
    <n v="15.4"/>
    <n v="625"/>
    <n v="2563"/>
    <n v="402"/>
    <n v="16"/>
    <n v="17.791672665845724"/>
    <n v="1.897798157"/>
    <m/>
    <m/>
    <n v="7.1"/>
    <n v="3"/>
    <n v="3.7242214580000002"/>
    <n v="4.4000000000000004"/>
    <n v="4.2"/>
    <n v="1.5"/>
    <n v="3.7635469640000001"/>
    <n v="4.22"/>
    <n v="0.36549999999999999"/>
    <n v="53.7"/>
    <n v="30.5"/>
    <n v="23.200000000000003"/>
    <n v="534.23365638766518"/>
    <n v="599.7986960352423"/>
    <n v="0.57999999999999996"/>
    <n v="544.1"/>
    <n v="34"/>
    <n v="306.89999999999998"/>
    <n v="30.5"/>
    <n v="314.27563222897464"/>
    <n v="7236.92"/>
    <n v="8125.0874545454553"/>
    <n v="12.87"/>
    <n v="0"/>
    <n v="13"/>
    <n v="58.9"/>
    <n v="30"/>
    <n v="6"/>
    <n v="51.908999999999999"/>
    <n v="52.209052023121387"/>
    <n v="3132.5431213872835"/>
    <n v="3518.4154786127169"/>
    <n v="3.52"/>
    <n v="3.94"/>
    <n v="0.308"/>
    <n v="4.0599999999999996"/>
    <n v="0.308"/>
    <n v="21.048806061674007"/>
    <n v="1.6454396616740086"/>
    <n v="21.689886449339205"/>
    <n v="1.6454396616740086"/>
    <n v="23.632068623788545"/>
    <n v="1.8473799837885461"/>
    <n v="24.351827059030835"/>
    <n v="1.8473799837885461"/>
    <n v="3.75"/>
    <n v="0.20799999999999999"/>
    <n v="1.89"/>
    <n v="0.28100000000000003"/>
    <n v="0.68"/>
    <n v="9.0999999999999998E-2"/>
    <n v="1.8"/>
    <n v="0.10100000000000001"/>
    <n v="49.211056000000006"/>
    <n v="6.5855972000000005"/>
    <n v="130.26456000000002"/>
    <n v="7.3092892000000003"/>
    <n v="55.250594690909104"/>
    <n v="7.3938295836363643"/>
    <n v="146.2515741818182"/>
    <n v="8.2063383290909098"/>
    <n v="2.0699999999999998"/>
    <n v="0.26200000000000001"/>
    <n v="0.31"/>
    <n v="0.13800000000000001"/>
    <n v="64.843642612716764"/>
    <n v="8.2072629780346826"/>
    <n v="9.710883676300579"/>
    <n v="4.3229095075144519"/>
    <n v="72.801726024277457"/>
    <n v="9.214517979884393"/>
    <n v="10.902673945664741"/>
    <n v="4.8534484016184987"/>
    <n v="0.64817400750064913"/>
    <n v="0.46964923444874579"/>
    <n v="3.8714550802826024"/>
    <n v="-4.0036720810649802E-2"/>
    <n v="-9.1827341308829816E-2"/>
    <n v="0.44122258196531805"/>
    <n v="10.137770782974258"/>
    <n v="0.17312166628099182"/>
  </r>
  <r>
    <n v="2020"/>
    <n v="22"/>
    <x v="21"/>
    <s v="1"/>
    <n v="102"/>
    <n v="842"/>
    <x v="1"/>
    <s v="MAP"/>
    <x v="0"/>
    <n v="112"/>
    <x v="1"/>
    <n v="90"/>
    <x v="1"/>
    <n v="0"/>
    <n v="10"/>
    <n v="1.7999999999999999E-2"/>
    <n v="6.9"/>
    <n v="7"/>
    <n v="2.4"/>
    <n v="17"/>
    <n v="16"/>
    <n v="11"/>
    <n v="12.935367735170761"/>
    <n v="15.4"/>
    <n v="625"/>
    <n v="2563"/>
    <n v="402"/>
    <n v="16"/>
    <n v="17.791672665845724"/>
    <n v="1.897798157"/>
    <m/>
    <m/>
    <n v="7.1"/>
    <n v="3"/>
    <n v="3.7242214580000002"/>
    <n v="4.4000000000000004"/>
    <n v="4.2"/>
    <n v="1.5"/>
    <n v="3.7635469640000001"/>
    <n v="4.22"/>
    <n v="0.40339999999999998"/>
    <n v="61.1"/>
    <n v="30.5"/>
    <n v="30.6"/>
    <n v="704.63577092511014"/>
    <n v="791.11379735682817"/>
    <n v="0.56000000000000005"/>
    <n v="485.8"/>
    <n v="34"/>
    <n v="271.3"/>
    <n v="30.5"/>
    <n v="298.46834882691462"/>
    <n v="6872.92"/>
    <n v="7716.4147272727278"/>
    <n v="14.46"/>
    <n v="0"/>
    <n v="13.1"/>
    <n v="59.2"/>
    <n v="30"/>
    <n v="6"/>
    <n v="58.322000000000003"/>
    <n v="58.591697109826598"/>
    <n v="3515.501826589596"/>
    <n v="3948.5477334104053"/>
    <n v="3.95"/>
    <n v="4.22"/>
    <n v="0.34599999999999997"/>
    <n v="4.0599999999999996"/>
    <n v="0.312"/>
    <n v="29.735629533039646"/>
    <n v="2.4380397674008809"/>
    <n v="28.608212299559469"/>
    <n v="2.1984636052863435"/>
    <n v="33.38500224845815"/>
    <n v="2.7372537388546259"/>
    <n v="32.119220172687221"/>
    <n v="2.4682750477533038"/>
    <n v="3.75"/>
    <n v="0.217"/>
    <n v="1.9"/>
    <n v="0.27900000000000003"/>
    <n v="0.8"/>
    <n v="0.09"/>
    <n v="1.64"/>
    <n v="8.6999999999999994E-2"/>
    <n v="54.983360000000005"/>
    <n v="6.1856279999999995"/>
    <n v="112.71588799999999"/>
    <n v="5.9794403999999997"/>
    <n v="61.731317818181829"/>
    <n v="6.9447732545454546"/>
    <n v="126.54920152727271"/>
    <n v="6.7132808127272723"/>
    <n v="2.04"/>
    <n v="0.27300000000000002"/>
    <n v="0.32"/>
    <n v="0.13800000000000001"/>
    <n v="71.716237262427768"/>
    <n v="9.5973199865895982"/>
    <n v="11.249605845086707"/>
    <n v="4.8513925206936435"/>
    <n v="80.517775471907541"/>
    <n v="10.775172894034684"/>
    <n v="12.630239289710984"/>
    <n v="5.4467906936878627"/>
    <n v="0.71687214098825014"/>
    <n v="0.27459665886938539"/>
    <n v="6.7149748156711713"/>
    <n v="-7.6672650157762392E-3"/>
    <n v="-1.7585470219670274E-2"/>
    <m/>
    <m/>
    <m/>
  </r>
  <r>
    <n v="2020"/>
    <n v="22"/>
    <x v="21"/>
    <s v="1"/>
    <n v="103"/>
    <n v="843"/>
    <x v="2"/>
    <s v="MAP"/>
    <x v="0"/>
    <n v="112"/>
    <x v="2"/>
    <n v="135"/>
    <x v="1"/>
    <n v="0"/>
    <n v="10"/>
    <n v="1.7999999999999999E-2"/>
    <n v="6.9"/>
    <n v="7"/>
    <n v="2.4"/>
    <n v="17"/>
    <n v="16"/>
    <n v="11"/>
    <n v="12.935367735170761"/>
    <n v="15.4"/>
    <n v="625"/>
    <n v="2563"/>
    <n v="402"/>
    <n v="16"/>
    <n v="17.791672665845724"/>
    <n v="1.897798157"/>
    <m/>
    <m/>
    <n v="7.1"/>
    <n v="3"/>
    <n v="3.7242214580000002"/>
    <n v="4.4000000000000004"/>
    <n v="4.2"/>
    <n v="1.5"/>
    <n v="3.7635469640000001"/>
    <n v="4.22"/>
    <n v="0.36380000000000001"/>
    <n v="54.6"/>
    <n v="30.5"/>
    <n v="24.1"/>
    <n v="554.95823788546261"/>
    <n v="623.0667488986785"/>
    <n v="0.6"/>
    <n v="459.3"/>
    <n v="34"/>
    <n v="249.6"/>
    <n v="30.5"/>
    <n v="309.0994592052669"/>
    <n v="7117.73"/>
    <n v="7991.2695909090899"/>
    <n v="12.13"/>
    <n v="0"/>
    <n v="12.8"/>
    <n v="58.7"/>
    <n v="30"/>
    <n v="6"/>
    <n v="48.924333333333337"/>
    <n v="49.3202527938343"/>
    <n v="2959.2151676300582"/>
    <n v="3323.7366723699424"/>
    <n v="3.32"/>
    <n v="4.45"/>
    <n v="0.38100000000000001"/>
    <n v="3.98"/>
    <n v="0.33700000000000002"/>
    <n v="24.69564158590309"/>
    <n v="2.1143908863436125"/>
    <n v="22.087337867841413"/>
    <n v="1.8702092616740091"/>
    <n v="27.726470325991198"/>
    <n v="2.3738843133039649"/>
    <n v="24.798056606167403"/>
    <n v="2.0997349437885466"/>
    <n v="3.93"/>
    <n v="0.219"/>
    <n v="1.79"/>
    <n v="0.28899999999999998"/>
    <n v="0.86"/>
    <n v="0.125"/>
    <n v="1.45"/>
    <n v="9.1999999999999998E-2"/>
    <n v="61.212477999999997"/>
    <n v="8.8971625000000003"/>
    <n v="103.20708499999999"/>
    <n v="6.5483115999999999"/>
    <n v="68.724918481818179"/>
    <n v="9.9890869886363642"/>
    <n v="115.87340906818181"/>
    <n v="7.3519680236363634"/>
    <n v="2.16"/>
    <n v="0.27600000000000002"/>
    <n v="0.33"/>
    <n v="0.15"/>
    <n v="63.919047620809259"/>
    <n v="8.167433862658962"/>
    <n v="9.7654100531791919"/>
    <n v="4.4388227514450875"/>
    <n v="71.763658010635851"/>
    <n v="9.1698007458034709"/>
    <n v="10.963892196069365"/>
    <n v="4.9835873618497111"/>
    <n v="0.63893179936624389"/>
    <n v="0.15579002286448304"/>
    <n v="-0.15158020466709179"/>
    <n v="5.5473165514061985E-3"/>
    <n v="1.2723203099555502E-2"/>
    <m/>
    <m/>
    <m/>
  </r>
  <r>
    <n v="2020"/>
    <n v="22"/>
    <x v="21"/>
    <s v="1"/>
    <n v="104"/>
    <n v="844"/>
    <x v="3"/>
    <s v="MESZ"/>
    <x v="0"/>
    <n v="112"/>
    <x v="0"/>
    <n v="45"/>
    <x v="0"/>
    <n v="11"/>
    <n v="10"/>
    <n v="1.7999999999999999E-2"/>
    <n v="6.9"/>
    <n v="7"/>
    <n v="2.4"/>
    <n v="17"/>
    <n v="16"/>
    <n v="11"/>
    <n v="12.935367735170761"/>
    <n v="15.4"/>
    <n v="625"/>
    <n v="2563"/>
    <n v="402"/>
    <n v="16"/>
    <n v="17.791672665845724"/>
    <n v="1.897798157"/>
    <m/>
    <m/>
    <n v="7.1"/>
    <n v="3"/>
    <n v="3.7242214580000002"/>
    <n v="4.4000000000000004"/>
    <n v="4.2"/>
    <n v="1.5"/>
    <n v="3.7635469640000001"/>
    <n v="4.22"/>
    <n v="0.42649999999999999"/>
    <n v="53.7"/>
    <n v="30.5"/>
    <n v="23.200000000000003"/>
    <n v="534.23365638766518"/>
    <n v="599.7986960352423"/>
    <n v="0.62"/>
    <n v="614.70000000000005"/>
    <n v="34"/>
    <n v="333.5"/>
    <n v="30.5"/>
    <n v="323.50611331152055"/>
    <n v="7449.48"/>
    <n v="8363.7343636363621"/>
    <n v="13.46"/>
    <n v="0"/>
    <n v="13.7"/>
    <n v="60.1"/>
    <n v="30"/>
    <n v="6"/>
    <n v="54.288666666666671"/>
    <n v="54.163143737957618"/>
    <n v="3249.7886242774571"/>
    <n v="3650.1034957225434"/>
    <n v="3.65"/>
    <n v="3.86"/>
    <n v="0.28999999999999998"/>
    <n v="4.01"/>
    <n v="0.32100000000000001"/>
    <n v="20.621419136563873"/>
    <n v="1.5492776035242288"/>
    <n v="21.42276962114537"/>
    <n v="1.7148900370044053"/>
    <n v="23.152229666960348"/>
    <n v="1.7394162185022024"/>
    <n v="24.05192771101321"/>
    <n v="1.9253538142731277"/>
    <n v="3.72"/>
    <n v="0.19600000000000001"/>
    <n v="1.86"/>
    <n v="0.27300000000000002"/>
    <n v="0.88"/>
    <n v="0.115"/>
    <n v="1.45"/>
    <n v="9.2999999999999999E-2"/>
    <n v="65.555424000000002"/>
    <n v="8.5669019999999989"/>
    <n v="108.01745999999999"/>
    <n v="6.9280163999999989"/>
    <n v="73.600862399999997"/>
    <n v="9.6182945181818162"/>
    <n v="121.27414827272726"/>
    <n v="7.7782729581818169"/>
    <n v="2.16"/>
    <n v="0.27600000000000002"/>
    <n v="0.31"/>
    <n v="0.14199999999999999"/>
    <n v="70.195434284393073"/>
    <n v="8.9694166030057829"/>
    <n v="10.074344735260116"/>
    <n v="4.6146998464739886"/>
    <n v="78.810328492023132"/>
    <n v="10.070208640647401"/>
    <n v="11.310741589132949"/>
    <n v="5.1810493730867062"/>
    <n v="0.7016702658132371"/>
    <n v="0.51326241797387362"/>
    <n v="6.7978554605009673"/>
    <n v="2.8411181307315934E-2"/>
    <n v="6.5163259879164992E-2"/>
    <n v="0.47100448846242782"/>
    <n v="22.109408702049389"/>
    <n v="0.1342066325619834"/>
  </r>
  <r>
    <n v="2020"/>
    <n v="22"/>
    <x v="21"/>
    <s v="1"/>
    <n v="105"/>
    <n v="845"/>
    <x v="4"/>
    <s v="Check"/>
    <x v="1"/>
    <n v="0"/>
    <x v="3"/>
    <n v="0"/>
    <x v="1"/>
    <n v="0"/>
    <n v="10"/>
    <n v="1.7999999999999999E-2"/>
    <n v="6.9"/>
    <n v="7"/>
    <n v="2.4"/>
    <n v="17"/>
    <n v="16"/>
    <n v="11"/>
    <n v="12.935367735170761"/>
    <n v="15.4"/>
    <n v="625"/>
    <n v="2563"/>
    <n v="402"/>
    <n v="16"/>
    <n v="17.791672665845724"/>
    <n v="1.897798157"/>
    <m/>
    <m/>
    <n v="7.1"/>
    <n v="3"/>
    <n v="3.7242214580000002"/>
    <n v="4.4000000000000004"/>
    <n v="4.2"/>
    <n v="1.5"/>
    <n v="3.7635469640000001"/>
    <n v="4.22"/>
    <n v="0.34420000000000001"/>
    <n v="54.5"/>
    <n v="30.5"/>
    <n v="24"/>
    <n v="552.65550660792951"/>
    <n v="620.48140969162989"/>
    <n v="0.52"/>
    <n v="353.8"/>
    <n v="34"/>
    <n v="210.9"/>
    <n v="30.5"/>
    <n v="293.33333333333331"/>
    <n v="6754.68"/>
    <n v="7583.6634545454544"/>
    <n v="10.75"/>
    <n v="0"/>
    <n v="13.8"/>
    <n v="60.9"/>
    <n v="30"/>
    <n v="6"/>
    <n v="43.358333333333334"/>
    <n v="43.207957610789983"/>
    <n v="2592.4774566473989"/>
    <n v="2911.8235433526011"/>
    <n v="2.91"/>
    <n v="3.71"/>
    <n v="0.26800000000000002"/>
    <n v="3.79"/>
    <n v="0.31900000000000001"/>
    <n v="20.503519295154184"/>
    <n v="1.4811167577092512"/>
    <n v="20.945643700440531"/>
    <n v="1.7629710660792952"/>
    <n v="23.019860299559472"/>
    <n v="1.6628901779735685"/>
    <n v="23.516245427312779"/>
    <n v="1.9793356969162994"/>
    <n v="3.06"/>
    <n v="0.19900000000000001"/>
    <n v="2.04"/>
    <n v="0.249"/>
    <n v="0.85"/>
    <n v="0.14499999999999999"/>
    <n v="1.34"/>
    <n v="0.08"/>
    <n v="57.414780000000007"/>
    <n v="9.7942859999999996"/>
    <n v="90.512712000000008"/>
    <n v="5.4037440000000005"/>
    <n v="64.461139363636363"/>
    <n v="10.996312009090909"/>
    <n v="101.62109029090911"/>
    <n v="6.0669307636363641"/>
    <n v="1.93"/>
    <n v="0.32600000000000001"/>
    <n v="0.34"/>
    <n v="0.123"/>
    <n v="50.034814913294795"/>
    <n v="8.4514765086705204"/>
    <n v="8.8144233526011568"/>
    <n v="3.1887472716763003"/>
    <n v="56.175451289017339"/>
    <n v="9.4887031710982654"/>
    <n v="9.8961934913294822"/>
    <n v="3.5800935277456647"/>
    <m/>
    <m/>
    <m/>
    <m/>
    <m/>
    <m/>
    <m/>
    <m/>
  </r>
  <r>
    <n v="2020"/>
    <n v="22"/>
    <x v="21"/>
    <s v="1"/>
    <n v="106"/>
    <n v="846"/>
    <x v="5"/>
    <s v="MAP_AS"/>
    <x v="0"/>
    <n v="112"/>
    <x v="0"/>
    <n v="45"/>
    <x v="0"/>
    <n v="11"/>
    <n v="10"/>
    <n v="1.7999999999999999E-2"/>
    <n v="6.9"/>
    <n v="7"/>
    <n v="2.4"/>
    <n v="17"/>
    <n v="16"/>
    <n v="11"/>
    <n v="12.935367735170761"/>
    <n v="15.4"/>
    <n v="625"/>
    <n v="2563"/>
    <n v="402"/>
    <n v="16"/>
    <n v="17.791672665845724"/>
    <n v="1.897798157"/>
    <m/>
    <m/>
    <n v="7.1"/>
    <n v="3"/>
    <n v="3.7242214580000002"/>
    <n v="4.4000000000000004"/>
    <n v="4.2"/>
    <n v="1.5"/>
    <n v="3.7635469640000001"/>
    <n v="4.22"/>
    <n v="0.34449999999999997"/>
    <n v="52.6"/>
    <n v="30.5"/>
    <n v="22.1"/>
    <n v="508.90361233480178"/>
    <n v="571.35996475770924"/>
    <n v="0.54"/>
    <n v="391"/>
    <n v="34"/>
    <n v="222.1"/>
    <n v="30.5"/>
    <n v="289.81512605042019"/>
    <n v="6673.66"/>
    <n v="7492.7000909090902"/>
    <n v="11.11"/>
    <n v="0"/>
    <n v="13.1"/>
    <n v="59.7"/>
    <n v="30"/>
    <n v="6"/>
    <n v="44.810333333333332"/>
    <n v="45.017548747591526"/>
    <n v="2701.0529248554917"/>
    <n v="3033.773535144509"/>
    <n v="3.03"/>
    <n v="4.05"/>
    <n v="0.30599999999999999"/>
    <n v="3.6"/>
    <n v="0.32700000000000001"/>
    <n v="20.610596299559472"/>
    <n v="1.5572450537444933"/>
    <n v="18.320530044052866"/>
    <n v="1.664114812334802"/>
    <n v="23.140078572687223"/>
    <n v="1.7483614921585902"/>
    <n v="20.568958731277537"/>
    <n v="1.8683470847577095"/>
    <n v="3.62"/>
    <n v="0.21099999999999999"/>
    <n v="1.8"/>
    <n v="0.28999999999999998"/>
    <n v="1.07"/>
    <n v="0.15"/>
    <n v="1.24"/>
    <n v="0.109"/>
    <n v="71.408162000000004"/>
    <n v="10.010490000000001"/>
    <n v="82.753383999999997"/>
    <n v="7.2742893999999998"/>
    <n v="80.171890972727269"/>
    <n v="11.239050136363637"/>
    <n v="92.909481127272727"/>
    <n v="8.1670430990909093"/>
    <n v="2.25"/>
    <n v="0.30299999999999999"/>
    <n v="0.35"/>
    <n v="0.14199999999999999"/>
    <n v="60.773690809248563"/>
    <n v="8.1841903623121386"/>
    <n v="9.4536852369942199"/>
    <n v="3.8354951532947976"/>
    <n v="68.232280135838167"/>
    <n v="9.1886137249595379"/>
    <n v="10.613910243352603"/>
    <n v="4.3062150130173409"/>
    <n v="0.60749096033526495"/>
    <n v="0.46832893603259618"/>
    <n v="-6.898365885677574"/>
    <n v="4.4836974696070557E-2"/>
    <n v="0.10283709792676733"/>
    <n v="0.39147409209248551"/>
    <n v="-33.920587714135557"/>
    <n v="0.16954937264462816"/>
  </r>
  <r>
    <n v="2020"/>
    <n v="22"/>
    <x v="21"/>
    <s v="1"/>
    <n v="107"/>
    <n v="847"/>
    <x v="6"/>
    <s v="MAP"/>
    <x v="0"/>
    <n v="112"/>
    <x v="0"/>
    <n v="45"/>
    <x v="1"/>
    <n v="0"/>
    <n v="10"/>
    <n v="1.7999999999999999E-2"/>
    <n v="6.9"/>
    <n v="7"/>
    <n v="2.4"/>
    <n v="17"/>
    <n v="16"/>
    <n v="11"/>
    <n v="12.935367735170761"/>
    <n v="15.4"/>
    <n v="625"/>
    <n v="2563"/>
    <n v="402"/>
    <n v="16"/>
    <n v="17.791672665845724"/>
    <n v="1.897798157"/>
    <m/>
    <m/>
    <n v="7.1"/>
    <n v="3"/>
    <n v="3.7242214580000002"/>
    <n v="4.4000000000000004"/>
    <n v="4.2"/>
    <n v="1.5"/>
    <n v="3.7635469640000001"/>
    <n v="4.22"/>
    <n v="0.38400000000000001"/>
    <n v="64.3"/>
    <n v="30.5"/>
    <n v="33.799999999999997"/>
    <n v="778.32317180616735"/>
    <n v="873.84465198237876"/>
    <n v="0.5"/>
    <n v="500.5"/>
    <n v="34"/>
    <n v="283.60000000000002"/>
    <n v="30.5"/>
    <n v="271.27545551982854"/>
    <n v="6246.74"/>
    <n v="7013.3853636363629"/>
    <n v="12.24"/>
    <n v="0"/>
    <n v="13.8"/>
    <n v="60.4"/>
    <n v="30"/>
    <n v="6"/>
    <n v="49.368000000000002"/>
    <n v="49.196781502890175"/>
    <n v="2951.8068901734105"/>
    <n v="3315.4158298265893"/>
    <n v="3.31"/>
    <n v="4.05"/>
    <n v="0.32400000000000001"/>
    <n v="4.0599999999999996"/>
    <n v="0.30399999999999999"/>
    <n v="31.522088458149778"/>
    <n v="2.5217670766519826"/>
    <n v="31.599920775330393"/>
    <n v="2.3661024422907486"/>
    <n v="35.39070840528634"/>
    <n v="2.8312566724229078"/>
    <n v="35.478092870484581"/>
    <n v="2.6564877420264312"/>
    <n v="3.79"/>
    <n v="0.20699999999999999"/>
    <n v="1.75"/>
    <n v="0.27200000000000002"/>
    <n v="1.1399999999999999"/>
    <n v="0.155"/>
    <n v="1.35"/>
    <n v="9.5000000000000001E-2"/>
    <n v="71.212835999999996"/>
    <n v="9.6824469999999998"/>
    <n v="84.33099"/>
    <n v="5.9344029999999997"/>
    <n v="79.952593145454543"/>
    <n v="10.870747313636363"/>
    <n v="94.680702409090912"/>
    <n v="6.6627160954545452"/>
    <n v="2.2000000000000002"/>
    <n v="0.30599999999999999"/>
    <n v="0.33"/>
    <n v="0.13700000000000001"/>
    <n v="64.939751583815038"/>
    <n v="9.0325290839306351"/>
    <n v="9.7409627375722536"/>
    <n v="4.0439754395375731"/>
    <n v="72.909630187283256"/>
    <n v="10.141066744231212"/>
    <n v="10.936444528092485"/>
    <n v="4.5402815162080934"/>
    <n v="0.64913470826395459"/>
    <n v="0.51687394211168258"/>
    <n v="-0.63964822607578953"/>
    <n v="5.7818090174834996E-2"/>
    <n v="0.13261029856613532"/>
    <m/>
    <m/>
    <m/>
  </r>
  <r>
    <n v="2020"/>
    <n v="22"/>
    <x v="21"/>
    <s v="1"/>
    <n v="108"/>
    <n v="848"/>
    <x v="7"/>
    <s v="Urea"/>
    <x v="0"/>
    <n v="112"/>
    <x v="3"/>
    <n v="0"/>
    <x v="1"/>
    <n v="0"/>
    <n v="10"/>
    <n v="1.7999999999999999E-2"/>
    <n v="6.9"/>
    <n v="7"/>
    <n v="2.4"/>
    <n v="17"/>
    <n v="16"/>
    <n v="11"/>
    <n v="12.935367735170761"/>
    <n v="15.4"/>
    <n v="625"/>
    <n v="2563"/>
    <n v="402"/>
    <n v="16"/>
    <n v="17.791672665845724"/>
    <n v="1.897798157"/>
    <m/>
    <m/>
    <n v="7.1"/>
    <n v="3"/>
    <n v="3.7242214580000002"/>
    <n v="4.4000000000000004"/>
    <n v="4.2"/>
    <n v="1.5"/>
    <n v="3.7635469640000001"/>
    <n v="4.22"/>
    <n v="0.41220000000000001"/>
    <n v="58"/>
    <n v="30.5"/>
    <n v="27.5"/>
    <n v="633.25110132158591"/>
    <n v="710.96828193832596"/>
    <n v="0.64"/>
    <n v="562.6"/>
    <n v="34"/>
    <n v="314.39999999999998"/>
    <n v="30.5"/>
    <n v="343.73060915626172"/>
    <n v="7915.19"/>
    <n v="8886.5996818181811"/>
    <n v="12.58"/>
    <n v="0"/>
    <n v="13.8"/>
    <n v="60.5"/>
    <n v="30"/>
    <n v="6"/>
    <n v="50.739333333333335"/>
    <n v="50.563358766859345"/>
    <n v="3033.8015260115608"/>
    <n v="3407.5107139884394"/>
    <n v="3.41"/>
    <n v="4.04"/>
    <n v="0.26300000000000001"/>
    <n v="3.84"/>
    <n v="0.29699999999999999"/>
    <n v="25.583344493392069"/>
    <n v="1.665450396475771"/>
    <n v="24.316842290748898"/>
    <n v="1.8807557709251101"/>
    <n v="28.723118590308367"/>
    <n v="1.8698465814977974"/>
    <n v="27.301182026431714"/>
    <n v="2.1115757973568283"/>
    <n v="3.7"/>
    <n v="0.20899999999999999"/>
    <n v="2.02"/>
    <n v="0.26800000000000002"/>
    <n v="0.9"/>
    <n v="0.10299999999999999"/>
    <n v="1.37"/>
    <n v="8.1000000000000003E-2"/>
    <n v="71.236710000000002"/>
    <n v="8.152645699999999"/>
    <n v="108.438103"/>
    <n v="6.4113039000000001"/>
    <n v="79.979397136363644"/>
    <n v="9.1531976722727268"/>
    <n v="121.74641564090909"/>
    <n v="7.1981457422727271"/>
    <n v="2.1800000000000002"/>
    <n v="0.29399999999999998"/>
    <n v="0.33"/>
    <n v="0.14299999999999999"/>
    <n v="66.136873267052025"/>
    <n v="8.919376486473988"/>
    <n v="10.01154503583815"/>
    <n v="4.3383361821965316"/>
    <n v="74.25367134982659"/>
    <n v="10.014027237086705"/>
    <n v="11.240234653872832"/>
    <n v="4.8707683500115602"/>
    <n v="0.66110108041124449"/>
    <m/>
    <m/>
    <m/>
    <m/>
    <m/>
    <m/>
    <m/>
  </r>
  <r>
    <n v="2020"/>
    <n v="22"/>
    <x v="21"/>
    <s v="1"/>
    <n v="109"/>
    <n v="849"/>
    <x v="8"/>
    <s v="MES10"/>
    <x v="0"/>
    <n v="112"/>
    <x v="0"/>
    <n v="45"/>
    <x v="0"/>
    <n v="11"/>
    <n v="10"/>
    <n v="1.7999999999999999E-2"/>
    <n v="6.9"/>
    <n v="7"/>
    <n v="2.4"/>
    <n v="17"/>
    <n v="16"/>
    <n v="11"/>
    <n v="12.935367735170761"/>
    <n v="15.4"/>
    <n v="625"/>
    <n v="2563"/>
    <n v="402"/>
    <n v="16"/>
    <n v="17.791672665845724"/>
    <n v="1.897798157"/>
    <m/>
    <m/>
    <n v="7.1"/>
    <n v="3"/>
    <n v="3.7242214580000002"/>
    <n v="4.4000000000000004"/>
    <n v="4.2"/>
    <n v="1.5"/>
    <n v="3.7635469640000001"/>
    <n v="4.22"/>
    <n v="0.38590000000000002"/>
    <n v="60.1"/>
    <n v="30.5"/>
    <n v="29.6"/>
    <n v="681.60845814977972"/>
    <n v="765.2604052863436"/>
    <n v="0.68"/>
    <n v="505.6"/>
    <n v="34"/>
    <n v="284.7"/>
    <n v="30.5"/>
    <n v="366.53095843935535"/>
    <n v="8440.2199999999993"/>
    <n v="9476.0651818181814"/>
    <n v="13.58"/>
    <n v="0"/>
    <n v="13.4"/>
    <n v="60.3"/>
    <n v="30"/>
    <n v="6"/>
    <n v="54.772666666666666"/>
    <n v="54.835987668593447"/>
    <n v="3290.1592601156067"/>
    <n v="3695.4470598843927"/>
    <n v="3.69"/>
    <n v="4.01"/>
    <n v="0.28100000000000003"/>
    <n v="3.94"/>
    <n v="0.309"/>
    <n v="27.332499171806166"/>
    <n v="1.9153197674008813"/>
    <n v="26.855373251101319"/>
    <n v="2.1061701356828193"/>
    <n v="30.686942251982376"/>
    <n v="2.1503817388546258"/>
    <n v="30.151259968281938"/>
    <n v="2.3646546523348015"/>
    <n v="3.8"/>
    <n v="0.20200000000000001"/>
    <n v="1.81"/>
    <n v="0.28599999999999998"/>
    <n v="1.02"/>
    <n v="0.125"/>
    <n v="1.25"/>
    <n v="8.7999999999999995E-2"/>
    <n v="86.090243999999998"/>
    <n v="10.550274999999999"/>
    <n v="105.50274999999999"/>
    <n v="7.4273935999999985"/>
    <n v="96.655864854545456"/>
    <n v="11.845081477272727"/>
    <n v="118.45081477272726"/>
    <n v="8.3389373599999974"/>
    <n v="2.14"/>
    <n v="0.28100000000000003"/>
    <n v="0.31"/>
    <n v="0.13900000000000001"/>
    <n v="70.409408166473995"/>
    <n v="9.2453475209248559"/>
    <n v="10.19949370635838"/>
    <n v="4.5733213715606942"/>
    <n v="79.050562805086713"/>
    <n v="10.380003807583815"/>
    <n v="11.451249752138727"/>
    <n v="5.1345926307976884"/>
    <n v="0.70380913869360895"/>
    <n v="0.52905218183403746"/>
    <n v="7.8054902196531755"/>
    <n v="8.4779672996811994E-2"/>
    <n v="0.19444879127709172"/>
    <n v="0.46678114825433531"/>
    <n v="26.231550898581148"/>
    <n v="0.18517612363636343"/>
  </r>
  <r>
    <n v="2020"/>
    <n v="22"/>
    <x v="21"/>
    <s v="1"/>
    <n v="110"/>
    <n v="850"/>
    <x v="9"/>
    <s v="MAP_AS"/>
    <x v="0"/>
    <n v="112"/>
    <x v="0"/>
    <n v="45"/>
    <x v="2"/>
    <n v="45"/>
    <n v="10"/>
    <n v="1.7999999999999999E-2"/>
    <n v="6.9"/>
    <n v="7"/>
    <n v="2.4"/>
    <n v="17"/>
    <n v="16"/>
    <n v="11"/>
    <n v="12.935367735170761"/>
    <n v="15.4"/>
    <n v="625"/>
    <n v="2563"/>
    <n v="402"/>
    <n v="16"/>
    <n v="17.791672665845724"/>
    <n v="1.897798157"/>
    <m/>
    <m/>
    <n v="7.1"/>
    <n v="3"/>
    <n v="3.7242214580000002"/>
    <n v="4.4000000000000004"/>
    <n v="4.2"/>
    <n v="1.5"/>
    <n v="3.7635469640000001"/>
    <n v="4.22"/>
    <n v="0.39479999999999998"/>
    <n v="80.7"/>
    <n v="30.5"/>
    <n v="50.2"/>
    <n v="1155.9711013215858"/>
    <n v="1297.8402819383259"/>
    <n v="0.64"/>
    <n v="402.6"/>
    <n v="34"/>
    <n v="254.3"/>
    <n v="30.5"/>
    <n v="388.58383071079766"/>
    <n v="8948.0400000000009"/>
    <n v="10046.208545454547"/>
    <n v="12.94"/>
    <n v="0"/>
    <n v="12.8"/>
    <n v="60.1"/>
    <n v="30"/>
    <n v="6"/>
    <n v="52.191333333333333"/>
    <n v="52.61369094412332"/>
    <n v="3156.8214566473994"/>
    <n v="3545.6844633526016"/>
    <n v="3.54"/>
    <n v="4.04"/>
    <n v="0.376"/>
    <n v="4.2300000000000004"/>
    <n v="0.35799999999999998"/>
    <n v="46.701232493392062"/>
    <n v="4.3464513409691623"/>
    <n v="48.897577585903086"/>
    <n v="4.1383765427312769"/>
    <n v="52.432747390308364"/>
    <n v="4.8798794600881044"/>
    <n v="54.898643925991188"/>
    <n v="4.6462682093392065"/>
    <n v="3.65"/>
    <n v="0.19500000000000001"/>
    <n v="1.8"/>
    <n v="0.29199999999999998"/>
    <n v="0.97"/>
    <n v="0.111"/>
    <n v="1.19"/>
    <n v="0.112"/>
    <n v="86.795988000000008"/>
    <n v="9.9323244000000024"/>
    <n v="106.48167600000001"/>
    <n v="10.021804800000002"/>
    <n v="97.448222890909108"/>
    <n v="11.151291485454546"/>
    <n v="119.5498816909091"/>
    <n v="11.251753570909093"/>
    <n v="2.19"/>
    <n v="0.26200000000000001"/>
    <n v="0.3"/>
    <n v="0.14099999999999999"/>
    <n v="69.134389900578043"/>
    <n v="8.270872216416187"/>
    <n v="9.4704643699421975"/>
    <n v="4.4511182538728322"/>
    <n v="77.619065024739896"/>
    <n v="9.2859338066127179"/>
    <n v="10.632748633526013"/>
    <n v="4.9973918577572247"/>
    <n v="0.69106411596288053"/>
    <n v="0.47328918484264615"/>
    <n v="4.4774325189467064"/>
    <n v="4.5049450934828095E-2"/>
    <n v="0.10332442874960572"/>
    <n v="0.11105315239460499"/>
    <n v="3.0840991856133666"/>
    <n v="0.10999452379797986"/>
  </r>
  <r>
    <n v="2020"/>
    <n v="22"/>
    <x v="21"/>
    <s v="2"/>
    <n v="201"/>
    <n v="851"/>
    <x v="6"/>
    <s v="MAP"/>
    <x v="0"/>
    <n v="112"/>
    <x v="0"/>
    <n v="45"/>
    <x v="1"/>
    <n v="0"/>
    <n v="10"/>
    <n v="0"/>
    <n v="7"/>
    <n v="7"/>
    <n v="2.4"/>
    <n v="20"/>
    <n v="18"/>
    <n v="12"/>
    <n v="13.858936788496102"/>
    <n v="15.600000000000001"/>
    <n v="614"/>
    <n v="2547"/>
    <n v="383"/>
    <n v="14"/>
    <n v="17.518465420521402"/>
    <n v="2.3948259630000002"/>
    <m/>
    <m/>
    <n v="7.1"/>
    <n v="2.7"/>
    <n v="3.7995100220000002"/>
    <n v="4.12"/>
    <n v="4.3"/>
    <n v="1.4"/>
    <n v="3.4473047459999999"/>
    <n v="4.0199999999999996"/>
    <n v="0.35809999999999997"/>
    <n v="48.1"/>
    <n v="30.5"/>
    <n v="17.600000000000001"/>
    <n v="405.28070484581497"/>
    <n v="455.0197004405286"/>
    <n v="0.6"/>
    <n v="415.6"/>
    <n v="34"/>
    <n v="240.2"/>
    <n v="30.5"/>
    <n v="329.71698113207543"/>
    <n v="7592.5"/>
    <n v="8524.306818181818"/>
    <n v="11.96"/>
    <n v="0"/>
    <n v="13.2"/>
    <n v="59.5"/>
    <n v="30.5"/>
    <n v="6"/>
    <n v="47.447868852459024"/>
    <n v="47.612427935184314"/>
    <n v="2856.7456761110589"/>
    <n v="3208.6448025774662"/>
    <n v="3.21"/>
    <n v="4.29"/>
    <n v="0.28399999999999997"/>
    <n v="3.75"/>
    <n v="0.317"/>
    <n v="17.386542237885461"/>
    <n v="1.1509972017621144"/>
    <n v="15.198026431718061"/>
    <n v="1.2847398343612335"/>
    <n v="19.520345148898677"/>
    <n v="1.292255949251101"/>
    <n v="17.063238766519824"/>
    <n v="1.4424124503964757"/>
    <n v="3.61"/>
    <n v="0.20699999999999999"/>
    <n v="1.94"/>
    <n v="0.27900000000000003"/>
    <n v="0.99"/>
    <n v="0.113"/>
    <n v="1.43"/>
    <n v="8.5999999999999993E-2"/>
    <n v="75.165749999999989"/>
    <n v="8.5795250000000003"/>
    <n v="108.57275"/>
    <n v="6.5295499999999995"/>
    <n v="84.390637499999983"/>
    <n v="9.6324667045454557"/>
    <n v="121.89758749999999"/>
    <n v="7.3309038636363626"/>
    <n v="2.19"/>
    <n v="0.29099999999999998"/>
    <n v="0.34"/>
    <n v="0.14099999999999999"/>
    <n v="62.562730306832186"/>
    <n v="8.313129917483181"/>
    <n v="9.7129352987776016"/>
    <n v="4.0280114033165928"/>
    <n v="70.2408835717616"/>
    <n v="9.3333776800833892"/>
    <n v="10.904977358173035"/>
    <n v="4.5223582573599925"/>
    <n v="0.62537411516744446"/>
    <n v="0.47570732314390363"/>
    <n v="-3.0123377205007476"/>
    <n v="1.235209743619655E-2"/>
    <n v="2.8330498706872823E-2"/>
    <m/>
    <m/>
    <m/>
  </r>
  <r>
    <n v="2020"/>
    <n v="22"/>
    <x v="21"/>
    <s v="2"/>
    <n v="202"/>
    <n v="852"/>
    <x v="2"/>
    <s v="MAP"/>
    <x v="0"/>
    <n v="112"/>
    <x v="2"/>
    <n v="135"/>
    <x v="1"/>
    <n v="0"/>
    <n v="10"/>
    <n v="0"/>
    <n v="7"/>
    <n v="7"/>
    <n v="2.4"/>
    <n v="20"/>
    <n v="18"/>
    <n v="12"/>
    <n v="13.858936788496102"/>
    <n v="15.600000000000001"/>
    <n v="614"/>
    <n v="2547"/>
    <n v="383"/>
    <n v="14"/>
    <n v="17.518465420521402"/>
    <n v="2.3948259630000002"/>
    <m/>
    <m/>
    <n v="7.1"/>
    <n v="2.7"/>
    <n v="3.7995100220000002"/>
    <n v="4.12"/>
    <n v="4.3"/>
    <n v="1.4"/>
    <n v="3.4473047459999999"/>
    <n v="4.0199999999999996"/>
    <n v="0.40100000000000002"/>
    <n v="54.8"/>
    <n v="30.5"/>
    <n v="24.299999999999997"/>
    <n v="559.56370044052858"/>
    <n v="628.23742731277525"/>
    <n v="0.6"/>
    <n v="420.3"/>
    <n v="34"/>
    <n v="240.3"/>
    <n v="30.5"/>
    <n v="325.86073000258864"/>
    <n v="7503.7"/>
    <n v="8424.6086363636368"/>
    <n v="12.19"/>
    <n v="0"/>
    <n v="12.1"/>
    <n v="58.3"/>
    <n v="30.5"/>
    <n v="6"/>
    <n v="48.360327868852458"/>
    <n v="49.1430383777125"/>
    <n v="2948.58230266275"/>
    <n v="3311.7940317634793"/>
    <n v="3.31"/>
    <n v="4.32"/>
    <n v="0.30499999999999999"/>
    <n v="4.12"/>
    <n v="0.312"/>
    <n v="24.173151859030835"/>
    <n v="1.7066692863436119"/>
    <n v="23.054024458149776"/>
    <n v="1.7458387453744491"/>
    <n v="27.139856859911895"/>
    <n v="1.9161241533039644"/>
    <n v="25.883382005286336"/>
    <n v="1.9601007732158586"/>
    <n v="3.84"/>
    <n v="0.217"/>
    <n v="1.86"/>
    <n v="0.28100000000000003"/>
    <n v="1.04"/>
    <n v="0.15"/>
    <n v="1.36"/>
    <n v="9.6000000000000002E-2"/>
    <n v="78.038479999999993"/>
    <n v="11.255549999999999"/>
    <n v="102.05032"/>
    <n v="7.2035520000000002"/>
    <n v="87.615929818181812"/>
    <n v="12.636912954545455"/>
    <n v="114.57467745454545"/>
    <n v="8.0876242909090905"/>
    <n v="2.21"/>
    <n v="0.29299999999999998"/>
    <n v="0.34"/>
    <n v="0.14499999999999999"/>
    <n v="65.163668888846772"/>
    <n v="8.6393461468018575"/>
    <n v="10.02517982905335"/>
    <n v="4.2754443388609875"/>
    <n v="73.161028252477962"/>
    <n v="9.6996295375457215"/>
    <n v="11.255542808073534"/>
    <n v="4.8001579622666544"/>
    <n v="0.65137297513335302"/>
    <n v="0.16479153138881619"/>
    <n v="-0.24004420915941108"/>
    <n v="2.9085499941416119E-2"/>
    <n v="6.6709862250954405E-2"/>
    <m/>
    <m/>
    <m/>
  </r>
  <r>
    <n v="2020"/>
    <n v="22"/>
    <x v="21"/>
    <s v="2"/>
    <n v="203"/>
    <n v="853"/>
    <x v="0"/>
    <s v="MAP_ES"/>
    <x v="0"/>
    <n v="112"/>
    <x v="0"/>
    <n v="45"/>
    <x v="0"/>
    <n v="11"/>
    <n v="10"/>
    <n v="0"/>
    <n v="7"/>
    <n v="7"/>
    <n v="2.4"/>
    <n v="20"/>
    <n v="18"/>
    <n v="12"/>
    <n v="13.858936788496102"/>
    <n v="15.600000000000001"/>
    <n v="614"/>
    <n v="2547"/>
    <n v="383"/>
    <n v="14"/>
    <n v="17.518465420521402"/>
    <n v="2.3948259630000002"/>
    <m/>
    <m/>
    <n v="7.1"/>
    <n v="2.7"/>
    <n v="3.7995100220000002"/>
    <n v="4.12"/>
    <n v="4.3"/>
    <n v="1.4"/>
    <n v="3.4473047459999999"/>
    <n v="4.0199999999999996"/>
    <n v="0.35489999999999999"/>
    <n v="54.5"/>
    <n v="30.5"/>
    <n v="24"/>
    <n v="552.65550660792951"/>
    <n v="620.48140969162989"/>
    <n v="0.7"/>
    <n v="550.20000000000005"/>
    <n v="34"/>
    <n v="308.7"/>
    <n v="30.5"/>
    <n v="377.25687717938774"/>
    <n v="8687.2099999999991"/>
    <n v="9753.3675909090889"/>
    <n v="13.37"/>
    <n v="0"/>
    <n v="12.4"/>
    <n v="58.7"/>
    <n v="30.5"/>
    <n v="6"/>
    <n v="53.041639344262293"/>
    <n v="53.716157301241346"/>
    <n v="3222.9694380744809"/>
    <n v="3619.9806734009285"/>
    <n v="3.62"/>
    <n v="4.34"/>
    <n v="0.27300000000000002"/>
    <n v="3.8"/>
    <n v="0.30599999999999999"/>
    <n v="23.985248986784143"/>
    <n v="1.5087495330396477"/>
    <n v="21.000909251101319"/>
    <n v="1.6911258502202642"/>
    <n v="26.928893180616743"/>
    <n v="1.6939142484581498"/>
    <n v="23.578293568281936"/>
    <n v="1.8986731136563877"/>
    <n v="3.98"/>
    <n v="0.20799999999999999"/>
    <n v="1.87"/>
    <n v="0.27900000000000003"/>
    <n v="1.05"/>
    <n v="0.127"/>
    <n v="1.38"/>
    <n v="8.7999999999999995E-2"/>
    <n v="91.215705"/>
    <n v="11.0327567"/>
    <n v="119.88349799999999"/>
    <n v="7.6447447999999989"/>
    <n v="102.41035970454546"/>
    <n v="12.386776840454546"/>
    <n v="134.59647275454543"/>
    <n v="8.5829634800000001"/>
    <n v="2.13"/>
    <n v="0.28599999999999998"/>
    <n v="0.33"/>
    <n v="0.14099999999999999"/>
    <n v="68.649249030986439"/>
    <n v="9.2176925928930142"/>
    <n v="10.635799145645787"/>
    <n v="4.5443869076850172"/>
    <n v="77.074384139334782"/>
    <n v="10.348954865657157"/>
    <n v="11.941101768065952"/>
    <n v="5.1021071190827234"/>
    <n v="0.68621467060516605"/>
    <n v="0.52746966695500286"/>
    <n v="6.1284594089095261"/>
    <n v="9.6127371246926746E-2"/>
    <n v="0.22047562212597877"/>
    <n v="0.46382791991661121"/>
    <n v="19.370970309175309"/>
    <n v="0.20736031636363642"/>
  </r>
  <r>
    <n v="2020"/>
    <n v="22"/>
    <x v="21"/>
    <s v="2"/>
    <n v="204"/>
    <n v="854"/>
    <x v="5"/>
    <s v="MAP_AS"/>
    <x v="0"/>
    <n v="112"/>
    <x v="0"/>
    <n v="45"/>
    <x v="0"/>
    <n v="11"/>
    <n v="10"/>
    <n v="0"/>
    <n v="7"/>
    <n v="7"/>
    <n v="2.4"/>
    <n v="20"/>
    <n v="18"/>
    <n v="12"/>
    <n v="13.858936788496102"/>
    <n v="15.600000000000001"/>
    <n v="614"/>
    <n v="2547"/>
    <n v="383"/>
    <n v="14"/>
    <n v="17.518465420521402"/>
    <n v="2.3948259630000002"/>
    <m/>
    <m/>
    <n v="7.1"/>
    <n v="2.7"/>
    <n v="3.7995100220000002"/>
    <n v="4.12"/>
    <n v="4.3"/>
    <n v="1.4"/>
    <n v="3.4473047459999999"/>
    <n v="4.0199999999999996"/>
    <n v="0.41310000000000002"/>
    <n v="55.4"/>
    <n v="30.5"/>
    <n v="24.9"/>
    <n v="573.38008810572683"/>
    <n v="643.74946255506609"/>
    <n v="0.62"/>
    <n v="606.4"/>
    <n v="34"/>
    <n v="335.3"/>
    <n v="30.5"/>
    <n v="330.14675052410905"/>
    <n v="7602.39"/>
    <n v="8535.4105909090904"/>
    <n v="12.9"/>
    <n v="0"/>
    <n v="12.5"/>
    <n v="59.3"/>
    <n v="30.5"/>
    <n v="6"/>
    <n v="51.177049180327877"/>
    <n v="51.768691367383695"/>
    <n v="3106.1214820430218"/>
    <n v="3488.7391736946847"/>
    <n v="3.49"/>
    <n v="4.45"/>
    <n v="0.27300000000000002"/>
    <n v="3.71"/>
    <n v="0.32500000000000001"/>
    <n v="25.515413920704848"/>
    <n v="1.5653276405286343"/>
    <n v="21.272401268722465"/>
    <n v="1.8634852863436124"/>
    <n v="28.64685108370044"/>
    <n v="1.7574360327753302"/>
    <n v="23.88310506079295"/>
    <n v="2.0921857533039647"/>
    <n v="3.74"/>
    <n v="0.189"/>
    <n v="1.74"/>
    <n v="0.27"/>
    <n v="1.22"/>
    <n v="0.125"/>
    <n v="1.52"/>
    <n v="0.10299999999999999"/>
    <n v="92.749157999999994"/>
    <n v="9.5029875000000015"/>
    <n v="115.55632800000001"/>
    <n v="7.8304616999999999"/>
    <n v="104.13200920909091"/>
    <n v="10.669263238636365"/>
    <n v="129.73824098181819"/>
    <n v="8.7914729086363632"/>
    <n v="2.2599999999999998"/>
    <n v="0.255"/>
    <n v="0.3"/>
    <n v="0.14099999999999999"/>
    <n v="70.198345494172287"/>
    <n v="7.9206097792097063"/>
    <n v="9.3183644461290651"/>
    <n v="4.3796312896806597"/>
    <n v="78.813596986638885"/>
    <n v="8.8926846157490793"/>
    <n v="10.461981900881268"/>
    <n v="4.9171314934141952"/>
    <n v="0.70169936612952466"/>
    <n v="0.45324590294337813"/>
    <n v="3.2119816376596644"/>
    <n v="2.5598841208565423E-2"/>
    <n v="5.8712938551755557E-2"/>
    <n v="0.44701195394674503"/>
    <n v="7.4399248813349663"/>
    <n v="0.22631571896694214"/>
  </r>
  <r>
    <n v="2020"/>
    <n v="22"/>
    <x v="21"/>
    <s v="2"/>
    <n v="205"/>
    <n v="855"/>
    <x v="1"/>
    <s v="MAP"/>
    <x v="0"/>
    <n v="112"/>
    <x v="1"/>
    <n v="90"/>
    <x v="1"/>
    <n v="0"/>
    <n v="10"/>
    <n v="0"/>
    <n v="7"/>
    <n v="7"/>
    <n v="2.4"/>
    <n v="20"/>
    <n v="18"/>
    <n v="12"/>
    <n v="13.858936788496102"/>
    <n v="15.600000000000001"/>
    <n v="614"/>
    <n v="2547"/>
    <n v="383"/>
    <n v="14"/>
    <n v="17.518465420521402"/>
    <n v="2.3948259630000002"/>
    <m/>
    <m/>
    <n v="7.1"/>
    <n v="2.7"/>
    <n v="3.7995100220000002"/>
    <n v="4.12"/>
    <n v="4.3"/>
    <n v="1.4"/>
    <n v="3.4473047459999999"/>
    <n v="4.0199999999999996"/>
    <n v="0.38219999999999998"/>
    <n v="48.2"/>
    <n v="30.5"/>
    <n v="17.700000000000003"/>
    <n v="407.58343612334806"/>
    <n v="457.60503964757714"/>
    <n v="0.54"/>
    <n v="471.1"/>
    <n v="34"/>
    <n v="260.7"/>
    <n v="30.5"/>
    <n v="284.39258750857925"/>
    <n v="6548.8"/>
    <n v="7352.5163636363641"/>
    <n v="11.56"/>
    <n v="0"/>
    <n v="13.4"/>
    <n v="59.4"/>
    <n v="30.5"/>
    <n v="6"/>
    <n v="45.860983606557383"/>
    <n v="45.91400208471525"/>
    <n v="2754.8401250829152"/>
    <n v="3094.1863404908559"/>
    <n v="3.09"/>
    <n v="4.6500000000000004"/>
    <n v="0.316"/>
    <n v="3.92"/>
    <n v="0.32200000000000001"/>
    <n v="18.952629779735688"/>
    <n v="1.28796365814978"/>
    <n v="15.977270696035244"/>
    <n v="1.3124186643171809"/>
    <n v="21.278634343612339"/>
    <n v="1.4460319252863441"/>
    <n v="17.938117554185023"/>
    <n v="1.4734882276651984"/>
    <n v="3.72"/>
    <n v="0.216"/>
    <n v="1.85"/>
    <n v="0.28599999999999998"/>
    <n v="1"/>
    <n v="0.128"/>
    <n v="1.51"/>
    <n v="8.7999999999999995E-2"/>
    <n v="65.488"/>
    <n v="8.3824640000000006"/>
    <n v="98.886880000000005"/>
    <n v="5.7629440000000001"/>
    <n v="73.525163636363644"/>
    <n v="9.411220945454545"/>
    <n v="111.02299709090909"/>
    <n v="6.4702143999999997"/>
    <n v="2.15"/>
    <n v="0.27100000000000002"/>
    <n v="0.32"/>
    <n v="0.13600000000000001"/>
    <n v="59.229062689282671"/>
    <n v="7.4656167389747008"/>
    <n v="8.8154884002653287"/>
    <n v="3.7465825701127651"/>
    <n v="66.498084019331003"/>
    <n v="8.3818515205761415"/>
    <n v="9.8973892493888016"/>
    <n v="4.2063904309902407"/>
    <n v="0.59205093015996846"/>
    <n v="0.21360477881182827"/>
    <n v="-2.7779295501015997"/>
    <n v="-6.8547503774368185E-3"/>
    <n v="-1.5721904535405548E-2"/>
    <m/>
    <m/>
    <m/>
  </r>
  <r>
    <n v="2020"/>
    <n v="22"/>
    <x v="21"/>
    <s v="2"/>
    <n v="206"/>
    <n v="856"/>
    <x v="3"/>
    <s v="MESZ"/>
    <x v="0"/>
    <n v="112"/>
    <x v="0"/>
    <n v="45"/>
    <x v="0"/>
    <n v="11"/>
    <n v="10"/>
    <n v="0"/>
    <n v="7"/>
    <n v="7"/>
    <n v="2.4"/>
    <n v="20"/>
    <n v="18"/>
    <n v="12"/>
    <n v="13.858936788496102"/>
    <n v="15.600000000000001"/>
    <n v="614"/>
    <n v="2547"/>
    <n v="383"/>
    <n v="14"/>
    <n v="17.518465420521402"/>
    <n v="2.3948259630000002"/>
    <m/>
    <m/>
    <n v="7.1"/>
    <n v="2.7"/>
    <n v="3.7995100220000002"/>
    <n v="4.12"/>
    <n v="4.3"/>
    <n v="1.4"/>
    <n v="3.4473047459999999"/>
    <n v="4.0199999999999996"/>
    <n v="0.33810000000000001"/>
    <n v="54"/>
    <n v="30.5"/>
    <n v="23.5"/>
    <n v="541.14185022026436"/>
    <n v="607.55471365638766"/>
    <n v="0.54"/>
    <n v="448.6"/>
    <n v="34"/>
    <n v="254.7"/>
    <n v="30.5"/>
    <n v="292.01157742402319"/>
    <n v="6724.24"/>
    <n v="7549.4876363636358"/>
    <n v="12.37"/>
    <n v="0"/>
    <n v="12.9"/>
    <n v="59.2"/>
    <n v="30.5"/>
    <n v="6"/>
    <n v="49.074426229508191"/>
    <n v="49.414826873874723"/>
    <n v="2964.8896124324833"/>
    <n v="3330.1101056003026"/>
    <n v="3.33"/>
    <n v="4.07"/>
    <n v="0.25900000000000001"/>
    <n v="3.66"/>
    <n v="0.31"/>
    <n v="22.024473303964758"/>
    <n v="1.4015573920704849"/>
    <n v="19.805791718061677"/>
    <n v="1.6775397356828194"/>
    <n v="24.72747684581498"/>
    <n v="1.5735667083700446"/>
    <n v="22.236502519823791"/>
    <n v="1.8834196123348019"/>
    <n v="3.79"/>
    <n v="0.20599999999999999"/>
    <n v="2.0299999999999998"/>
    <n v="0.28299999999999997"/>
    <n v="0.84"/>
    <n v="0.11700000000000001"/>
    <n v="1.53"/>
    <n v="0.09"/>
    <n v="56.483615999999998"/>
    <n v="7.8673608000000002"/>
    <n v="102.88087200000001"/>
    <n v="6.0518159999999996"/>
    <n v="63.415696145454547"/>
    <n v="8.8329005345454537"/>
    <n v="115.50716083636365"/>
    <n v="6.794538872727272"/>
    <n v="2.23"/>
    <n v="0.23799999999999999"/>
    <n v="0.28000000000000003"/>
    <n v="0.13200000000000001"/>
    <n v="66.117038357244382"/>
    <n v="7.0564372775893096"/>
    <n v="8.3016909148109548"/>
    <n v="3.913654288410878"/>
    <n v="74.231402155633461"/>
    <n v="7.9224545798389068"/>
    <n v="9.3205347998104813"/>
    <n v="4.3939664056249406"/>
    <n v="0.66090281158394826"/>
    <n v="0.4037948307767027"/>
    <n v="-0.31310876443771524"/>
    <n v="-3.6769886347014197E-2"/>
    <n v="-8.4334601713335317E-2"/>
    <n v="0.39945149142044917"/>
    <n v="-6.9808994908815869"/>
    <n v="4.4776261157024759E-2"/>
  </r>
  <r>
    <n v="2020"/>
    <n v="22"/>
    <x v="21"/>
    <s v="2"/>
    <n v="207"/>
    <n v="857"/>
    <x v="7"/>
    <s v="Urea"/>
    <x v="0"/>
    <n v="112"/>
    <x v="3"/>
    <n v="0"/>
    <x v="1"/>
    <n v="0"/>
    <n v="10"/>
    <n v="0"/>
    <n v="7"/>
    <n v="7"/>
    <n v="2.4"/>
    <n v="20"/>
    <n v="18"/>
    <n v="12"/>
    <n v="13.858936788496102"/>
    <n v="15.600000000000001"/>
    <n v="614"/>
    <n v="2547"/>
    <n v="383"/>
    <n v="14"/>
    <n v="17.518465420521402"/>
    <n v="2.3948259630000002"/>
    <m/>
    <m/>
    <n v="7.1"/>
    <n v="2.7"/>
    <n v="3.7995100220000002"/>
    <n v="4.12"/>
    <n v="4.3"/>
    <n v="1.4"/>
    <n v="3.4473047459999999"/>
    <n v="4.0199999999999996"/>
    <n v="0.35949999999999999"/>
    <n v="54.6"/>
    <n v="30.5"/>
    <n v="24.1"/>
    <n v="554.95823788546261"/>
    <n v="623.0667488986785"/>
    <n v="0.56000000000000005"/>
    <n v="428.1"/>
    <n v="34"/>
    <n v="241.6"/>
    <n v="30.5"/>
    <n v="299.9644760213144"/>
    <n v="6907.38"/>
    <n v="7755.1039090909089"/>
    <n v="11.76"/>
    <n v="0"/>
    <n v="13.1"/>
    <n v="60.5"/>
    <n v="30.5"/>
    <n v="6"/>
    <n v="46.654426229508196"/>
    <n v="46.870169240974136"/>
    <n v="2812.210154458448"/>
    <n v="3158.6233143940112"/>
    <n v="3.16"/>
    <n v="4.0999999999999996"/>
    <n v="0.23699999999999999"/>
    <n v="3.79"/>
    <n v="0.29199999999999998"/>
    <n v="22.753287753303965"/>
    <n v="1.3152510237885462"/>
    <n v="21.032917215859033"/>
    <n v="1.6204780546255508"/>
    <n v="25.545736704845815"/>
    <n v="1.4766681948898679"/>
    <n v="23.614229783259912"/>
    <n v="1.8193549067841412"/>
    <n v="3.78"/>
    <n v="0.19700000000000001"/>
    <n v="1.92"/>
    <n v="0.26800000000000002"/>
    <n v="1.06"/>
    <n v="0.13400000000000001"/>
    <n v="1.38"/>
    <n v="8.5999999999999993E-2"/>
    <n v="73.218227999999996"/>
    <n v="9.2558892000000004"/>
    <n v="95.321843999999999"/>
    <n v="5.9403468000000004"/>
    <n v="82.204101436363629"/>
    <n v="10.391839238181818"/>
    <n v="107.02043394545454"/>
    <n v="6.6693893618181823"/>
    <n v="2.21"/>
    <n v="0.29199999999999998"/>
    <n v="0.34"/>
    <n v="0.14000000000000001"/>
    <n v="62.149844413531696"/>
    <n v="8.2116536510186684"/>
    <n v="9.5615145251587244"/>
    <n v="3.9370942162418276"/>
    <n v="69.777325318828773"/>
    <n v="9.2194475081891412"/>
    <n v="10.734973125973658"/>
    <n v="4.4202830518715066"/>
    <n v="0.62124692716075802"/>
    <m/>
    <m/>
    <m/>
    <m/>
    <m/>
    <m/>
    <m/>
  </r>
  <r>
    <n v="2020"/>
    <n v="22"/>
    <x v="21"/>
    <s v="2"/>
    <n v="208"/>
    <n v="858"/>
    <x v="8"/>
    <s v="MES10"/>
    <x v="0"/>
    <n v="112"/>
    <x v="0"/>
    <n v="45"/>
    <x v="0"/>
    <n v="11"/>
    <n v="10"/>
    <n v="0"/>
    <n v="7"/>
    <n v="7"/>
    <n v="2.4"/>
    <n v="20"/>
    <n v="18"/>
    <n v="12"/>
    <n v="13.858936788496102"/>
    <n v="15.600000000000001"/>
    <n v="614"/>
    <n v="2547"/>
    <n v="383"/>
    <n v="14"/>
    <n v="17.518465420521402"/>
    <n v="2.3948259630000002"/>
    <m/>
    <m/>
    <n v="7.1"/>
    <n v="2.7"/>
    <n v="3.7995100220000002"/>
    <n v="4.12"/>
    <n v="4.3"/>
    <n v="1.4"/>
    <n v="3.4473047459999999"/>
    <n v="4.0199999999999996"/>
    <n v="0.42149999999999999"/>
    <n v="53.4"/>
    <n v="30.5"/>
    <n v="22.9"/>
    <n v="527.325462555066"/>
    <n v="592.04267841409683"/>
    <n v="0.5"/>
    <n v="383.2"/>
    <n v="34"/>
    <n v="226.7"/>
    <n v="30.5"/>
    <n v="280.92783505154637"/>
    <n v="6469.01"/>
    <n v="7262.933954545455"/>
    <n v="12.54"/>
    <n v="0"/>
    <n v="13.1"/>
    <n v="60.2"/>
    <n v="30.5"/>
    <n v="6"/>
    <n v="49.748852459016391"/>
    <n v="49.978904955936699"/>
    <n v="2998.7342973562018"/>
    <n v="3368.1238403487155"/>
    <n v="3.37"/>
    <n v="4.17"/>
    <n v="0.26400000000000001"/>
    <n v="3.81"/>
    <n v="0.315"/>
    <n v="21.989471788546254"/>
    <n v="1.3921392211453743"/>
    <n v="20.091100123348017"/>
    <n v="1.6610752070484578"/>
    <n v="24.688179689867837"/>
    <n v="1.5629926710132156"/>
    <n v="22.556826047577093"/>
    <n v="1.864934437004405"/>
    <n v="3.86"/>
    <n v="0.20300000000000001"/>
    <n v="1.87"/>
    <n v="0.28599999999999998"/>
    <n v="0.97"/>
    <n v="0.123"/>
    <n v="1.31"/>
    <n v="8.5999999999999993E-2"/>
    <n v="62.749397000000002"/>
    <n v="7.9568823000000002"/>
    <n v="84.744031000000007"/>
    <n v="5.5633486000000003"/>
    <n v="70.450459359090914"/>
    <n v="8.9334087640909097"/>
    <n v="95.144434804545469"/>
    <n v="6.2461232009090919"/>
    <n v="2.21"/>
    <n v="0.255"/>
    <n v="0.28999999999999998"/>
    <n v="0.14099999999999999"/>
    <n v="66.272027971572058"/>
    <n v="7.6467724582583152"/>
    <n v="8.6963294623329848"/>
    <n v="4.2282153592722436"/>
    <n v="74.405413222628624"/>
    <n v="8.5852399872263803"/>
    <n v="9.7636062599829412"/>
    <n v="4.747132698819291"/>
    <n v="0.66245208049284898"/>
    <n v="0.43757594226434149"/>
    <n v="0.53164089663812575"/>
    <n v="-1.9807805526282449E-2"/>
    <n v="-4.5430746619913878E-2"/>
    <n v="0.43155751807448101"/>
    <n v="-3.5251054228440561"/>
    <n v="-5.0797090082643362E-3"/>
  </r>
  <r>
    <n v="2020"/>
    <n v="22"/>
    <x v="21"/>
    <s v="2"/>
    <n v="209"/>
    <n v="859"/>
    <x v="9"/>
    <s v="MAP_AS"/>
    <x v="0"/>
    <n v="112"/>
    <x v="0"/>
    <n v="45"/>
    <x v="2"/>
    <n v="45"/>
    <n v="10"/>
    <n v="0"/>
    <n v="7"/>
    <n v="7"/>
    <n v="2.4"/>
    <n v="20"/>
    <n v="18"/>
    <n v="12"/>
    <n v="13.858936788496102"/>
    <n v="15.600000000000001"/>
    <n v="614"/>
    <n v="2547"/>
    <n v="383"/>
    <n v="14"/>
    <n v="17.518465420521402"/>
    <n v="2.3948259630000002"/>
    <m/>
    <m/>
    <n v="7.1"/>
    <n v="2.7"/>
    <n v="3.7995100220000002"/>
    <n v="4.12"/>
    <n v="4.3"/>
    <n v="1.4"/>
    <n v="3.4473047459999999"/>
    <n v="4.0199999999999996"/>
    <n v="0.36159999999999998"/>
    <n v="52.8"/>
    <n v="30.5"/>
    <n v="22.299999999999997"/>
    <n v="513.50907488986775"/>
    <n v="576.5306431718061"/>
    <n v="0.46"/>
    <n v="339.1"/>
    <n v="34"/>
    <n v="190.4"/>
    <n v="30.5"/>
    <n v="241.08161258603735"/>
    <n v="5551.46"/>
    <n v="6232.775545454545"/>
    <n v="12.63"/>
    <n v="0"/>
    <n v="12.4"/>
    <n v="59.7"/>
    <n v="30.5"/>
    <n v="6"/>
    <n v="50.105901639344275"/>
    <n v="50.743086515682755"/>
    <n v="3044.5851909409653"/>
    <n v="3419.6227303705114"/>
    <n v="3.42"/>
    <n v="4.26"/>
    <n v="0.29699999999999999"/>
    <n v="3.85"/>
    <n v="0.36099999999999999"/>
    <n v="21.875486590308366"/>
    <n v="1.5251219524229072"/>
    <n v="19.770099383259907"/>
    <n v="1.8537677603524225"/>
    <n v="24.560205399118939"/>
    <n v="1.712296010220264"/>
    <n v="22.196429762114533"/>
    <n v="2.0812756218502195"/>
    <n v="3.75"/>
    <n v="0.20499999999999999"/>
    <n v="1.84"/>
    <n v="0.316"/>
    <n v="1.24"/>
    <n v="0.152"/>
    <n v="1"/>
    <n v="0.109"/>
    <n v="68.838104000000001"/>
    <n v="8.4382191999999989"/>
    <n v="55.514600000000002"/>
    <n v="6.0510914000000007"/>
    <n v="77.286416763636367"/>
    <n v="9.4738188290909076"/>
    <n v="62.327755454545461"/>
    <n v="6.7937253445454555"/>
    <n v="2.2000000000000002"/>
    <n v="0.255"/>
    <n v="0.28999999999999998"/>
    <n v="0.14099999999999999"/>
    <n v="66.980874200701237"/>
    <n v="7.7636922368994616"/>
    <n v="8.8292970537287978"/>
    <n v="4.2928651192267608"/>
    <n v="75.20125421624185"/>
    <n v="8.7165090114280321"/>
    <n v="9.9128926012318779"/>
    <n v="4.8197167474954998"/>
    <n v="0.66953767412275222"/>
    <n v="0.44426651434393638"/>
    <n v="1.6760606749002565"/>
    <n v="-4.8816035440235658E-3"/>
    <n v="-1.1196338403723775E-2"/>
    <n v="0.10710481661101111"/>
    <n v="0.28272734156691715"/>
    <n v="1.0927229878787909E-2"/>
  </r>
  <r>
    <n v="2020"/>
    <n v="22"/>
    <x v="21"/>
    <s v="2"/>
    <n v="210"/>
    <n v="860"/>
    <x v="4"/>
    <s v="Check"/>
    <x v="1"/>
    <n v="0"/>
    <x v="3"/>
    <n v="0"/>
    <x v="1"/>
    <n v="0"/>
    <n v="10"/>
    <n v="0"/>
    <n v="7"/>
    <n v="7"/>
    <n v="2.4"/>
    <n v="20"/>
    <n v="18"/>
    <n v="12"/>
    <n v="13.858936788496102"/>
    <n v="15.600000000000001"/>
    <n v="614"/>
    <n v="2547"/>
    <n v="383"/>
    <n v="14"/>
    <n v="17.518465420521402"/>
    <n v="2.3948259630000002"/>
    <m/>
    <m/>
    <n v="7.1"/>
    <n v="2.7"/>
    <n v="3.7995100220000002"/>
    <n v="4.12"/>
    <n v="4.3"/>
    <n v="1.4"/>
    <n v="3.4473047459999999"/>
    <n v="4.0199999999999996"/>
    <n v="0.39219999999999999"/>
    <n v="55.6"/>
    <n v="30.5"/>
    <n v="25.1"/>
    <n v="577.98555066079291"/>
    <n v="648.92014096916296"/>
    <n v="0.46"/>
    <n v="441.5"/>
    <n v="34"/>
    <n v="273.5"/>
    <n v="30.5"/>
    <n v="274.30674846625772"/>
    <n v="6316.55"/>
    <n v="7091.7629545454538"/>
    <n v="11.39"/>
    <n v="0"/>
    <n v="13.8"/>
    <n v="61.5"/>
    <n v="30.5"/>
    <n v="6"/>
    <n v="45.186557377049184"/>
    <n v="45.029840993082537"/>
    <n v="2701.7904595849523"/>
    <n v="3034.6019207429167"/>
    <n v="3.03"/>
    <n v="3.71"/>
    <n v="0.27700000000000002"/>
    <n v="3.62"/>
    <n v="0.314"/>
    <n v="21.443263929515417"/>
    <n v="1.6010199753303966"/>
    <n v="20.923076933920704"/>
    <n v="1.8148746290748898"/>
    <n v="24.074937229955943"/>
    <n v="1.7975087904845817"/>
    <n v="23.490909103083698"/>
    <n v="2.0376092426431716"/>
    <n v="3.14"/>
    <n v="0.186"/>
    <n v="1.91"/>
    <n v="0.23899999999999999"/>
    <n v="0.95"/>
    <n v="0.14099999999999999"/>
    <n v="1.28"/>
    <n v="8.6999999999999994E-2"/>
    <n v="60.007224999999998"/>
    <n v="8.9063354999999991"/>
    <n v="80.85184000000001"/>
    <n v="5.4953984999999994"/>
    <n v="67.371748068181816"/>
    <n v="9.9993857659090892"/>
    <n v="90.774565818181827"/>
    <n v="6.1698337704545443"/>
    <n v="1.98"/>
    <n v="0.312"/>
    <n v="0.32"/>
    <n v="0.13"/>
    <n v="53.495451099782052"/>
    <n v="8.4295862339050505"/>
    <n v="8.6457294706718475"/>
    <n v="3.512327597460438"/>
    <n v="60.060801916573482"/>
    <n v="9.4641263626115784"/>
    <n v="9.7067962693452099"/>
    <n v="3.943385984421492"/>
    <m/>
    <m/>
    <m/>
    <m/>
    <m/>
    <m/>
    <m/>
    <m/>
  </r>
  <r>
    <n v="2020"/>
    <n v="22"/>
    <x v="21"/>
    <s v="3"/>
    <n v="301"/>
    <n v="861"/>
    <x v="7"/>
    <s v="Urea"/>
    <x v="0"/>
    <n v="112"/>
    <x v="3"/>
    <n v="0"/>
    <x v="1"/>
    <n v="0"/>
    <n v="10"/>
    <n v="0"/>
    <n v="6.7"/>
    <n v="7"/>
    <n v="2.2999999999999998"/>
    <n v="20"/>
    <n v="18"/>
    <n v="12"/>
    <n v="13.75631800479329"/>
    <n v="13.799999999999999"/>
    <n v="630"/>
    <n v="2496"/>
    <n v="410"/>
    <n v="13"/>
    <n v="17.522260532769199"/>
    <n v="2.4804401669999998"/>
    <m/>
    <m/>
    <n v="5.8"/>
    <n v="2.7"/>
    <n v="3.429499646"/>
    <n v="4.04"/>
    <n v="3.5"/>
    <n v="1.5"/>
    <n v="3.4838009080000001"/>
    <n v="4.24"/>
    <n v="0.31979999999999997"/>
    <n v="46.2"/>
    <n v="30.5"/>
    <n v="15.700000000000003"/>
    <n v="361.52881057268723"/>
    <n v="405.89825550660794"/>
    <n v="0.28000000000000003"/>
    <n v="291.8"/>
    <n v="34"/>
    <n v="169.2"/>
    <n v="30.5"/>
    <n v="150.64391000775797"/>
    <n v="3468.92"/>
    <n v="3894.6510909090912"/>
    <n v="11.95"/>
    <n v="0"/>
    <n v="13.4"/>
    <n v="60.3"/>
    <n v="30"/>
    <n v="6"/>
    <n v="48.198333333333331"/>
    <n v="48.254053949903657"/>
    <n v="2895.2432369942194"/>
    <n v="3251.8845630057799"/>
    <n v="3.25"/>
    <n v="4.07"/>
    <n v="0.249"/>
    <n v="3.97"/>
    <n v="0.29099999999999998"/>
    <n v="14.714222590308371"/>
    <n v="0.90020673832599118"/>
    <n v="14.352693779735683"/>
    <n v="1.0520488387665199"/>
    <n v="16.520058999118945"/>
    <n v="1.0106866562114538"/>
    <n v="16.114160743612334"/>
    <n v="1.1811639235242291"/>
    <n v="3.68"/>
    <n v="0.187"/>
    <n v="1.74"/>
    <n v="0.253"/>
    <n v="1.2"/>
    <n v="0.16400000000000001"/>
    <n v="1.5"/>
    <n v="8.7999999999999995E-2"/>
    <n v="41.627040000000001"/>
    <n v="5.6890288"/>
    <n v="52.033799999999999"/>
    <n v="3.0526495999999996"/>
    <n v="46.73581309090909"/>
    <n v="6.3872277890909084"/>
    <n v="58.419766363636363"/>
    <n v="3.4272929599999995"/>
    <n v="2.14"/>
    <n v="0.23"/>
    <n v="0.25"/>
    <n v="0.13300000000000001"/>
    <n v="61.958205271676299"/>
    <n v="6.6590594450867044"/>
    <n v="7.2381080924855485"/>
    <n v="3.850673505202312"/>
    <n v="69.562166827745671"/>
    <n v="7.4763076497109813"/>
    <n v="8.1264213583815028"/>
    <n v="4.323256162658959"/>
    <n v="0.61933131129518604"/>
    <m/>
    <m/>
    <m/>
    <m/>
    <m/>
    <m/>
    <m/>
  </r>
  <r>
    <n v="2020"/>
    <n v="22"/>
    <x v="21"/>
    <s v="3"/>
    <n v="302"/>
    <n v="862"/>
    <x v="4"/>
    <s v="Check"/>
    <x v="1"/>
    <n v="0"/>
    <x v="3"/>
    <n v="0"/>
    <x v="1"/>
    <n v="0"/>
    <n v="10"/>
    <n v="0"/>
    <n v="6.7"/>
    <n v="7"/>
    <n v="2.2999999999999998"/>
    <n v="20"/>
    <n v="18"/>
    <n v="12"/>
    <n v="13.75631800479329"/>
    <n v="13.799999999999999"/>
    <n v="630"/>
    <n v="2496"/>
    <n v="410"/>
    <n v="13"/>
    <n v="17.522260532769199"/>
    <n v="2.4804401669999998"/>
    <m/>
    <m/>
    <n v="5.8"/>
    <n v="2.7"/>
    <n v="3.429499646"/>
    <n v="4.04"/>
    <n v="3.5"/>
    <n v="1.5"/>
    <n v="3.4838009080000001"/>
    <n v="4.24"/>
    <n v="0.3281"/>
    <n v="47.3"/>
    <n v="30.5"/>
    <n v="16.799999999999997"/>
    <n v="386.85885462555058"/>
    <n v="434.33698678414089"/>
    <n v="0.36"/>
    <n v="358.3"/>
    <n v="34"/>
    <n v="212"/>
    <n v="30.5"/>
    <n v="201.48011100832559"/>
    <n v="4639.55"/>
    <n v="5208.9493181818179"/>
    <n v="12.78"/>
    <n v="0"/>
    <n v="14.4"/>
    <n v="61.1"/>
    <n v="30"/>
    <n v="6"/>
    <n v="51.545999999999999"/>
    <n v="51.009683236994221"/>
    <n v="3060.5809942196533"/>
    <n v="3437.5889257803469"/>
    <n v="3.44"/>
    <n v="3.81"/>
    <n v="0.23599999999999999"/>
    <n v="3.72"/>
    <n v="0.30199999999999999"/>
    <n v="14.739322361233478"/>
    <n v="0.9129868969162992"/>
    <n v="14.391149392070483"/>
    <n v="1.1683137409691629"/>
    <n v="16.54823919647577"/>
    <n v="1.0250352888105723"/>
    <n v="16.157335908370044"/>
    <n v="1.3116977000881056"/>
    <n v="3.28"/>
    <n v="0.188"/>
    <n v="1.92"/>
    <n v="0.23799999999999999"/>
    <n v="1.1000000000000001"/>
    <n v="0.223"/>
    <n v="1.26"/>
    <n v="8.1000000000000003E-2"/>
    <n v="51.035050000000005"/>
    <n v="10.346196500000001"/>
    <n v="58.458330000000004"/>
    <n v="3.7580355000000005"/>
    <n v="57.2984425"/>
    <n v="11.615956979545455"/>
    <n v="65.632761409090918"/>
    <n v="4.219248947727273"/>
    <n v="1.89"/>
    <n v="0.26400000000000001"/>
    <n v="0.28000000000000003"/>
    <n v="0.125"/>
    <n v="57.84498079075145"/>
    <n v="8.079933824739884"/>
    <n v="8.5696267838150302"/>
    <n v="3.8257262427745666"/>
    <n v="64.94413752416186"/>
    <n v="9.0715620668670507"/>
    <n v="9.6213537072832391"/>
    <n v="4.2952471907514447"/>
    <m/>
    <m/>
    <m/>
    <m/>
    <m/>
    <m/>
    <m/>
    <m/>
  </r>
  <r>
    <n v="2020"/>
    <n v="22"/>
    <x v="21"/>
    <s v="3"/>
    <n v="303"/>
    <n v="863"/>
    <x v="5"/>
    <s v="MAP_AS"/>
    <x v="0"/>
    <n v="112"/>
    <x v="0"/>
    <n v="45"/>
    <x v="0"/>
    <n v="11"/>
    <n v="10"/>
    <n v="0"/>
    <n v="6.7"/>
    <n v="7"/>
    <n v="2.2999999999999998"/>
    <n v="20"/>
    <n v="18"/>
    <n v="12"/>
    <n v="13.75631800479329"/>
    <n v="13.799999999999999"/>
    <n v="630"/>
    <n v="2496"/>
    <n v="410"/>
    <n v="13"/>
    <n v="17.522260532769199"/>
    <n v="2.4804401669999998"/>
    <m/>
    <m/>
    <n v="5.8"/>
    <n v="2.7"/>
    <n v="3.429499646"/>
    <n v="4.04"/>
    <n v="3.5"/>
    <n v="1.5"/>
    <n v="3.4838009080000001"/>
    <n v="4.24"/>
    <n v="0.37090000000000001"/>
    <n v="59.2"/>
    <n v="30.5"/>
    <n v="28.700000000000003"/>
    <n v="660.8838766519824"/>
    <n v="741.9923524229074"/>
    <n v="0.36"/>
    <n v="379.3"/>
    <n v="34"/>
    <n v="221.9"/>
    <n v="30.5"/>
    <n v="199.54821894005212"/>
    <n v="4595.0600000000004"/>
    <n v="5158.9991818181816"/>
    <n v="12.69"/>
    <n v="0"/>
    <n v="13.6"/>
    <n v="60.3"/>
    <n v="30"/>
    <n v="6"/>
    <n v="51.183"/>
    <n v="51.123828901734107"/>
    <n v="3067.4297341040465"/>
    <n v="3445.2813058959541"/>
    <n v="3.44"/>
    <n v="4.21"/>
    <n v="0.29499999999999998"/>
    <n v="3.85"/>
    <n v="0.33"/>
    <n v="27.823211207048459"/>
    <n v="1.949607436123348"/>
    <n v="25.444029251101323"/>
    <n v="2.1809167929515421"/>
    <n v="31.237878037004403"/>
    <n v="2.1888774396475768"/>
    <n v="28.566705568281943"/>
    <n v="2.448574762995595"/>
    <n v="3.73"/>
    <n v="0.20599999999999999"/>
    <n v="1.86"/>
    <n v="0.28100000000000003"/>
    <n v="1.1200000000000001"/>
    <n v="0.13600000000000001"/>
    <n v="1.51"/>
    <n v="0.111"/>
    <n v="51.464672000000014"/>
    <n v="6.2492816000000007"/>
    <n v="69.385406000000003"/>
    <n v="5.1005166000000006"/>
    <n v="57.780790836363657"/>
    <n v="7.0162388872727277"/>
    <n v="77.900887645454546"/>
    <n v="5.7264890918181823"/>
    <n v="2.19"/>
    <n v="0.26400000000000001"/>
    <n v="0.3"/>
    <n v="0.14299999999999999"/>
    <n v="67.176711176878612"/>
    <n v="8.0980144980346829"/>
    <n v="9.202289202312139"/>
    <n v="4.3864245197687861"/>
    <n v="75.421125730404626"/>
    <n v="9.0918617318843946"/>
    <n v="10.331661058959538"/>
    <n v="4.9247584381040461"/>
    <n v="0.67149525134314114"/>
    <n v="0.46339764178819542"/>
    <n v="2.2462512421323177"/>
    <n v="-5.1153319574286212E-2"/>
    <n v="-0.1173241274639592"/>
    <n v="0.4477053125549133"/>
    <n v="3.4892096269049118"/>
    <n v="-5.2319173471074294E-2"/>
  </r>
  <r>
    <n v="2020"/>
    <n v="22"/>
    <x v="21"/>
    <s v="3"/>
    <n v="304"/>
    <n v="864"/>
    <x v="6"/>
    <s v="MAP"/>
    <x v="0"/>
    <n v="112"/>
    <x v="0"/>
    <n v="45"/>
    <x v="1"/>
    <n v="0"/>
    <n v="10"/>
    <n v="0"/>
    <n v="6.7"/>
    <n v="7"/>
    <n v="2.2999999999999998"/>
    <n v="20"/>
    <n v="18"/>
    <n v="12"/>
    <n v="13.75631800479329"/>
    <n v="13.799999999999999"/>
    <n v="630"/>
    <n v="2496"/>
    <n v="410"/>
    <n v="13"/>
    <n v="17.522260532769199"/>
    <n v="2.4804401669999998"/>
    <m/>
    <m/>
    <n v="5.8"/>
    <n v="2.7"/>
    <n v="3.429499646"/>
    <n v="4.04"/>
    <n v="3.5"/>
    <n v="1.5"/>
    <n v="3.4838009080000001"/>
    <n v="4.24"/>
    <n v="0.44890000000000002"/>
    <n v="64"/>
    <n v="30.5"/>
    <n v="33.5"/>
    <n v="771.41497797356817"/>
    <n v="866.0886343612334"/>
    <n v="0.44"/>
    <n v="448.6"/>
    <n v="34"/>
    <n v="257.89999999999998"/>
    <n v="30.5"/>
    <n v="241.33140376266277"/>
    <n v="5557.21"/>
    <n v="6239.2312272727268"/>
    <n v="13.26"/>
    <n v="0"/>
    <n v="13.8"/>
    <n v="60.7"/>
    <n v="30"/>
    <n v="6"/>
    <n v="53.481999999999999"/>
    <n v="53.296513294797684"/>
    <n v="3197.790797687861"/>
    <n v="3591.7004823121383"/>
    <n v="3.59"/>
    <n v="4.25"/>
    <n v="0.33100000000000002"/>
    <n v="4.05"/>
    <n v="0.29599999999999999"/>
    <n v="32.785136563876648"/>
    <n v="2.5533835770925108"/>
    <n v="31.24230660792951"/>
    <n v="2.2833883348017618"/>
    <n v="36.808766960352422"/>
    <n v="2.8667533797356826"/>
    <n v="35.076589691629948"/>
    <n v="2.5636223577092507"/>
    <n v="3.61"/>
    <n v="0.19700000000000001"/>
    <n v="1.8"/>
    <n v="0.26100000000000001"/>
    <n v="1.2"/>
    <n v="0.158"/>
    <n v="1.29"/>
    <n v="8.5999999999999993E-2"/>
    <n v="66.686520000000002"/>
    <n v="8.7803918000000003"/>
    <n v="71.688008999999994"/>
    <n v="4.7792006000000002"/>
    <n v="74.870774727272732"/>
    <n v="9.8579853390909093"/>
    <n v="80.48608283181818"/>
    <n v="5.3657388554545458"/>
    <n v="2.16"/>
    <n v="0.28299999999999997"/>
    <n v="0.32"/>
    <n v="0.14199999999999999"/>
    <n v="69.072281230057797"/>
    <n v="9.0497479574566455"/>
    <n v="10.232930552601156"/>
    <n v="4.5408629327167622"/>
    <n v="77.549333926473977"/>
    <n v="10.160398843144506"/>
    <n v="11.48879021132948"/>
    <n v="5.0981506562774559"/>
    <n v="0.69044328060802407"/>
    <n v="0.51785926825405226"/>
    <n v="5.5000107180475224"/>
    <n v="3.5741870716342564E-2"/>
    <n v="8.1976767698033401E-2"/>
    <m/>
    <m/>
    <m/>
  </r>
  <r>
    <n v="2020"/>
    <n v="22"/>
    <x v="21"/>
    <s v="3"/>
    <n v="305"/>
    <n v="865"/>
    <x v="2"/>
    <s v="MAP"/>
    <x v="0"/>
    <n v="112"/>
    <x v="2"/>
    <n v="135"/>
    <x v="1"/>
    <n v="0"/>
    <n v="10"/>
    <n v="0"/>
    <n v="6.7"/>
    <n v="7"/>
    <n v="2.2999999999999998"/>
    <n v="20"/>
    <n v="18"/>
    <n v="12"/>
    <n v="13.75631800479329"/>
    <n v="13.799999999999999"/>
    <n v="630"/>
    <n v="2496"/>
    <n v="410"/>
    <n v="13"/>
    <n v="17.522260532769199"/>
    <n v="2.4804401669999998"/>
    <m/>
    <m/>
    <n v="5.8"/>
    <n v="2.7"/>
    <n v="3.429499646"/>
    <n v="4.04"/>
    <n v="3.5"/>
    <n v="1.5"/>
    <n v="3.4838009080000001"/>
    <n v="4.24"/>
    <n v="0.38990000000000002"/>
    <n v="62.8"/>
    <n v="30.5"/>
    <n v="32.299999999999997"/>
    <n v="743.78220264317167"/>
    <n v="835.06456387665185"/>
    <n v="0.42"/>
    <n v="439.4"/>
    <n v="34"/>
    <n v="239.9"/>
    <n v="30.5"/>
    <n v="216.94129255056734"/>
    <n v="4995.57"/>
    <n v="5608.6626818181812"/>
    <n v="11.4"/>
    <n v="0"/>
    <n v="13.1"/>
    <n v="60.2"/>
    <n v="30"/>
    <n v="6"/>
    <n v="45.980000000000004"/>
    <n v="46.192624277456659"/>
    <n v="2771.5574566473997"/>
    <n v="3112.962943352602"/>
    <n v="3.11"/>
    <n v="4.29"/>
    <n v="0.35599999999999998"/>
    <n v="3.94"/>
    <n v="0.32200000000000001"/>
    <n v="31.908256493392066"/>
    <n v="2.6478646414096909"/>
    <n v="29.305018784140962"/>
    <n v="2.394978692511013"/>
    <n v="35.824269790308364"/>
    <n v="2.9728298474008801"/>
    <n v="32.90154381674008"/>
    <n v="2.6889078956828194"/>
    <n v="3.72"/>
    <n v="0.218"/>
    <n v="1.82"/>
    <n v="0.28999999999999998"/>
    <n v="1.1200000000000001"/>
    <n v="0.14299999999999999"/>
    <n v="1.31"/>
    <n v="8.8999999999999996E-2"/>
    <n v="55.950384000000007"/>
    <n v="7.1436650999999989"/>
    <n v="65.441967000000005"/>
    <n v="4.4460572999999997"/>
    <n v="62.817022036363646"/>
    <n v="8.0203876349999987"/>
    <n v="73.47348113181819"/>
    <n v="4.9917097868181814"/>
    <n v="2.2000000000000002"/>
    <n v="0.24199999999999999"/>
    <n v="0.28000000000000003"/>
    <n v="0.13500000000000001"/>
    <n v="60.974264046242801"/>
    <n v="6.7071690450867072"/>
    <n v="7.7603608786127207"/>
    <n v="3.7416025664739898"/>
    <n v="68.457469179190781"/>
    <n v="7.5303216097109846"/>
    <n v="8.7127688046242824"/>
    <n v="4.2007992450867064"/>
    <n v="0.60949588099643759"/>
    <n v="0.12793614695397529"/>
    <n v="-1.712867086277021"/>
    <n v="-2.1179931520659383E-2"/>
    <n v="-4.8577824588668307E-2"/>
    <m/>
    <m/>
    <m/>
  </r>
  <r>
    <n v="2020"/>
    <n v="22"/>
    <x v="21"/>
    <s v="3"/>
    <n v="306"/>
    <n v="866"/>
    <x v="0"/>
    <s v="MAP_ES"/>
    <x v="0"/>
    <n v="112"/>
    <x v="0"/>
    <n v="45"/>
    <x v="0"/>
    <n v="11"/>
    <n v="10"/>
    <n v="0"/>
    <n v="6.7"/>
    <n v="7"/>
    <n v="2.2999999999999998"/>
    <n v="20"/>
    <n v="18"/>
    <n v="12"/>
    <n v="13.75631800479329"/>
    <n v="13.799999999999999"/>
    <n v="630"/>
    <n v="2496"/>
    <n v="410"/>
    <n v="13"/>
    <n v="17.522260532769199"/>
    <n v="2.4804401669999998"/>
    <m/>
    <m/>
    <n v="5.8"/>
    <n v="2.7"/>
    <n v="3.429499646"/>
    <n v="4.04"/>
    <n v="3.5"/>
    <n v="1.5"/>
    <n v="3.4838009080000001"/>
    <n v="4.24"/>
    <n v="0.33979999999999999"/>
    <n v="58.6"/>
    <n v="30.5"/>
    <n v="28.1"/>
    <n v="647.06748898678416"/>
    <n v="726.48031718061668"/>
    <n v="0.34"/>
    <n v="375.5"/>
    <n v="34"/>
    <n v="207.8"/>
    <n v="30.5"/>
    <n v="176.52122986822843"/>
    <n v="4064.81"/>
    <n v="4563.6730454545459"/>
    <n v="11.67"/>
    <n v="0"/>
    <n v="13.1"/>
    <n v="60.1"/>
    <n v="30"/>
    <n v="6"/>
    <n v="47.068999999999996"/>
    <n v="47.286660115606935"/>
    <n v="2837.1996069364159"/>
    <n v="3186.6910130635829"/>
    <n v="3.19"/>
    <n v="4.18"/>
    <n v="0.28999999999999998"/>
    <n v="3.93"/>
    <n v="0.28699999999999998"/>
    <n v="27.047421039647574"/>
    <n v="1.8764957180616739"/>
    <n v="25.429752317180618"/>
    <n v="1.8570836933920702"/>
    <n v="30.366877258149774"/>
    <n v="2.1067929198237882"/>
    <n v="28.55067646519824"/>
    <n v="2.0849985103083699"/>
    <n v="3.86"/>
    <n v="0.20499999999999999"/>
    <n v="1.81"/>
    <n v="0.27100000000000002"/>
    <n v="1.03"/>
    <n v="0.10199999999999999"/>
    <n v="1.27"/>
    <n v="7.0999999999999994E-2"/>
    <n v="41.867542999999998"/>
    <n v="4.1461061999999993"/>
    <n v="51.623086999999998"/>
    <n v="2.8860150999999994"/>
    <n v="47.005832368181814"/>
    <n v="4.6549465063636362"/>
    <n v="57.958647677272722"/>
    <n v="3.2402078622727264"/>
    <n v="2.19"/>
    <n v="0.25"/>
    <n v="0.28999999999999998"/>
    <n v="0.14199999999999999"/>
    <n v="62.134671391907503"/>
    <n v="7.0929990173410395"/>
    <n v="8.2278788601156059"/>
    <n v="4.0288234418497098"/>
    <n v="69.760290153641606"/>
    <n v="7.9635034421965303"/>
    <n v="9.2376639929479758"/>
    <n v="4.5232699551676285"/>
    <n v="0.62109525834889334"/>
    <n v="0.40588702559615342"/>
    <n v="-3.5001997096981539"/>
    <n v="-0.12870111225421854"/>
    <n v="-0.29518603728031778"/>
    <n v="0.41120635956069351"/>
    <n v="-20.018998812401563"/>
    <n v="-0.27834473979338847"/>
  </r>
  <r>
    <n v="2020"/>
    <n v="22"/>
    <x v="21"/>
    <s v="3"/>
    <n v="307"/>
    <n v="867"/>
    <x v="8"/>
    <s v="MES10"/>
    <x v="0"/>
    <n v="112"/>
    <x v="0"/>
    <n v="45"/>
    <x v="0"/>
    <n v="11"/>
    <n v="10"/>
    <n v="0"/>
    <n v="6.7"/>
    <n v="7"/>
    <n v="2.2999999999999998"/>
    <n v="20"/>
    <n v="18"/>
    <n v="12"/>
    <n v="13.75631800479329"/>
    <n v="13.799999999999999"/>
    <n v="630"/>
    <n v="2496"/>
    <n v="410"/>
    <n v="13"/>
    <n v="17.522260532769199"/>
    <n v="2.4804401669999998"/>
    <m/>
    <m/>
    <n v="5.8"/>
    <n v="2.7"/>
    <n v="3.429499646"/>
    <n v="4.04"/>
    <n v="3.5"/>
    <n v="1.5"/>
    <n v="3.4838009080000001"/>
    <n v="4.24"/>
    <n v="0.3629"/>
    <n v="51.9"/>
    <n v="30.5"/>
    <n v="21.4"/>
    <n v="492.78449339207043"/>
    <n v="553.26259030837002"/>
    <n v="0.42"/>
    <n v="438.6"/>
    <n v="34"/>
    <n v="240.4"/>
    <n v="30.5"/>
    <n v="217.88927335640136"/>
    <n v="5017.3999999999996"/>
    <n v="5633.1718181818187"/>
    <n v="11.83"/>
    <n v="0"/>
    <n v="13.8"/>
    <n v="60.9"/>
    <n v="30"/>
    <n v="6"/>
    <n v="47.714333333333336"/>
    <n v="47.548850096339116"/>
    <n v="2852.9310057803468"/>
    <n v="3204.3602342196527"/>
    <n v="3.2"/>
    <n v="4.38"/>
    <n v="0.33100000000000002"/>
    <n v="3.87"/>
    <n v="0.317"/>
    <n v="21.583960810572684"/>
    <n v="1.6311166731277531"/>
    <n v="19.070759894273124"/>
    <n v="1.5621268440528633"/>
    <n v="24.232901455506607"/>
    <n v="1.8312991739207045"/>
    <n v="21.411262244933916"/>
    <n v="1.7538424112775328"/>
    <n v="3.63"/>
    <n v="0.19700000000000001"/>
    <n v="1.87"/>
    <n v="0.26900000000000002"/>
    <n v="0.97"/>
    <n v="0.13300000000000001"/>
    <n v="1.17"/>
    <n v="8.2000000000000003E-2"/>
    <n v="48.668779999999998"/>
    <n v="6.6731419999999995"/>
    <n v="58.703579999999988"/>
    <n v="4.114268"/>
    <n v="54.641766636363627"/>
    <n v="7.492118518181818"/>
    <n v="65.908110272727257"/>
    <n v="4.6192008909090907"/>
    <n v="2.17"/>
    <n v="0.28299999999999997"/>
    <n v="0.32"/>
    <n v="0.14000000000000001"/>
    <n v="61.908602825433526"/>
    <n v="8.0737947463583808"/>
    <n v="9.1293792184971103"/>
    <n v="3.994103408092486"/>
    <n v="69.506476808554908"/>
    <n v="9.0646695561387283"/>
    <n v="10.249803031676301"/>
    <n v="4.484288826358382"/>
    <n v="0.61883548757110807"/>
    <n v="0.46201170010900755"/>
    <n v="-3.1075503506743796"/>
    <n v="-4.118248723732118E-2"/>
    <n v="-9.4455245957158665E-2"/>
    <n v="0.40766262057803471"/>
    <n v="-18.412705980031578"/>
    <n v="-0.15298173719008262"/>
  </r>
  <r>
    <n v="2020"/>
    <n v="22"/>
    <x v="21"/>
    <s v="3"/>
    <n v="308"/>
    <n v="868"/>
    <x v="3"/>
    <s v="MESZ"/>
    <x v="0"/>
    <n v="112"/>
    <x v="0"/>
    <n v="45"/>
    <x v="0"/>
    <n v="11"/>
    <n v="10"/>
    <n v="0"/>
    <n v="6.7"/>
    <n v="7"/>
    <n v="2.2999999999999998"/>
    <n v="20"/>
    <n v="18"/>
    <n v="12"/>
    <n v="13.75631800479329"/>
    <n v="13.799999999999999"/>
    <n v="630"/>
    <n v="2496"/>
    <n v="410"/>
    <n v="13"/>
    <n v="17.522260532769199"/>
    <n v="2.4804401669999998"/>
    <m/>
    <m/>
    <n v="5.8"/>
    <n v="2.7"/>
    <n v="3.429499646"/>
    <n v="4.04"/>
    <n v="3.5"/>
    <n v="1.5"/>
    <n v="3.4838009080000001"/>
    <n v="4.24"/>
    <n v="0.4012"/>
    <n v="47.8"/>
    <n v="30.5"/>
    <n v="17.299999999999997"/>
    <n v="398.37251101321579"/>
    <n v="447.26368281938318"/>
    <n v="0.38"/>
    <n v="389.5"/>
    <n v="34"/>
    <n v="226.2"/>
    <n v="30.5"/>
    <n v="209.1870604781997"/>
    <n v="4817.0200000000004"/>
    <n v="5408.1997272727276"/>
    <n v="11.99"/>
    <n v="0"/>
    <n v="13.2"/>
    <n v="60.7"/>
    <n v="30"/>
    <n v="6"/>
    <n v="48.359666666666662"/>
    <n v="48.527388053949899"/>
    <n v="2911.6432832369937"/>
    <n v="3270.304796763005"/>
    <n v="3.27"/>
    <n v="4.34"/>
    <n v="0.26700000000000002"/>
    <n v="3.68"/>
    <n v="0.29199999999999998"/>
    <n v="17.289366977973565"/>
    <n v="1.0636546044052861"/>
    <n v="14.660108405286341"/>
    <n v="1.1632477321585901"/>
    <n v="19.41124383436123"/>
    <n v="1.194194033127753"/>
    <n v="16.459303527753299"/>
    <n v="1.3060099538325991"/>
    <n v="3.67"/>
    <n v="0.20799999999999999"/>
    <n v="1.88"/>
    <n v="0.29199999999999998"/>
    <n v="0.98"/>
    <n v="0.108"/>
    <n v="1.26"/>
    <n v="7.2999999999999995E-2"/>
    <n v="47.206796000000004"/>
    <n v="5.2023816000000007"/>
    <n v="60.694452000000005"/>
    <n v="3.5164246000000001"/>
    <n v="53.000357327272731"/>
    <n v="5.8408557054545458"/>
    <n v="68.143316563636375"/>
    <n v="3.9479858009090907"/>
    <n v="2.2000000000000002"/>
    <n v="0.30299999999999999"/>
    <n v="0.34"/>
    <n v="0.152"/>
    <n v="64.056152231213872"/>
    <n v="8.8222791482080893"/>
    <n v="9.8995871630057799"/>
    <n v="4.4256977905202302"/>
    <n v="71.917589095953758"/>
    <n v="9.905013407306356"/>
    <n v="11.114536496647398"/>
    <n v="4.9688516102658955"/>
    <n v="0.64030229061553334"/>
    <n v="0.50484268131021182"/>
    <n v="-1.6421156274887734"/>
    <n v="-5.9202908605313298E-2"/>
    <n v="-0.13578648762686538"/>
    <n v="0.45171378275144503"/>
    <n v="-12.417745748817735"/>
    <n v="-0.21400129082644626"/>
  </r>
  <r>
    <n v="2020"/>
    <n v="22"/>
    <x v="21"/>
    <s v="3"/>
    <n v="309"/>
    <n v="869"/>
    <x v="1"/>
    <s v="MAP"/>
    <x v="0"/>
    <n v="112"/>
    <x v="1"/>
    <n v="90"/>
    <x v="1"/>
    <n v="0"/>
    <n v="10"/>
    <n v="0"/>
    <n v="6.7"/>
    <n v="7"/>
    <n v="2.2999999999999998"/>
    <n v="20"/>
    <n v="18"/>
    <n v="12"/>
    <n v="13.75631800479329"/>
    <n v="13.799999999999999"/>
    <n v="630"/>
    <n v="2496"/>
    <n v="410"/>
    <n v="13"/>
    <n v="17.522260532769199"/>
    <n v="2.4804401669999998"/>
    <m/>
    <m/>
    <n v="5.8"/>
    <n v="2.7"/>
    <n v="3.429499646"/>
    <n v="4.04"/>
    <n v="3.5"/>
    <n v="1.5"/>
    <n v="3.4838009080000001"/>
    <n v="4.24"/>
    <n v="0.39219999999999999"/>
    <n v="52.8"/>
    <n v="30.5"/>
    <n v="22.299999999999997"/>
    <n v="513.50907488986775"/>
    <n v="576.5306431718061"/>
    <n v="0.56000000000000005"/>
    <n v="522.9"/>
    <n v="34"/>
    <n v="288.2"/>
    <n v="30.5"/>
    <n v="295.17692779709552"/>
    <n v="6797.13"/>
    <n v="7631.3232272727273"/>
    <n v="11.83"/>
    <n v="0"/>
    <n v="13"/>
    <n v="60.1"/>
    <n v="30"/>
    <n v="6"/>
    <n v="47.714333333333336"/>
    <n v="47.9901387283237"/>
    <n v="2879.408323699422"/>
    <n v="3234.099076300578"/>
    <n v="3.23"/>
    <n v="4.45"/>
    <n v="0.35299999999999998"/>
    <n v="4.03"/>
    <n v="0.29399999999999998"/>
    <n v="22.851153832599117"/>
    <n v="1.8126870343612329"/>
    <n v="20.69441571806167"/>
    <n v="1.5097166801762112"/>
    <n v="25.65561362114537"/>
    <n v="2.0351531703964754"/>
    <n v="23.234184919823786"/>
    <n v="1.6950000909251097"/>
    <n v="3.6"/>
    <n v="0.21199999999999999"/>
    <n v="1.72"/>
    <n v="0.314"/>
    <n v="0.98"/>
    <n v="0.13800000000000001"/>
    <n v="1.56"/>
    <n v="0.09"/>
    <n v="66.611874"/>
    <n v="9.3800394000000011"/>
    <n v="106.035228"/>
    <n v="6.1174169999999997"/>
    <n v="74.78696762727273"/>
    <n v="10.531226053636365"/>
    <n v="119.04864234545454"/>
    <n v="6.8681909045454539"/>
    <n v="2.2000000000000002"/>
    <n v="0.246"/>
    <n v="0.28000000000000003"/>
    <n v="0.13700000000000001"/>
    <n v="63.346983121387289"/>
    <n v="7.083344476300578"/>
    <n v="8.0623433063583825"/>
    <n v="3.9447894034682083"/>
    <n v="71.121385595375727"/>
    <n v="7.9526640256647401"/>
    <n v="9.0518127121387284"/>
    <n v="4.4289226484393067"/>
    <n v="0.6332134694853363"/>
    <n v="0.20266727894150713"/>
    <n v="-1.2233435966602428"/>
    <n v="8.2100088112338672E-4"/>
    <n v="1.8830295438609786E-3"/>
    <m/>
    <m/>
    <m/>
  </r>
  <r>
    <n v="2020"/>
    <n v="22"/>
    <x v="21"/>
    <s v="3"/>
    <n v="310"/>
    <n v="870"/>
    <x v="9"/>
    <s v="MAP_AS"/>
    <x v="0"/>
    <n v="112"/>
    <x v="0"/>
    <n v="45"/>
    <x v="2"/>
    <n v="45"/>
    <n v="10"/>
    <n v="0"/>
    <n v="6.7"/>
    <n v="7"/>
    <n v="2.2999999999999998"/>
    <n v="20"/>
    <n v="18"/>
    <n v="12"/>
    <n v="13.75631800479329"/>
    <n v="13.799999999999999"/>
    <n v="630"/>
    <n v="2496"/>
    <n v="410"/>
    <n v="13"/>
    <n v="17.522260532769199"/>
    <n v="2.4804401669999998"/>
    <m/>
    <m/>
    <n v="5.8"/>
    <n v="2.7"/>
    <n v="3.429499646"/>
    <n v="4.04"/>
    <n v="3.5"/>
    <n v="1.5"/>
    <n v="3.4838009080000001"/>
    <n v="4.24"/>
    <n v="0.36969999999999997"/>
    <n v="50.7"/>
    <n v="30.5"/>
    <n v="20.200000000000003"/>
    <n v="465.1517180616741"/>
    <n v="522.23851982378869"/>
    <n v="0.36"/>
    <n v="367.8"/>
    <n v="34"/>
    <n v="203.8"/>
    <n v="30.5"/>
    <n v="186.90233672857997"/>
    <n v="4303.8599999999997"/>
    <n v="4832.0609999999997"/>
    <n v="11.23"/>
    <n v="0"/>
    <n v="13.2"/>
    <n v="60"/>
    <n v="30"/>
    <n v="6"/>
    <n v="45.294333333333341"/>
    <n v="45.451423506743744"/>
    <n v="2727.0854104046248"/>
    <n v="3063.0127495953761"/>
    <n v="3.06"/>
    <n v="4.1500000000000004"/>
    <n v="0.29499999999999998"/>
    <n v="3.69"/>
    <n v="0.34200000000000003"/>
    <n v="19.303796299559476"/>
    <n v="1.3721975682819385"/>
    <n v="17.164098396475776"/>
    <n v="1.5908188757709256"/>
    <n v="21.672898572687231"/>
    <n v="1.5406036334801763"/>
    <n v="19.270601381497805"/>
    <n v="1.7860557377973574"/>
    <n v="3.6"/>
    <n v="0.19900000000000001"/>
    <n v="1.84"/>
    <n v="0.31900000000000001"/>
    <n v="1.01"/>
    <n v="0.14000000000000001"/>
    <n v="1.8"/>
    <n v="0.13600000000000001"/>
    <n v="43.468985999999994"/>
    <n v="6.025404"/>
    <n v="77.469480000000004"/>
    <n v="5.8532495999999998"/>
    <n v="48.803816099999999"/>
    <n v="6.7648853999999998"/>
    <n v="86.977098000000012"/>
    <n v="6.5716029599999999"/>
    <n v="2.21"/>
    <n v="0.30499999999999999"/>
    <n v="0.36"/>
    <n v="0.14699999999999999"/>
    <n v="60.268587569942206"/>
    <n v="8.3176105017341051"/>
    <n v="9.8175074774566493"/>
    <n v="4.0088155532947987"/>
    <n v="67.665186953526018"/>
    <n v="9.3384081542196551"/>
    <n v="11.02238339514451"/>
    <n v="4.500806553017342"/>
    <n v="0.60244197206700623"/>
    <n v="0.47596371835981932"/>
    <n v="-6.2486055645471925"/>
    <n v="-5.1260143239563245E-2"/>
    <n v="-0.11756913587055791"/>
    <n v="0.10001792340038537"/>
    <n v="-7.6419388978805323"/>
    <n v="5.9911768888888947E-3"/>
  </r>
  <r>
    <n v="2020"/>
    <n v="22"/>
    <x v="21"/>
    <s v="4"/>
    <n v="401"/>
    <n v="871"/>
    <x v="7"/>
    <s v="Urea"/>
    <x v="0"/>
    <n v="112"/>
    <x v="3"/>
    <n v="0"/>
    <x v="1"/>
    <n v="0"/>
    <n v="10"/>
    <n v="0"/>
    <n v="6.6"/>
    <n v="7"/>
    <n v="2.5"/>
    <n v="21"/>
    <n v="19"/>
    <n v="14"/>
    <n v="13.707709107249849"/>
    <n v="15.600000000000001"/>
    <n v="658"/>
    <n v="2406"/>
    <n v="380"/>
    <n v="14"/>
    <n v="16.901306031806172"/>
    <n v="2.534689931"/>
    <m/>
    <m/>
    <n v="9"/>
    <n v="2.9"/>
    <n v="3.543432256"/>
    <n v="4.0999999999999996"/>
    <n v="4.2"/>
    <n v="1.4"/>
    <n v="3.0318002900000001"/>
    <n v="3.98"/>
    <n v="0.32500000000000001"/>
    <n v="55.5"/>
    <n v="30.5"/>
    <n v="25"/>
    <n v="575.68281938325993"/>
    <n v="646.33480176211458"/>
    <n v="0.56000000000000005"/>
    <n v="575.5"/>
    <n v="34"/>
    <n v="332.6"/>
    <n v="30.5"/>
    <n v="312.42105263157902"/>
    <n v="7194.22"/>
    <n v="8077.1470000000008"/>
    <n v="13.28"/>
    <n v="0"/>
    <n v="13.3"/>
    <n v="60.3"/>
    <n v="30.5"/>
    <n v="6"/>
    <n v="52.684590163934431"/>
    <n v="52.806404245238326"/>
    <n v="3168.3842547142995"/>
    <n v="3558.6715879086519"/>
    <n v="3.56"/>
    <n v="4.12"/>
    <n v="0.27400000000000002"/>
    <n v="3.88"/>
    <n v="0.29499999999999998"/>
    <n v="23.718132158590308"/>
    <n v="1.5773709251101324"/>
    <n v="22.336493392070487"/>
    <n v="1.6982643171806167"/>
    <n v="26.628993832599118"/>
    <n v="1.7709573568281942"/>
    <n v="25.077790308370048"/>
    <n v="1.9066876651982376"/>
    <n v="3.68"/>
    <n v="0.21"/>
    <n v="2.0099999999999998"/>
    <n v="0.29099999999999998"/>
    <n v="0.91"/>
    <n v="0.15"/>
    <n v="1.56"/>
    <n v="9.4E-2"/>
    <n v="65.467402000000007"/>
    <n v="10.79133"/>
    <n v="112.22983200000002"/>
    <n v="6.7625668000000001"/>
    <n v="73.502037700000017"/>
    <n v="12.1157205"/>
    <n v="126.00349320000002"/>
    <n v="7.5925181799999999"/>
    <n v="2.13"/>
    <n v="0.25"/>
    <n v="0.28999999999999998"/>
    <n v="0.13900000000000001"/>
    <n v="67.486584625414579"/>
    <n v="7.9209606367857486"/>
    <n v="9.1883143386714679"/>
    <n v="4.4040541140528768"/>
    <n v="75.769029102169995"/>
    <n v="8.893078533118544"/>
    <n v="10.315971098417512"/>
    <n v="4.944551664413912"/>
    <n v="0.67459273178783485"/>
    <m/>
    <m/>
    <m/>
    <m/>
    <m/>
    <m/>
    <m/>
  </r>
  <r>
    <n v="2020"/>
    <n v="22"/>
    <x v="21"/>
    <s v="4"/>
    <n v="402"/>
    <n v="872"/>
    <x v="6"/>
    <s v="MAP"/>
    <x v="0"/>
    <n v="112"/>
    <x v="0"/>
    <n v="45"/>
    <x v="1"/>
    <n v="0"/>
    <n v="10"/>
    <n v="0"/>
    <n v="6.6"/>
    <n v="7"/>
    <n v="2.5"/>
    <n v="21"/>
    <n v="19"/>
    <n v="14"/>
    <n v="13.707709107249849"/>
    <n v="15.600000000000001"/>
    <n v="658"/>
    <n v="2406"/>
    <n v="380"/>
    <n v="14"/>
    <n v="16.901306031806172"/>
    <n v="2.534689931"/>
    <m/>
    <m/>
    <n v="9"/>
    <n v="2.9"/>
    <n v="3.543432256"/>
    <n v="4.0999999999999996"/>
    <n v="4.2"/>
    <n v="1.4"/>
    <n v="3.0318002900000001"/>
    <n v="3.98"/>
    <n v="0.37480000000000002"/>
    <n v="55.8"/>
    <n v="30.5"/>
    <n v="25.299999999999997"/>
    <n v="582.59101321585888"/>
    <n v="654.09081938325983"/>
    <n v="0.5"/>
    <n v="380"/>
    <n v="34"/>
    <n v="210.5"/>
    <n v="30.5"/>
    <n v="260.11560693641616"/>
    <n v="5989.76"/>
    <n v="6724.8669090909098"/>
    <n v="13.12"/>
    <n v="0"/>
    <n v="13.4"/>
    <n v="59.8"/>
    <n v="30.5"/>
    <n v="6"/>
    <n v="52.049836065573771"/>
    <n v="52.110009286458833"/>
    <n v="3126.6005571875298"/>
    <n v="3511.7408985501752"/>
    <n v="3.51"/>
    <n v="4.28"/>
    <n v="0.28399999999999997"/>
    <n v="3.71"/>
    <n v="0.309"/>
    <n v="24.934895365638763"/>
    <n v="1.6545584775330391"/>
    <n v="21.614126590308366"/>
    <n v="1.8002062308370039"/>
    <n v="27.995087069603517"/>
    <n v="1.8576179270484574"/>
    <n v="24.266769399118939"/>
    <n v="2.0211406318942724"/>
    <n v="3.77"/>
    <n v="0.20599999999999999"/>
    <n v="2.0299999999999998"/>
    <n v="0.31"/>
    <n v="0.94"/>
    <n v="0.14000000000000001"/>
    <n v="1.58"/>
    <n v="8.6999999999999994E-2"/>
    <n v="56.303743999999995"/>
    <n v="8.385664000000002"/>
    <n v="94.638208000000006"/>
    <n v="5.2110911999999994"/>
    <n v="63.21374894545454"/>
    <n v="9.4148136727272753"/>
    <n v="106.25289716363636"/>
    <n v="5.8506342109090905"/>
    <n v="2.11"/>
    <n v="0.27800000000000002"/>
    <n v="0.32"/>
    <n v="0.14199999999999999"/>
    <n v="65.971271756656876"/>
    <n v="8.6919495489813343"/>
    <n v="10.005121783000096"/>
    <n v="4.4397727912062921"/>
    <n v="74.067746017701126"/>
    <n v="9.7586888118108615"/>
    <n v="11.233023092731925"/>
    <n v="4.984653997399791"/>
    <n v="0.65944573548742402"/>
    <n v="0.49738475085682265"/>
    <n v="3.7231310788927861"/>
    <n v="1.696672187862526E-2"/>
    <n v="3.8914499721617569E-2"/>
    <m/>
    <m/>
    <m/>
  </r>
  <r>
    <n v="2020"/>
    <n v="22"/>
    <x v="21"/>
    <s v="4"/>
    <n v="403"/>
    <n v="873"/>
    <x v="8"/>
    <s v="MES10"/>
    <x v="0"/>
    <n v="112"/>
    <x v="0"/>
    <n v="45"/>
    <x v="0"/>
    <n v="11"/>
    <n v="10"/>
    <n v="0"/>
    <n v="6.6"/>
    <n v="7"/>
    <n v="2.5"/>
    <n v="21"/>
    <n v="19"/>
    <n v="14"/>
    <n v="13.707709107249849"/>
    <n v="15.600000000000001"/>
    <n v="658"/>
    <n v="2406"/>
    <n v="380"/>
    <n v="14"/>
    <n v="16.901306031806172"/>
    <n v="2.534689931"/>
    <m/>
    <m/>
    <n v="9"/>
    <n v="2.9"/>
    <n v="3.543432256"/>
    <n v="4.0999999999999996"/>
    <n v="4.2"/>
    <n v="1.4"/>
    <n v="3.0318002900000001"/>
    <n v="3.98"/>
    <n v="0.36080000000000001"/>
    <n v="64.2"/>
    <n v="30.5"/>
    <n v="33.700000000000003"/>
    <n v="776.02044052863437"/>
    <n v="871.25931277533039"/>
    <n v="0.48"/>
    <n v="418.4"/>
    <n v="34"/>
    <n v="236.9"/>
    <n v="30.5"/>
    <n v="257.73152965660768"/>
    <n v="5934.86"/>
    <n v="6663.229181818182"/>
    <n v="12.54"/>
    <n v="0"/>
    <n v="13.5"/>
    <n v="59.7"/>
    <n v="30.5"/>
    <n v="6"/>
    <n v="49.748852459016391"/>
    <n v="49.748852459016391"/>
    <n v="2984.9311475409836"/>
    <n v="3352.6203934426226"/>
    <n v="3.35"/>
    <n v="4"/>
    <n v="0.28100000000000003"/>
    <n v="4.3600000000000003"/>
    <n v="0.30599999999999999"/>
    <n v="31.040817621145376"/>
    <n v="2.1806174378854628"/>
    <n v="33.834491207048458"/>
    <n v="2.3746225480176211"/>
    <n v="34.850372511013219"/>
    <n v="2.4482386688986786"/>
    <n v="37.986906037004402"/>
    <n v="2.6660534970925109"/>
    <n v="3.67"/>
    <n v="0.19900000000000001"/>
    <n v="2.02"/>
    <n v="0.28000000000000003"/>
    <n v="0.96"/>
    <n v="0.129"/>
    <n v="1.62"/>
    <n v="9.4E-2"/>
    <n v="56.974655999999989"/>
    <n v="7.6559694"/>
    <n v="96.144732000000005"/>
    <n v="5.5787683999999995"/>
    <n v="63.967000145454534"/>
    <n v="8.595565644545454"/>
    <n v="107.94431274545455"/>
    <n v="6.2634354309090909"/>
    <n v="2.19"/>
    <n v="0.26300000000000001"/>
    <n v="0.31"/>
    <n v="0.13800000000000001"/>
    <n v="65.369992131147541"/>
    <n v="7.8503689180327871"/>
    <n v="9.2532865573770486"/>
    <n v="4.1192049836065578"/>
    <n v="73.392672983606559"/>
    <n v="8.8138232852459026"/>
    <n v="10.388917180327869"/>
    <n v="4.624743777049181"/>
    <n v="0.6534353725776384"/>
    <n v="0.44922646713791553"/>
    <n v="0.18711985428050562"/>
    <n v="-2.2235801560192118E-2"/>
    <n v="-5.0999544862825957E-2"/>
    <n v="0.42043125245901647"/>
    <n v="-4.9345096870343204"/>
    <n v="-3.5058699173553328E-3"/>
  </r>
  <r>
    <n v="2020"/>
    <n v="22"/>
    <x v="21"/>
    <s v="4"/>
    <n v="404"/>
    <n v="874"/>
    <x v="1"/>
    <s v="MAP"/>
    <x v="0"/>
    <n v="112"/>
    <x v="1"/>
    <n v="90"/>
    <x v="1"/>
    <n v="0"/>
    <n v="10"/>
    <n v="0"/>
    <n v="6.6"/>
    <n v="7"/>
    <n v="2.5"/>
    <n v="21"/>
    <n v="19"/>
    <n v="14"/>
    <n v="13.707709107249849"/>
    <n v="15.600000000000001"/>
    <n v="658"/>
    <n v="2406"/>
    <n v="380"/>
    <n v="14"/>
    <n v="16.901306031806172"/>
    <n v="2.534689931"/>
    <m/>
    <m/>
    <n v="9"/>
    <n v="2.9"/>
    <n v="3.543432256"/>
    <n v="4.0999999999999996"/>
    <n v="4.2"/>
    <n v="1.4"/>
    <n v="3.0318002900000001"/>
    <n v="3.98"/>
    <n v="0.4209"/>
    <n v="60.5"/>
    <n v="30.5"/>
    <n v="30"/>
    <n v="690.81938325991189"/>
    <n v="775.60176211453745"/>
    <n v="0.64"/>
    <n v="469.8"/>
    <n v="34"/>
    <n v="261.39999999999998"/>
    <n v="30.5"/>
    <n v="339.09132629646621"/>
    <n v="7808.36"/>
    <n v="8766.6587272727265"/>
    <n v="13.02"/>
    <n v="0"/>
    <n v="13.2"/>
    <n v="59.8"/>
    <n v="30.5"/>
    <n v="6"/>
    <n v="51.653114754098361"/>
    <n v="51.832258504690607"/>
    <n v="3109.9355102814366"/>
    <n v="3493.0230208661042"/>
    <n v="3.49"/>
    <n v="4.54"/>
    <n v="0.33200000000000002"/>
    <n v="4.43"/>
    <n v="0.29299999999999998"/>
    <n v="31.363200000000003"/>
    <n v="2.2935203524229073"/>
    <n v="30.603298678414095"/>
    <n v="2.0241007929515415"/>
    <n v="35.212320000000005"/>
    <n v="2.5749978502202642"/>
    <n v="34.359158061674002"/>
    <n v="2.2725131629955944"/>
    <n v="3.67"/>
    <n v="0.216"/>
    <n v="2.0099999999999998"/>
    <n v="0.29099999999999998"/>
    <n v="0.9"/>
    <n v="0.13400000000000001"/>
    <n v="1.48"/>
    <n v="8.4000000000000005E-2"/>
    <n v="70.275240000000011"/>
    <n v="10.4632024"/>
    <n v="115.563728"/>
    <n v="6.5590223999999999"/>
    <n v="78.899928545454557"/>
    <n v="11.747322694545455"/>
    <n v="129.74654916363636"/>
    <n v="7.363993330909091"/>
    <n v="2.19"/>
    <n v="0.29399999999999998"/>
    <n v="0.33"/>
    <n v="0.14299999999999999"/>
    <n v="68.107587675163458"/>
    <n v="9.1432104002274226"/>
    <n v="10.26278718392874"/>
    <n v="4.4472077797024534"/>
    <n v="76.466246162569888"/>
    <n v="10.26533167661897"/>
    <n v="11.522311065592723"/>
    <n v="4.9930014617568457"/>
    <n v="0.68080024912041182"/>
    <n v="0.26160376342046304"/>
    <n v="1.6535891207344926"/>
    <n v="4.0029493012938032E-2"/>
    <n v="9.181076379114228E-2"/>
    <m/>
    <m/>
    <m/>
  </r>
  <r>
    <n v="2020"/>
    <n v="22"/>
    <x v="21"/>
    <s v="4"/>
    <n v="405"/>
    <n v="875"/>
    <x v="5"/>
    <s v="MAP_AS"/>
    <x v="0"/>
    <n v="112"/>
    <x v="0"/>
    <n v="45"/>
    <x v="0"/>
    <n v="11"/>
    <n v="10"/>
    <n v="0"/>
    <n v="6.6"/>
    <n v="7"/>
    <n v="2.5"/>
    <n v="21"/>
    <n v="19"/>
    <n v="14"/>
    <n v="13.707709107249849"/>
    <n v="15.600000000000001"/>
    <n v="658"/>
    <n v="2406"/>
    <n v="380"/>
    <n v="14"/>
    <n v="16.901306031806172"/>
    <n v="2.534689931"/>
    <m/>
    <m/>
    <n v="9"/>
    <n v="2.9"/>
    <n v="3.543432256"/>
    <n v="4.0999999999999996"/>
    <n v="4.2"/>
    <n v="1.4"/>
    <n v="3.0318002900000001"/>
    <n v="3.98"/>
    <n v="0.35670000000000002"/>
    <n v="66.2"/>
    <n v="30.5"/>
    <n v="35.700000000000003"/>
    <n v="822.0750660792952"/>
    <n v="922.96609691629953"/>
    <n v="0.48"/>
    <n v="417.2"/>
    <n v="34"/>
    <n v="234.6"/>
    <n v="30.5"/>
    <n v="255.65762004175363"/>
    <n v="5887.11"/>
    <n v="6609.6189545454545"/>
    <n v="11.99"/>
    <n v="0"/>
    <n v="12.9"/>
    <n v="59.4"/>
    <n v="30.5"/>
    <n v="6"/>
    <n v="47.566885245901645"/>
    <n v="47.896828958589985"/>
    <n v="2873.8097375153993"/>
    <n v="3227.8108460911594"/>
    <n v="3.23"/>
    <n v="4.3899999999999997"/>
    <n v="0.29899999999999999"/>
    <n v="4.25"/>
    <n v="0.31"/>
    <n v="36.089095400881057"/>
    <n v="2.4580044475770926"/>
    <n v="34.938190308370046"/>
    <n v="2.5484327048458151"/>
    <n v="40.518211654625553"/>
    <n v="2.7596686297797355"/>
    <n v="39.226059118942736"/>
    <n v="2.861194900440529"/>
    <n v="3.69"/>
    <n v="0.20699999999999999"/>
    <n v="2.0299999999999998"/>
    <n v="0.29399999999999998"/>
    <n v="0.88"/>
    <n v="0.10199999999999999"/>
    <n v="1.73"/>
    <n v="0.10100000000000001"/>
    <n v="51.806567999999999"/>
    <n v="6.0048521999999984"/>
    <n v="101.84700299999999"/>
    <n v="5.9459811"/>
    <n v="58.164646799999993"/>
    <n v="6.7418113336363614"/>
    <n v="114.34640791363634"/>
    <n v="6.6757151440909084"/>
    <n v="2.2000000000000002"/>
    <n v="0.25800000000000001"/>
    <n v="0.3"/>
    <n v="0.14699999999999999"/>
    <n v="63.223814225338792"/>
    <n v="7.4144291227897314"/>
    <n v="8.6214292125461984"/>
    <n v="4.2245003141476367"/>
    <n v="70.983100516630373"/>
    <n v="8.3243817878593802"/>
    <n v="9.679513706813232"/>
    <n v="4.742961716338483"/>
    <n v="0.63198227898254478"/>
    <n v="0.42428041732208865"/>
    <n v="-2.5864256424186753"/>
    <n v="-7.4306819522316853E-2"/>
    <n v="-0.17042848514292855"/>
    <n v="0.43117833784895299"/>
    <n v="-16.280832173530971"/>
    <n v="3.3974104008264436E-2"/>
  </r>
  <r>
    <n v="2020"/>
    <n v="22"/>
    <x v="21"/>
    <s v="4"/>
    <n v="406"/>
    <n v="876"/>
    <x v="3"/>
    <s v="MESZ"/>
    <x v="0"/>
    <n v="112"/>
    <x v="0"/>
    <n v="45"/>
    <x v="0"/>
    <n v="11"/>
    <n v="10"/>
    <n v="0"/>
    <n v="6.6"/>
    <n v="7"/>
    <n v="2.5"/>
    <n v="21"/>
    <n v="19"/>
    <n v="14"/>
    <n v="13.707709107249849"/>
    <n v="15.600000000000001"/>
    <n v="658"/>
    <n v="2406"/>
    <n v="380"/>
    <n v="14"/>
    <n v="16.901306031806172"/>
    <n v="2.534689931"/>
    <m/>
    <m/>
    <n v="9"/>
    <n v="2.9"/>
    <n v="3.543432256"/>
    <n v="4.0999999999999996"/>
    <n v="4.2"/>
    <n v="1.4"/>
    <n v="3.0318002900000001"/>
    <n v="3.98"/>
    <n v="0.38119999999999998"/>
    <n v="52.1"/>
    <n v="30.5"/>
    <n v="21.6"/>
    <n v="497.38995594713657"/>
    <n v="558.43326872246701"/>
    <n v="0.54"/>
    <n v="489.7"/>
    <n v="34"/>
    <n v="270"/>
    <n v="30.5"/>
    <n v="283.80513495720874"/>
    <n v="6535.27"/>
    <n v="7337.3258636363644"/>
    <n v="10.43"/>
    <n v="0"/>
    <n v="13.4"/>
    <n v="59.4"/>
    <n v="30.5"/>
    <n v="6"/>
    <n v="41.378032786885242"/>
    <n v="41.425868662939443"/>
    <n v="2485.5521197763665"/>
    <n v="2791.7269490760914"/>
    <n v="2.79"/>
    <n v="4.3600000000000003"/>
    <n v="0.25"/>
    <n v="4.1500000000000004"/>
    <n v="0.307"/>
    <n v="21.686202079295153"/>
    <n v="1.2434748898678414"/>
    <n v="20.641683171806168"/>
    <n v="1.5269871647577091"/>
    <n v="24.347690516299558"/>
    <n v="1.3960831718061673"/>
    <n v="23.174980651982377"/>
    <n v="1.7143901349779733"/>
    <n v="3.64"/>
    <n v="0.20300000000000001"/>
    <n v="2.0099999999999998"/>
    <n v="0.28899999999999998"/>
    <n v="1.01"/>
    <n v="0.14699999999999999"/>
    <n v="1.42"/>
    <n v="9.1999999999999998E-2"/>
    <n v="66.006226999999996"/>
    <n v="9.6068469000000007"/>
    <n v="92.800833999999995"/>
    <n v="6.0124484000000002"/>
    <n v="74.10699122272726"/>
    <n v="10.785869019545455"/>
    <n v="104.19002726363635"/>
    <n v="6.7503397945454546"/>
    <n v="2.25"/>
    <n v="0.25700000000000001"/>
    <n v="0.26"/>
    <n v="0.13500000000000001"/>
    <n v="55.924922694968245"/>
    <n v="6.3878689478252619"/>
    <n v="6.4624355114185521"/>
    <n v="3.3554953616980949"/>
    <n v="62.788435934805257"/>
    <n v="7.171834682331089"/>
    <n v="7.255552596910829"/>
    <n v="3.7673061560883156"/>
    <n v="0.55902290188818926"/>
    <n v="0.36553693589862835"/>
    <n v="-12.277178909420188"/>
    <n v="-1.0051028847187934E-2"/>
    <n v="-2.3052818456853062E-2"/>
    <n v="0.34248237782621049"/>
    <n v="-55.924822811264427"/>
    <n v="4.0758163140495914E-2"/>
  </r>
  <r>
    <n v="2020"/>
    <n v="22"/>
    <x v="21"/>
    <s v="4"/>
    <n v="407"/>
    <n v="877"/>
    <x v="0"/>
    <s v="MAP_ES"/>
    <x v="0"/>
    <n v="112"/>
    <x v="0"/>
    <n v="45"/>
    <x v="0"/>
    <n v="11"/>
    <n v="10"/>
    <n v="0"/>
    <n v="6.6"/>
    <n v="7"/>
    <n v="2.5"/>
    <n v="21"/>
    <n v="19"/>
    <n v="14"/>
    <n v="13.707709107249849"/>
    <n v="15.600000000000001"/>
    <n v="658"/>
    <n v="2406"/>
    <n v="380"/>
    <n v="14"/>
    <n v="16.901306031806172"/>
    <n v="2.534689931"/>
    <m/>
    <m/>
    <n v="9"/>
    <n v="2.9"/>
    <n v="3.543432256"/>
    <n v="4.0999999999999996"/>
    <n v="4.2"/>
    <n v="1.4"/>
    <n v="3.0318002900000001"/>
    <n v="3.98"/>
    <n v="0.31590000000000001"/>
    <n v="56.3"/>
    <n v="30.5"/>
    <n v="25.799999999999997"/>
    <n v="594.10466960352414"/>
    <n v="667.01751541850206"/>
    <n v="0.54"/>
    <n v="417.5"/>
    <n v="34"/>
    <n v="233.1"/>
    <n v="30.5"/>
    <n v="285.277705345502"/>
    <n v="6569.18"/>
    <n v="7375.3975454545462"/>
    <n v="12.96"/>
    <n v="0"/>
    <n v="13.9"/>
    <n v="59.8"/>
    <n v="30.5"/>
    <n v="6"/>
    <n v="51.415081967213119"/>
    <n v="51.177324362740457"/>
    <n v="3070.6394617644273"/>
    <n v="3448.886413645409"/>
    <n v="3.45"/>
    <n v="4.45"/>
    <n v="0.29399999999999998"/>
    <n v="4.3099999999999996"/>
    <n v="0.318"/>
    <n v="26.437657797356827"/>
    <n v="1.7466677286343608"/>
    <n v="25.605911259911892"/>
    <n v="1.8892528493392069"/>
    <n v="29.682279436123345"/>
    <n v="1.9610314953303962"/>
    <n v="28.748454914537444"/>
    <n v="2.1211156990308369"/>
    <n v="3.64"/>
    <n v="0.21299999999999999"/>
    <n v="2.06"/>
    <n v="0.3"/>
    <n v="0.88"/>
    <n v="0.13500000000000001"/>
    <n v="1.71"/>
    <n v="8.4000000000000005E-2"/>
    <n v="57.808784000000003"/>
    <n v="8.8683930000000011"/>
    <n v="112.33297800000001"/>
    <n v="5.5181112000000008"/>
    <n v="64.903498400000004"/>
    <n v="9.9567866863636389"/>
    <n v="126.11929802727273"/>
    <n v="6.1953339381818191"/>
    <n v="2.2400000000000002"/>
    <n v="0.27300000000000002"/>
    <n v="0.28000000000000003"/>
    <n v="0.14000000000000001"/>
    <n v="68.782323943523181"/>
    <n v="8.3828457306168875"/>
    <n v="8.5977904929403977"/>
    <n v="4.2988952464701988"/>
    <n v="77.22379097295557"/>
    <n v="9.4116495248289596"/>
    <n v="9.6529738716194462"/>
    <n v="4.8264869358097231"/>
    <n v="0.68754488118374046"/>
    <n v="0.47969671380371859"/>
    <n v="2.3263647476757594"/>
    <n v="2.1298582470946629E-2"/>
    <n v="4.8849959795749145E-2"/>
    <n v="0.43877153961906573"/>
    <n v="3.8169466950371729"/>
    <n v="-9.6969147107436818E-3"/>
  </r>
  <r>
    <n v="2020"/>
    <n v="22"/>
    <x v="21"/>
    <s v="4"/>
    <n v="408"/>
    <n v="878"/>
    <x v="9"/>
    <s v="MAP_AS"/>
    <x v="0"/>
    <n v="112"/>
    <x v="0"/>
    <n v="45"/>
    <x v="2"/>
    <n v="45"/>
    <n v="10"/>
    <n v="0"/>
    <n v="6.6"/>
    <n v="7"/>
    <n v="2.5"/>
    <n v="21"/>
    <n v="19"/>
    <n v="14"/>
    <n v="13.707709107249849"/>
    <n v="15.600000000000001"/>
    <n v="658"/>
    <n v="2406"/>
    <n v="380"/>
    <n v="14"/>
    <n v="16.901306031806172"/>
    <n v="2.534689931"/>
    <m/>
    <m/>
    <n v="9"/>
    <n v="2.9"/>
    <n v="3.543432256"/>
    <n v="4.0999999999999996"/>
    <n v="4.2"/>
    <n v="1.4"/>
    <n v="3.0318002900000001"/>
    <n v="3.98"/>
    <n v="0.3448"/>
    <n v="57.2"/>
    <n v="30.5"/>
    <n v="26.700000000000003"/>
    <n v="614.82925110132169"/>
    <n v="690.28556828193837"/>
    <n v="0.5"/>
    <n v="384.9"/>
    <n v="34"/>
    <n v="213.5"/>
    <n v="30.5"/>
    <n v="260.75805072670278"/>
    <n v="6004.56"/>
    <n v="6741.4832727272733"/>
    <n v="12.26"/>
    <n v="0"/>
    <n v="13.2"/>
    <n v="60.2"/>
    <n v="30.5"/>
    <n v="6"/>
    <n v="48.638032786885248"/>
    <n v="48.806719605799302"/>
    <n v="2928.4031763479579"/>
    <n v="3289.1292039799105"/>
    <n v="3.29"/>
    <n v="4.4400000000000004"/>
    <n v="0.31900000000000001"/>
    <n v="3.91"/>
    <n v="0.36799999999999999"/>
    <n v="27.298418748898683"/>
    <n v="1.9613053110132164"/>
    <n v="24.03982371806168"/>
    <n v="2.2625716440528638"/>
    <n v="30.648679231718067"/>
    <n v="2.2020109628193838"/>
    <n v="26.990165719823796"/>
    <n v="2.5402508912775335"/>
    <n v="3.53"/>
    <n v="0.20699999999999999"/>
    <n v="2.0299999999999998"/>
    <n v="0.316"/>
    <n v="0.99"/>
    <n v="0.17299999999999999"/>
    <n v="1.45"/>
    <n v="0.13"/>
    <n v="59.445143999999999"/>
    <n v="10.387888799999999"/>
    <n v="87.066119999999998"/>
    <n v="7.8059279999999998"/>
    <n v="66.740684400000006"/>
    <n v="11.66276606181818"/>
    <n v="97.751507454545447"/>
    <n v="8.7639282545454549"/>
    <n v="2.17"/>
    <n v="0.253"/>
    <n v="0.26"/>
    <n v="0.13600000000000001"/>
    <n v="63.546348926750689"/>
    <n v="7.4088600361603341"/>
    <n v="7.6138482585046905"/>
    <n v="3.9826283198332231"/>
    <n v="71.345219022306452"/>
    <n v="8.3181292224163759"/>
    <n v="8.5482750902302662"/>
    <n v="4.4714054318127552"/>
    <n v="0.63520632071660943"/>
    <n v="0.42396173406811294"/>
    <n v="-1.2237954671130966"/>
    <n v="3.4908784094101246E-2"/>
    <n v="8.0066018564452404E-2"/>
    <n v="9.9364565151394565E-2"/>
    <n v="-2.6171288004464359"/>
    <n v="5.4709516767676783E-2"/>
  </r>
  <r>
    <n v="2020"/>
    <n v="22"/>
    <x v="21"/>
    <s v="4"/>
    <n v="409"/>
    <n v="879"/>
    <x v="4"/>
    <s v="Check"/>
    <x v="1"/>
    <n v="0"/>
    <x v="3"/>
    <n v="0"/>
    <x v="1"/>
    <n v="0"/>
    <n v="10"/>
    <n v="0"/>
    <n v="6.6"/>
    <n v="7"/>
    <n v="2.5"/>
    <n v="21"/>
    <n v="19"/>
    <n v="14"/>
    <n v="13.707709107249849"/>
    <n v="15.600000000000001"/>
    <n v="658"/>
    <n v="2406"/>
    <n v="380"/>
    <n v="14"/>
    <n v="16.901306031806172"/>
    <n v="2.534689931"/>
    <m/>
    <m/>
    <n v="9"/>
    <n v="2.9"/>
    <n v="3.543432256"/>
    <n v="4.0999999999999996"/>
    <n v="4.2"/>
    <n v="1.4"/>
    <n v="3.0318002900000001"/>
    <n v="3.98"/>
    <n v="0.35730000000000001"/>
    <n v="53.5"/>
    <n v="30.5"/>
    <n v="23"/>
    <n v="529.6281938325991"/>
    <n v="594.62801762114532"/>
    <n v="0.48"/>
    <n v="347.7"/>
    <n v="34"/>
    <n v="194.1"/>
    <n v="30.5"/>
    <n v="250.32833917755815"/>
    <n v="5764.39"/>
    <n v="6471.8378636363641"/>
    <n v="11.79"/>
    <n v="0"/>
    <n v="14.1"/>
    <n v="61.7"/>
    <n v="30.5"/>
    <n v="6"/>
    <n v="46.773442622950817"/>
    <n v="46.449002558514167"/>
    <n v="2786.94015351085"/>
    <n v="3130.2405087842321"/>
    <n v="3.13"/>
    <n v="4.21"/>
    <n v="0.28199999999999997"/>
    <n v="4.03"/>
    <n v="0.33400000000000002"/>
    <n v="22.297346960352421"/>
    <n v="1.4935515066079292"/>
    <n v="21.344016211453745"/>
    <n v="1.768958167400881"/>
    <n v="25.03383954185022"/>
    <n v="1.6768510096916296"/>
    <n v="23.963509110132161"/>
    <n v="1.9860575788546255"/>
    <n v="2.99"/>
    <n v="0.20200000000000001"/>
    <n v="2.04"/>
    <n v="0.247"/>
    <n v="0.85"/>
    <n v="0.14799999999999999"/>
    <n v="1.64"/>
    <n v="0.115"/>
    <n v="48.997315000000008"/>
    <n v="8.5312972000000009"/>
    <n v="94.535995999999997"/>
    <n v="6.6290485000000006"/>
    <n v="55.010621840909096"/>
    <n v="9.5783200381818183"/>
    <n v="106.13814096363636"/>
    <n v="7.4426135431818183"/>
    <n v="1.95"/>
    <n v="0.29899999999999999"/>
    <n v="0.28999999999999998"/>
    <n v="0.129"/>
    <n v="54.345332993461575"/>
    <n v="8.3329510589974412"/>
    <n v="8.0821264451814638"/>
    <n v="3.5951527980289968"/>
    <n v="61.014987497204586"/>
    <n v="9.355631416238035"/>
    <n v="9.0740237816355531"/>
    <n v="4.0363760959689188"/>
    <m/>
    <m/>
    <m/>
    <m/>
    <m/>
    <m/>
    <m/>
    <m/>
  </r>
  <r>
    <n v="2020"/>
    <n v="22"/>
    <x v="21"/>
    <s v="4"/>
    <n v="410"/>
    <n v="880"/>
    <x v="2"/>
    <s v="MAP"/>
    <x v="0"/>
    <n v="112"/>
    <x v="2"/>
    <n v="135"/>
    <x v="1"/>
    <n v="0"/>
    <n v="10"/>
    <n v="0"/>
    <n v="6.6"/>
    <n v="7"/>
    <n v="2.5"/>
    <n v="21"/>
    <n v="19"/>
    <n v="14"/>
    <n v="13.707709107249849"/>
    <n v="15.600000000000001"/>
    <n v="658"/>
    <n v="2406"/>
    <n v="380"/>
    <n v="14"/>
    <n v="16.901306031806172"/>
    <n v="2.534689931"/>
    <m/>
    <m/>
    <n v="9"/>
    <n v="2.9"/>
    <n v="3.543432256"/>
    <n v="4.0999999999999996"/>
    <n v="4.2"/>
    <n v="1.4"/>
    <n v="3.0318002900000001"/>
    <n v="3.98"/>
    <n v="0.39119999999999999"/>
    <n v="57.2"/>
    <n v="30.5"/>
    <n v="26.700000000000003"/>
    <n v="614.82925110132169"/>
    <n v="690.28556828193837"/>
    <n v="0.57999999999999996"/>
    <n v="477.6"/>
    <n v="34"/>
    <n v="259.2"/>
    <n v="30.5"/>
    <n v="299.02164111812436"/>
    <n v="6885.66"/>
    <n v="7730.718272727273"/>
    <n v="12.39"/>
    <n v="0"/>
    <n v="13.1"/>
    <n v="59.7"/>
    <n v="30.5"/>
    <n v="6"/>
    <n v="49.153770491803279"/>
    <n v="49.381071164597749"/>
    <n v="2962.8642698758649"/>
    <n v="3327.8352776651191"/>
    <n v="3.33"/>
    <n v="4.43"/>
    <n v="0.39600000000000002"/>
    <n v="4.26"/>
    <n v="0.34799999999999998"/>
    <n v="27.236935823788549"/>
    <n v="2.4347238343612339"/>
    <n v="26.191726096916302"/>
    <n v="2.1396057938325992"/>
    <n v="30.579650674889873"/>
    <n v="2.7335308503964764"/>
    <n v="29.406165208810577"/>
    <n v="2.4021937776211453"/>
    <n v="3.49"/>
    <n v="0.23200000000000001"/>
    <n v="1.91"/>
    <n v="0.34499999999999997"/>
    <n v="0.87"/>
    <n v="0.16600000000000001"/>
    <n v="1.53"/>
    <n v="0.10100000000000001"/>
    <n v="59.905241999999994"/>
    <n v="11.430195599999999"/>
    <n v="105.35059800000001"/>
    <n v="6.9545165999999998"/>
    <n v="67.257248972727268"/>
    <n v="12.832992332727271"/>
    <n v="118.27998957272729"/>
    <n v="7.808025455454545"/>
    <n v="2.0499999999999998"/>
    <n v="0.28299999999999997"/>
    <n v="0.3"/>
    <n v="0.13600000000000001"/>
    <n v="60.738717532455226"/>
    <n v="8.3849058837486972"/>
    <n v="8.8885928096275943"/>
    <n v="4.0294954070311766"/>
    <n v="68.193014684165647"/>
    <n v="9.4139625149360384"/>
    <n v="9.9794655635364347"/>
    <n v="4.5240243888031841"/>
    <n v="0.6071413691022437"/>
    <n v="0.15993820106924972"/>
    <n v="-0.12122016544356114"/>
    <n v="2.8421887760468969E-2"/>
    <n v="6.5187815964378365E-2"/>
    <m/>
    <m/>
    <m/>
  </r>
  <r>
    <n v="2020"/>
    <n v="23"/>
    <x v="22"/>
    <s v="1"/>
    <n v="101"/>
    <n v="881"/>
    <x v="0"/>
    <s v="MAP_ES"/>
    <x v="0"/>
    <n v="112"/>
    <x v="0"/>
    <n v="45"/>
    <x v="0"/>
    <n v="11"/>
    <n v="10"/>
    <n v="0"/>
    <n v="6.4"/>
    <n v="6.9"/>
    <n v="2.5"/>
    <n v="27"/>
    <n v="22"/>
    <n v="16"/>
    <n v="16.753866686638705"/>
    <n v="23.5"/>
    <n v="636"/>
    <n v="2406"/>
    <n v="397"/>
    <n v="16"/>
    <n v="16.993653394798606"/>
    <n v="2.591402081"/>
    <m/>
    <m/>
    <n v="5.7"/>
    <n v="2.5"/>
    <n v="2.9674310890000002"/>
    <n v="3.7"/>
    <n v="4.2"/>
    <n v="1.4"/>
    <n v="2.4932909209999998"/>
    <n v="3.44"/>
    <n v="0.374"/>
    <n v="61.4"/>
    <n v="30.5"/>
    <n v="30.9"/>
    <n v="711.5439647577092"/>
    <n v="798.86981497797353"/>
    <n v="0.48"/>
    <n v="246.1"/>
    <n v="34"/>
    <n v="144.6"/>
    <n v="30.5"/>
    <n v="258.21782178217819"/>
    <n v="5946.06"/>
    <n v="6675.803727272727"/>
    <n v="13.06"/>
    <n v="0"/>
    <n v="12.8"/>
    <n v="59.7"/>
    <n v="30"/>
    <n v="6"/>
    <n v="52.675333333333334"/>
    <n v="53.101607707129091"/>
    <n v="3186.0964624277453"/>
    <n v="3578.5656175722538"/>
    <n v="3.58"/>
    <n v="4.62"/>
    <n v="0.32100000000000001"/>
    <n v="4.32"/>
    <n v="0.31900000000000001"/>
    <n v="32.873331171806164"/>
    <n v="2.2840561268722466"/>
    <n v="30.738699277533041"/>
    <n v="2.2698252475770926"/>
    <n v="36.90778545198237"/>
    <n v="2.5643721060792948"/>
    <n v="34.511176007048462"/>
    <n v="2.5483947097797359"/>
    <n v="3.62"/>
    <n v="0.215"/>
    <n v="1.76"/>
    <n v="0.26700000000000002"/>
    <n v="0.78"/>
    <n v="6.8000000000000005E-2"/>
    <n v="1.49"/>
    <n v="7.2999999999999995E-2"/>
    <n v="46.379268000000003"/>
    <n v="4.0433208000000009"/>
    <n v="88.596294"/>
    <n v="4.3406238000000004"/>
    <n v="52.071269072727276"/>
    <n v="4.5395465345454555"/>
    <n v="99.469475536363632"/>
    <n v="4.8733367209090916"/>
    <n v="2.2200000000000002"/>
    <n v="0.29299999999999998"/>
    <n v="0.27"/>
    <n v="0.13900000000000001"/>
    <n v="70.731341465895952"/>
    <n v="9.3352626349132937"/>
    <n v="8.602460448554913"/>
    <n v="4.4286740827745668"/>
    <n v="79.412006100346829"/>
    <n v="10.480953958289016"/>
    <n v="9.6582169581502875"/>
    <n v="4.9721931747514452"/>
    <n v="0.70702716884161487"/>
    <n v="0.53419744945407821"/>
    <n v="8.2303470571612003"/>
    <n v="1.4900010951877166E-2"/>
    <n v="3.417433704558983E-2"/>
    <n v="0.45201756134104049"/>
    <n v="-0.30312567524966155"/>
    <n v="-0.38151484355371895"/>
  </r>
  <r>
    <n v="2020"/>
    <n v="23"/>
    <x v="22"/>
    <s v="1"/>
    <n v="102"/>
    <n v="882"/>
    <x v="1"/>
    <s v="MAP"/>
    <x v="0"/>
    <n v="112"/>
    <x v="1"/>
    <n v="90"/>
    <x v="1"/>
    <n v="0"/>
    <n v="10"/>
    <n v="0"/>
    <n v="6.4"/>
    <n v="6.9"/>
    <n v="2.5"/>
    <n v="27"/>
    <n v="22"/>
    <n v="16"/>
    <n v="16.753866686638705"/>
    <n v="23.5"/>
    <n v="636"/>
    <n v="2406"/>
    <n v="397"/>
    <n v="16"/>
    <n v="16.993653394798606"/>
    <n v="2.591402081"/>
    <m/>
    <m/>
    <n v="5.7"/>
    <n v="2.5"/>
    <n v="2.9674310890000002"/>
    <n v="3.7"/>
    <n v="4.2"/>
    <n v="1.4"/>
    <n v="2.4932909209999998"/>
    <n v="3.44"/>
    <n v="0.39300000000000002"/>
    <n v="64.400000000000006"/>
    <n v="30.5"/>
    <n v="33.900000000000006"/>
    <n v="780.62590308370056"/>
    <n v="876.42999118942737"/>
    <n v="0.32"/>
    <n v="315.8"/>
    <n v="34"/>
    <n v="178"/>
    <n v="30.5"/>
    <n v="167.49467707594039"/>
    <n v="3856.95"/>
    <n v="4330.3029545454547"/>
    <n v="11.87"/>
    <n v="0"/>
    <n v="13"/>
    <n v="60.1"/>
    <n v="30"/>
    <n v="6"/>
    <n v="47.875666666666667"/>
    <n v="48.152404624277459"/>
    <n v="2889.1442774566476"/>
    <n v="3245.0343225433526"/>
    <n v="3.24"/>
    <n v="4.5599999999999996"/>
    <n v="0.38200000000000001"/>
    <n v="4.51"/>
    <n v="0.31900000000000001"/>
    <n v="35.59654118061674"/>
    <n v="2.9819909497797363"/>
    <n v="35.206228229074895"/>
    <n v="2.4901966308370049"/>
    <n v="39.965207598237889"/>
    <n v="3.3479625663436128"/>
    <n v="39.526992602643176"/>
    <n v="2.7958116718942736"/>
    <n v="3.62"/>
    <n v="0.21199999999999999"/>
    <n v="1.77"/>
    <n v="0.27100000000000002"/>
    <n v="1.17"/>
    <n v="0.128"/>
    <n v="1.64"/>
    <n v="0.105"/>
    <n v="45.126314999999991"/>
    <n v="4.936896"/>
    <n v="63.253979999999991"/>
    <n v="4.0497974999999995"/>
    <n v="50.66454456818181"/>
    <n v="5.5427877818181814"/>
    <n v="71.016968454545449"/>
    <n v="4.5468181022727272"/>
    <n v="2.21"/>
    <n v="0.29799999999999999"/>
    <n v="0.28000000000000003"/>
    <n v="0.13400000000000001"/>
    <n v="63.850088531791904"/>
    <n v="8.6096499468208094"/>
    <n v="8.0896039768786139"/>
    <n v="3.871453331791908"/>
    <n v="71.686235760693634"/>
    <n v="9.6662888039306356"/>
    <n v="9.0824190104046245"/>
    <n v="4.3465862406936422"/>
    <n v="0.63824248754968027"/>
    <n v="0.24633763516642801"/>
    <n v="0.4092702504816973"/>
    <n v="9.5452953972090925E-3"/>
    <n v="2.1892879351397002E-2"/>
    <m/>
    <m/>
    <m/>
  </r>
  <r>
    <n v="2020"/>
    <n v="23"/>
    <x v="22"/>
    <s v="1"/>
    <n v="103"/>
    <n v="883"/>
    <x v="2"/>
    <s v="MAP"/>
    <x v="0"/>
    <n v="112"/>
    <x v="2"/>
    <n v="135"/>
    <x v="1"/>
    <n v="0"/>
    <n v="10"/>
    <n v="0"/>
    <n v="6.4"/>
    <n v="6.9"/>
    <n v="2.5"/>
    <n v="27"/>
    <n v="22"/>
    <n v="16"/>
    <n v="16.753866686638705"/>
    <n v="23.5"/>
    <n v="636"/>
    <n v="2406"/>
    <n v="397"/>
    <n v="16"/>
    <n v="16.993653394798606"/>
    <n v="2.591402081"/>
    <m/>
    <m/>
    <n v="5.7"/>
    <n v="2.5"/>
    <n v="2.9674310890000002"/>
    <n v="3.7"/>
    <n v="4.2"/>
    <n v="1.4"/>
    <n v="2.4932909209999998"/>
    <n v="3.44"/>
    <n v="0.34520000000000001"/>
    <n v="62.6"/>
    <n v="30.5"/>
    <n v="32.1"/>
    <n v="739.1767400881057"/>
    <n v="829.89388546255509"/>
    <n v="0.57999999999999996"/>
    <n v="422.2"/>
    <n v="34"/>
    <n v="231.8"/>
    <n v="30.5"/>
    <n v="300.75734157650697"/>
    <n v="6925.63"/>
    <n v="7775.5936818181817"/>
    <n v="13.37"/>
    <n v="0"/>
    <n v="12.7"/>
    <n v="60.2"/>
    <n v="30"/>
    <n v="6"/>
    <n v="53.925666666666665"/>
    <n v="54.424401156069365"/>
    <n v="3265.4640693641618"/>
    <n v="3667.7098706358379"/>
    <n v="3.67"/>
    <n v="4.29"/>
    <n v="0.313"/>
    <n v="4.1500000000000004"/>
    <n v="0.312"/>
    <n v="31.710682149779736"/>
    <n v="2.313623196475771"/>
    <n v="30.675834713656389"/>
    <n v="2.3062314290748898"/>
    <n v="35.602447686343609"/>
    <n v="2.5975678614977973"/>
    <n v="34.440596246696039"/>
    <n v="2.5892689226431713"/>
    <n v="3.73"/>
    <n v="0.23799999999999999"/>
    <n v="1.64"/>
    <n v="0.29699999999999999"/>
    <n v="0.94"/>
    <n v="0.115"/>
    <n v="1.65"/>
    <n v="0.106"/>
    <n v="65.100921999999997"/>
    <n v="7.9644744999999997"/>
    <n v="114.27289500000001"/>
    <n v="7.3411678"/>
    <n v="73.090580609090907"/>
    <n v="8.9419327340909085"/>
    <n v="128.29729575000002"/>
    <n v="8.2421293027272728"/>
    <n v="2.23"/>
    <n v="0.26200000000000001"/>
    <n v="0.24"/>
    <n v="0.13100000000000001"/>
    <n v="72.81984874682081"/>
    <n v="8.5555158617341043"/>
    <n v="7.8371137664739878"/>
    <n v="4.2777579308670521"/>
    <n v="81.756830183930632"/>
    <n v="9.6055109902196527"/>
    <n v="8.798941365086705"/>
    <n v="4.8027554951098264"/>
    <n v="0.72790378957769075"/>
    <n v="0.16319250747909705"/>
    <n v="3.4037768195247264"/>
    <n v="3.109217573563379E-2"/>
    <n v="7.1312329668884844E-2"/>
    <m/>
    <m/>
    <m/>
  </r>
  <r>
    <n v="2020"/>
    <n v="23"/>
    <x v="22"/>
    <s v="1"/>
    <n v="104"/>
    <n v="884"/>
    <x v="3"/>
    <s v="MESZ"/>
    <x v="0"/>
    <n v="112"/>
    <x v="0"/>
    <n v="45"/>
    <x v="0"/>
    <n v="11"/>
    <n v="10"/>
    <n v="0"/>
    <n v="6.4"/>
    <n v="6.9"/>
    <n v="2.5"/>
    <n v="27"/>
    <n v="22"/>
    <n v="16"/>
    <n v="16.753866686638705"/>
    <n v="23.5"/>
    <n v="636"/>
    <n v="2406"/>
    <n v="397"/>
    <n v="16"/>
    <n v="16.993653394798606"/>
    <n v="2.591402081"/>
    <m/>
    <m/>
    <n v="5.7"/>
    <n v="2.5"/>
    <n v="2.9674310890000002"/>
    <n v="3.7"/>
    <n v="4.2"/>
    <n v="1.4"/>
    <n v="2.4932909209999998"/>
    <n v="3.44"/>
    <n v="0.37790000000000001"/>
    <n v="51.5"/>
    <n v="30.5"/>
    <n v="21"/>
    <n v="483.57356828193832"/>
    <n v="542.92123348017617"/>
    <n v="0.32"/>
    <n v="335.6"/>
    <n v="34"/>
    <n v="189.5"/>
    <n v="30.5"/>
    <n v="168.70026525198938"/>
    <n v="3884.71"/>
    <n v="4361.4698636363637"/>
    <n v="11.55"/>
    <n v="0"/>
    <n v="13.1"/>
    <n v="60.8"/>
    <n v="30"/>
    <n v="6"/>
    <n v="46.585000000000008"/>
    <n v="46.800421965317931"/>
    <n v="2808.0253179190759"/>
    <n v="3153.9229820809255"/>
    <n v="3.15"/>
    <n v="4.55"/>
    <n v="0.308"/>
    <n v="4.26"/>
    <n v="0.33"/>
    <n v="22.002597356828193"/>
    <n v="1.48940659030837"/>
    <n v="20.60023400881057"/>
    <n v="1.5957927753303964"/>
    <n v="24.702916123348015"/>
    <n v="1.6721973991189427"/>
    <n v="23.128444546255505"/>
    <n v="1.7916400704845814"/>
    <n v="3.5"/>
    <n v="0.216"/>
    <n v="1.78"/>
    <n v="0.27100000000000002"/>
    <n v="0.82"/>
    <n v="0.10100000000000001"/>
    <n v="1.63"/>
    <n v="0.17799999999999999"/>
    <n v="31.854621999999996"/>
    <n v="3.9235571"/>
    <n v="63.320772999999996"/>
    <n v="6.9147837999999995"/>
    <n v="35.764052881818174"/>
    <n v="4.4050845622727275"/>
    <n v="71.091958777272723"/>
    <n v="7.7634163572727264"/>
    <n v="2.31"/>
    <n v="0.27200000000000002"/>
    <n v="0.25"/>
    <n v="0.14000000000000001"/>
    <n v="64.865384843930656"/>
    <n v="7.6378288647398866"/>
    <n v="7.0200632947976898"/>
    <n v="3.9312354450867066"/>
    <n v="72.826136620231239"/>
    <n v="8.5751987708670541"/>
    <n v="7.8816165173410431"/>
    <n v="4.4137052497109837"/>
    <n v="0.64839134182318381"/>
    <n v="0.43706415753654709"/>
    <n v="-1.2061559537572066"/>
    <n v="-3.0438148152449312E-2"/>
    <n v="-6.9812266404700257E-2"/>
    <n v="0.4012459317919076"/>
    <n v="-38.907001629006778"/>
    <n v="-0.1187803311570249"/>
  </r>
  <r>
    <n v="2020"/>
    <n v="23"/>
    <x v="22"/>
    <s v="1"/>
    <n v="105"/>
    <n v="885"/>
    <x v="4"/>
    <s v="Check"/>
    <x v="1"/>
    <n v="0"/>
    <x v="3"/>
    <n v="0"/>
    <x v="1"/>
    <n v="0"/>
    <n v="10"/>
    <n v="0"/>
    <n v="6.4"/>
    <n v="6.9"/>
    <n v="2.5"/>
    <n v="27"/>
    <n v="22"/>
    <n v="16"/>
    <n v="16.753866686638705"/>
    <n v="23.5"/>
    <n v="636"/>
    <n v="2406"/>
    <n v="397"/>
    <n v="16"/>
    <n v="16.993653394798606"/>
    <n v="2.591402081"/>
    <m/>
    <m/>
    <n v="5.7"/>
    <n v="2.5"/>
    <n v="2.9674310890000002"/>
    <n v="3.7"/>
    <n v="4.2"/>
    <n v="1.4"/>
    <n v="2.4932909209999998"/>
    <n v="3.44"/>
    <n v="0.31680000000000003"/>
    <n v="57.3"/>
    <n v="30.5"/>
    <n v="26.799999999999997"/>
    <n v="617.13198237885456"/>
    <n v="692.87090748898675"/>
    <n v="0.5"/>
    <n v="316.60000000000002"/>
    <n v="34"/>
    <n v="182.1"/>
    <n v="30.5"/>
    <n v="268.22363765038921"/>
    <n v="6176.47"/>
    <n v="6934.4913181818183"/>
    <n v="12.2"/>
    <n v="0"/>
    <n v="13.3"/>
    <n v="61.7"/>
    <n v="30"/>
    <n v="6"/>
    <n v="49.206666666666663"/>
    <n v="49.320439306358381"/>
    <n v="2959.2263583815029"/>
    <n v="3323.7492416184969"/>
    <n v="3.32"/>
    <n v="4.25"/>
    <n v="0.30299999999999999"/>
    <n v="4.2300000000000004"/>
    <n v="0.33700000000000002"/>
    <n v="26.228109251101319"/>
    <n v="1.8699099066079292"/>
    <n v="26.104682854625551"/>
    <n v="2.0797347806167399"/>
    <n v="29.447013568281935"/>
    <n v="2.0993988496916298"/>
    <n v="29.308439386784144"/>
    <n v="2.3349749582378854"/>
    <n v="3.08"/>
    <n v="0.193"/>
    <n v="1.73"/>
    <n v="0.23300000000000001"/>
    <n v="0.64"/>
    <n v="7.0000000000000007E-2"/>
    <n v="1.41"/>
    <n v="6.7000000000000004E-2"/>
    <n v="39.529408000000004"/>
    <n v="4.3235290000000006"/>
    <n v="87.088227000000003"/>
    <n v="4.1382349000000005"/>
    <n v="44.380744436363642"/>
    <n v="4.8541439227272738"/>
    <n v="97.776327586363649"/>
    <n v="4.6461091831818182"/>
    <n v="1.97"/>
    <n v="0.32300000000000001"/>
    <n v="0.28000000000000003"/>
    <n v="0.121"/>
    <n v="58.296759260115607"/>
    <n v="9.5583011375722542"/>
    <n v="8.2858338034682095"/>
    <n v="3.5806638936416184"/>
    <n v="65.451361532947985"/>
    <n v="10.731365368092487"/>
    <n v="9.3027315884393076"/>
    <n v="4.0201090078612713"/>
    <m/>
    <m/>
    <m/>
    <m/>
    <m/>
    <m/>
    <m/>
    <m/>
  </r>
  <r>
    <n v="2020"/>
    <n v="23"/>
    <x v="22"/>
    <s v="1"/>
    <n v="106"/>
    <n v="886"/>
    <x v="5"/>
    <s v="MAP_AS"/>
    <x v="0"/>
    <n v="112"/>
    <x v="0"/>
    <n v="45"/>
    <x v="0"/>
    <n v="11"/>
    <n v="10"/>
    <n v="0"/>
    <n v="6.4"/>
    <n v="6.9"/>
    <n v="2.5"/>
    <n v="27"/>
    <n v="22"/>
    <n v="16"/>
    <n v="16.753866686638705"/>
    <n v="23.5"/>
    <n v="636"/>
    <n v="2406"/>
    <n v="397"/>
    <n v="16"/>
    <n v="16.993653394798606"/>
    <n v="2.591402081"/>
    <m/>
    <m/>
    <n v="5.7"/>
    <n v="2.5"/>
    <n v="2.9674310890000002"/>
    <n v="3.7"/>
    <n v="4.2"/>
    <n v="1.4"/>
    <n v="2.4932909209999998"/>
    <n v="3.44"/>
    <n v="0.41120000000000001"/>
    <n v="67.5"/>
    <n v="30.5"/>
    <n v="37"/>
    <n v="852.01057268722468"/>
    <n v="956.57550660792958"/>
    <n v="0.62"/>
    <n v="265.10000000000002"/>
    <n v="34"/>
    <n v="153.1"/>
    <n v="30.5"/>
    <n v="328.9138900908697"/>
    <n v="7574"/>
    <n v="8503.5363636363636"/>
    <n v="12.73"/>
    <n v="0"/>
    <n v="13.2"/>
    <n v="61"/>
    <n v="30"/>
    <n v="6"/>
    <n v="51.344333333333338"/>
    <n v="51.522406165703281"/>
    <n v="3091.3443699421969"/>
    <n v="3472.141790057804"/>
    <n v="3.47"/>
    <n v="4.54"/>
    <n v="0.30399999999999999"/>
    <n v="4.26"/>
    <n v="0.36499999999999999"/>
    <n v="38.681280000000001"/>
    <n v="2.590112140969163"/>
    <n v="36.295650396475772"/>
    <n v="3.1098385903083701"/>
    <n v="43.428528"/>
    <n v="2.907989540088106"/>
    <n v="40.750116581497792"/>
    <n v="3.4915005991189427"/>
    <n v="3.56"/>
    <n v="0.20499999999999999"/>
    <n v="1.69"/>
    <n v="0.28399999999999997"/>
    <n v="0.76"/>
    <n v="0.06"/>
    <n v="1.72"/>
    <n v="9.9000000000000005E-2"/>
    <n v="57.562399999999997"/>
    <n v="4.5443999999999996"/>
    <n v="130.27279999999999"/>
    <n v="7.4982600000000001"/>
    <n v="64.626876363636356"/>
    <n v="5.1021218181818178"/>
    <n v="146.26082545454545"/>
    <n v="8.4185009999999991"/>
    <n v="2.17"/>
    <n v="0.28799999999999998"/>
    <n v="0.25"/>
    <n v="0.14099999999999999"/>
    <n v="67.08217282774568"/>
    <n v="8.9030717854335268"/>
    <n v="7.7283609248554921"/>
    <n v="4.3587955616184972"/>
    <n v="75.314984947514461"/>
    <n v="9.995721504554913"/>
    <n v="8.6768415838150297"/>
    <n v="4.8937386532716767"/>
    <n v="0.67055025044326921"/>
    <n v="0.50946592785702915"/>
    <n v="5.8653731123956483"/>
    <n v="1.6618740505260691E-2"/>
    <n v="3.8116377305643788E-2"/>
    <n v="0.44488533211560699"/>
    <n v="-9.9780190856541928"/>
    <n v="-5.9227181818181922E-2"/>
  </r>
  <r>
    <n v="2020"/>
    <n v="23"/>
    <x v="22"/>
    <s v="1"/>
    <n v="107"/>
    <n v="887"/>
    <x v="6"/>
    <s v="MAP"/>
    <x v="0"/>
    <n v="112"/>
    <x v="0"/>
    <n v="45"/>
    <x v="1"/>
    <n v="0"/>
    <n v="10"/>
    <n v="0"/>
    <n v="6.4"/>
    <n v="6.9"/>
    <n v="2.5"/>
    <n v="27"/>
    <n v="22"/>
    <n v="16"/>
    <n v="16.753866686638705"/>
    <n v="23.5"/>
    <n v="636"/>
    <n v="2406"/>
    <n v="397"/>
    <n v="16"/>
    <n v="16.993653394798606"/>
    <n v="2.591402081"/>
    <m/>
    <m/>
    <n v="5.7"/>
    <n v="2.5"/>
    <n v="2.9674310890000002"/>
    <n v="3.7"/>
    <n v="4.2"/>
    <n v="1.4"/>
    <n v="2.4932909209999998"/>
    <n v="3.44"/>
    <n v="0.42759999999999998"/>
    <n v="61.5"/>
    <n v="30.5"/>
    <n v="31"/>
    <n v="713.84669603524219"/>
    <n v="801.45515418502191"/>
    <n v="0.57999999999999996"/>
    <n v="280.39999999999998"/>
    <n v="34"/>
    <n v="166.1"/>
    <n v="30.5"/>
    <n v="319.18831168831167"/>
    <n v="7350.05"/>
    <n v="8252.1015909090911"/>
    <n v="12.36"/>
    <n v="0"/>
    <n v="12.9"/>
    <n v="61.1"/>
    <n v="30"/>
    <n v="6"/>
    <n v="49.851999999999997"/>
    <n v="50.197794219653176"/>
    <n v="3011.8676531791907"/>
    <n v="3382.8749868208088"/>
    <n v="3.38"/>
    <n v="4.4000000000000004"/>
    <n v="0.32300000000000001"/>
    <n v="4.57"/>
    <n v="0.308"/>
    <n v="31.409254625550659"/>
    <n v="2.3057248281938323"/>
    <n v="32.622794008810573"/>
    <n v="2.1986478237885456"/>
    <n v="35.264026784140967"/>
    <n v="2.588700148017621"/>
    <n v="36.626500546255507"/>
    <n v="2.4684818748898669"/>
    <n v="3.55"/>
    <n v="0.20100000000000001"/>
    <n v="1.68"/>
    <n v="0.25800000000000001"/>
    <n v="0.8"/>
    <n v="8.3000000000000004E-2"/>
    <n v="1.67"/>
    <n v="9.1999999999999998E-2"/>
    <n v="58.800400000000003"/>
    <n v="6.1005415000000003"/>
    <n v="122.745835"/>
    <n v="6.7620460000000007"/>
    <n v="66.016812727272736"/>
    <n v="6.8492443204545461"/>
    <n v="137.81009656818182"/>
    <n v="7.591933463636364"/>
    <n v="2.2599999999999998"/>
    <n v="0.26400000000000001"/>
    <n v="0.22"/>
    <n v="0.13600000000000001"/>
    <n v="68.068208961849706"/>
    <n v="7.9513306043930632"/>
    <n v="6.62610883699422"/>
    <n v="4.0961400083237001"/>
    <n v="76.422034607167632"/>
    <n v="8.9271757240231207"/>
    <n v="7.4393131033526023"/>
    <n v="4.5988481002543358"/>
    <n v="0.68040662135074381"/>
    <n v="0.45500385953226913"/>
    <n v="3.8816663737957544"/>
    <n v="3.1698223210614843E-2"/>
    <n v="7.2702346813336802E-2"/>
    <m/>
    <m/>
    <m/>
  </r>
  <r>
    <n v="2020"/>
    <n v="23"/>
    <x v="22"/>
    <s v="1"/>
    <n v="108"/>
    <n v="888"/>
    <x v="7"/>
    <s v="Urea"/>
    <x v="0"/>
    <n v="112"/>
    <x v="3"/>
    <n v="0"/>
    <x v="1"/>
    <n v="0"/>
    <n v="10"/>
    <n v="0"/>
    <n v="6.4"/>
    <n v="6.9"/>
    <n v="2.5"/>
    <n v="27"/>
    <n v="22"/>
    <n v="16"/>
    <n v="16.753866686638705"/>
    <n v="23.5"/>
    <n v="636"/>
    <n v="2406"/>
    <n v="397"/>
    <n v="16"/>
    <n v="16.993653394798606"/>
    <n v="2.591402081"/>
    <m/>
    <m/>
    <n v="5.7"/>
    <n v="2.5"/>
    <n v="2.9674310890000002"/>
    <n v="3.7"/>
    <n v="4.2"/>
    <n v="1.4"/>
    <n v="2.4932909209999998"/>
    <n v="3.44"/>
    <n v="0.36470000000000002"/>
    <n v="60.2"/>
    <n v="30.5"/>
    <n v="29.700000000000003"/>
    <n v="683.91118942731271"/>
    <n v="767.84574449339209"/>
    <n v="0.52"/>
    <n v="305.2"/>
    <n v="34"/>
    <n v="174.6"/>
    <n v="30.5"/>
    <n v="276.29793510324487"/>
    <n v="6362.4"/>
    <n v="7143.24"/>
    <n v="11.07"/>
    <n v="0"/>
    <n v="13"/>
    <n v="60.8"/>
    <n v="30"/>
    <n v="6"/>
    <n v="44.649000000000001"/>
    <n v="44.907086705202317"/>
    <n v="2694.4252023121389"/>
    <n v="3026.3293976878613"/>
    <n v="3.03"/>
    <n v="4.42"/>
    <n v="0.29199999999999998"/>
    <n v="4.28"/>
    <n v="0.31900000000000001"/>
    <n v="30.228874572687218"/>
    <n v="1.9970206731277531"/>
    <n v="29.271398907488987"/>
    <n v="2.1816766942731278"/>
    <n v="33.938781906607922"/>
    <n v="2.2421095739207044"/>
    <n v="32.863797864317178"/>
    <n v="2.4494279249339206"/>
    <n v="3.47"/>
    <n v="0.19"/>
    <n v="1.74"/>
    <n v="0.253"/>
    <n v="0.76"/>
    <n v="7.1999999999999995E-2"/>
    <n v="1.86"/>
    <n v="0.09"/>
    <n v="48.354239999999997"/>
    <n v="4.5809279999999992"/>
    <n v="118.34064000000001"/>
    <n v="5.7261599999999993"/>
    <n v="54.288623999999999"/>
    <n v="5.1431327999999992"/>
    <n v="132.86426399999999"/>
    <n v="6.4289159999999992"/>
    <n v="2.4"/>
    <n v="0.249"/>
    <n v="0.22"/>
    <n v="0.14199999999999999"/>
    <n v="64.66620485549133"/>
    <n v="6.7091187537572257"/>
    <n v="5.9277354450867064"/>
    <n v="3.8260837872832369"/>
    <n v="72.602511815028905"/>
    <n v="7.5325106008092488"/>
    <n v="6.6552302497109839"/>
    <n v="4.2956486157225431"/>
    <n v="0.64640034800916069"/>
    <m/>
    <m/>
    <m/>
    <m/>
    <m/>
    <m/>
    <m/>
  </r>
  <r>
    <n v="2020"/>
    <n v="23"/>
    <x v="22"/>
    <s v="1"/>
    <n v="109"/>
    <n v="889"/>
    <x v="8"/>
    <s v="MES10"/>
    <x v="0"/>
    <n v="112"/>
    <x v="0"/>
    <n v="45"/>
    <x v="0"/>
    <n v="11"/>
    <n v="10"/>
    <n v="0"/>
    <n v="6.4"/>
    <n v="6.9"/>
    <n v="2.5"/>
    <n v="27"/>
    <n v="22"/>
    <n v="16"/>
    <n v="16.753866686638705"/>
    <n v="23.5"/>
    <n v="636"/>
    <n v="2406"/>
    <n v="397"/>
    <n v="16"/>
    <n v="16.993653394798606"/>
    <n v="2.591402081"/>
    <m/>
    <m/>
    <n v="5.7"/>
    <n v="2.5"/>
    <n v="2.9674310890000002"/>
    <n v="3.7"/>
    <n v="4.2"/>
    <n v="1.4"/>
    <n v="2.4932909209999998"/>
    <n v="3.44"/>
    <n v="0.38490000000000002"/>
    <n v="56"/>
    <n v="30.5"/>
    <n v="25.5"/>
    <n v="587.19647577092519"/>
    <n v="659.26149779735681"/>
    <n v="0.5"/>
    <n v="317.39999999999998"/>
    <n v="34"/>
    <n v="185.4"/>
    <n v="30.5"/>
    <n v="273.28863796753711"/>
    <n v="6293.1"/>
    <n v="7065.4350000000004"/>
    <n v="12.79"/>
    <n v="0"/>
    <n v="12.9"/>
    <n v="61.2"/>
    <n v="30"/>
    <n v="6"/>
    <n v="51.586333333333329"/>
    <n v="51.944157610789972"/>
    <n v="3116.6494566473984"/>
    <n v="3500.5640033526006"/>
    <n v="3.5"/>
    <n v="4.4800000000000004"/>
    <n v="0.312"/>
    <n v="4.37"/>
    <n v="0.34200000000000003"/>
    <n v="26.306402114537452"/>
    <n v="1.8320530044052865"/>
    <n v="25.660485991189432"/>
    <n v="2.0082119471365645"/>
    <n v="29.534915101321594"/>
    <n v="2.0568958731277536"/>
    <n v="28.8097274537445"/>
    <n v="2.2546743224669608"/>
    <n v="3.56"/>
    <n v="0.219"/>
    <n v="1.62"/>
    <n v="0.28399999999999997"/>
    <n v="0.86"/>
    <n v="8.7999999999999995E-2"/>
    <n v="1.64"/>
    <n v="8.6999999999999994E-2"/>
    <n v="54.120660000000001"/>
    <n v="5.537928"/>
    <n v="103.20684"/>
    <n v="5.4749969999999992"/>
    <n v="60.762740999999998"/>
    <n v="6.2175827999999997"/>
    <n v="115.87313400000001"/>
    <n v="6.146928449999999"/>
    <n v="2.34"/>
    <n v="0.255"/>
    <n v="0.22"/>
    <n v="0.13700000000000001"/>
    <n v="72.929597285549121"/>
    <n v="7.9474561144508664"/>
    <n v="6.8566288046242772"/>
    <n v="4.2698097556069365"/>
    <n v="81.880047861502888"/>
    <n v="8.9228257284971093"/>
    <n v="7.6981241579190742"/>
    <n v="4.7938318619768792"/>
    <n v="0.72900083081872258"/>
    <n v="0.45478214722207488"/>
    <n v="6.4969778522800175"/>
    <n v="1.7564633966602412E-2"/>
    <n v="4.0285857721565163E-2"/>
    <n v="0.43580289654335264"/>
    <n v="-7.3941815133999542"/>
    <n v="-0.2657337772727274"/>
  </r>
  <r>
    <n v="2020"/>
    <n v="23"/>
    <x v="22"/>
    <s v="1"/>
    <n v="110"/>
    <n v="890"/>
    <x v="9"/>
    <s v="MAP_AS"/>
    <x v="0"/>
    <n v="112"/>
    <x v="0"/>
    <n v="45"/>
    <x v="2"/>
    <n v="45"/>
    <n v="10"/>
    <n v="0"/>
    <n v="6.4"/>
    <n v="6.9"/>
    <n v="2.5"/>
    <n v="27"/>
    <n v="22"/>
    <n v="16"/>
    <n v="16.753866686638705"/>
    <n v="23.5"/>
    <n v="636"/>
    <n v="2406"/>
    <n v="397"/>
    <n v="16"/>
    <n v="16.993653394798606"/>
    <n v="2.591402081"/>
    <m/>
    <m/>
    <n v="5.7"/>
    <n v="2.5"/>
    <n v="2.9674310890000002"/>
    <n v="3.7"/>
    <n v="4.2"/>
    <n v="1.4"/>
    <n v="2.4932909209999998"/>
    <n v="3.44"/>
    <n v="0.35659999999999997"/>
    <n v="57.1"/>
    <n v="30.5"/>
    <n v="26.6"/>
    <n v="612.52651982378848"/>
    <n v="687.70022907488976"/>
    <n v="0.52"/>
    <n v="272"/>
    <n v="34"/>
    <n v="161.9"/>
    <n v="30.5"/>
    <n v="287.0924369747899"/>
    <n v="6610.97"/>
    <n v="7422.3163181818181"/>
    <n v="11.79"/>
    <n v="0"/>
    <n v="12.6"/>
    <n v="60.4"/>
    <n v="30"/>
    <n v="6"/>
    <n v="47.552999999999997"/>
    <n v="48.047771098265898"/>
    <n v="2882.8662658959538"/>
    <n v="3237.9829741040462"/>
    <n v="3.24"/>
    <n v="4.2699999999999996"/>
    <n v="0.34300000000000003"/>
    <n v="4.3099999999999996"/>
    <n v="0.38300000000000001"/>
    <n v="26.154882396475763"/>
    <n v="2.1009659629955948"/>
    <n v="26.399893004405282"/>
    <n v="2.3459765709251097"/>
    <n v="29.364799781497791"/>
    <n v="2.3588117857268722"/>
    <n v="29.639879873127747"/>
    <n v="2.6338918773568274"/>
    <n v="3.65"/>
    <n v="0.21"/>
    <n v="1.73"/>
    <n v="0.33200000000000002"/>
    <n v="0.92"/>
    <n v="7.0000000000000007E-2"/>
    <n v="1.9"/>
    <n v="0.12"/>
    <n v="60.820923999999998"/>
    <n v="4.6276790000000005"/>
    <n v="125.60843"/>
    <n v="7.9331639999999997"/>
    <n v="68.285310127272723"/>
    <n v="5.1956214227272728"/>
    <n v="141.02401004545453"/>
    <n v="8.9067795818181814"/>
    <n v="2.2999999999999998"/>
    <n v="0.28100000000000003"/>
    <n v="0.26"/>
    <n v="0.13500000000000001"/>
    <n v="66.305924115606942"/>
    <n v="8.1008542071676306"/>
    <n v="7.4954522913294799"/>
    <n v="3.8918694589595377"/>
    <n v="74.443469347976887"/>
    <n v="9.0950499507745679"/>
    <n v="8.4153487089017336"/>
    <n v="4.3695079834682087"/>
    <n v="0.66279090475738223"/>
    <n v="0.46356014020257735"/>
    <n v="0.66184386897880865"/>
    <n v="-1.3184139221813101E-3"/>
    <n v="-3.0238851426176837E-3"/>
    <n v="9.7100177410404637E-2"/>
    <n v="-7.6426005754656421"/>
    <n v="-3.6271204040404193E-3"/>
  </r>
  <r>
    <n v="2020"/>
    <n v="23"/>
    <x v="22"/>
    <s v="2"/>
    <n v="201"/>
    <n v="891"/>
    <x v="6"/>
    <s v="MAP"/>
    <x v="0"/>
    <n v="112"/>
    <x v="0"/>
    <n v="45"/>
    <x v="1"/>
    <n v="0"/>
    <n v="10"/>
    <n v="0"/>
    <n v="7.1"/>
    <n v="7.1"/>
    <n v="2.4"/>
    <n v="26"/>
    <n v="24"/>
    <n v="16"/>
    <n v="13.642897243858597"/>
    <n v="15.9"/>
    <n v="636"/>
    <n v="3280"/>
    <n v="358"/>
    <n v="14"/>
    <n v="21.033970088303704"/>
    <n v="2.5571909229999998"/>
    <m/>
    <m/>
    <n v="5.8"/>
    <n v="2.9"/>
    <n v="2.572102567"/>
    <n v="3.6"/>
    <n v="3.1"/>
    <n v="1.6"/>
    <n v="2.5535631379999999"/>
    <n v="3.58"/>
    <n v="0.36149999999999999"/>
    <n v="55.8"/>
    <n v="30.5"/>
    <n v="25.299999999999997"/>
    <n v="582.59101321585888"/>
    <n v="654.09081938325983"/>
    <n v="0.62"/>
    <n v="282.7"/>
    <n v="34"/>
    <n v="162.1"/>
    <n v="30.5"/>
    <n v="328.07398472054683"/>
    <n v="7554.66"/>
    <n v="8481.8228181818176"/>
    <n v="13.91"/>
    <n v="0"/>
    <n v="12.5"/>
    <n v="60.6"/>
    <n v="30"/>
    <n v="6"/>
    <n v="56.103666666666669"/>
    <n v="56.752263969171487"/>
    <n v="3405.1358381502891"/>
    <n v="3824.5866618497107"/>
    <n v="3.82"/>
    <n v="4.3"/>
    <n v="0.28899999999999998"/>
    <n v="4.12"/>
    <n v="0.28100000000000003"/>
    <n v="25.05141356828193"/>
    <n v="1.683688028193832"/>
    <n v="24.002749744493386"/>
    <n v="1.6370807471365636"/>
    <n v="28.125905233480168"/>
    <n v="1.8903224680176203"/>
    <n v="26.948541758590302"/>
    <n v="1.8379952024669601"/>
    <n v="3.62"/>
    <n v="0.21299999999999999"/>
    <n v="1.77"/>
    <n v="0.28100000000000003"/>
    <n v="0.93"/>
    <n v="8.5999999999999993E-2"/>
    <n v="1.5"/>
    <n v="0.152"/>
    <n v="70.258338000000009"/>
    <n v="6.4970075999999999"/>
    <n v="113.31989999999999"/>
    <n v="11.483083199999999"/>
    <n v="78.880952209090921"/>
    <n v="7.2943676236363633"/>
    <n v="127.22734227272726"/>
    <n v="12.892370683636363"/>
    <n v="2.21"/>
    <n v="0.28399999999999997"/>
    <n v="0.26"/>
    <n v="0.14399999999999999"/>
    <n v="75.253502023121385"/>
    <n v="9.6705857803468191"/>
    <n v="8.8533531791907514"/>
    <n v="4.9033956069364155"/>
    <n v="84.489159089595375"/>
    <n v="10.857430398843929"/>
    <n v="9.9399010693641614"/>
    <n v="5.5051759768786113"/>
    <n v="0.75223047348081684"/>
    <n v="0.55338585111335015"/>
    <n v="13.69748137443802"/>
    <n v="8.448440049956206E-2"/>
    <n v="0.19377156077881205"/>
    <m/>
    <m/>
    <m/>
  </r>
  <r>
    <n v="2020"/>
    <n v="23"/>
    <x v="22"/>
    <s v="2"/>
    <n v="202"/>
    <n v="892"/>
    <x v="2"/>
    <s v="MAP"/>
    <x v="0"/>
    <n v="112"/>
    <x v="2"/>
    <n v="135"/>
    <x v="1"/>
    <n v="0"/>
    <n v="10"/>
    <n v="0"/>
    <n v="7.1"/>
    <n v="7.1"/>
    <n v="2.4"/>
    <n v="26"/>
    <n v="24"/>
    <n v="16"/>
    <n v="13.642897243858597"/>
    <n v="15.9"/>
    <n v="636"/>
    <n v="3280"/>
    <n v="358"/>
    <n v="14"/>
    <n v="21.033970088303704"/>
    <n v="2.5571909229999998"/>
    <m/>
    <m/>
    <n v="5.8"/>
    <n v="2.9"/>
    <n v="2.572102567"/>
    <n v="3.6"/>
    <n v="3.1"/>
    <n v="1.6"/>
    <n v="2.5535631379999999"/>
    <n v="3.58"/>
    <n v="0.42820000000000003"/>
    <n v="58.2"/>
    <n v="30.5"/>
    <n v="27.700000000000003"/>
    <n v="637.85656387665199"/>
    <n v="716.13896035242283"/>
    <n v="0.64"/>
    <n v="324"/>
    <n v="34"/>
    <n v="189.5"/>
    <n v="30.5"/>
    <n v="350.89655172413791"/>
    <n v="8080.2"/>
    <n v="9071.8609090909085"/>
    <n v="15"/>
    <n v="0"/>
    <n v="12.6"/>
    <n v="60.1"/>
    <n v="30"/>
    <n v="6"/>
    <n v="60.5"/>
    <n v="61.12947976878614"/>
    <n v="3667.7687861271684"/>
    <n v="4119.5712138728331"/>
    <n v="4.12"/>
    <n v="4.57"/>
    <n v="0.374"/>
    <n v="4.22"/>
    <n v="0.3"/>
    <n v="29.150044969162998"/>
    <n v="2.3855835488986785"/>
    <n v="26.917546995594712"/>
    <n v="1.913569691629956"/>
    <n v="32.727550488105734"/>
    <n v="2.6783597117180618"/>
    <n v="30.221064126872246"/>
    <n v="2.148416881057269"/>
    <n v="3.72"/>
    <n v="0.248"/>
    <n v="1.87"/>
    <n v="0.28799999999999998"/>
    <n v="0.99"/>
    <n v="0.151"/>
    <n v="1.42"/>
    <n v="0.111"/>
    <n v="79.993979999999993"/>
    <n v="12.201102000000001"/>
    <n v="114.73884"/>
    <n v="8.9690220000000007"/>
    <n v="89.811422999999991"/>
    <n v="13.698509972727273"/>
    <n v="128.82042490909089"/>
    <n v="10.06976560909091"/>
    <n v="2.09"/>
    <n v="0.29499999999999998"/>
    <n v="0.27"/>
    <n v="0.14000000000000001"/>
    <n v="76.656367630057815"/>
    <n v="10.819917919075147"/>
    <n v="9.9029757225433546"/>
    <n v="5.1348763005780365"/>
    <n v="86.064194566474001"/>
    <n v="12.147816936416188"/>
    <n v="11.118340924855493"/>
    <n v="5.7650656647398861"/>
    <n v="0.76625345223084906"/>
    <n v="0.20638492926293217"/>
    <n v="6.7508978805395063"/>
    <n v="8.5157977104766372E-2"/>
    <n v="0.19531646124946417"/>
    <m/>
    <m/>
    <m/>
  </r>
  <r>
    <n v="2020"/>
    <n v="23"/>
    <x v="22"/>
    <s v="2"/>
    <n v="203"/>
    <n v="893"/>
    <x v="0"/>
    <s v="MAP_ES"/>
    <x v="0"/>
    <n v="112"/>
    <x v="0"/>
    <n v="45"/>
    <x v="0"/>
    <n v="11"/>
    <n v="10"/>
    <n v="0"/>
    <n v="7.1"/>
    <n v="7.1"/>
    <n v="2.4"/>
    <n v="26"/>
    <n v="24"/>
    <n v="16"/>
    <n v="13.642897243858597"/>
    <n v="15.9"/>
    <n v="636"/>
    <n v="3280"/>
    <n v="358"/>
    <n v="14"/>
    <n v="21.033970088303704"/>
    <n v="2.5571909229999998"/>
    <m/>
    <m/>
    <n v="5.8"/>
    <n v="2.9"/>
    <n v="2.572102567"/>
    <n v="3.6"/>
    <n v="3.1"/>
    <n v="1.6"/>
    <n v="2.5535631379999999"/>
    <n v="3.58"/>
    <n v="0.3538"/>
    <n v="58.7"/>
    <n v="30.5"/>
    <n v="28.200000000000003"/>
    <n v="649.37022026431725"/>
    <n v="729.06565638766529"/>
    <n v="0.7"/>
    <n v="248.3"/>
    <n v="34"/>
    <n v="144.9"/>
    <n v="30.5"/>
    <n v="373.68175454969668"/>
    <n v="8604.89"/>
    <n v="9660.9446818181805"/>
    <n v="12.54"/>
    <n v="0"/>
    <n v="12.7"/>
    <n v="60.7"/>
    <n v="30"/>
    <n v="6"/>
    <n v="50.577999999999996"/>
    <n v="51.045773410404621"/>
    <n v="3062.7464046242771"/>
    <n v="3440.0210753757224"/>
    <n v="3.44"/>
    <n v="4.3499999999999996"/>
    <n v="0.32100000000000001"/>
    <n v="4.24"/>
    <n v="0.27800000000000002"/>
    <n v="28.2476045814978"/>
    <n v="2.0844784070484583"/>
    <n v="27.533297339207053"/>
    <n v="1.8052492123348023"/>
    <n v="31.71435605286344"/>
    <n v="2.3403007570044054"/>
    <n v="30.912383830837008"/>
    <n v="2.0268025247577097"/>
    <n v="3.61"/>
    <n v="0.221"/>
    <n v="1.77"/>
    <n v="0.28000000000000003"/>
    <n v="0.87"/>
    <n v="8.1000000000000003E-2"/>
    <n v="1.61"/>
    <n v="0.105"/>
    <n v="74.862542999999988"/>
    <n v="6.9699609000000002"/>
    <n v="138.53872899999999"/>
    <n v="9.0351344999999981"/>
    <n v="84.050218731818163"/>
    <n v="7.8253651922727281"/>
    <n v="155.54120937727271"/>
    <n v="10.143991915909089"/>
    <n v="2.16"/>
    <n v="0.253"/>
    <n v="0.24"/>
    <n v="0.13400000000000001"/>
    <n v="66.155322339884393"/>
    <n v="7.7487484036994214"/>
    <n v="7.3505913710982647"/>
    <n v="4.1040801821965314"/>
    <n v="74.274384627052015"/>
    <n v="8.6997311623352598"/>
    <n v="8.2527094030057793"/>
    <n v="4.6077627500115605"/>
    <n v="0.66128549647719326"/>
    <n v="0.44341137422707744"/>
    <n v="5.1515794527938343"/>
    <n v="4.8335474546844205E-2"/>
    <n v="0.11086118015331239"/>
    <n v="0.41888752272832369"/>
    <n v="-12.89808405675252"/>
    <n v="9.763562871900805E-2"/>
  </r>
  <r>
    <n v="2020"/>
    <n v="23"/>
    <x v="22"/>
    <s v="2"/>
    <n v="204"/>
    <n v="894"/>
    <x v="5"/>
    <s v="MAP_AS"/>
    <x v="0"/>
    <n v="112"/>
    <x v="0"/>
    <n v="45"/>
    <x v="0"/>
    <n v="11"/>
    <n v="10"/>
    <n v="0"/>
    <n v="7.1"/>
    <n v="7.1"/>
    <n v="2.4"/>
    <n v="26"/>
    <n v="24"/>
    <n v="16"/>
    <n v="13.642897243858597"/>
    <n v="15.9"/>
    <n v="636"/>
    <n v="3280"/>
    <n v="358"/>
    <n v="14"/>
    <n v="21.033970088303704"/>
    <n v="2.5571909229999998"/>
    <m/>
    <m/>
    <n v="5.8"/>
    <n v="2.9"/>
    <n v="2.572102567"/>
    <n v="3.6"/>
    <n v="3.1"/>
    <n v="1.6"/>
    <n v="2.5535631379999999"/>
    <n v="3.58"/>
    <n v="0.3831"/>
    <n v="51.9"/>
    <n v="30.5"/>
    <n v="21.4"/>
    <n v="492.78449339207043"/>
    <n v="553.26259030837002"/>
    <n v="0.6"/>
    <n v="326.60000000000002"/>
    <n v="34"/>
    <n v="188.8"/>
    <n v="30.5"/>
    <n v="324.60697197539304"/>
    <n v="7474.83"/>
    <n v="8392.1954999999998"/>
    <n v="12.72"/>
    <n v="0"/>
    <n v="12.8"/>
    <n v="61"/>
    <n v="30"/>
    <n v="6"/>
    <n v="51.304000000000002"/>
    <n v="51.719176878612714"/>
    <n v="3103.1506127167627"/>
    <n v="3485.4023472832364"/>
    <n v="3.48"/>
    <n v="4.3499999999999996"/>
    <n v="0.34300000000000003"/>
    <n v="3.96"/>
    <n v="0.30099999999999999"/>
    <n v="21.436125462555061"/>
    <n v="1.6902508123348017"/>
    <n v="19.514265938325988"/>
    <n v="1.483281325110132"/>
    <n v="24.066922678414091"/>
    <n v="1.8976906847577091"/>
    <n v="21.909198576211448"/>
    <n v="1.6653203968281935"/>
    <n v="3.6"/>
    <n v="0.221"/>
    <n v="1.77"/>
    <n v="0.316"/>
    <n v="0.88"/>
    <n v="0.09"/>
    <n v="1.56"/>
    <n v="0.104"/>
    <n v="65.778503999999998"/>
    <n v="6.727347"/>
    <n v="116.607348"/>
    <n v="7.7738231999999989"/>
    <n v="73.851320399999992"/>
    <n v="7.5529759499999995"/>
    <n v="130.91824979999998"/>
    <n v="8.7278833199999983"/>
    <n v="2.21"/>
    <n v="0.25600000000000001"/>
    <n v="0.23"/>
    <n v="0.13300000000000001"/>
    <n v="68.579628541040449"/>
    <n v="7.9440655685549135"/>
    <n v="7.1372464092485544"/>
    <n v="4.1271903149132942"/>
    <n v="76.996219316531779"/>
    <n v="8.9190190701502896"/>
    <n v="8.0131811958381505"/>
    <n v="4.6337091262890162"/>
    <n v="0.68551874745596897"/>
    <n v="0.45458812793834297"/>
    <n v="6.1600521618497019"/>
    <n v="4.7155444892228636E-2"/>
    <n v="0.10815469011979045"/>
    <n v="0.4212462842080924"/>
    <n v="-8.772513883342155"/>
    <n v="-3.110151636363654E-2"/>
  </r>
  <r>
    <n v="2020"/>
    <n v="23"/>
    <x v="22"/>
    <s v="2"/>
    <n v="205"/>
    <n v="895"/>
    <x v="1"/>
    <s v="MAP"/>
    <x v="0"/>
    <n v="112"/>
    <x v="1"/>
    <n v="90"/>
    <x v="1"/>
    <n v="0"/>
    <n v="10"/>
    <n v="0"/>
    <n v="7.1"/>
    <n v="7.1"/>
    <n v="2.4"/>
    <n v="26"/>
    <n v="24"/>
    <n v="16"/>
    <n v="13.642897243858597"/>
    <n v="15.9"/>
    <n v="636"/>
    <n v="3280"/>
    <n v="358"/>
    <n v="14"/>
    <n v="21.033970088303704"/>
    <n v="2.5571909229999998"/>
    <m/>
    <m/>
    <n v="5.8"/>
    <n v="2.9"/>
    <n v="2.572102567"/>
    <n v="3.6"/>
    <n v="3.1"/>
    <n v="1.6"/>
    <n v="2.5535631379999999"/>
    <n v="3.58"/>
    <n v="0.38929999999999998"/>
    <n v="68"/>
    <n v="30.5"/>
    <n v="37.5"/>
    <n v="863.52422907488983"/>
    <n v="969.50220264317181"/>
    <n v="0.6"/>
    <n v="302.39999999999998"/>
    <n v="34"/>
    <n v="179.8"/>
    <n v="30.5"/>
    <n v="333.7555886736215"/>
    <n v="7685.49"/>
    <n v="8628.7092272727259"/>
    <n v="14.24"/>
    <n v="0"/>
    <n v="12.3"/>
    <n v="60.8"/>
    <n v="30"/>
    <n v="6"/>
    <n v="57.434666666666665"/>
    <n v="58.231448169556835"/>
    <n v="3493.8868901734099"/>
    <n v="3924.270229826589"/>
    <n v="3.92"/>
    <n v="4.32"/>
    <n v="0.34"/>
    <n v="4.4800000000000004"/>
    <n v="0.28000000000000003"/>
    <n v="37.304246696035243"/>
    <n v="2.9359823788546255"/>
    <n v="38.685885462555071"/>
    <n v="2.4178678414096919"/>
    <n v="41.882495154185023"/>
    <n v="3.2963074889867845"/>
    <n v="43.433698678414103"/>
    <n v="2.7146061674008815"/>
    <n v="3.81"/>
    <n v="0.24299999999999999"/>
    <n v="1.6"/>
    <n v="0.27900000000000003"/>
    <n v="0.89"/>
    <n v="9.7000000000000003E-2"/>
    <n v="1.51"/>
    <n v="0.08"/>
    <n v="68.400860999999992"/>
    <n v="7.4549253000000002"/>
    <n v="116.050899"/>
    <n v="6.1483920000000003"/>
    <n v="76.79551212272726"/>
    <n v="8.3698479504545453"/>
    <n v="130.29350933181817"/>
    <n v="6.9029673818181818"/>
    <n v="2.11"/>
    <n v="0.307"/>
    <n v="0.28000000000000003"/>
    <n v="0.13800000000000001"/>
    <n v="73.721013382658938"/>
    <n v="10.726232752832368"/>
    <n v="9.7828832924855487"/>
    <n v="4.8215639084393063"/>
    <n v="82.768592297803451"/>
    <n v="12.042634045225432"/>
    <n v="10.983509878381502"/>
    <n v="5.4133012972023122"/>
    <n v="0.73691178897275433"/>
    <n v="0.3068968920801588"/>
    <n v="7.9563358869621021"/>
    <n v="6.7360911063110845E-2"/>
    <n v="0.15449750243832763"/>
    <m/>
    <m/>
    <m/>
  </r>
  <r>
    <n v="2020"/>
    <n v="23"/>
    <x v="22"/>
    <s v="2"/>
    <n v="206"/>
    <n v="896"/>
    <x v="3"/>
    <s v="MESZ"/>
    <x v="0"/>
    <n v="112"/>
    <x v="0"/>
    <n v="45"/>
    <x v="0"/>
    <n v="11"/>
    <n v="10"/>
    <n v="0"/>
    <n v="7.1"/>
    <n v="7.1"/>
    <n v="2.4"/>
    <n v="26"/>
    <n v="24"/>
    <n v="16"/>
    <n v="13.642897243858597"/>
    <n v="15.9"/>
    <n v="636"/>
    <n v="3280"/>
    <n v="358"/>
    <n v="14"/>
    <n v="21.033970088303704"/>
    <n v="2.5571909229999998"/>
    <m/>
    <m/>
    <n v="5.8"/>
    <n v="2.9"/>
    <n v="2.572102567"/>
    <n v="3.6"/>
    <n v="3.1"/>
    <n v="1.6"/>
    <n v="2.5535631379999999"/>
    <n v="3.58"/>
    <n v="0.38350000000000001"/>
    <n v="54.7"/>
    <n v="30.5"/>
    <n v="24.200000000000003"/>
    <n v="557.26096916299559"/>
    <n v="625.65208810572688"/>
    <n v="0.54"/>
    <n v="324"/>
    <n v="34"/>
    <n v="187.2"/>
    <n v="30.5"/>
    <n v="291.78620689655173"/>
    <n v="6719.05"/>
    <n v="7543.6606818181817"/>
    <n v="14.51"/>
    <n v="0"/>
    <n v="12.7"/>
    <n v="60.8"/>
    <n v="30"/>
    <n v="6"/>
    <n v="58.523666666666671"/>
    <n v="59.064926011560701"/>
    <n v="3543.895560693642"/>
    <n v="3980.4390593063586"/>
    <n v="3.98"/>
    <n v="4.2300000000000004"/>
    <n v="0.29699999999999999"/>
    <n v="4.24"/>
    <n v="0.29299999999999998"/>
    <n v="23.572138995594717"/>
    <n v="1.655065078414097"/>
    <n v="23.627865092511012"/>
    <n v="1.6327746396475771"/>
    <n v="26.46508332687225"/>
    <n v="1.858186701674009"/>
    <n v="26.527648535682818"/>
    <n v="1.8331606181497797"/>
    <n v="3.72"/>
    <n v="0.215"/>
    <n v="1.76"/>
    <n v="0.27200000000000002"/>
    <n v="0.73"/>
    <n v="8.5999999999999993E-2"/>
    <n v="1.61"/>
    <n v="9.1999999999999998E-2"/>
    <n v="49.049064999999999"/>
    <n v="5.7783829999999998"/>
    <n v="108.176705"/>
    <n v="6.1815260000000007"/>
    <n v="55.068722977272728"/>
    <n v="6.4875481863636359"/>
    <n v="121.45293697727273"/>
    <n v="6.9401678272727283"/>
    <n v="2.2400000000000002"/>
    <n v="0.28499999999999998"/>
    <n v="0.26"/>
    <n v="0.13600000000000001"/>
    <n v="79.38326055953759"/>
    <n v="10.100102347976879"/>
    <n v="9.2141284578034686"/>
    <n v="4.8196979625433531"/>
    <n v="89.125751628208107"/>
    <n v="11.339660363410404"/>
    <n v="10.344953313988439"/>
    <n v="5.411206348855492"/>
    <n v="0.79351134594114869"/>
    <n v="0.57796434064273206"/>
    <n v="17.160867984585749"/>
    <n v="7.7271301106089832E-2"/>
    <n v="0.17722775483048125"/>
    <n v="0.49192784989595384"/>
    <n v="36.230823573305315"/>
    <n v="-0.19362110661157017"/>
  </r>
  <r>
    <n v="2020"/>
    <n v="23"/>
    <x v="22"/>
    <s v="2"/>
    <n v="207"/>
    <n v="897"/>
    <x v="7"/>
    <s v="Urea"/>
    <x v="0"/>
    <n v="112"/>
    <x v="3"/>
    <n v="0"/>
    <x v="1"/>
    <n v="0"/>
    <n v="10"/>
    <n v="0"/>
    <n v="7.1"/>
    <n v="7.1"/>
    <n v="2.4"/>
    <n v="26"/>
    <n v="24"/>
    <n v="16"/>
    <n v="13.642897243858597"/>
    <n v="15.9"/>
    <n v="636"/>
    <n v="3280"/>
    <n v="358"/>
    <n v="14"/>
    <n v="21.033970088303704"/>
    <n v="2.5571909229999998"/>
    <m/>
    <m/>
    <n v="5.8"/>
    <n v="2.9"/>
    <n v="2.572102567"/>
    <n v="3.6"/>
    <n v="3.1"/>
    <n v="1.6"/>
    <n v="2.5535631379999999"/>
    <n v="3.58"/>
    <n v="0.35339999999999999"/>
    <n v="55.5"/>
    <n v="30.5"/>
    <n v="25"/>
    <n v="575.68281938325993"/>
    <n v="646.33480176211458"/>
    <n v="0.52"/>
    <n v="253.4"/>
    <n v="34"/>
    <n v="149.1"/>
    <n v="30.5"/>
    <n v="281.09389243391064"/>
    <n v="6472.84"/>
    <n v="7267.2340000000004"/>
    <n v="11.55"/>
    <n v="0"/>
    <n v="12.6"/>
    <n v="60.9"/>
    <n v="30"/>
    <n v="6"/>
    <n v="46.585000000000008"/>
    <n v="47.069699421965332"/>
    <n v="2824.18196531792"/>
    <n v="3172.0698346820818"/>
    <n v="3.17"/>
    <n v="4.28"/>
    <n v="0.29499999999999998"/>
    <n v="4"/>
    <n v="0.29299999999999998"/>
    <n v="24.639224669603529"/>
    <n v="1.6982643171806167"/>
    <n v="23.027312775330397"/>
    <n v="1.6867506607929514"/>
    <n v="27.663129515418504"/>
    <n v="1.9066876651982376"/>
    <n v="25.853392070484581"/>
    <n v="1.8937609691629955"/>
    <n v="3.68"/>
    <n v="0.20399999999999999"/>
    <n v="1.73"/>
    <n v="0.27100000000000002"/>
    <n v="0.82"/>
    <n v="9.2999999999999999E-2"/>
    <n v="1.67"/>
    <n v="8.8999999999999996E-2"/>
    <n v="53.077287999999996"/>
    <n v="6.0197411999999995"/>
    <n v="108.096428"/>
    <n v="5.7608275999999998"/>
    <n v="59.591318799999996"/>
    <n v="6.7585276199999997"/>
    <n v="121.36280780000001"/>
    <n v="6.4678382599999997"/>
    <n v="2.34"/>
    <n v="0.28499999999999998"/>
    <n v="0.26"/>
    <n v="0.14499999999999999"/>
    <n v="66.085857988439315"/>
    <n v="8.0489186011560712"/>
    <n v="7.3428731098265914"/>
    <n v="4.0950638497109839"/>
    <n v="74.196395105202328"/>
    <n v="9.0367404294797709"/>
    <n v="8.2440439005780366"/>
    <n v="4.5976398676300594"/>
    <n v="0.66059113408112158"/>
    <m/>
    <m/>
    <m/>
    <m/>
    <m/>
    <m/>
    <m/>
  </r>
  <r>
    <n v="2020"/>
    <n v="23"/>
    <x v="22"/>
    <s v="2"/>
    <n v="208"/>
    <n v="898"/>
    <x v="8"/>
    <s v="MES10"/>
    <x v="0"/>
    <n v="112"/>
    <x v="0"/>
    <n v="45"/>
    <x v="0"/>
    <n v="11"/>
    <n v="10"/>
    <n v="0"/>
    <n v="7.1"/>
    <n v="7.1"/>
    <n v="2.4"/>
    <n v="26"/>
    <n v="24"/>
    <n v="16"/>
    <n v="13.642897243858597"/>
    <n v="15.9"/>
    <n v="636"/>
    <n v="3280"/>
    <n v="358"/>
    <n v="14"/>
    <n v="21.033970088303704"/>
    <n v="2.5571909229999998"/>
    <m/>
    <m/>
    <n v="5.8"/>
    <n v="2.9"/>
    <n v="2.572102567"/>
    <n v="3.6"/>
    <n v="3.1"/>
    <n v="1.6"/>
    <n v="2.5535631379999999"/>
    <n v="3.58"/>
    <n v="0.34820000000000001"/>
    <n v="50.3"/>
    <n v="30.5"/>
    <n v="19.799999999999997"/>
    <n v="455.94079295154177"/>
    <n v="511.89716299559461"/>
    <n v="0.42"/>
    <n v="316.39999999999998"/>
    <n v="34"/>
    <n v="185.2"/>
    <n v="30.5"/>
    <n v="230.07790368271955"/>
    <n v="5298.08"/>
    <n v="5948.2989090909086"/>
    <n v="12.27"/>
    <n v="0"/>
    <n v="12.9"/>
    <n v="60.5"/>
    <n v="30"/>
    <n v="6"/>
    <n v="49.488999999999997"/>
    <n v="49.83227630057803"/>
    <n v="2989.9365780346816"/>
    <n v="3358.2424019653172"/>
    <n v="3.36"/>
    <n v="4.59"/>
    <n v="0.32700000000000001"/>
    <n v="4.1399999999999997"/>
    <n v="0.315"/>
    <n v="20.927682396475767"/>
    <n v="1.4909263929515417"/>
    <n v="18.875948828193827"/>
    <n v="1.4362134977973566"/>
    <n v="23.496079781497791"/>
    <n v="1.6739037229955944"/>
    <n v="21.192542548017617"/>
    <n v="1.6124760634361233"/>
    <n v="3.61"/>
    <n v="0.20200000000000001"/>
    <n v="1.84"/>
    <n v="0.26500000000000001"/>
    <n v="0.93"/>
    <n v="0.112"/>
    <n v="1.84"/>
    <n v="0.11700000000000001"/>
    <n v="49.272144000000004"/>
    <n v="5.9338496000000003"/>
    <n v="97.484672000000003"/>
    <n v="6.1987535999999999"/>
    <n v="55.31917985454546"/>
    <n v="6.6620947781818183"/>
    <n v="109.44869992727273"/>
    <n v="6.959509723636363"/>
    <n v="2.29"/>
    <n v="0.251"/>
    <n v="0.24"/>
    <n v="0.13500000000000001"/>
    <n v="68.469547636994207"/>
    <n v="7.5047408108670508"/>
    <n v="7.1758477872832351"/>
    <n v="4.0364143803468204"/>
    <n v="76.872628483352585"/>
    <n v="8.4257771831098243"/>
    <n v="8.0565200157225423"/>
    <n v="4.5317925088439299"/>
    <n v="0.68441838390682197"/>
    <n v="0.42944837834402771"/>
    <n v="3.334275599229275"/>
    <n v="1.6397154695369863E-2"/>
    <n v="3.7608152971031795E-2"/>
    <n v="0.41198113716763002"/>
    <n v="-20.332508912243899"/>
    <n v="-0.19186275239669429"/>
  </r>
  <r>
    <n v="2020"/>
    <n v="23"/>
    <x v="22"/>
    <s v="2"/>
    <n v="209"/>
    <n v="899"/>
    <x v="9"/>
    <s v="MAP_AS"/>
    <x v="0"/>
    <n v="112"/>
    <x v="0"/>
    <n v="45"/>
    <x v="2"/>
    <n v="45"/>
    <n v="10"/>
    <n v="0"/>
    <n v="7.1"/>
    <n v="7.1"/>
    <n v="2.4"/>
    <n v="26"/>
    <n v="24"/>
    <n v="16"/>
    <n v="13.642897243858597"/>
    <n v="15.9"/>
    <n v="636"/>
    <n v="3280"/>
    <n v="358"/>
    <n v="14"/>
    <n v="21.033970088303704"/>
    <n v="2.5571909229999998"/>
    <m/>
    <m/>
    <n v="5.8"/>
    <n v="2.9"/>
    <n v="2.572102567"/>
    <n v="3.6"/>
    <n v="3.1"/>
    <n v="1.6"/>
    <n v="2.5535631379999999"/>
    <n v="3.58"/>
    <n v="0.32600000000000001"/>
    <n v="47.6"/>
    <n v="30.5"/>
    <n v="17.100000000000001"/>
    <n v="393.76704845814982"/>
    <n v="442.09300440528636"/>
    <n v="0.44"/>
    <n v="331.5"/>
    <n v="34"/>
    <n v="186.8"/>
    <n v="30.5"/>
    <n v="231.16638655462188"/>
    <n v="5323.14"/>
    <n v="5976.4344545454551"/>
    <n v="12.2"/>
    <n v="0"/>
    <n v="12.9"/>
    <n v="60.6"/>
    <n v="30"/>
    <n v="6"/>
    <n v="49.206666666666663"/>
    <n v="49.547984585741808"/>
    <n v="2972.8790751445085"/>
    <n v="3339.0837248554913"/>
    <n v="3.34"/>
    <n v="4.1100000000000003"/>
    <n v="0.33500000000000002"/>
    <n v="4.3499999999999996"/>
    <n v="0.32100000000000001"/>
    <n v="16.183825691629959"/>
    <n v="1.3191196123348019"/>
    <n v="17.128866607929517"/>
    <n v="1.263992225550661"/>
    <n v="18.170022481057273"/>
    <n v="1.4810115647577093"/>
    <n v="19.231045691629959"/>
    <n v="1.4191185441409695"/>
    <n v="3.54"/>
    <n v="0.19600000000000001"/>
    <n v="1.74"/>
    <n v="0.28399999999999997"/>
    <n v="1.01"/>
    <n v="0.107"/>
    <n v="2.08"/>
    <n v="0.14799999999999999"/>
    <n v="53.763714"/>
    <n v="5.6957598000000003"/>
    <n v="110.721312"/>
    <n v="7.8782472000000006"/>
    <n v="60.361987990909086"/>
    <n v="6.3947848663636373"/>
    <n v="124.30983665454545"/>
    <n v="8.8451229927272728"/>
    <n v="2.2400000000000002"/>
    <n v="0.27500000000000002"/>
    <n v="0.27"/>
    <n v="0.13900000000000001"/>
    <n v="66.592491283236996"/>
    <n v="8.1754174566473985"/>
    <n v="8.0267735028901743"/>
    <n v="4.132301914450867"/>
    <n v="74.765206122543361"/>
    <n v="9.1787641445086692"/>
    <n v="9.0118775236994235"/>
    <n v="4.6394480584971101"/>
    <n v="0.6656554167122436"/>
    <n v="0.4678269186803603"/>
    <n v="2.9085272190109208"/>
    <n v="2.7189978019384577E-2"/>
    <n v="6.2362334906845361E-2"/>
    <n v="0.10309884574438022"/>
    <n v="-5.3959172254335295"/>
    <n v="-4.997266828282834E-3"/>
  </r>
  <r>
    <n v="2020"/>
    <n v="23"/>
    <x v="22"/>
    <s v="2"/>
    <n v="210"/>
    <n v="900"/>
    <x v="4"/>
    <s v="Check"/>
    <x v="1"/>
    <n v="0"/>
    <x v="3"/>
    <n v="0"/>
    <x v="1"/>
    <n v="0"/>
    <n v="10"/>
    <n v="0"/>
    <n v="7.1"/>
    <n v="7.1"/>
    <n v="2.4"/>
    <n v="26"/>
    <n v="24"/>
    <n v="16"/>
    <n v="13.642897243858597"/>
    <n v="15.9"/>
    <n v="636"/>
    <n v="3280"/>
    <n v="358"/>
    <n v="14"/>
    <n v="21.033970088303704"/>
    <n v="2.5571909229999998"/>
    <m/>
    <m/>
    <n v="5.8"/>
    <n v="2.9"/>
    <n v="2.572102567"/>
    <n v="3.6"/>
    <n v="3.1"/>
    <n v="1.6"/>
    <n v="2.5535631379999999"/>
    <n v="3.58"/>
    <n v="0.33439999999999998"/>
    <n v="47.6"/>
    <n v="30.5"/>
    <n v="17.100000000000001"/>
    <n v="393.76704845814982"/>
    <n v="442.09300440528636"/>
    <n v="0.48"/>
    <n v="274.8"/>
    <n v="34"/>
    <n v="168.5"/>
    <n v="30.5"/>
    <n v="275.08305647840524"/>
    <n v="6334.42"/>
    <n v="7111.8260909090905"/>
    <n v="12.02"/>
    <n v="0"/>
    <n v="13"/>
    <n v="60.8"/>
    <n v="30"/>
    <n v="6"/>
    <n v="48.480666666666664"/>
    <n v="48.760901734104046"/>
    <n v="2925.6541040462425"/>
    <n v="3286.0414959537566"/>
    <n v="3.28"/>
    <n v="4.0199999999999996"/>
    <n v="0.28299999999999997"/>
    <n v="3.94"/>
    <n v="0.29599999999999999"/>
    <n v="15.82943534801762"/>
    <n v="1.1143607471365637"/>
    <n v="15.514421709251101"/>
    <n v="1.1655504634361233"/>
    <n v="17.772138777092511"/>
    <n v="1.2511232024669603"/>
    <n v="17.418464373568284"/>
    <n v="1.3085952930396476"/>
    <n v="3.2"/>
    <n v="0.20399999999999999"/>
    <n v="1.91"/>
    <n v="0.26"/>
    <n v="0.81"/>
    <n v="0.115"/>
    <n v="1.43"/>
    <n v="0.109"/>
    <n v="51.308802000000007"/>
    <n v="7.2845829999999996"/>
    <n v="90.582205999999999"/>
    <n v="6.9045178000000007"/>
    <n v="57.605791336363644"/>
    <n v="8.1786000045454532"/>
    <n v="101.69911310000001"/>
    <n v="7.7518904390909098"/>
    <n v="2.0299999999999998"/>
    <n v="0.3"/>
    <n v="0.28000000000000003"/>
    <n v="0.124"/>
    <n v="59.390778312138721"/>
    <n v="8.7769623121387284"/>
    <n v="8.1918314913294807"/>
    <n v="3.627811089017341"/>
    <n v="66.679646559537574"/>
    <n v="9.8541349595375713"/>
    <n v="9.1971926289017354"/>
    <n v="4.0730424499421964"/>
    <m/>
    <m/>
    <m/>
    <m/>
    <m/>
    <m/>
    <m/>
    <m/>
  </r>
  <r>
    <n v="2020"/>
    <n v="23"/>
    <x v="22"/>
    <s v="3"/>
    <n v="301"/>
    <n v="901"/>
    <x v="7"/>
    <s v="Urea"/>
    <x v="0"/>
    <n v="112"/>
    <x v="3"/>
    <n v="0"/>
    <x v="1"/>
    <n v="0"/>
    <n v="10"/>
    <n v="4.0000000000000001E-3"/>
    <n v="7"/>
    <n v="7"/>
    <n v="2.4"/>
    <n v="30"/>
    <n v="25"/>
    <n v="17"/>
    <n v="18.347158328340328"/>
    <n v="17.7"/>
    <n v="640"/>
    <n v="3235"/>
    <n v="404"/>
    <n v="11"/>
    <n v="21.18475761211624"/>
    <n v="2.8986072809999999"/>
    <m/>
    <m/>
    <n v="7.3"/>
    <n v="3.1"/>
    <n v="3.174390813"/>
    <n v="4.62"/>
    <n v="3.5"/>
    <n v="1.5"/>
    <n v="2.46649458"/>
    <n v="3.94"/>
    <n v="0.40889999999999999"/>
    <n v="55.8"/>
    <n v="30.5"/>
    <n v="25.299999999999997"/>
    <n v="582.59101321585888"/>
    <n v="654.09081938325983"/>
    <n v="0.36"/>
    <n v="387.5"/>
    <n v="34"/>
    <n v="223.3"/>
    <n v="30.5"/>
    <n v="196.34512022630835"/>
    <n v="4521.3"/>
    <n v="5076.1868181818181"/>
    <n v="12.07"/>
    <n v="0"/>
    <n v="12.9"/>
    <n v="60.8"/>
    <n v="30"/>
    <n v="6"/>
    <n v="48.682333333333332"/>
    <n v="49.020014258188823"/>
    <n v="2941.2008554913295"/>
    <n v="3303.5033245086702"/>
    <n v="3.3"/>
    <n v="4.1900000000000004"/>
    <n v="0.307"/>
    <n v="4.28"/>
    <n v="0.26800000000000002"/>
    <n v="24.410563453744491"/>
    <n v="1.7885544105726867"/>
    <n v="24.934895365638763"/>
    <n v="1.5613439154185018"/>
    <n v="27.406405332158588"/>
    <n v="2.0080588155066073"/>
    <n v="27.995087069603517"/>
    <n v="1.7529633959471362"/>
    <n v="3.57"/>
    <n v="0.191"/>
    <n v="1.46"/>
    <n v="0.252"/>
    <n v="1.03"/>
    <n v="0.13"/>
    <n v="1.57"/>
    <n v="0.104"/>
    <n v="46.569390000000006"/>
    <n v="5.8776900000000003"/>
    <n v="70.984410000000011"/>
    <n v="4.7021519999999999"/>
    <n v="52.284724227272733"/>
    <n v="6.5990428636363641"/>
    <n v="79.696133045454559"/>
    <n v="5.2792342909090912"/>
    <m/>
    <m/>
    <m/>
    <m/>
    <m/>
    <m/>
    <m/>
    <m/>
    <m/>
    <m/>
    <m/>
    <m/>
    <m/>
    <m/>
    <m/>
    <m/>
    <m/>
    <m/>
    <m/>
    <m/>
  </r>
  <r>
    <n v="2020"/>
    <n v="23"/>
    <x v="22"/>
    <s v="3"/>
    <n v="302"/>
    <n v="902"/>
    <x v="4"/>
    <s v="Check"/>
    <x v="1"/>
    <n v="0"/>
    <x v="3"/>
    <n v="0"/>
    <x v="1"/>
    <n v="0"/>
    <n v="10"/>
    <n v="4.0000000000000001E-3"/>
    <n v="7"/>
    <n v="7"/>
    <n v="2.4"/>
    <n v="30"/>
    <n v="25"/>
    <n v="17"/>
    <n v="18.347158328340328"/>
    <n v="17.7"/>
    <n v="640"/>
    <n v="3235"/>
    <n v="404"/>
    <n v="11"/>
    <n v="21.18475761211624"/>
    <n v="2.8986072809999999"/>
    <m/>
    <m/>
    <n v="7.3"/>
    <n v="3.1"/>
    <n v="3.174390813"/>
    <n v="4.62"/>
    <n v="3.5"/>
    <n v="1.5"/>
    <n v="2.46649458"/>
    <n v="3.94"/>
    <n v="0.40339999999999998"/>
    <n v="54"/>
    <n v="30.5"/>
    <n v="23.5"/>
    <n v="541.14185022026436"/>
    <n v="607.55471365638766"/>
    <n v="0.3"/>
    <n v="311"/>
    <n v="34"/>
    <n v="188.6"/>
    <n v="30.5"/>
    <n v="171.22743682310468"/>
    <n v="3942.91"/>
    <n v="4426.8125909090904"/>
    <n v="13.47"/>
    <n v="0"/>
    <n v="13.3"/>
    <n v="60.8"/>
    <n v="30"/>
    <n v="6"/>
    <n v="54.329000000000001"/>
    <n v="54.454616184971101"/>
    <n v="3267.2769710982661"/>
    <n v="3669.7460889017343"/>
    <n v="3.67"/>
    <n v="4.01"/>
    <n v="0.28599999999999998"/>
    <n v="4.0199999999999996"/>
    <n v="0.29399999999999998"/>
    <n v="21.6997881938326"/>
    <n v="1.5476656916299558"/>
    <n v="21.753902378854622"/>
    <n v="1.5909570396475772"/>
    <n v="24.362944017621146"/>
    <n v="1.7376064810572684"/>
    <n v="24.423699488986777"/>
    <n v="1.78621085814978"/>
    <n v="2.88"/>
    <n v="0.20799999999999999"/>
    <n v="1.67"/>
    <n v="0.219"/>
    <n v="0.69"/>
    <n v="0.13600000000000001"/>
    <n v="1.1000000000000001"/>
    <n v="7.0000000000000007E-2"/>
    <n v="27.206078999999999"/>
    <n v="5.3623576000000002"/>
    <n v="43.372010000000003"/>
    <n v="2.7600370000000005"/>
    <n v="30.545006877272723"/>
    <n v="6.020465123636364"/>
    <n v="48.694938499999999"/>
    <n v="3.0987688136363642"/>
    <n v="1.86"/>
    <n v="0.29299999999999998"/>
    <n v="0.26"/>
    <n v="0.11700000000000001"/>
    <n v="60.771351662427755"/>
    <n v="9.5731215253179194"/>
    <n v="8.4949201248554917"/>
    <n v="3.8227140561849713"/>
    <n v="68.229653911907519"/>
    <n v="10.748004621606936"/>
    <n v="9.5374785038150289"/>
    <n v="4.2918653267167626"/>
    <m/>
    <m/>
    <m/>
    <m/>
    <m/>
    <m/>
    <m/>
    <m/>
  </r>
  <r>
    <n v="2020"/>
    <n v="23"/>
    <x v="22"/>
    <s v="3"/>
    <n v="303"/>
    <n v="903"/>
    <x v="5"/>
    <s v="MAP_AS"/>
    <x v="0"/>
    <n v="112"/>
    <x v="0"/>
    <n v="45"/>
    <x v="0"/>
    <n v="11"/>
    <n v="10"/>
    <n v="4.0000000000000001E-3"/>
    <n v="7"/>
    <n v="7"/>
    <n v="2.4"/>
    <n v="30"/>
    <n v="25"/>
    <n v="17"/>
    <n v="18.347158328340328"/>
    <n v="17.7"/>
    <n v="640"/>
    <n v="3235"/>
    <n v="404"/>
    <n v="11"/>
    <n v="21.18475761211624"/>
    <n v="2.8986072809999999"/>
    <m/>
    <m/>
    <n v="7.3"/>
    <n v="3.1"/>
    <n v="3.174390813"/>
    <n v="4.62"/>
    <n v="3.5"/>
    <n v="1.5"/>
    <n v="2.46649458"/>
    <n v="3.94"/>
    <n v="0.37409999999999999"/>
    <n v="54.5"/>
    <n v="30.5"/>
    <n v="24"/>
    <n v="552.65550660792951"/>
    <n v="620.48140969162989"/>
    <n v="0.34"/>
    <n v="348.1"/>
    <n v="34"/>
    <n v="202.1"/>
    <n v="30.5"/>
    <n v="185.7497612225406"/>
    <n v="4277.32"/>
    <n v="4802.2638181818184"/>
    <n v="13"/>
    <n v="0"/>
    <n v="12.7"/>
    <n v="60.4"/>
    <n v="30"/>
    <n v="6"/>
    <n v="52.43333333333333"/>
    <n v="52.918265895953752"/>
    <n v="3175.0959537572253"/>
    <n v="3566.2100462427743"/>
    <n v="3.56"/>
    <n v="4.5"/>
    <n v="0.32100000000000001"/>
    <n v="4.2699999999999996"/>
    <n v="0.31"/>
    <n v="24.869497797356829"/>
    <n v="1.7740241762114539"/>
    <n v="23.598390132158588"/>
    <n v="1.7132320704845814"/>
    <n v="27.921663436123346"/>
    <n v="1.9917453251101325"/>
    <n v="26.494556193832597"/>
    <n v="1.9234923700440527"/>
    <n v="3.6"/>
    <n v="0.20399999999999999"/>
    <n v="1.55"/>
    <n v="0.29599999999999999"/>
    <n v="0.71"/>
    <n v="7.8E-2"/>
    <n v="1.9"/>
    <n v="0.1"/>
    <n v="30.368971999999996"/>
    <n v="3.3363095999999999"/>
    <n v="81.269079999999988"/>
    <n v="4.2773199999999996"/>
    <n v="34.096073109090902"/>
    <n v="3.7457657781818181"/>
    <n v="91.243012545454519"/>
    <n v="4.8022638181818174"/>
    <n v="2.23"/>
    <n v="0.25900000000000001"/>
    <n v="0.23"/>
    <n v="0.14000000000000001"/>
    <n v="70.804639768786132"/>
    <n v="8.2234985202312139"/>
    <n v="7.3027206936416178"/>
    <n v="4.445134335260116"/>
    <n v="79.49430010404626"/>
    <n v="9.2327460658959541"/>
    <n v="8.1989636878612711"/>
    <n v="4.990673549132949"/>
    <n v="0.70775985523634877"/>
    <n v="0.47057829082038499"/>
    <n v="7.9557788053949885"/>
    <n v="-3.0477514576049497E-2"/>
    <n v="-6.9902556367086005E-2"/>
    <n v="0.45369759537572263"/>
    <n v="-1.4263594324750721"/>
    <n v="-0.38797601652892572"/>
  </r>
  <r>
    <n v="2020"/>
    <n v="23"/>
    <x v="22"/>
    <s v="3"/>
    <n v="304"/>
    <n v="904"/>
    <x v="6"/>
    <s v="MAP"/>
    <x v="0"/>
    <n v="112"/>
    <x v="0"/>
    <n v="45"/>
    <x v="1"/>
    <n v="0"/>
    <n v="10"/>
    <n v="4.0000000000000001E-3"/>
    <n v="7"/>
    <n v="7"/>
    <n v="2.4"/>
    <n v="30"/>
    <n v="25"/>
    <n v="17"/>
    <n v="18.347158328340328"/>
    <n v="17.7"/>
    <n v="640"/>
    <n v="3235"/>
    <n v="404"/>
    <n v="11"/>
    <n v="21.18475761211624"/>
    <n v="2.8986072809999999"/>
    <m/>
    <m/>
    <n v="7.3"/>
    <n v="3.1"/>
    <n v="3.174390813"/>
    <n v="4.62"/>
    <n v="3.5"/>
    <n v="1.5"/>
    <n v="2.46649458"/>
    <n v="3.94"/>
    <n v="0.3553"/>
    <n v="53.2"/>
    <n v="30.5"/>
    <n v="22.700000000000003"/>
    <n v="522.72"/>
    <n v="586.87200000000007"/>
    <n v="0.56000000000000005"/>
    <n v="326.60000000000002"/>
    <n v="34"/>
    <n v="196.4"/>
    <n v="30.5"/>
    <n v="317.51196172248808"/>
    <n v="7311.45"/>
    <n v="8208.7643181818185"/>
    <n v="13.24"/>
    <n v="0"/>
    <n v="12.8"/>
    <n v="61.1"/>
    <n v="30"/>
    <n v="6"/>
    <n v="53.401333333333334"/>
    <n v="53.833482851637761"/>
    <n v="3230.0089710982656"/>
    <n v="3627.8873489017333"/>
    <n v="3.63"/>
    <n v="4.3899999999999997"/>
    <n v="0.33500000000000002"/>
    <n v="3.99"/>
    <n v="0.30199999999999999"/>
    <n v="22.947407999999999"/>
    <n v="1.7511120000000002"/>
    <n v="20.856528000000004"/>
    <n v="1.5786144000000002"/>
    <n v="25.763680799999999"/>
    <n v="1.9660212000000001"/>
    <n v="23.416192800000008"/>
    <n v="1.7723534400000003"/>
    <n v="3.56"/>
    <n v="0.21299999999999999"/>
    <n v="1.64"/>
    <n v="0.25900000000000001"/>
    <n v="0.68"/>
    <n v="8.5999999999999993E-2"/>
    <n v="1.6"/>
    <n v="9.8000000000000004E-2"/>
    <n v="49.717860000000002"/>
    <n v="6.2878469999999993"/>
    <n v="116.9832"/>
    <n v="7.1652209999999998"/>
    <n v="55.819597363636369"/>
    <n v="7.0595373136363628"/>
    <n v="131.34022909090911"/>
    <n v="8.0445890318181821"/>
    <m/>
    <m/>
    <m/>
    <m/>
    <m/>
    <m/>
    <m/>
    <m/>
    <m/>
    <m/>
    <m/>
    <m/>
    <m/>
    <m/>
    <n v="9.3263855311496329"/>
    <m/>
    <m/>
    <m/>
    <m/>
    <m/>
  </r>
  <r>
    <n v="2020"/>
    <n v="23"/>
    <x v="22"/>
    <s v="3"/>
    <n v="305"/>
    <n v="905"/>
    <x v="2"/>
    <s v="MAP"/>
    <x v="0"/>
    <n v="112"/>
    <x v="2"/>
    <n v="135"/>
    <x v="1"/>
    <n v="0"/>
    <n v="10"/>
    <n v="4.0000000000000001E-3"/>
    <n v="7"/>
    <n v="7"/>
    <n v="2.4"/>
    <n v="30"/>
    <n v="25"/>
    <n v="17"/>
    <n v="18.347158328340328"/>
    <n v="17.7"/>
    <n v="640"/>
    <n v="3235"/>
    <n v="404"/>
    <n v="11"/>
    <n v="21.18475761211624"/>
    <n v="2.8986072809999999"/>
    <m/>
    <m/>
    <n v="7.3"/>
    <n v="3.1"/>
    <n v="3.174390813"/>
    <n v="4.62"/>
    <n v="3.5"/>
    <n v="1.5"/>
    <n v="2.46649458"/>
    <n v="3.94"/>
    <n v="0.43440000000000001"/>
    <n v="49.3"/>
    <n v="30.5"/>
    <n v="18.799999999999997"/>
    <n v="432.91348017621141"/>
    <n v="486.0437709251101"/>
    <n v="0.62"/>
    <n v="451.9"/>
    <n v="34"/>
    <n v="258.2"/>
    <n v="30.5"/>
    <n v="337.81765972720746"/>
    <n v="7779.03"/>
    <n v="8733.7291363636359"/>
    <n v="14.5"/>
    <n v="0"/>
    <n v="12.4"/>
    <n v="60.8"/>
    <n v="30"/>
    <n v="6"/>
    <n v="58.483333333333334"/>
    <n v="59.227052023121381"/>
    <n v="3553.6231213872829"/>
    <n v="3991.364878612716"/>
    <n v="3.99"/>
    <n v="4.6399999999999997"/>
    <n v="0.39400000000000002"/>
    <n v="4.3"/>
    <n v="0.313"/>
    <n v="20.087185480176206"/>
    <n v="1.7056791118942729"/>
    <n v="18.61527964757709"/>
    <n v="1.3550191929515416"/>
    <n v="22.552430970925101"/>
    <n v="1.9150124574449336"/>
    <n v="20.899882149779732"/>
    <n v="1.5213170029955945"/>
    <n v="3.64"/>
    <n v="0.24399999999999999"/>
    <n v="1.69"/>
    <n v="0.28399999999999997"/>
    <n v="0.79"/>
    <n v="0.105"/>
    <n v="1.72"/>
    <n v="0.13900000000000001"/>
    <n v="61.454337000000002"/>
    <n v="8.1679814999999998"/>
    <n v="133.799316"/>
    <n v="10.812851700000001"/>
    <n v="68.996460177272738"/>
    <n v="9.1704155931818168"/>
    <n v="150.22014114545456"/>
    <n v="12.139883499545455"/>
    <n v="2.11"/>
    <n v="0.309"/>
    <n v="0.28999999999999998"/>
    <n v="0.13600000000000001"/>
    <n v="74.981447861271661"/>
    <n v="10.980695445086704"/>
    <n v="10.30550705202312"/>
    <n v="4.832927445086705"/>
    <n v="84.183716462427725"/>
    <n v="12.328326249710981"/>
    <n v="11.570273826589595"/>
    <n v="5.4260594497109818"/>
    <n v="0.74951103285042897"/>
    <n v="0.20945168619964291"/>
    <n v="5.801221323057157"/>
    <n v="5.2953643280687399E-2"/>
    <n v="0.12145331027680596"/>
    <m/>
    <m/>
    <m/>
  </r>
  <r>
    <n v="2020"/>
    <n v="23"/>
    <x v="22"/>
    <s v="3"/>
    <n v="306"/>
    <n v="906"/>
    <x v="0"/>
    <s v="MAP_ES"/>
    <x v="0"/>
    <n v="112"/>
    <x v="0"/>
    <n v="45"/>
    <x v="0"/>
    <n v="11"/>
    <n v="10"/>
    <n v="4.0000000000000001E-3"/>
    <n v="7"/>
    <n v="7"/>
    <n v="2.4"/>
    <n v="30"/>
    <n v="25"/>
    <n v="17"/>
    <n v="18.347158328340328"/>
    <n v="17.7"/>
    <n v="640"/>
    <n v="3235"/>
    <n v="404"/>
    <n v="11"/>
    <n v="21.18475761211624"/>
    <n v="2.8986072809999999"/>
    <m/>
    <m/>
    <n v="7.3"/>
    <n v="3.1"/>
    <n v="3.174390813"/>
    <n v="4.62"/>
    <n v="3.5"/>
    <n v="1.5"/>
    <n v="2.46649458"/>
    <n v="3.94"/>
    <n v="0.39839999999999998"/>
    <n v="62"/>
    <n v="30.5"/>
    <n v="31.5"/>
    <n v="725.36035242290745"/>
    <n v="814.38185022026437"/>
    <n v="0.52"/>
    <n v="362.4"/>
    <n v="34"/>
    <n v="212.2"/>
    <n v="30.5"/>
    <n v="287.71010962241172"/>
    <n v="6625.19"/>
    <n v="7438.2814999999991"/>
    <n v="15.34"/>
    <n v="0"/>
    <n v="12.6"/>
    <n v="60.9"/>
    <n v="30"/>
    <n v="6"/>
    <n v="61.871333333333332"/>
    <n v="62.515081310211954"/>
    <n v="3750.9048786127173"/>
    <n v="4212.948161387284"/>
    <n v="4.21"/>
    <n v="4.42"/>
    <n v="0.34399999999999997"/>
    <n v="4.34"/>
    <n v="0.27800000000000002"/>
    <n v="32.060927577092507"/>
    <n v="2.4952396123348017"/>
    <n v="31.480639295154184"/>
    <n v="2.016501779735683"/>
    <n v="35.995677779735679"/>
    <n v="2.8014735647577096"/>
    <n v="35.344172299559467"/>
    <n v="2.2639815436123349"/>
    <n v="3.59"/>
    <n v="0.215"/>
    <n v="1.61"/>
    <n v="0.25"/>
    <n v="0.83"/>
    <n v="8.7999999999999995E-2"/>
    <n v="1.68"/>
    <n v="9.8000000000000004E-2"/>
    <n v="54.989076999999995"/>
    <n v="5.8301671999999991"/>
    <n v="111.30319199999998"/>
    <n v="6.4926861999999996"/>
    <n v="61.737736449999993"/>
    <n v="6.5456877199999992"/>
    <n v="124.96312919999997"/>
    <n v="7.2895158699999989"/>
    <n v="2.1800000000000002"/>
    <n v="0.29399999999999998"/>
    <n v="0.28000000000000003"/>
    <n v="0.13300000000000001"/>
    <n v="81.769726353757235"/>
    <n v="11.027660343121388"/>
    <n v="10.50253366011561"/>
    <n v="4.988703488554914"/>
    <n v="91.805101860809273"/>
    <n v="12.381055021595376"/>
    <n v="11.791480972947982"/>
    <n v="5.6009534621502892"/>
    <n v="0.81736634598858926"/>
    <n v="0.63104255971434131"/>
    <n v="22.327736919717427"/>
    <n v="0.10170539425767504"/>
    <n v="0.23326925288457578"/>
    <n v="0.50917758746820807"/>
    <n v="57.368014671571267"/>
    <n v="-0.16186219363636375"/>
  </r>
  <r>
    <n v="2020"/>
    <n v="23"/>
    <x v="22"/>
    <s v="3"/>
    <n v="307"/>
    <n v="907"/>
    <x v="8"/>
    <s v="MES10"/>
    <x v="0"/>
    <n v="112"/>
    <x v="0"/>
    <n v="45"/>
    <x v="0"/>
    <n v="11"/>
    <n v="10"/>
    <n v="4.0000000000000001E-3"/>
    <n v="7"/>
    <n v="7"/>
    <n v="2.4"/>
    <n v="30"/>
    <n v="25"/>
    <n v="17"/>
    <n v="18.347158328340328"/>
    <n v="17.7"/>
    <n v="640"/>
    <n v="3235"/>
    <n v="404"/>
    <n v="11"/>
    <n v="21.18475761211624"/>
    <n v="2.8986072809999999"/>
    <m/>
    <m/>
    <n v="7.3"/>
    <n v="3.1"/>
    <n v="3.174390813"/>
    <n v="4.62"/>
    <n v="3.5"/>
    <n v="1.5"/>
    <n v="2.46649458"/>
    <n v="3.94"/>
    <n v="0.37690000000000001"/>
    <n v="52.1"/>
    <n v="30.5"/>
    <n v="21.6"/>
    <n v="497.38995594713657"/>
    <n v="558.43326872246701"/>
    <n v="0.57999999999999996"/>
    <n v="354.7"/>
    <n v="34"/>
    <n v="207.3"/>
    <n v="30.5"/>
    <n v="319.75054568132214"/>
    <n v="7363"/>
    <n v="8266.6409090909092"/>
    <n v="13.25"/>
    <n v="0"/>
    <n v="12.9"/>
    <n v="61"/>
    <n v="30"/>
    <n v="6"/>
    <n v="53.44166666666667"/>
    <n v="53.812360308285172"/>
    <n v="3228.7416184971103"/>
    <n v="3626.4638815028907"/>
    <n v="3.62"/>
    <n v="4.42"/>
    <n v="0.32900000000000001"/>
    <n v="4.32"/>
    <n v="0.29299999999999998"/>
    <n v="21.984636052863433"/>
    <n v="1.6364129550660793"/>
    <n v="21.487246096916301"/>
    <n v="1.4573525709251101"/>
    <n v="24.682750477533038"/>
    <n v="1.8372454540969163"/>
    <n v="24.124317208810574"/>
    <n v="1.6362094773568281"/>
    <n v="3.66"/>
    <n v="0.20799999999999999"/>
    <n v="1.68"/>
    <n v="0.26400000000000001"/>
    <n v="0.8"/>
    <n v="8.5999999999999993E-2"/>
    <n v="1.71"/>
    <n v="0.124"/>
    <n v="58.904000000000003"/>
    <n v="6.3321800000000001"/>
    <n v="125.90730000000001"/>
    <n v="9.1301199999999998"/>
    <n v="66.133127272727279"/>
    <n v="7.1093111818181818"/>
    <n v="141.35955954545454"/>
    <n v="10.250634727272727"/>
    <n v="2.19"/>
    <n v="0.28499999999999998"/>
    <n v="0.26"/>
    <n v="0.13600000000000001"/>
    <n v="70.709441445086711"/>
    <n v="9.2019136127167638"/>
    <n v="8.3947282080924861"/>
    <n v="4.3910886011560706"/>
    <n v="79.387418349710984"/>
    <n v="10.331239374277457"/>
    <n v="9.4249903063583815"/>
    <n v="4.9299949294797702"/>
    <n v="0.70680825726169227"/>
    <n v="0.52656673671138921"/>
    <n v="9.2947529222864631"/>
    <n v="6.8678901246569724E-2"/>
    <n v="0.15752041570314157"/>
    <n v="0.44818135722543367"/>
    <n v="4.0512619548082345"/>
    <n v="0.10733042975206608"/>
  </r>
  <r>
    <n v="2020"/>
    <n v="23"/>
    <x v="22"/>
    <s v="3"/>
    <n v="308"/>
    <n v="908"/>
    <x v="3"/>
    <s v="MESZ"/>
    <x v="0"/>
    <n v="112"/>
    <x v="0"/>
    <n v="45"/>
    <x v="0"/>
    <n v="11"/>
    <n v="10"/>
    <n v="4.0000000000000001E-3"/>
    <n v="7"/>
    <n v="7"/>
    <n v="2.4"/>
    <n v="30"/>
    <n v="25"/>
    <n v="17"/>
    <n v="18.347158328340328"/>
    <n v="17.7"/>
    <n v="640"/>
    <n v="3235"/>
    <n v="404"/>
    <n v="11"/>
    <n v="21.18475761211624"/>
    <n v="2.8986072809999999"/>
    <m/>
    <m/>
    <n v="7.3"/>
    <n v="3.1"/>
    <n v="3.174390813"/>
    <n v="4.62"/>
    <n v="3.5"/>
    <n v="1.5"/>
    <n v="2.46649458"/>
    <n v="3.94"/>
    <n v="0.37730000000000002"/>
    <n v="53.7"/>
    <n v="30.5"/>
    <n v="23.200000000000003"/>
    <n v="534.23365638766518"/>
    <n v="599.7986960352423"/>
    <n v="0.6"/>
    <n v="463"/>
    <n v="34"/>
    <n v="257.8"/>
    <n v="30.5"/>
    <n v="317.90209790209792"/>
    <n v="7320.43"/>
    <n v="8218.8464090909092"/>
    <n v="13.83"/>
    <n v="0"/>
    <n v="12.9"/>
    <n v="60.7"/>
    <n v="30"/>
    <n v="6"/>
    <n v="55.780999999999999"/>
    <n v="56.16792023121387"/>
    <n v="3370.0752138728321"/>
    <n v="3785.207206127167"/>
    <n v="3.78"/>
    <n v="4.5"/>
    <n v="0.33600000000000002"/>
    <n v="4.17"/>
    <n v="0.31"/>
    <n v="24.040514537444931"/>
    <n v="1.7950250854625551"/>
    <n v="22.27754347136564"/>
    <n v="1.656124334801762"/>
    <n v="26.9909413215859"/>
    <n v="2.0153236186784143"/>
    <n v="25.011605624669606"/>
    <n v="1.859375957709251"/>
    <n v="3.46"/>
    <n v="0.217"/>
    <n v="1.75"/>
    <n v="0.27300000000000002"/>
    <n v="0.99"/>
    <n v="9.1999999999999998E-2"/>
    <n v="1.92"/>
    <n v="0.14099999999999999"/>
    <n v="72.472256999999999"/>
    <n v="6.7347956000000009"/>
    <n v="140.552256"/>
    <n v="10.321806299999999"/>
    <n v="81.366579449999989"/>
    <n v="7.5613386963636371"/>
    <n v="157.80185105454547"/>
    <n v="11.588573436818182"/>
    <n v="2.2599999999999998"/>
    <n v="0.27900000000000003"/>
    <n v="0.25"/>
    <n v="0.13300000000000001"/>
    <n v="76.163699833525996"/>
    <n v="9.4025098467052022"/>
    <n v="8.4251880346820798"/>
    <n v="4.4822000344508668"/>
    <n v="85.511062994913274"/>
    <n v="10.556454236982658"/>
    <n v="9.4591883843930624"/>
    <n v="5.0322882204971098"/>
    <n v="0.76132876806478844"/>
    <n v="0.53804557782786222"/>
    <n v="12.822382358381493"/>
    <n v="8.3728731852139873E-2"/>
    <n v="0.19203837580766026"/>
    <n v="0.45748074731791905"/>
    <n v="18.482473284287895"/>
    <n v="0.22896122152892559"/>
  </r>
  <r>
    <n v="2020"/>
    <n v="23"/>
    <x v="22"/>
    <s v="3"/>
    <n v="309"/>
    <n v="909"/>
    <x v="1"/>
    <s v="MAP"/>
    <x v="0"/>
    <n v="112"/>
    <x v="1"/>
    <n v="90"/>
    <x v="1"/>
    <n v="0"/>
    <n v="10"/>
    <n v="4.0000000000000001E-3"/>
    <n v="7"/>
    <n v="7"/>
    <n v="2.4"/>
    <n v="30"/>
    <n v="25"/>
    <n v="17"/>
    <n v="18.347158328340328"/>
    <n v="17.7"/>
    <n v="640"/>
    <n v="3235"/>
    <n v="404"/>
    <n v="11"/>
    <n v="21.18475761211624"/>
    <n v="2.8986072809999999"/>
    <m/>
    <m/>
    <n v="7.3"/>
    <n v="3.1"/>
    <n v="3.174390813"/>
    <n v="4.62"/>
    <n v="3.5"/>
    <n v="1.5"/>
    <n v="2.46649458"/>
    <n v="3.94"/>
    <n v="0.3836"/>
    <n v="50.8"/>
    <n v="30.5"/>
    <n v="20.299999999999997"/>
    <n v="467.45444933920692"/>
    <n v="524.82385903083684"/>
    <n v="0.6"/>
    <n v="411.5"/>
    <n v="34"/>
    <n v="233.4"/>
    <n v="30.5"/>
    <n v="322.49006622516549"/>
    <n v="7426.08"/>
    <n v="8337.4625454545458"/>
    <n v="13.32"/>
    <n v="0"/>
    <n v="12.7"/>
    <n v="60.4"/>
    <n v="30"/>
    <n v="6"/>
    <n v="53.724000000000004"/>
    <n v="54.22086936416185"/>
    <n v="3253.2521618497108"/>
    <n v="3653.9936781502888"/>
    <n v="3.65"/>
    <n v="4.3499999999999996"/>
    <n v="0.35899999999999999"/>
    <n v="4.49"/>
    <n v="0.28299999999999997"/>
    <n v="20.334268546255501"/>
    <n v="1.6781614731277528"/>
    <n v="20.98870477533039"/>
    <n v="1.3228960916299555"/>
    <n v="22.829837867841402"/>
    <n v="1.8841176539207041"/>
    <n v="23.564591270484577"/>
    <n v="1.4852515210572681"/>
    <n v="3.87"/>
    <n v="0.22800000000000001"/>
    <n v="1.74"/>
    <n v="0.26300000000000001"/>
    <n v="0.79"/>
    <n v="0.11799999999999999"/>
    <n v="1.62"/>
    <n v="0.152"/>
    <n v="58.666032000000008"/>
    <n v="8.7627743999999996"/>
    <n v="120.30249600000002"/>
    <n v="11.287641599999999"/>
    <n v="65.865954109090907"/>
    <n v="9.8382058036363631"/>
    <n v="135.06689323636365"/>
    <n v="12.672943069090909"/>
    <n v="2.2200000000000002"/>
    <n v="0.26900000000000002"/>
    <n v="0.25"/>
    <n v="0.13700000000000001"/>
    <n v="72.222197993063588"/>
    <n v="8.7512483153757223"/>
    <n v="8.1331304046242767"/>
    <n v="4.4569554617341041"/>
    <n v="81.085831383121388"/>
    <n v="9.8252651540809257"/>
    <n v="9.1312873179190746"/>
    <n v="5.0039454502196525"/>
    <n v="0.7219297006995834"/>
    <n v="0.25038902023651693"/>
    <n v="4.9532630905587665"/>
    <n v="5.9038566196858752E-2"/>
    <n v="0.13540955549738246"/>
    <m/>
    <m/>
    <m/>
  </r>
  <r>
    <n v="2020"/>
    <n v="23"/>
    <x v="22"/>
    <s v="3"/>
    <n v="310"/>
    <n v="910"/>
    <x v="9"/>
    <s v="MAP_AS"/>
    <x v="0"/>
    <n v="112"/>
    <x v="0"/>
    <n v="45"/>
    <x v="2"/>
    <n v="45"/>
    <n v="10"/>
    <n v="4.0000000000000001E-3"/>
    <n v="7"/>
    <n v="7"/>
    <n v="2.4"/>
    <n v="30"/>
    <n v="25"/>
    <n v="17"/>
    <n v="18.347158328340328"/>
    <n v="17.7"/>
    <n v="640"/>
    <n v="3235"/>
    <n v="404"/>
    <n v="11"/>
    <n v="21.18475761211624"/>
    <n v="2.8986072809999999"/>
    <m/>
    <m/>
    <n v="7.3"/>
    <n v="3.1"/>
    <n v="3.174390813"/>
    <n v="4.62"/>
    <n v="3.5"/>
    <n v="1.5"/>
    <n v="2.46649458"/>
    <n v="3.94"/>
    <n v="0.34910000000000002"/>
    <n v="47.4"/>
    <n v="30.5"/>
    <n v="16.899999999999999"/>
    <n v="389.16158590308368"/>
    <n v="436.92232599118938"/>
    <n v="0.46"/>
    <n v="304.3"/>
    <n v="34"/>
    <n v="175.5"/>
    <n v="30.5"/>
    <n v="246.76285608583055"/>
    <n v="5682.29"/>
    <n v="6379.661954545455"/>
    <n v="14.89"/>
    <n v="0"/>
    <n v="12.8"/>
    <n v="60.7"/>
    <n v="30"/>
    <n v="6"/>
    <n v="60.056333333333335"/>
    <n v="60.542338342967248"/>
    <n v="3632.5403005780349"/>
    <n v="4080.0032194219657"/>
    <n v="4.08"/>
    <n v="4.37"/>
    <n v="0.34300000000000003"/>
    <n v="4.28"/>
    <n v="0.33"/>
    <n v="17.006361303964759"/>
    <n v="1.3348242396475771"/>
    <n v="16.656115876651985"/>
    <n v="1.284233233480176"/>
    <n v="19.093505645814979"/>
    <n v="1.4986435781497798"/>
    <n v="18.700275552422912"/>
    <n v="1.441843675770925"/>
    <n v="3.91"/>
    <n v="0.215"/>
    <n v="1.84"/>
    <n v="0.32500000000000001"/>
    <n v="0.86"/>
    <n v="0.108"/>
    <n v="1.8"/>
    <n v="0.187"/>
    <n v="48.867694"/>
    <n v="6.1368732000000001"/>
    <n v="102.28122"/>
    <n v="10.625882299999999"/>
    <n v="54.86509280909091"/>
    <n v="6.8900349109090913"/>
    <n v="114.83391518181818"/>
    <n v="11.929967854999999"/>
    <n v="2.2000000000000002"/>
    <n v="0.29799999999999999"/>
    <n v="0.28999999999999998"/>
    <n v="0.14199999999999999"/>
    <n v="79.915886612716776"/>
    <n v="10.824970095722545"/>
    <n v="10.534366871676301"/>
    <n v="5.1582072268208092"/>
    <n v="89.723745424277482"/>
    <n v="12.153489152924857"/>
    <n v="11.827220987745667"/>
    <n v="5.7912599319306359"/>
    <n v="0.79883545096483399"/>
    <n v="0.61944389158638413"/>
    <n v="19.373404876043686"/>
    <n v="0.10430053475186554"/>
    <n v="0.23922140998134298"/>
    <n v="0.12869466515401412"/>
    <n v="11.068960431599235"/>
    <n v="6.35548412222222E-2"/>
  </r>
  <r>
    <n v="2020"/>
    <n v="23"/>
    <x v="22"/>
    <s v="4"/>
    <n v="401"/>
    <n v="911"/>
    <x v="7"/>
    <s v="Urea"/>
    <x v="0"/>
    <n v="112"/>
    <x v="3"/>
    <n v="0"/>
    <x v="1"/>
    <n v="0"/>
    <n v="10"/>
    <n v="0"/>
    <n v="6.7"/>
    <n v="6.9"/>
    <n v="2.4"/>
    <n v="34"/>
    <n v="31"/>
    <n v="20"/>
    <n v="20.469746854403837"/>
    <n v="26"/>
    <n v="593"/>
    <n v="2430"/>
    <n v="422"/>
    <n v="15"/>
    <n v="17.205092461031647"/>
    <n v="2.377999333"/>
    <m/>
    <m/>
    <n v="6.8"/>
    <n v="2.5"/>
    <n v="3.0679683889999998"/>
    <n v="3.4"/>
    <n v="4.2"/>
    <n v="1.4"/>
    <n v="1.5861530509999999"/>
    <n v="3.84"/>
    <n v="0.3977"/>
    <n v="61"/>
    <n v="30.5"/>
    <n v="30.5"/>
    <n v="702.33303964757715"/>
    <n v="788.52845814977968"/>
    <n v="0.36"/>
    <n v="357.1"/>
    <n v="34"/>
    <n v="211.6"/>
    <n v="30.5"/>
    <n v="201.7827298050139"/>
    <n v="4646.51"/>
    <n v="5216.7635"/>
    <n v="12.3"/>
    <n v="0"/>
    <n v="13.1"/>
    <n v="60.9"/>
    <n v="30.25"/>
    <n v="6"/>
    <n v="49.2"/>
    <n v="49.427514450867065"/>
    <n v="2965.6508670520238"/>
    <n v="3330.9651329479775"/>
    <n v="3.33"/>
    <n v="4.17"/>
    <n v="0.251"/>
    <n v="4.0599999999999996"/>
    <n v="0.254"/>
    <n v="29.287287753303968"/>
    <n v="1.7628559295154187"/>
    <n v="28.514721409691631"/>
    <n v="1.7839259207048461"/>
    <n v="32.881636704845818"/>
    <n v="1.9792064299559473"/>
    <n v="32.014255400881055"/>
    <n v="2.0028622837004408"/>
    <n v="3.7"/>
    <n v="0.188"/>
    <n v="1.7"/>
    <n v="0.252"/>
    <n v="0.92"/>
    <n v="9.6000000000000002E-2"/>
    <n v="1.69"/>
    <n v="0.21199999999999999"/>
    <n v="42.747892"/>
    <n v="4.4606496"/>
    <n v="78.526018999999991"/>
    <n v="9.8506011999999998"/>
    <n v="47.994224200000005"/>
    <n v="5.0080929600000008"/>
    <n v="88.163303150000004"/>
    <n v="11.05953862"/>
    <n v="2.33"/>
    <n v="0.26600000000000001"/>
    <n v="0.24"/>
    <n v="0.14099999999999999"/>
    <n v="69.099665202312153"/>
    <n v="7.8886313063583833"/>
    <n v="7.1175620809248565"/>
    <n v="4.1815677225433534"/>
    <n v="77.58007865895955"/>
    <n v="8.8567815121387312"/>
    <n v="7.9910810635838168"/>
    <n v="4.6947601248554918"/>
    <n v="0.69071700950915027"/>
    <m/>
    <m/>
    <m/>
    <m/>
    <m/>
    <m/>
    <m/>
  </r>
  <r>
    <n v="2020"/>
    <n v="23"/>
    <x v="22"/>
    <s v="4"/>
    <n v="402"/>
    <n v="912"/>
    <x v="6"/>
    <s v="MAP"/>
    <x v="0"/>
    <n v="112"/>
    <x v="0"/>
    <n v="45"/>
    <x v="1"/>
    <n v="0"/>
    <n v="10"/>
    <n v="0"/>
    <n v="6.7"/>
    <n v="6.9"/>
    <n v="2.4"/>
    <n v="34"/>
    <n v="31"/>
    <n v="20"/>
    <n v="20.469746854403837"/>
    <n v="26"/>
    <n v="593"/>
    <n v="2430"/>
    <n v="422"/>
    <n v="15"/>
    <n v="17.205092461031647"/>
    <n v="2.377999333"/>
    <m/>
    <m/>
    <n v="6.8"/>
    <n v="2.5"/>
    <n v="3.0679683889999998"/>
    <n v="3.4"/>
    <n v="4.2"/>
    <n v="1.4"/>
    <n v="1.5861530509999999"/>
    <n v="3.84"/>
    <n v="0.40960000000000002"/>
    <n v="58.9"/>
    <n v="30.5"/>
    <n v="28.4"/>
    <n v="653.97568281938322"/>
    <n v="734.23633480176204"/>
    <n v="0.44"/>
    <n v="470.3"/>
    <n v="34"/>
    <n v="278.2"/>
    <n v="30.5"/>
    <n v="249.80059592023835"/>
    <n v="5752.24"/>
    <n v="6458.196727272727"/>
    <n v="12.91"/>
    <n v="0"/>
    <n v="13.2"/>
    <n v="60.6"/>
    <n v="30.25"/>
    <n v="6"/>
    <n v="51.64"/>
    <n v="51.81909826589596"/>
    <n v="3109.1458959537576"/>
    <n v="3492.1361404098798"/>
    <n v="3.49"/>
    <n v="4.25"/>
    <n v="0.27700000000000002"/>
    <n v="3.9"/>
    <n v="0.28100000000000003"/>
    <n v="27.79396651982379"/>
    <n v="1.8115126414096918"/>
    <n v="25.505051629955947"/>
    <n v="1.8376716687224672"/>
    <n v="31.205044229074893"/>
    <n v="2.0338346474008815"/>
    <n v="28.635217057268722"/>
    <n v="2.063204100792952"/>
    <n v="3.8"/>
    <n v="0.20799999999999999"/>
    <n v="1.8"/>
    <n v="0.27200000000000002"/>
    <n v="1.08"/>
    <n v="0.113"/>
    <n v="1.32"/>
    <n v="0.12"/>
    <n v="62.124192000000001"/>
    <n v="6.5000311999999996"/>
    <n v="75.929568000000003"/>
    <n v="6.9026879999999995"/>
    <n v="69.748524654545449"/>
    <n v="7.2977623018181808"/>
    <n v="85.248196800000002"/>
    <n v="7.7498360727272724"/>
    <n v="2.2799999999999998"/>
    <n v="0.24099999999999999"/>
    <n v="0.22"/>
    <n v="0.13700000000000001"/>
    <n v="70.88852642774566"/>
    <n v="7.4930416092485554"/>
    <n v="6.8401209710982673"/>
    <n v="4.2595298774566484"/>
    <n v="79.58848194387808"/>
    <n v="8.4126421703836058"/>
    <n v="7.679590363005782"/>
    <n v="4.7822903624172373"/>
    <n v="0.70859838234128603"/>
    <n v="0.42877890776674848"/>
    <n v="6.3096920091084439"/>
    <n v="3.0231210493373063E-2"/>
    <n v="6.9337638746268498E-2"/>
    <m/>
    <m/>
    <m/>
  </r>
  <r>
    <n v="2020"/>
    <n v="23"/>
    <x v="22"/>
    <s v="4"/>
    <n v="403"/>
    <n v="913"/>
    <x v="8"/>
    <s v="MES10"/>
    <x v="0"/>
    <n v="112"/>
    <x v="0"/>
    <n v="45"/>
    <x v="0"/>
    <n v="11"/>
    <n v="10"/>
    <n v="0"/>
    <n v="6.7"/>
    <n v="6.9"/>
    <n v="2.4"/>
    <n v="34"/>
    <n v="31"/>
    <n v="20"/>
    <n v="20.469746854403837"/>
    <n v="26"/>
    <n v="593"/>
    <n v="2430"/>
    <n v="422"/>
    <n v="15"/>
    <n v="17.205092461031647"/>
    <n v="2.377999333"/>
    <m/>
    <m/>
    <n v="6.8"/>
    <n v="2.5"/>
    <n v="3.0679683889999998"/>
    <n v="3.4"/>
    <n v="4.2"/>
    <n v="1.4"/>
    <n v="1.5861530509999999"/>
    <n v="3.84"/>
    <n v="0.38240000000000002"/>
    <n v="50.9"/>
    <n v="30.5"/>
    <n v="20.399999999999999"/>
    <n v="469.75718061674007"/>
    <n v="527.40919823788545"/>
    <n v="0.36"/>
    <n v="379.6"/>
    <n v="34"/>
    <n v="217.3"/>
    <n v="30.5"/>
    <n v="194.58333333333334"/>
    <n v="4480.7299999999996"/>
    <n v="5030.637772727272"/>
    <n v="11.75"/>
    <n v="0"/>
    <n v="13.1"/>
    <n v="60.9"/>
    <n v="30.25"/>
    <n v="6"/>
    <n v="47"/>
    <n v="47.217341040462429"/>
    <n v="2833.0404624277458"/>
    <n v="3182.0195375722546"/>
    <n v="3.18"/>
    <n v="4.34"/>
    <n v="0.30099999999999999"/>
    <n v="3.99"/>
    <n v="0.28299999999999997"/>
    <n v="20.387461638766521"/>
    <n v="1.4139691136563877"/>
    <n v="18.743311506607931"/>
    <n v="1.3294128211453742"/>
    <n v="22.889559203524232"/>
    <n v="1.5875016866960352"/>
    <n v="21.043627009691633"/>
    <n v="1.4925680310132154"/>
    <n v="3.59"/>
    <n v="0.21"/>
    <n v="1.8"/>
    <n v="0.27700000000000002"/>
    <n v="0.94"/>
    <n v="9.2999999999999999E-2"/>
    <n v="1.76"/>
    <n v="9.9000000000000005E-2"/>
    <n v="42.118861999999993"/>
    <n v="4.167078899999999"/>
    <n v="78.86084799999999"/>
    <n v="4.4359226999999999"/>
    <n v="47.287995063636359"/>
    <n v="4.6784931286363625"/>
    <n v="88.5392248"/>
    <n v="4.9803313949999994"/>
    <n v="2.31"/>
    <n v="0.28599999999999998"/>
    <n v="0.27"/>
    <n v="0.14099999999999999"/>
    <n v="65.443234682080927"/>
    <n v="8.1024957225433525"/>
    <n v="7.6492092485549144"/>
    <n v="3.994587052023121"/>
    <n v="73.474904393063582"/>
    <n v="9.0968929248554922"/>
    <n v="8.5879758381502906"/>
    <n v="4.4848318265895948"/>
    <n v="0.6541675016784293"/>
    <n v="0.46365407364197203"/>
    <n v="-0.58178805394989264"/>
    <n v="-1.2769198811292131E-2"/>
    <n v="-2.9287153236908559E-2"/>
    <n v="0.40771198423541771"/>
    <n v="-36.352769311613223"/>
    <n v="-0.37178805500000006"/>
  </r>
  <r>
    <n v="2020"/>
    <n v="23"/>
    <x v="22"/>
    <s v="4"/>
    <n v="404"/>
    <n v="914"/>
    <x v="1"/>
    <s v="MAP"/>
    <x v="0"/>
    <n v="112"/>
    <x v="1"/>
    <n v="90"/>
    <x v="1"/>
    <n v="0"/>
    <n v="10"/>
    <n v="0"/>
    <n v="6.7"/>
    <n v="6.9"/>
    <n v="2.4"/>
    <n v="34"/>
    <n v="31"/>
    <n v="20"/>
    <n v="20.469746854403837"/>
    <n v="26"/>
    <n v="593"/>
    <n v="2430"/>
    <n v="422"/>
    <n v="15"/>
    <n v="17.205092461031647"/>
    <n v="2.377999333"/>
    <m/>
    <m/>
    <n v="6.8"/>
    <n v="2.5"/>
    <n v="3.0679683889999998"/>
    <n v="3.4"/>
    <n v="4.2"/>
    <n v="1.4"/>
    <n v="1.5861530509999999"/>
    <n v="3.84"/>
    <n v="0.38490000000000002"/>
    <n v="56.2"/>
    <n v="30.5"/>
    <n v="25.700000000000003"/>
    <n v="591.80193832599127"/>
    <n v="664.43217621145379"/>
    <n v="0.38"/>
    <n v="281.5"/>
    <n v="34"/>
    <n v="173.6"/>
    <n v="30.5"/>
    <n v="219.70909090909089"/>
    <n v="5059.3100000000004"/>
    <n v="5680.2253181818187"/>
    <n v="13.33"/>
    <n v="0"/>
    <n v="12.8"/>
    <n v="60.6"/>
    <n v="30.25"/>
    <n v="6"/>
    <n v="53.32"/>
    <n v="53.751491329479769"/>
    <n v="3225.0894797687861"/>
    <n v="3622.3618656857589"/>
    <n v="3.62"/>
    <n v="4.4800000000000004"/>
    <n v="0.30499999999999999"/>
    <n v="4.08"/>
    <n v="0.28100000000000003"/>
    <n v="26.512726837004411"/>
    <n v="1.8049959118942733"/>
    <n v="24.145519083700446"/>
    <n v="1.6629634466960357"/>
    <n v="29.766561494273134"/>
    <n v="2.0265181374449339"/>
    <n v="27.108832789427321"/>
    <n v="1.8670544151541855"/>
    <n v="3.69"/>
    <n v="0.218"/>
    <n v="1.8"/>
    <n v="0.27400000000000002"/>
    <n v="0.89"/>
    <n v="0.11700000000000001"/>
    <n v="1.73"/>
    <n v="0.123"/>
    <n v="45.027859000000007"/>
    <n v="5.9193927000000004"/>
    <n v="87.526063000000008"/>
    <n v="6.2229513000000001"/>
    <n v="50.554005331818189"/>
    <n v="6.6458636222727279"/>
    <n v="98.267898004545458"/>
    <n v="6.9866771413636366"/>
    <n v="2.2000000000000002"/>
    <n v="0.26900000000000002"/>
    <n v="0.26"/>
    <n v="0.13500000000000001"/>
    <n v="70.951968554913307"/>
    <n v="8.6754907005780346"/>
    <n v="8.3852326473988441"/>
    <n v="4.3538707976878612"/>
    <n v="79.65971015028903"/>
    <n v="9.7402100138307937"/>
    <n v="9.4143293813977937"/>
    <n v="4.8882094864950076"/>
    <n v="0.7092325468661913"/>
    <n v="0.24822145804869503"/>
    <n v="4.6017985076195451"/>
    <n v="2.2623040401150242E-2"/>
    <n v="5.1887707342087711E-2"/>
    <m/>
    <m/>
    <m/>
  </r>
  <r>
    <n v="2020"/>
    <n v="23"/>
    <x v="22"/>
    <s v="4"/>
    <n v="405"/>
    <n v="915"/>
    <x v="5"/>
    <s v="MAP_AS"/>
    <x v="0"/>
    <n v="112"/>
    <x v="0"/>
    <n v="45"/>
    <x v="0"/>
    <n v="11"/>
    <n v="10"/>
    <n v="0"/>
    <n v="6.7"/>
    <n v="6.9"/>
    <n v="2.4"/>
    <n v="34"/>
    <n v="31"/>
    <n v="20"/>
    <n v="20.469746854403837"/>
    <n v="26"/>
    <n v="593"/>
    <n v="2430"/>
    <n v="422"/>
    <n v="15"/>
    <n v="17.205092461031647"/>
    <n v="2.377999333"/>
    <m/>
    <m/>
    <n v="6.8"/>
    <n v="2.5"/>
    <n v="3.0679683889999998"/>
    <n v="3.4"/>
    <n v="4.2"/>
    <n v="1.4"/>
    <n v="1.5861530509999999"/>
    <n v="3.84"/>
    <n v="0.38190000000000002"/>
    <n v="50.6"/>
    <n v="30.5"/>
    <n v="20.100000000000001"/>
    <n v="462.84898678414095"/>
    <n v="519.65318061674009"/>
    <n v="0.36"/>
    <n v="296.3"/>
    <n v="34"/>
    <n v="177.2"/>
    <n v="30.5"/>
    <n v="201.34197483797172"/>
    <n v="4636.3599999999997"/>
    <n v="5205.3678181818177"/>
    <n v="12.09"/>
    <n v="0"/>
    <n v="13.2"/>
    <n v="60.8"/>
    <n v="30.25"/>
    <n v="6"/>
    <n v="48.36"/>
    <n v="48.527722543352603"/>
    <n v="2911.663352601156"/>
    <n v="3270.3273383079345"/>
    <n v="3.27"/>
    <n v="4.63"/>
    <n v="0.31900000000000001"/>
    <n v="4.17"/>
    <n v="0.33200000000000002"/>
    <n v="21.429908088105726"/>
    <n v="1.4764882678414097"/>
    <n v="19.300802748898679"/>
    <n v="1.5366586361233479"/>
    <n v="24.059942262555065"/>
    <n v="1.657693646167401"/>
    <n v="21.669537631718061"/>
    <n v="1.7252485596475768"/>
    <n v="3.84"/>
    <n v="0.20899999999999999"/>
    <n v="1.78"/>
    <n v="0.28100000000000003"/>
    <n v="1"/>
    <n v="0.113"/>
    <n v="1.57"/>
    <n v="0.123"/>
    <n v="46.363599999999998"/>
    <n v="5.239086799999999"/>
    <n v="72.790852000000001"/>
    <n v="5.7027227999999992"/>
    <n v="52.053678181818185"/>
    <n v="5.8820656345454534"/>
    <n v="81.724274745454551"/>
    <n v="6.402602416363635"/>
    <n v="2.27"/>
    <n v="0.248"/>
    <n v="0.23"/>
    <n v="0.13300000000000001"/>
    <n v="66.09475810404625"/>
    <n v="7.2209251144508668"/>
    <n v="6.696825710982659"/>
    <n v="3.8725122589595378"/>
    <n v="74.206387507724656"/>
    <n v="8.1071295603152915"/>
    <n v="7.5187088664214397"/>
    <n v="4.3477751271045726"/>
    <n v="0.66068009921891646"/>
    <n v="0.41320741897631452"/>
    <n v="1.380607517954104"/>
    <n v="-8.0178845586501048E-3"/>
    <n v="-1.8389643483142443E-2"/>
    <n v="0.39525228428223386"/>
    <n v="-28.324787426551417"/>
    <n v="-0.24249068942148774"/>
  </r>
  <r>
    <n v="2020"/>
    <n v="23"/>
    <x v="22"/>
    <s v="4"/>
    <n v="406"/>
    <n v="916"/>
    <x v="3"/>
    <s v="MESZ"/>
    <x v="0"/>
    <n v="112"/>
    <x v="0"/>
    <n v="45"/>
    <x v="0"/>
    <n v="11"/>
    <n v="10"/>
    <n v="0"/>
    <n v="6.7"/>
    <n v="6.9"/>
    <n v="2.4"/>
    <n v="34"/>
    <n v="31"/>
    <n v="20"/>
    <n v="20.469746854403837"/>
    <n v="26"/>
    <n v="593"/>
    <n v="2430"/>
    <n v="422"/>
    <n v="15"/>
    <n v="17.205092461031647"/>
    <n v="2.377999333"/>
    <m/>
    <m/>
    <n v="6.8"/>
    <n v="2.5"/>
    <n v="3.0679683889999998"/>
    <n v="3.4"/>
    <n v="4.2"/>
    <n v="1.4"/>
    <n v="1.5861530509999999"/>
    <n v="3.84"/>
    <n v="0.41699999999999998"/>
    <n v="55.5"/>
    <n v="30.5"/>
    <n v="25"/>
    <n v="575.68281938325993"/>
    <n v="646.33480176211458"/>
    <n v="0.64"/>
    <n v="361.1"/>
    <n v="34"/>
    <n v="217.1"/>
    <n v="30.5"/>
    <n v="365.09935799449704"/>
    <n v="8407.26"/>
    <n v="9439.0600909090917"/>
    <n v="13.3"/>
    <n v="0"/>
    <n v="12.9"/>
    <n v="61.1"/>
    <n v="30.25"/>
    <n v="6"/>
    <n v="53.2"/>
    <n v="53.569017341040464"/>
    <n v="3214.141040462428"/>
    <n v="3610.0647777193903"/>
    <n v="3.61"/>
    <n v="4.62"/>
    <n v="0.315"/>
    <n v="4.13"/>
    <n v="0.308"/>
    <n v="26.596546255506606"/>
    <n v="1.8134008810572688"/>
    <n v="23.775700440528635"/>
    <n v="1.7731030837004405"/>
    <n v="29.860667841409686"/>
    <n v="2.0359546255506609"/>
    <n v="26.693627312775334"/>
    <n v="1.9907111894273128"/>
    <n v="3.64"/>
    <n v="0.21199999999999999"/>
    <n v="1.77"/>
    <n v="0.26900000000000002"/>
    <n v="0.9"/>
    <n v="9.4E-2"/>
    <n v="1.53"/>
    <n v="0.14699999999999999"/>
    <n v="75.665340000000015"/>
    <n v="7.9028244000000001"/>
    <n v="128.631078"/>
    <n v="12.358672199999999"/>
    <n v="84.951540818181826"/>
    <n v="8.8727164854545464"/>
    <n v="144.4176193909091"/>
    <n v="13.875418333636363"/>
    <n v="2.3199999999999998"/>
    <n v="0.27100000000000002"/>
    <n v="0.25"/>
    <n v="0.14000000000000001"/>
    <n v="74.568072138728326"/>
    <n v="8.7103222196531807"/>
    <n v="8.0353526011560703"/>
    <n v="4.4997974566473999"/>
    <n v="83.719608264844979"/>
    <n v="9.7793163102469798"/>
    <n v="9.0215095112979515"/>
    <n v="5.0520453263268541"/>
    <n v="0.74537894853362596"/>
    <n v="0.49843610143970335"/>
    <n v="8.9303283937642348"/>
    <n v="9.5600728793367257E-2"/>
    <n v="0.21926772659029187"/>
    <n v="0.45927684784789585"/>
    <n v="2.5604343381263872"/>
    <n v="0.43685621214876025"/>
  </r>
  <r>
    <n v="2020"/>
    <n v="23"/>
    <x v="22"/>
    <s v="4"/>
    <n v="407"/>
    <n v="917"/>
    <x v="0"/>
    <s v="MAP_ES"/>
    <x v="0"/>
    <n v="112"/>
    <x v="0"/>
    <n v="45"/>
    <x v="0"/>
    <n v="11"/>
    <n v="10"/>
    <n v="0"/>
    <n v="6.7"/>
    <n v="6.9"/>
    <n v="2.4"/>
    <n v="34"/>
    <n v="31"/>
    <n v="20"/>
    <n v="20.469746854403837"/>
    <n v="26"/>
    <n v="593"/>
    <n v="2430"/>
    <n v="422"/>
    <n v="15"/>
    <n v="17.205092461031647"/>
    <n v="2.377999333"/>
    <m/>
    <m/>
    <n v="6.8"/>
    <n v="2.5"/>
    <n v="3.0679683889999998"/>
    <n v="3.4"/>
    <n v="4.2"/>
    <n v="1.4"/>
    <n v="1.5861530509999999"/>
    <n v="3.84"/>
    <n v="0.37530000000000002"/>
    <n v="47.3"/>
    <n v="30.5"/>
    <n v="16.799999999999997"/>
    <n v="386.85885462555058"/>
    <n v="434.33698678414089"/>
    <n v="0.74"/>
    <n v="516.4"/>
    <n v="34"/>
    <n v="294.5"/>
    <n v="30.5"/>
    <n v="404.97512437810951"/>
    <n v="9325.49"/>
    <n v="10469.981954545456"/>
    <n v="12.95"/>
    <n v="0"/>
    <n v="13"/>
    <n v="61.1"/>
    <n v="30.25"/>
    <n v="6"/>
    <n v="51.8"/>
    <n v="52.099421965317916"/>
    <n v="3125.965317919075"/>
    <n v="3511.0274093536514"/>
    <n v="3.51"/>
    <n v="4.7"/>
    <n v="0.31900000000000001"/>
    <n v="3.83"/>
    <n v="0.308"/>
    <n v="18.182366167400879"/>
    <n v="1.2340797462555064"/>
    <n v="14.816694132158588"/>
    <n v="1.1915252722466958"/>
    <n v="20.413838378854624"/>
    <n v="1.3855349878414096"/>
    <n v="16.635106593832596"/>
    <n v="1.3377579192951541"/>
    <n v="3.7"/>
    <n v="0.218"/>
    <n v="1.8"/>
    <n v="0.28100000000000003"/>
    <n v="0.9"/>
    <n v="0.113"/>
    <n v="1.47"/>
    <n v="0.14699999999999999"/>
    <n v="83.929410000000004"/>
    <n v="10.5378037"/>
    <n v="137.08470299999999"/>
    <n v="13.7084703"/>
    <n v="94.229837590909099"/>
    <n v="11.831079608636363"/>
    <n v="153.90873473181819"/>
    <n v="15.390873473181818"/>
    <n v="2.33"/>
    <n v="0.252"/>
    <n v="0.23"/>
    <n v="0.13600000000000001"/>
    <n v="72.83499190751445"/>
    <n v="7.8774326011560696"/>
    <n v="7.1897202312138724"/>
    <n v="4.2513128323699423"/>
    <n v="81.77383182343668"/>
    <n v="8.8442084203888598"/>
    <n v="8.0720949868628473"/>
    <n v="4.7730648617971623"/>
    <n v="0.72805515990109548"/>
    <n v="0.45077514884754633"/>
    <n v="6.7294979856367014"/>
    <n v="0.14056195620056056"/>
    <n v="0.32238980779945081"/>
    <n v="0.43391498743610568"/>
    <n v="-6.4429627860317025"/>
    <n v="0.5746248611983471"/>
  </r>
  <r>
    <n v="2020"/>
    <n v="23"/>
    <x v="22"/>
    <s v="4"/>
    <n v="408"/>
    <n v="918"/>
    <x v="9"/>
    <s v="MAP_AS"/>
    <x v="0"/>
    <n v="112"/>
    <x v="0"/>
    <n v="45"/>
    <x v="2"/>
    <n v="45"/>
    <n v="10"/>
    <n v="0"/>
    <n v="6.7"/>
    <n v="6.9"/>
    <n v="2.4"/>
    <n v="34"/>
    <n v="31"/>
    <n v="20"/>
    <n v="20.469746854403837"/>
    <n v="26"/>
    <n v="593"/>
    <n v="2430"/>
    <n v="422"/>
    <n v="15"/>
    <n v="17.205092461031647"/>
    <n v="2.377999333"/>
    <m/>
    <m/>
    <n v="6.8"/>
    <n v="2.5"/>
    <n v="3.0679683889999998"/>
    <n v="3.4"/>
    <n v="4.2"/>
    <n v="1.4"/>
    <n v="1.5861530509999999"/>
    <n v="3.84"/>
    <n v="0.34320000000000001"/>
    <n v="51.4"/>
    <n v="30.5"/>
    <n v="20.9"/>
    <n v="481.27083700440528"/>
    <n v="540.33589427312779"/>
    <n v="0.5"/>
    <n v="337.1"/>
    <n v="34"/>
    <n v="193.5"/>
    <n v="30.5"/>
    <n v="268.88815572418338"/>
    <n v="6191.77"/>
    <n v="6951.669045454546"/>
    <n v="12.27"/>
    <n v="0"/>
    <n v="13.2"/>
    <n v="61.1"/>
    <n v="30.25"/>
    <n v="6"/>
    <n v="49.08"/>
    <n v="49.250219653179187"/>
    <n v="2955.0131791907511"/>
    <n v="3319.0170753547027"/>
    <n v="3.32"/>
    <n v="4.3899999999999997"/>
    <n v="0.28999999999999998"/>
    <n v="4.09"/>
    <n v="0.32700000000000001"/>
    <n v="21.127789744493388"/>
    <n v="1.3956854273127752"/>
    <n v="19.683977233480174"/>
    <n v="1.5737556370044055"/>
    <n v="23.720745758590304"/>
    <n v="1.5669740933920704"/>
    <n v="22.099738075770922"/>
    <n v="1.7668983742731279"/>
    <n v="3.62"/>
    <n v="0.19400000000000001"/>
    <n v="1.69"/>
    <n v="0.28399999999999997"/>
    <n v="0.83"/>
    <n v="8.4000000000000005E-2"/>
    <n v="1.6"/>
    <n v="9.8000000000000004E-2"/>
    <n v="51.391691000000002"/>
    <n v="5.2010868000000006"/>
    <n v="99.068320000000014"/>
    <n v="6.0679346000000001"/>
    <n v="57.69885307727273"/>
    <n v="5.8394019981818186"/>
    <n v="111.22670472727273"/>
    <n v="6.8126356645454553"/>
    <n v="2.35"/>
    <n v="0.247"/>
    <n v="0.22"/>
    <n v="0.14000000000000001"/>
    <n v="69.442809710982644"/>
    <n v="7.2988825526011549"/>
    <n v="6.5010289942196531"/>
    <n v="4.1370184508670524"/>
    <n v="77.965336357330514"/>
    <n v="8.1946545022385688"/>
    <n v="7.2988825526011558"/>
    <n v="4.6447434425643719"/>
    <n v="0.69414706590905362"/>
    <n v="0.41766842519054886"/>
    <n v="2.4626016745489525"/>
    <n v="-7.0209666573247155E-3"/>
    <n v="-1.6103134535148431E-2"/>
    <n v="0.10321652094587493"/>
    <n v="-5.8418427698954982"/>
    <n v="-5.0163651898989886E-2"/>
  </r>
  <r>
    <n v="2020"/>
    <n v="23"/>
    <x v="22"/>
    <s v="4"/>
    <n v="409"/>
    <n v="919"/>
    <x v="4"/>
    <s v="Check"/>
    <x v="1"/>
    <n v="0"/>
    <x v="3"/>
    <n v="0"/>
    <x v="1"/>
    <n v="0"/>
    <n v="10"/>
    <n v="0"/>
    <n v="6.7"/>
    <n v="6.9"/>
    <n v="2.4"/>
    <n v="34"/>
    <n v="31"/>
    <n v="20"/>
    <n v="20.469746854403837"/>
    <n v="26"/>
    <n v="593"/>
    <n v="2430"/>
    <n v="422"/>
    <n v="15"/>
    <n v="17.205092461031647"/>
    <n v="2.377999333"/>
    <m/>
    <m/>
    <n v="6.8"/>
    <n v="2.5"/>
    <n v="3.0679683889999998"/>
    <n v="3.4"/>
    <n v="4.2"/>
    <n v="1.4"/>
    <n v="1.5861530509999999"/>
    <n v="3.84"/>
    <n v="0.35510000000000003"/>
    <n v="53.9"/>
    <n v="30.5"/>
    <n v="23.4"/>
    <n v="538.83911894273115"/>
    <n v="604.96937444933906"/>
    <n v="0.62"/>
    <n v="342.6"/>
    <n v="34"/>
    <n v="208.7"/>
    <n v="30.5"/>
    <n v="358.01685029163963"/>
    <n v="8244.17"/>
    <n v="9255.9544999999998"/>
    <n v="12.02"/>
    <n v="0"/>
    <n v="12.9"/>
    <n v="61.2"/>
    <n v="30.25"/>
    <n v="6"/>
    <n v="48.08"/>
    <n v="48.413502890173412"/>
    <n v="2904.8101734104048"/>
    <n v="3262.6299720441411"/>
    <n v="3.26"/>
    <n v="4.0599999999999996"/>
    <n v="0.32200000000000001"/>
    <n v="4"/>
    <n v="0.30599999999999999"/>
    <n v="21.876868229074883"/>
    <n v="1.7350619629955943"/>
    <n v="21.553564757709246"/>
    <n v="1.6488477039647571"/>
    <n v="24.561756602643165"/>
    <n v="1.9480013857268719"/>
    <n v="24.198774977973564"/>
    <n v="1.8512062858149774"/>
    <n v="3.48"/>
    <n v="0.222"/>
    <n v="1.89"/>
    <n v="0.25800000000000001"/>
    <n v="0.94"/>
    <n v="0.13600000000000001"/>
    <n v="1.94"/>
    <n v="0.129"/>
    <n v="77.495197999999988"/>
    <n v="11.2120712"/>
    <n v="159.93689800000001"/>
    <n v="10.634979300000001"/>
    <n v="87.005972299999996"/>
    <n v="12.58809812"/>
    <n v="179.56551730000001"/>
    <n v="11.940181305000001"/>
    <m/>
    <m/>
    <m/>
    <m/>
    <m/>
    <m/>
    <m/>
    <m/>
    <m/>
    <m/>
    <m/>
    <m/>
    <m/>
    <m/>
    <m/>
    <m/>
    <m/>
    <m/>
    <m/>
    <m/>
  </r>
  <r>
    <n v="2020"/>
    <n v="23"/>
    <x v="22"/>
    <s v="4"/>
    <n v="410"/>
    <n v="920"/>
    <x v="2"/>
    <s v="MAP"/>
    <x v="0"/>
    <n v="112"/>
    <x v="2"/>
    <n v="135"/>
    <x v="1"/>
    <n v="0"/>
    <n v="10"/>
    <n v="0"/>
    <n v="6.7"/>
    <n v="6.9"/>
    <n v="2.4"/>
    <n v="34"/>
    <n v="31"/>
    <n v="20"/>
    <n v="20.469746854403837"/>
    <n v="26"/>
    <n v="593"/>
    <n v="2430"/>
    <n v="422"/>
    <n v="15"/>
    <n v="17.205092461031647"/>
    <n v="2.377999333"/>
    <m/>
    <m/>
    <n v="6.8"/>
    <n v="2.5"/>
    <n v="3.0679683889999998"/>
    <n v="3.4"/>
    <n v="4.2"/>
    <n v="1.4"/>
    <n v="1.5861530509999999"/>
    <n v="3.84"/>
    <n v="0.37669999999999998"/>
    <n v="61"/>
    <n v="30.5"/>
    <n v="30.5"/>
    <n v="702.33303964757715"/>
    <n v="788.52845814977968"/>
    <n v="0.72"/>
    <n v="330"/>
    <n v="34"/>
    <n v="208.1"/>
    <n v="30.5"/>
    <n v="432"/>
    <n v="9947.7999999999993"/>
    <n v="11168.666363636363"/>
    <n v="11.53"/>
    <n v="0"/>
    <n v="12.4"/>
    <n v="60.2"/>
    <n v="30.25"/>
    <n v="6"/>
    <n v="46.12"/>
    <n v="46.706497109826579"/>
    <n v="2802.3898265895946"/>
    <n v="3147.593300683131"/>
    <n v="3.15"/>
    <n v="4.5999999999999996"/>
    <n v="0.39600000000000002"/>
    <n v="4.58"/>
    <n v="0.29599999999999999"/>
    <n v="32.307319823788546"/>
    <n v="2.7812388370044054"/>
    <n v="32.166853215859035"/>
    <n v="2.0789057973568283"/>
    <n v="36.272309074889868"/>
    <n v="3.1225726942731282"/>
    <n v="36.114603383259919"/>
    <n v="2.334044236123348"/>
    <n v="3.88"/>
    <n v="0.249"/>
    <n v="1.8"/>
    <n v="0.29299999999999998"/>
    <n v="0.9"/>
    <n v="9.7000000000000003E-2"/>
    <n v="2.13"/>
    <n v="9.7000000000000003E-2"/>
    <n v="89.530200000000008"/>
    <n v="9.6493660000000006"/>
    <n v="211.88813999999999"/>
    <n v="9.6493660000000006"/>
    <n v="100.51799727272727"/>
    <n v="10.833606372727274"/>
    <n v="237.89259354545453"/>
    <n v="10.833606372727274"/>
    <n v="2.23"/>
    <n v="0.29899999999999999"/>
    <n v="0.28000000000000003"/>
    <n v="0.13500000000000001"/>
    <n v="62.493293132947962"/>
    <n v="8.3791455815028879"/>
    <n v="7.8466915144508658"/>
    <n v="3.7832262658959528"/>
    <n v="70.16292456290067"/>
    <n v="9.4074952665055154"/>
    <n v="8.8096945639516537"/>
    <n v="4.2475313076195471"/>
    <n v="0.62468002443699511"/>
    <n v="0.15982832596849331"/>
    <n v="-0.44893851345828739"/>
    <n v="4.3637789920242878E-2"/>
    <n v="0.10008667412899742"/>
    <m/>
    <m/>
    <m/>
  </r>
  <r>
    <n v="2020"/>
    <n v="24"/>
    <x v="23"/>
    <s v="1"/>
    <n v="101"/>
    <n v="921"/>
    <x v="0"/>
    <s v="MAP_ES"/>
    <x v="0"/>
    <n v="112"/>
    <x v="0"/>
    <n v="45"/>
    <x v="0"/>
    <n v="11"/>
    <n v="7.5"/>
    <n v="4.0000000000000001E-3"/>
    <n v="5.6"/>
    <n v="6.3"/>
    <n v="2.8"/>
    <n v="57"/>
    <n v="49"/>
    <n v="28"/>
    <n v="29.845863091671664"/>
    <n v="28.599999999999998"/>
    <n v="479"/>
    <n v="2035"/>
    <n v="366"/>
    <n v="16"/>
    <n v="14.481974835022577"/>
    <n v="1.3147630969999999"/>
    <m/>
    <m/>
    <n v="2.9"/>
    <n v="3.7"/>
    <n v="1.69377636"/>
    <n v="3.54"/>
    <n v="0.6"/>
    <n v="3"/>
    <n v="1.682459106"/>
    <n v="4.04"/>
    <m/>
    <m/>
    <m/>
    <m/>
    <m/>
    <m/>
    <n v="0.32"/>
    <n v="342.8"/>
    <n v="34"/>
    <n v="223.2"/>
    <n v="30.5"/>
    <n v="199.68911917098441"/>
    <n v="6131.07"/>
    <n v="6883.5194999999994"/>
    <n v="9.25"/>
    <n v="0"/>
    <n v="10"/>
    <n v="56.2"/>
    <n v="30.75"/>
    <n v="6"/>
    <n v="36.398373983739837"/>
    <n v="37.87114056111659"/>
    <n v="2272.2684336669954"/>
    <n v="2552.1705907232476"/>
    <n v="2.5499999999999998"/>
    <m/>
    <m/>
    <m/>
    <m/>
    <m/>
    <m/>
    <m/>
    <m/>
    <m/>
    <m/>
    <m/>
    <m/>
    <n v="3.71"/>
    <n v="0.26500000000000001"/>
    <n v="2.13"/>
    <n v="0.26800000000000002"/>
    <n v="1.1299999999999999"/>
    <n v="0.12"/>
    <n v="1.47"/>
    <n v="0.111"/>
    <n v="69.281090999999989"/>
    <n v="7.357283999999999"/>
    <n v="90.126728999999997"/>
    <n v="6.8054877000000005"/>
    <n v="77.783770349999983"/>
    <n v="8.2602233999999992"/>
    <n v="101.18773664999999"/>
    <n v="7.6407066450000007"/>
    <n v="2.25"/>
    <n v="0.36099999999999999"/>
    <n v="0.3"/>
    <n v="0.14399999999999999"/>
    <n v="51.126039757507392"/>
    <n v="8.2028890455378534"/>
    <n v="6.8168053010009864"/>
    <n v="3.2720665444804733"/>
    <n v="57.400599182292396"/>
    <n v="9.2096072465811343"/>
    <n v="7.6534132243056527"/>
    <n v="3.6736383476667132"/>
    <n v="0.51105349332676353"/>
    <n v="0.46939894223145434"/>
    <n v="0.88156868273883648"/>
    <n v="2.2662903257358539E-2"/>
    <n v="5.1979135911372792E-2"/>
    <n v="0.33396712251515576"/>
    <n v="-31.63903720697747"/>
    <n v="6.7791513181818294E-2"/>
  </r>
  <r>
    <n v="2020"/>
    <n v="24"/>
    <x v="23"/>
    <s v="1"/>
    <n v="102"/>
    <n v="922"/>
    <x v="1"/>
    <s v="MAP"/>
    <x v="0"/>
    <n v="112"/>
    <x v="1"/>
    <n v="90"/>
    <x v="1"/>
    <n v="0"/>
    <n v="7.5"/>
    <n v="4.0000000000000001E-3"/>
    <n v="5.6"/>
    <n v="6.3"/>
    <n v="2.8"/>
    <n v="57"/>
    <n v="49"/>
    <n v="28"/>
    <n v="29.845863091671664"/>
    <n v="28.599999999999998"/>
    <n v="479"/>
    <n v="2035"/>
    <n v="366"/>
    <n v="16"/>
    <n v="14.481974835022577"/>
    <n v="1.3147630969999999"/>
    <m/>
    <m/>
    <n v="2.9"/>
    <n v="3.7"/>
    <n v="1.69377636"/>
    <n v="3.54"/>
    <n v="0.6"/>
    <n v="3"/>
    <n v="1.682459106"/>
    <n v="4.04"/>
    <m/>
    <m/>
    <m/>
    <m/>
    <m/>
    <m/>
    <n v="0.36"/>
    <n v="378.4"/>
    <n v="34"/>
    <n v="244.3"/>
    <n v="30.5"/>
    <n v="223.48432055749132"/>
    <n v="6861.66"/>
    <n v="7703.7728181818175"/>
    <n v="9.51"/>
    <n v="0"/>
    <n v="9.6"/>
    <n v="56.4"/>
    <n v="30.75"/>
    <n v="6"/>
    <n v="37.42146341463414"/>
    <n v="39.10867390384886"/>
    <n v="2346.5204342309316"/>
    <n v="2635.5690877202869"/>
    <n v="2.63"/>
    <m/>
    <m/>
    <m/>
    <m/>
    <m/>
    <m/>
    <m/>
    <m/>
    <m/>
    <m/>
    <m/>
    <m/>
    <n v="4.08"/>
    <n v="0.314"/>
    <n v="2.21"/>
    <n v="0.27700000000000002"/>
    <n v="1.04"/>
    <n v="0.124"/>
    <n v="1.46"/>
    <n v="0.106"/>
    <n v="71.361263999999991"/>
    <n v="8.5084584000000003"/>
    <n v="100.18023599999999"/>
    <n v="7.2733595999999991"/>
    <n v="80.119237309090906"/>
    <n v="9.5526782945454549"/>
    <n v="112.47508314545453"/>
    <n v="8.1659991872727264"/>
    <n v="2.39"/>
    <n v="0.39200000000000002"/>
    <n v="0.32"/>
    <n v="0.14599999999999999"/>
    <n v="56.081838378119272"/>
    <n v="9.1983601021852515"/>
    <n v="7.5088653895389816"/>
    <n v="3.4259198339771602"/>
    <n v="62.96460945179755"/>
    <n v="10.327249751089806"/>
    <n v="8.4304079600733104"/>
    <n v="3.846373631783448"/>
    <n v="0.56059142369062975"/>
    <n v="0.26318169600126923"/>
    <n v="1.3674343080031879"/>
    <n v="3.8110311618169572E-2"/>
    <n v="8.7408971601306354E-2"/>
    <m/>
    <m/>
    <m/>
  </r>
  <r>
    <n v="2020"/>
    <n v="24"/>
    <x v="23"/>
    <s v="1"/>
    <n v="103"/>
    <n v="923"/>
    <x v="2"/>
    <s v="MAP"/>
    <x v="0"/>
    <n v="112"/>
    <x v="2"/>
    <n v="135"/>
    <x v="1"/>
    <n v="0"/>
    <n v="7.5"/>
    <n v="4.0000000000000001E-3"/>
    <n v="5.6"/>
    <n v="6.3"/>
    <n v="2.8"/>
    <n v="57"/>
    <n v="49"/>
    <n v="28"/>
    <n v="29.845863091671664"/>
    <n v="28.599999999999998"/>
    <n v="479"/>
    <n v="2035"/>
    <n v="366"/>
    <n v="16"/>
    <n v="14.481974835022577"/>
    <n v="1.3147630969999999"/>
    <m/>
    <m/>
    <n v="2.9"/>
    <n v="3.7"/>
    <n v="1.69377636"/>
    <n v="3.54"/>
    <n v="0.6"/>
    <n v="3"/>
    <n v="1.682459106"/>
    <n v="4.04"/>
    <m/>
    <m/>
    <m/>
    <m/>
    <m/>
    <m/>
    <n v="0.4"/>
    <n v="420.4"/>
    <n v="34"/>
    <n v="292.7"/>
    <n v="30.5"/>
    <n v="271.42857142857144"/>
    <n v="8333.69"/>
    <n v="9356.4610454545455"/>
    <n v="10.28"/>
    <n v="0"/>
    <n v="9.7899999999999991"/>
    <n v="55.9"/>
    <n v="30.75"/>
    <n v="6"/>
    <n v="40.45138211382114"/>
    <n v="42.186348907373478"/>
    <n v="2531.1809344424087"/>
    <n v="2842.9764040941777"/>
    <n v="2.84"/>
    <m/>
    <m/>
    <m/>
    <m/>
    <m/>
    <m/>
    <m/>
    <m/>
    <m/>
    <m/>
    <m/>
    <m/>
    <n v="4.0199999999999996"/>
    <n v="0.33200000000000002"/>
    <n v="2.2400000000000002"/>
    <n v="0.29099999999999998"/>
    <n v="0.88"/>
    <n v="8.7999999999999995E-2"/>
    <n v="1.89"/>
    <n v="0.108"/>
    <n v="73.336472000000015"/>
    <n v="7.3336471999999997"/>
    <n v="157.50674100000001"/>
    <n v="9.0003852000000002"/>
    <n v="82.336857200000011"/>
    <n v="8.2336857200000004"/>
    <n v="176.83711375909093"/>
    <n v="10.104977929090909"/>
    <n v="2.33"/>
    <n v="0.42099999999999999"/>
    <n v="0.34"/>
    <n v="0.14099999999999999"/>
    <n v="58.976515772508122"/>
    <n v="10.656271734002541"/>
    <n v="8.6060151771041902"/>
    <n v="3.5689651175637955"/>
    <n v="66.214542708225025"/>
    <n v="11.964086901357398"/>
    <n v="9.6622079488397041"/>
    <n v="4.0069744729011703"/>
    <n v="0.58952648303559307"/>
    <n v="0.20326345398160717"/>
    <n v="2.4479733636605756"/>
    <n v="2.7761278676721471E-2"/>
    <n v="6.3672657515416217E-2"/>
    <m/>
    <m/>
    <m/>
  </r>
  <r>
    <n v="2020"/>
    <n v="24"/>
    <x v="23"/>
    <s v="1"/>
    <n v="104"/>
    <n v="924"/>
    <x v="3"/>
    <s v="MESZ"/>
    <x v="0"/>
    <n v="112"/>
    <x v="0"/>
    <n v="45"/>
    <x v="0"/>
    <n v="11"/>
    <n v="7.5"/>
    <n v="4.0000000000000001E-3"/>
    <n v="5.6"/>
    <n v="6.3"/>
    <n v="2.8"/>
    <n v="57"/>
    <n v="49"/>
    <n v="28"/>
    <n v="29.845863091671664"/>
    <n v="28.599999999999998"/>
    <n v="479"/>
    <n v="2035"/>
    <n v="366"/>
    <n v="16"/>
    <n v="14.481974835022577"/>
    <n v="1.3147630969999999"/>
    <m/>
    <m/>
    <n v="2.9"/>
    <n v="3.7"/>
    <n v="1.69377636"/>
    <n v="3.54"/>
    <n v="0.6"/>
    <n v="3"/>
    <n v="1.682459106"/>
    <n v="4.04"/>
    <m/>
    <m/>
    <m/>
    <m/>
    <m/>
    <m/>
    <n v="0.28000000000000003"/>
    <n v="300.89999999999998"/>
    <n v="34"/>
    <n v="210"/>
    <n v="30.5"/>
    <n v="188.31022855001873"/>
    <n v="5781.7"/>
    <n v="6491.2722727272721"/>
    <n v="8.8800000000000008"/>
    <n v="0"/>
    <n v="9.5299999999999994"/>
    <n v="55.5"/>
    <n v="30.75"/>
    <n v="6"/>
    <n v="34.942439024390247"/>
    <n v="36.54615559001833"/>
    <n v="2192.7693354010999"/>
    <n v="2462.8786489891445"/>
    <n v="2.46"/>
    <m/>
    <m/>
    <m/>
    <m/>
    <m/>
    <m/>
    <m/>
    <m/>
    <m/>
    <m/>
    <m/>
    <m/>
    <n v="4.08"/>
    <n v="0.29599999999999999"/>
    <n v="2.21"/>
    <n v="0.28399999999999997"/>
    <n v="0.84"/>
    <n v="7.0000000000000007E-2"/>
    <n v="1.7"/>
    <n v="0.104"/>
    <n v="48.566279999999999"/>
    <n v="4.0471900000000005"/>
    <n v="98.288899999999998"/>
    <n v="6.012967999999999"/>
    <n v="54.526687090909093"/>
    <n v="4.5438905909090916"/>
    <n v="110.35162863636363"/>
    <n v="6.7509231636363634"/>
    <n v="2.44"/>
    <n v="0.433"/>
    <n v="0.36"/>
    <n v="0.14699999999999999"/>
    <n v="53.503571783786832"/>
    <n v="9.494691222286761"/>
    <n v="7.8939696074439594"/>
    <n v="3.2233709230396168"/>
    <n v="60.069919229978858"/>
    <n v="10.659948781385591"/>
    <n v="8.8627749683575363"/>
    <n v="3.6189664454126604"/>
    <n v="0.53481919184926541"/>
    <n v="0.54332052912260909"/>
    <n v="-1.1026966891301224"/>
    <n v="-2.7692458393451483E-2"/>
    <n v="-6.3514812829017164E-2"/>
    <n v="0.32899694958296916"/>
    <n v="-39.756486455532304"/>
    <n v="-1.309789421487602E-2"/>
  </r>
  <r>
    <n v="2020"/>
    <n v="24"/>
    <x v="23"/>
    <s v="1"/>
    <n v="105"/>
    <n v="925"/>
    <x v="4"/>
    <s v="Check"/>
    <x v="1"/>
    <n v="0"/>
    <x v="3"/>
    <n v="0"/>
    <x v="1"/>
    <n v="0"/>
    <n v="7.5"/>
    <n v="4.0000000000000001E-3"/>
    <n v="5.6"/>
    <n v="6.3"/>
    <n v="2.8"/>
    <n v="57"/>
    <n v="49"/>
    <n v="28"/>
    <n v="29.845863091671664"/>
    <n v="28.599999999999998"/>
    <n v="479"/>
    <n v="2035"/>
    <n v="366"/>
    <n v="16"/>
    <n v="14.481974835022577"/>
    <n v="1.3147630969999999"/>
    <m/>
    <m/>
    <n v="2.9"/>
    <n v="3.7"/>
    <n v="1.69377636"/>
    <n v="3.54"/>
    <n v="0.6"/>
    <n v="3"/>
    <n v="1.682459106"/>
    <n v="4.04"/>
    <m/>
    <m/>
    <m/>
    <m/>
    <m/>
    <m/>
    <n v="0.24"/>
    <n v="273.39999999999998"/>
    <n v="34"/>
    <n v="182.9"/>
    <n v="30.5"/>
    <n v="152.78195488721803"/>
    <n v="4690.88"/>
    <n v="5266.5789090909093"/>
    <n v="8.11"/>
    <n v="0"/>
    <n v="9.7899999999999991"/>
    <n v="56.2"/>
    <n v="30.75"/>
    <n v="6"/>
    <n v="31.91252032520325"/>
    <n v="33.281253855914279"/>
    <n v="1996.8752313548569"/>
    <n v="2242.8539530353869"/>
    <n v="2.2400000000000002"/>
    <m/>
    <m/>
    <m/>
    <m/>
    <m/>
    <m/>
    <m/>
    <m/>
    <m/>
    <m/>
    <m/>
    <m/>
    <n v="3.84"/>
    <n v="0.30099999999999999"/>
    <n v="2.14"/>
    <n v="0.28699999999999998"/>
    <n v="0.68"/>
    <n v="8.6999999999999994E-2"/>
    <n v="1.39"/>
    <n v="8.5999999999999993E-2"/>
    <n v="31.897984000000005"/>
    <n v="4.0810655999999996"/>
    <n v="65.203232"/>
    <n v="4.0341567999999999"/>
    <n v="35.812736581818186"/>
    <n v="4.5819236509090908"/>
    <n v="73.205446836363635"/>
    <n v="4.5292578618181816"/>
    <n v="2.2200000000000002"/>
    <n v="0.39100000000000001"/>
    <n v="0.32"/>
    <n v="0.13700000000000001"/>
    <n v="44.330630136077822"/>
    <n v="7.8077821545974908"/>
    <n v="6.3900007403355419"/>
    <n v="2.735719066956154"/>
    <n v="49.7712074709601"/>
    <n v="8.7660099644799097"/>
    <n v="7.1742281039221769"/>
    <n v="3.0714664069916822"/>
    <m/>
    <m/>
    <m/>
    <m/>
    <m/>
    <m/>
    <m/>
    <m/>
  </r>
  <r>
    <n v="2020"/>
    <n v="24"/>
    <x v="23"/>
    <s v="1"/>
    <n v="106"/>
    <n v="926"/>
    <x v="5"/>
    <s v="MAP_AS"/>
    <x v="0"/>
    <n v="112"/>
    <x v="0"/>
    <n v="45"/>
    <x v="0"/>
    <n v="11"/>
    <n v="7.5"/>
    <n v="4.0000000000000001E-3"/>
    <n v="5.6"/>
    <n v="6.3"/>
    <n v="2.8"/>
    <n v="57"/>
    <n v="49"/>
    <n v="28"/>
    <n v="29.845863091671664"/>
    <n v="28.599999999999998"/>
    <n v="479"/>
    <n v="2035"/>
    <n v="366"/>
    <n v="16"/>
    <n v="14.481974835022577"/>
    <n v="1.3147630969999999"/>
    <m/>
    <m/>
    <n v="2.9"/>
    <n v="3.7"/>
    <n v="1.69377636"/>
    <n v="3.54"/>
    <n v="0.6"/>
    <n v="3"/>
    <n v="1.682459106"/>
    <n v="4.04"/>
    <m/>
    <m/>
    <m/>
    <m/>
    <m/>
    <m/>
    <n v="0.24"/>
    <n v="283.7"/>
    <n v="34"/>
    <n v="207.4"/>
    <n v="30.5"/>
    <n v="170.02803364036845"/>
    <n v="5220.38"/>
    <n v="5861.0629999999992"/>
    <n v="9.39"/>
    <n v="0"/>
    <n v="9.24"/>
    <n v="55.9"/>
    <n v="30.75"/>
    <n v="6"/>
    <n v="36.94926829268293"/>
    <n v="38.768966361201194"/>
    <n v="2326.1379816720719"/>
    <n v="2612.6758875962223"/>
    <n v="2.61"/>
    <m/>
    <m/>
    <m/>
    <m/>
    <m/>
    <m/>
    <m/>
    <m/>
    <m/>
    <m/>
    <m/>
    <m/>
    <n v="3.96"/>
    <n v="0.28299999999999997"/>
    <n v="2.1800000000000002"/>
    <n v="0.29899999999999999"/>
    <n v="0.94"/>
    <n v="8.3000000000000004E-2"/>
    <n v="1.69"/>
    <n v="0.11700000000000001"/>
    <n v="49.071571999999996"/>
    <n v="4.3329154000000001"/>
    <n v="88.22442199999999"/>
    <n v="6.1078446"/>
    <n v="55.093992199999995"/>
    <n v="4.8646822900000002"/>
    <n v="99.051964699999985"/>
    <n v="6.8574437100000001"/>
    <n v="2.5"/>
    <n v="0.40300000000000002"/>
    <n v="0.33"/>
    <n v="0.15"/>
    <n v="58.153449541801798"/>
    <n v="9.3743360661384507"/>
    <n v="7.6762553395178372"/>
    <n v="3.4892069725081081"/>
    <n v="65.2904638037502"/>
    <n v="10.524822765164533"/>
    <n v="8.618341222095026"/>
    <n v="3.9174278282250126"/>
    <n v="0.58129915163193224"/>
    <n v="0.53643337233254496"/>
    <n v="2.226130835471607"/>
    <n v="-2.3566554329677004E-2"/>
    <n v="-5.405173011393808E-2"/>
    <n v="0.35612980256591026"/>
    <n v="-26.138555673070684"/>
    <n v="-3.4142081818181358E-3"/>
  </r>
  <r>
    <n v="2020"/>
    <n v="24"/>
    <x v="23"/>
    <s v="1"/>
    <n v="107"/>
    <n v="927"/>
    <x v="6"/>
    <s v="MAP"/>
    <x v="0"/>
    <n v="112"/>
    <x v="0"/>
    <n v="45"/>
    <x v="1"/>
    <n v="0"/>
    <n v="7.5"/>
    <n v="4.0000000000000001E-3"/>
    <n v="5.6"/>
    <n v="6.3"/>
    <n v="2.8"/>
    <n v="57"/>
    <n v="49"/>
    <n v="28"/>
    <n v="29.845863091671664"/>
    <n v="28.599999999999998"/>
    <n v="479"/>
    <n v="2035"/>
    <n v="366"/>
    <n v="16"/>
    <n v="14.481974835022577"/>
    <n v="1.3147630969999999"/>
    <m/>
    <m/>
    <n v="2.9"/>
    <n v="3.7"/>
    <n v="1.69377636"/>
    <n v="3.54"/>
    <n v="0.6"/>
    <n v="3"/>
    <n v="1.682459106"/>
    <n v="4.04"/>
    <m/>
    <m/>
    <m/>
    <m/>
    <m/>
    <m/>
    <n v="0.3"/>
    <n v="284.3"/>
    <n v="34"/>
    <n v="194.8"/>
    <n v="30.5"/>
    <n v="196.92369157011586"/>
    <n v="6046.16"/>
    <n v="6788.1887272727272"/>
    <n v="9.56"/>
    <n v="0"/>
    <n v="9.76"/>
    <n v="56.3"/>
    <n v="30.75"/>
    <n v="6"/>
    <n v="37.61821138211382"/>
    <n v="39.244709770195968"/>
    <n v="2354.682586211758"/>
    <n v="2644.736668422388"/>
    <n v="2.64"/>
    <m/>
    <m/>
    <m/>
    <m/>
    <m/>
    <m/>
    <m/>
    <m/>
    <m/>
    <m/>
    <m/>
    <m/>
    <n v="3.98"/>
    <n v="0.29599999999999999"/>
    <n v="2.2799999999999998"/>
    <n v="0.28399999999999997"/>
    <n v="0.96"/>
    <n v="8.3000000000000004E-2"/>
    <n v="1.66"/>
    <n v="9.8000000000000004E-2"/>
    <n v="58.043135999999997"/>
    <n v="5.0183128000000004"/>
    <n v="100.36625599999999"/>
    <n v="5.9252367999999995"/>
    <n v="65.166611781818176"/>
    <n v="5.6341966436363631"/>
    <n v="112.68393287272725"/>
    <n v="6.6524249527272721"/>
    <n v="2.4500000000000002"/>
    <n v="0.36599999999999999"/>
    <n v="0.31"/>
    <n v="0.14299999999999999"/>
    <n v="57.689723362188076"/>
    <n v="8.618138265535034"/>
    <n v="7.2995160172564493"/>
    <n v="3.3671960982828137"/>
    <n v="64.769825774820248"/>
    <n v="9.6758188708506978"/>
    <n v="8.1953657102833777"/>
    <n v="3.7804428921629771"/>
    <n v="0.57666376650993345"/>
    <n v="0.49316100259177864"/>
    <n v="2.9385926316086222"/>
    <n v="-2.5332988566954186E-2"/>
    <n v="-5.8103184786592169E-2"/>
    <m/>
    <m/>
    <m/>
  </r>
  <r>
    <n v="2020"/>
    <n v="24"/>
    <x v="23"/>
    <s v="1"/>
    <n v="108"/>
    <n v="928"/>
    <x v="7"/>
    <s v="Urea"/>
    <x v="0"/>
    <n v="112"/>
    <x v="3"/>
    <n v="0"/>
    <x v="1"/>
    <n v="0"/>
    <n v="7.5"/>
    <n v="4.0000000000000001E-3"/>
    <n v="5.6"/>
    <n v="6.3"/>
    <n v="2.8"/>
    <n v="57"/>
    <n v="49"/>
    <n v="28"/>
    <n v="29.845863091671664"/>
    <n v="28.599999999999998"/>
    <n v="479"/>
    <n v="2035"/>
    <n v="366"/>
    <n v="16"/>
    <n v="14.481974835022577"/>
    <n v="1.3147630969999999"/>
    <m/>
    <m/>
    <n v="2.9"/>
    <n v="3.7"/>
    <n v="1.69377636"/>
    <n v="3.54"/>
    <n v="0.6"/>
    <n v="3"/>
    <n v="1.682459106"/>
    <n v="4.04"/>
    <m/>
    <m/>
    <m/>
    <m/>
    <m/>
    <m/>
    <n v="0.36"/>
    <n v="361.6"/>
    <n v="34"/>
    <n v="227.7"/>
    <n v="30.5"/>
    <n v="216.7032967032967"/>
    <n v="6653.46"/>
    <n v="7470.0209999999997"/>
    <n v="8.16"/>
    <n v="0"/>
    <n v="10"/>
    <n v="55.8"/>
    <n v="30.75"/>
    <n v="6"/>
    <n v="32.109268292682927"/>
    <n v="33.408487240941774"/>
    <n v="2004.5092344565064"/>
    <n v="2251.4283265191034"/>
    <n v="2.25"/>
    <m/>
    <m/>
    <m/>
    <m/>
    <m/>
    <m/>
    <m/>
    <m/>
    <m/>
    <m/>
    <m/>
    <m/>
    <n v="3.71"/>
    <n v="0.27400000000000002"/>
    <n v="2.09"/>
    <n v="0.26600000000000001"/>
    <n v="0.91"/>
    <n v="0.1"/>
    <n v="1.68"/>
    <n v="0.111"/>
    <n v="60.546486000000002"/>
    <n v="6.6534599999999999"/>
    <n v="111.778128"/>
    <n v="7.385340600000001"/>
    <n v="67.977191099999999"/>
    <n v="7.470021"/>
    <n v="125.49635279999998"/>
    <n v="8.2917233100000001"/>
    <n v="2.42"/>
    <n v="0.38"/>
    <n v="0.32"/>
    <n v="0.14399999999999999"/>
    <n v="48.509123473847453"/>
    <n v="7.617135090934724"/>
    <n v="6.4144295502608211"/>
    <n v="2.8864932976173692"/>
    <n v="54.46251590018327"/>
    <n v="8.5519653066403478"/>
    <n v="7.2016549950655584"/>
    <n v="3.2407447477795008"/>
    <n v="0.48489492100527398"/>
    <m/>
    <m/>
    <m/>
    <m/>
    <m/>
    <m/>
    <m/>
  </r>
  <r>
    <n v="2020"/>
    <n v="24"/>
    <x v="23"/>
    <s v="1"/>
    <n v="109"/>
    <n v="929"/>
    <x v="8"/>
    <s v="MES10"/>
    <x v="0"/>
    <n v="112"/>
    <x v="0"/>
    <n v="45"/>
    <x v="0"/>
    <n v="11"/>
    <n v="7.5"/>
    <n v="4.0000000000000001E-3"/>
    <n v="5.6"/>
    <n v="6.3"/>
    <n v="2.8"/>
    <n v="57"/>
    <n v="49"/>
    <n v="28"/>
    <n v="29.845863091671664"/>
    <n v="28.599999999999998"/>
    <n v="479"/>
    <n v="2035"/>
    <n v="366"/>
    <n v="16"/>
    <n v="14.481974835022577"/>
    <n v="1.3147630969999999"/>
    <m/>
    <m/>
    <n v="2.9"/>
    <n v="3.7"/>
    <n v="1.69377636"/>
    <n v="3.54"/>
    <n v="0.6"/>
    <n v="3"/>
    <n v="1.682459106"/>
    <n v="4.04"/>
    <m/>
    <m/>
    <m/>
    <m/>
    <m/>
    <m/>
    <n v="0.28000000000000003"/>
    <n v="315.7"/>
    <n v="34"/>
    <n v="228.5"/>
    <n v="30.5"/>
    <n v="196.80511182108629"/>
    <n v="6042.52"/>
    <n v="6784.1019999999999"/>
    <n v="8.3000000000000007"/>
    <n v="0"/>
    <n v="9.26"/>
    <n v="55.4"/>
    <n v="30.75"/>
    <n v="6"/>
    <n v="32.66016260162602"/>
    <n v="34.261076930306878"/>
    <n v="2055.6646158184126"/>
    <n v="2308.8851207669536"/>
    <n v="2.31"/>
    <m/>
    <m/>
    <m/>
    <m/>
    <m/>
    <m/>
    <m/>
    <m/>
    <m/>
    <m/>
    <m/>
    <m/>
    <n v="3.63"/>
    <n v="0.25800000000000001"/>
    <n v="2.02"/>
    <n v="0.27100000000000002"/>
    <n v="0.92"/>
    <n v="9.6000000000000002E-2"/>
    <n v="1.64"/>
    <n v="0.11700000000000001"/>
    <n v="55.591184000000005"/>
    <n v="5.8008192000000003"/>
    <n v="99.09732799999999"/>
    <n v="7.0697484000000008"/>
    <n v="62.413738400000007"/>
    <n v="6.5127379200000002"/>
    <n v="111.25927279999999"/>
    <n v="7.9373993400000016"/>
    <n v="2.39"/>
    <n v="0.35799999999999998"/>
    <n v="0.3"/>
    <n v="0.155"/>
    <n v="49.130384318060067"/>
    <n v="7.3592793246299166"/>
    <n v="6.1669938474552382"/>
    <n v="3.1862801545185393"/>
    <n v="55.160022393458348"/>
    <n v="8.2624636053799509"/>
    <n v="6.9238521832792905"/>
    <n v="3.5773236280276328"/>
    <n v="0.4911050152392083"/>
    <n v="0.42112454665545107"/>
    <n v="-4.5247750940676976"/>
    <n v="-3.7217743880445492E-2"/>
    <n v="-8.5361797890930027E-2"/>
    <n v="0.32521123891160297"/>
    <n v="-53.75589811209511"/>
    <n v="9.476357636363654E-2"/>
  </r>
  <r>
    <n v="2020"/>
    <n v="24"/>
    <x v="23"/>
    <s v="1"/>
    <n v="110"/>
    <n v="930"/>
    <x v="9"/>
    <s v="MAP_AS"/>
    <x v="0"/>
    <n v="112"/>
    <x v="0"/>
    <n v="45"/>
    <x v="2"/>
    <n v="45"/>
    <n v="7.5"/>
    <n v="4.0000000000000001E-3"/>
    <n v="5.6"/>
    <n v="6.3"/>
    <n v="2.8"/>
    <n v="57"/>
    <n v="49"/>
    <n v="28"/>
    <n v="29.845863091671664"/>
    <n v="28.599999999999998"/>
    <n v="479"/>
    <n v="2035"/>
    <n v="366"/>
    <n v="16"/>
    <n v="14.481974835022577"/>
    <n v="1.3147630969999999"/>
    <m/>
    <m/>
    <n v="2.9"/>
    <n v="3.7"/>
    <n v="1.69377636"/>
    <n v="3.54"/>
    <n v="0.6"/>
    <n v="3"/>
    <n v="1.682459106"/>
    <n v="4.04"/>
    <m/>
    <m/>
    <m/>
    <m/>
    <m/>
    <m/>
    <n v="0.22"/>
    <n v="229.2"/>
    <n v="34"/>
    <n v="176.1"/>
    <n v="30.5"/>
    <n v="164.09836065573771"/>
    <n v="5038.33"/>
    <n v="5656.6704999999993"/>
    <n v="8.7899999999999991"/>
    <n v="0"/>
    <n v="9.73"/>
    <n v="55.9"/>
    <n v="30.75"/>
    <n v="6"/>
    <n v="34.588292682926827"/>
    <n v="36.095782433385025"/>
    <n v="2165.7469460031016"/>
    <n v="2432.5275925334836"/>
    <n v="2.4300000000000002"/>
    <m/>
    <m/>
    <m/>
    <m/>
    <m/>
    <m/>
    <m/>
    <m/>
    <m/>
    <m/>
    <m/>
    <m/>
    <n v="3.82"/>
    <n v="0.26700000000000002"/>
    <n v="2.1800000000000002"/>
    <n v="0.35799999999999998"/>
    <n v="0.77"/>
    <n v="6.8000000000000005E-2"/>
    <n v="1.85"/>
    <n v="0.126"/>
    <n v="38.795141000000001"/>
    <n v="3.4260644"/>
    <n v="93.209105000000008"/>
    <n v="6.3482957999999998"/>
    <n v="43.556362850000006"/>
    <n v="3.8465359400000003"/>
    <n v="104.64840425000001"/>
    <n v="7.1274048299999997"/>
    <n v="2.31"/>
    <n v="0.40699999999999997"/>
    <n v="0.34"/>
    <n v="0.15"/>
    <n v="50.028754452671642"/>
    <n v="8.8145900702326223"/>
    <n v="7.363539616410546"/>
    <n v="3.2486204190046526"/>
    <n v="56.168647044590429"/>
    <n v="9.8963806697611716"/>
    <n v="8.2672467511518413"/>
    <n v="3.6473147431552233"/>
    <n v="0.50008508093119775"/>
    <n v="0.50440268449343384"/>
    <n v="-1.7771646103670315"/>
    <n v="-6.015740867197393E-2"/>
    <n v="-0.13797570796324296"/>
    <n v="8.1051438736782735E-2"/>
    <n v="-10.392720165922583"/>
    <n v="5.1645517777777804E-3"/>
  </r>
  <r>
    <n v="2020"/>
    <n v="24"/>
    <x v="23"/>
    <s v="2"/>
    <n v="201"/>
    <n v="931"/>
    <x v="6"/>
    <s v="MAP"/>
    <x v="0"/>
    <n v="112"/>
    <x v="0"/>
    <n v="45"/>
    <x v="1"/>
    <n v="0"/>
    <n v="7.5"/>
    <n v="4.0000000000000001E-3"/>
    <n v="5.5"/>
    <n v="6.3"/>
    <n v="2.9"/>
    <n v="34"/>
    <n v="29"/>
    <n v="16"/>
    <n v="18.557796884361895"/>
    <n v="17.3"/>
    <n v="393"/>
    <n v="1683"/>
    <n v="274"/>
    <n v="13"/>
    <n v="11.731780861566312"/>
    <n v="1.4570064819999999"/>
    <m/>
    <m/>
    <n v="3.1"/>
    <n v="3.2"/>
    <n v="5.4469992090000003"/>
    <n v="1.48"/>
    <n v="0.8"/>
    <n v="2.7"/>
    <n v="1.568088191"/>
    <n v="2.06"/>
    <m/>
    <m/>
    <m/>
    <m/>
    <m/>
    <m/>
    <n v="0.32"/>
    <n v="346.2"/>
    <n v="34"/>
    <n v="244.2"/>
    <n v="30.5"/>
    <n v="219.03907751441383"/>
    <n v="6725.18"/>
    <n v="7550.5430000000006"/>
    <n v="12.02"/>
    <n v="0"/>
    <n v="9.82"/>
    <n v="56.9"/>
    <n v="30.75"/>
    <n v="6"/>
    <n v="47.298211382113813"/>
    <n v="49.310435866347092"/>
    <n v="2958.6261519808254"/>
    <n v="3323.0751007020995"/>
    <n v="3.32"/>
    <m/>
    <m/>
    <m/>
    <m/>
    <m/>
    <m/>
    <m/>
    <m/>
    <m/>
    <m/>
    <m/>
    <m/>
    <n v="4.03"/>
    <n v="0.307"/>
    <n v="2.2000000000000002"/>
    <n v="0.28799999999999998"/>
    <n v="0.86"/>
    <n v="7.4999999999999997E-2"/>
    <n v="1.89"/>
    <n v="0.106"/>
    <n v="57.836548000000001"/>
    <n v="5.0438850000000004"/>
    <n v="127.105902"/>
    <n v="7.1286908000000002"/>
    <n v="64.934669800000009"/>
    <n v="5.6629072500000008"/>
    <n v="142.70526269999999"/>
    <n v="8.0035755799999997"/>
    <n v="2.1800000000000002"/>
    <n v="0.34399999999999997"/>
    <n v="0.28999999999999998"/>
    <n v="0.14199999999999999"/>
    <n v="64.498050113181989"/>
    <n v="10.177673962814039"/>
    <n v="8.5800158407443927"/>
    <n v="4.2012491358127715"/>
    <n v="72.413719899799787"/>
    <n v="11.426752130977579"/>
    <n v="9.6330177848357508"/>
    <n v="4.7168569842988841"/>
    <n v="0.64471948109898636"/>
    <n v="0.58240326865329151"/>
    <n v="18.01278001560221"/>
    <n v="1.4214652910612892E-2"/>
    <n v="3.2602414932598377E-2"/>
    <m/>
    <m/>
    <m/>
  </r>
  <r>
    <n v="2020"/>
    <n v="24"/>
    <x v="23"/>
    <s v="2"/>
    <n v="202"/>
    <n v="932"/>
    <x v="2"/>
    <s v="MAP"/>
    <x v="0"/>
    <n v="112"/>
    <x v="2"/>
    <n v="135"/>
    <x v="1"/>
    <n v="0"/>
    <n v="7.5"/>
    <n v="4.0000000000000001E-3"/>
    <n v="5.5"/>
    <n v="6.3"/>
    <n v="2.9"/>
    <n v="34"/>
    <n v="29"/>
    <n v="16"/>
    <n v="18.557796884361895"/>
    <n v="17.3"/>
    <n v="393"/>
    <n v="1683"/>
    <n v="274"/>
    <n v="13"/>
    <n v="11.731780861566312"/>
    <n v="1.4570064819999999"/>
    <m/>
    <m/>
    <n v="3.1"/>
    <n v="3.2"/>
    <n v="5.4469992090000003"/>
    <n v="1.48"/>
    <n v="0.8"/>
    <n v="2.7"/>
    <n v="1.568088191"/>
    <n v="2.06"/>
    <m/>
    <m/>
    <m/>
    <m/>
    <m/>
    <m/>
    <n v="0.34"/>
    <n v="362"/>
    <n v="34"/>
    <n v="254.2"/>
    <n v="30.5"/>
    <n v="231.88414634146343"/>
    <n v="7119.56"/>
    <n v="7993.3241818181823"/>
    <n v="12.85"/>
    <n v="0"/>
    <n v="9.58"/>
    <n v="56.2"/>
    <n v="30.75"/>
    <n v="6"/>
    <n v="50.564227642276414"/>
    <n v="52.855693218666282"/>
    <n v="3171.341593119977"/>
    <n v="3561.9932166361191"/>
    <n v="3.56"/>
    <m/>
    <m/>
    <m/>
    <m/>
    <m/>
    <m/>
    <m/>
    <m/>
    <m/>
    <m/>
    <m/>
    <m/>
    <n v="4.03"/>
    <n v="0.32200000000000001"/>
    <n v="2.1800000000000002"/>
    <n v="0.28199999999999997"/>
    <n v="1.01"/>
    <n v="0.13300000000000001"/>
    <n v="1.34"/>
    <n v="0.112"/>
    <n v="71.907556"/>
    <n v="9.4690148000000001"/>
    <n v="95.402104000000008"/>
    <n v="7.9739072000000011"/>
    <n v="80.732574236363632"/>
    <n v="10.631121161818182"/>
    <n v="107.11054403636365"/>
    <n v="8.9525230836363647"/>
    <n v="2.2000000000000002"/>
    <n v="0.374"/>
    <n v="0.31"/>
    <n v="0.13800000000000001"/>
    <n v="69.769515048639505"/>
    <n v="11.860817558268714"/>
    <n v="9.831158938671928"/>
    <n v="4.3764513985055684"/>
    <n v="78.332137350063448"/>
    <n v="13.316463349510784"/>
    <n v="11.037710262963483"/>
    <n v="4.9135613428676148"/>
    <n v="0.69741279712723425"/>
    <n v="0.22623960838448495"/>
    <n v="7.7740238269342159"/>
    <n v="5.5537663046881236E-2"/>
    <n v="0.12737996111670008"/>
    <m/>
    <m/>
    <m/>
  </r>
  <r>
    <n v="2020"/>
    <n v="24"/>
    <x v="23"/>
    <s v="2"/>
    <n v="203"/>
    <n v="933"/>
    <x v="0"/>
    <s v="MAP_ES"/>
    <x v="0"/>
    <n v="112"/>
    <x v="0"/>
    <n v="45"/>
    <x v="0"/>
    <n v="11"/>
    <n v="7.5"/>
    <n v="4.0000000000000001E-3"/>
    <n v="5.5"/>
    <n v="6.3"/>
    <n v="2.9"/>
    <n v="34"/>
    <n v="29"/>
    <n v="16"/>
    <n v="18.557796884361895"/>
    <n v="17.3"/>
    <n v="393"/>
    <n v="1683"/>
    <n v="274"/>
    <n v="13"/>
    <n v="11.731780861566312"/>
    <n v="1.4570064819999999"/>
    <m/>
    <m/>
    <n v="3.1"/>
    <n v="3.2"/>
    <n v="5.4469992090000003"/>
    <n v="1.48"/>
    <n v="0.8"/>
    <n v="2.7"/>
    <n v="1.568088191"/>
    <n v="2.06"/>
    <m/>
    <m/>
    <m/>
    <m/>
    <m/>
    <m/>
    <n v="0.28000000000000003"/>
    <n v="327.9"/>
    <n v="34"/>
    <n v="235.7"/>
    <n v="30.5"/>
    <n v="195.49506634909835"/>
    <n v="6002.3"/>
    <n v="6738.9459090909086"/>
    <n v="11.38"/>
    <n v="0"/>
    <n v="9.66"/>
    <n v="56.2"/>
    <n v="30.75"/>
    <n v="6"/>
    <n v="44.779837398373985"/>
    <n v="46.767751567272896"/>
    <n v="2806.0650940363739"/>
    <n v="3151.7212942563087"/>
    <n v="3.15"/>
    <m/>
    <m/>
    <m/>
    <m/>
    <m/>
    <m/>
    <m/>
    <m/>
    <m/>
    <m/>
    <m/>
    <m/>
    <n v="4.0599999999999996"/>
    <n v="0.30399999999999999"/>
    <n v="2.2200000000000002"/>
    <n v="0.27900000000000003"/>
    <n v="1.05"/>
    <n v="0.11700000000000001"/>
    <n v="1.21"/>
    <n v="0.106"/>
    <n v="63.024150000000006"/>
    <n v="7.022691"/>
    <n v="72.627830000000003"/>
    <n v="6.362438"/>
    <n v="70.758932045454557"/>
    <n v="7.8845667136363629"/>
    <n v="81.541245500000002"/>
    <n v="7.1432826636363638"/>
    <n v="2.21"/>
    <n v="0.46800000000000003"/>
    <n v="0.38"/>
    <n v="0.14499999999999999"/>
    <n v="62.014038578203859"/>
    <n v="13.13238464009023"/>
    <n v="10.66304735733822"/>
    <n v="4.0687943863527423"/>
    <n v="69.624852403710705"/>
    <n v="14.744086391374031"/>
    <n v="11.971694078466093"/>
    <n v="4.5681464246778516"/>
    <n v="0.61988941840616574"/>
    <n v="0.75148248681824825"/>
    <n v="14.204917650140194"/>
    <n v="0.13730340233356431"/>
    <n v="0.31491606039808329"/>
    <n v="0.41528603860707741"/>
    <n v="22.865572205118994"/>
    <n v="2.2571151239669473E-2"/>
  </r>
  <r>
    <n v="2020"/>
    <n v="24"/>
    <x v="23"/>
    <s v="2"/>
    <n v="204"/>
    <n v="934"/>
    <x v="5"/>
    <s v="MAP_AS"/>
    <x v="0"/>
    <n v="112"/>
    <x v="0"/>
    <n v="45"/>
    <x v="0"/>
    <n v="11"/>
    <n v="7.5"/>
    <n v="4.0000000000000001E-3"/>
    <n v="5.5"/>
    <n v="6.3"/>
    <n v="2.9"/>
    <n v="34"/>
    <n v="29"/>
    <n v="16"/>
    <n v="18.557796884361895"/>
    <n v="17.3"/>
    <n v="393"/>
    <n v="1683"/>
    <n v="274"/>
    <n v="13"/>
    <n v="11.731780861566312"/>
    <n v="1.4570064819999999"/>
    <m/>
    <m/>
    <n v="3.1"/>
    <n v="3.2"/>
    <n v="5.4469992090000003"/>
    <n v="1.48"/>
    <n v="0.8"/>
    <n v="2.7"/>
    <n v="1.568088191"/>
    <n v="2.06"/>
    <m/>
    <m/>
    <m/>
    <m/>
    <m/>
    <m/>
    <n v="0.26"/>
    <n v="283.39999999999998"/>
    <n v="34"/>
    <n v="214.6"/>
    <n v="30.5"/>
    <n v="191.92461908580597"/>
    <n v="5892.68"/>
    <n v="6615.8725454545456"/>
    <n v="11.63"/>
    <n v="0"/>
    <n v="9.64"/>
    <n v="56.6"/>
    <n v="30.75"/>
    <n v="6"/>
    <n v="45.76357723577236"/>
    <n v="47.805743803750175"/>
    <n v="2868.3446282250106"/>
    <n v="3221.6725347018187"/>
    <n v="3.22"/>
    <m/>
    <m/>
    <m/>
    <m/>
    <m/>
    <m/>
    <m/>
    <m/>
    <m/>
    <m/>
    <m/>
    <m/>
    <n v="3.96"/>
    <n v="0.28799999999999998"/>
    <n v="2.0699999999999998"/>
    <n v="0.29799999999999999"/>
    <n v="0.99"/>
    <n v="0.111"/>
    <n v="1.28"/>
    <n v="0.109"/>
    <n v="58.337531999999996"/>
    <n v="6.540874800000001"/>
    <n v="75.426304000000002"/>
    <n v="6.4230212000000009"/>
    <n v="65.497138199999995"/>
    <n v="7.3436185254545459"/>
    <n v="84.68316858181818"/>
    <n v="7.2113010745454558"/>
    <n v="2.3199999999999998"/>
    <n v="0.36299999999999999"/>
    <n v="0.3"/>
    <n v="0.14099999999999999"/>
    <n v="66.545595374820238"/>
    <n v="10.412091000456789"/>
    <n v="8.6050338846750325"/>
    <n v="4.0443659257972646"/>
    <n v="74.712554807184546"/>
    <n v="11.689938532331031"/>
    <n v="9.6611062250669679"/>
    <n v="4.5407199257814739"/>
    <n v="0.66518664741321731"/>
    <n v="0.59581745832472122"/>
    <n v="15.759389660040416"/>
    <n v="5.7412379061901692E-2"/>
    <n v="0.1316797684906002"/>
    <n v="0.41279272052558852"/>
    <n v="29.224775881983533"/>
    <n v="2.8754643140496017E-2"/>
  </r>
  <r>
    <n v="2020"/>
    <n v="24"/>
    <x v="23"/>
    <s v="2"/>
    <n v="205"/>
    <n v="935"/>
    <x v="1"/>
    <s v="MAP"/>
    <x v="0"/>
    <n v="112"/>
    <x v="1"/>
    <n v="90"/>
    <x v="1"/>
    <n v="0"/>
    <n v="7.5"/>
    <n v="4.0000000000000001E-3"/>
    <n v="5.5"/>
    <n v="6.3"/>
    <n v="2.9"/>
    <n v="34"/>
    <n v="29"/>
    <n v="16"/>
    <n v="18.557796884361895"/>
    <n v="17.3"/>
    <n v="393"/>
    <n v="1683"/>
    <n v="274"/>
    <n v="13"/>
    <n v="11.731780861566312"/>
    <n v="1.4570064819999999"/>
    <m/>
    <m/>
    <n v="3.1"/>
    <n v="3.2"/>
    <n v="5.4469992090000003"/>
    <n v="1.48"/>
    <n v="0.8"/>
    <n v="2.7"/>
    <n v="1.568088191"/>
    <n v="2.06"/>
    <m/>
    <m/>
    <m/>
    <m/>
    <m/>
    <m/>
    <n v="0.36"/>
    <n v="370"/>
    <n v="34"/>
    <n v="239.4"/>
    <n v="30.5"/>
    <n v="223.82142857142856"/>
    <n v="6872.01"/>
    <n v="7715.3930454545452"/>
    <n v="11.14"/>
    <n v="0"/>
    <n v="9.98"/>
    <n v="56.8"/>
    <n v="30.75"/>
    <n v="6"/>
    <n v="43.835447154471545"/>
    <n v="45.619271131162179"/>
    <n v="2737.156267869731"/>
    <n v="3074.3241535936841"/>
    <n v="3.07"/>
    <m/>
    <m/>
    <m/>
    <m/>
    <m/>
    <m/>
    <m/>
    <m/>
    <m/>
    <m/>
    <m/>
    <m/>
    <n v="3.87"/>
    <n v="0.30399999999999999"/>
    <n v="2.15"/>
    <n v="0.25800000000000001"/>
    <n v="0.93"/>
    <n v="9.2999999999999999E-2"/>
    <n v="1.59"/>
    <n v="0.104"/>
    <n v="63.909693000000011"/>
    <n v="6.3909693000000001"/>
    <n v="109.264959"/>
    <n v="7.1468903999999993"/>
    <n v="71.753155322727281"/>
    <n v="7.1753155322727267"/>
    <n v="122.67474942272729"/>
    <n v="8.0240087672727274"/>
    <n v="2.29"/>
    <n v="0.39200000000000002"/>
    <n v="0.32"/>
    <n v="0.13600000000000001"/>
    <n v="62.680878534216838"/>
    <n v="10.729652570049344"/>
    <n v="8.7589000571831388"/>
    <n v="3.7225325243028342"/>
    <n v="70.373531808870723"/>
    <n v="12.046473567282673"/>
    <n v="9.8338559732919784"/>
    <n v="4.1793887886490912"/>
    <n v="0.62655511930196517"/>
    <n v="0.30699473922738718"/>
    <n v="6.2424905954853784"/>
    <n v="3.079765666172669E-2"/>
    <n v="7.0636827205795158E-2"/>
    <m/>
    <m/>
    <m/>
  </r>
  <r>
    <n v="2020"/>
    <n v="24"/>
    <x v="23"/>
    <s v="2"/>
    <n v="206"/>
    <n v="936"/>
    <x v="3"/>
    <s v="MESZ"/>
    <x v="0"/>
    <n v="112"/>
    <x v="0"/>
    <n v="45"/>
    <x v="0"/>
    <n v="11"/>
    <n v="7.5"/>
    <n v="4.0000000000000001E-3"/>
    <n v="5.5"/>
    <n v="6.3"/>
    <n v="2.9"/>
    <n v="34"/>
    <n v="29"/>
    <n v="16"/>
    <n v="18.557796884361895"/>
    <n v="17.3"/>
    <n v="393"/>
    <n v="1683"/>
    <n v="274"/>
    <n v="13"/>
    <n v="11.731780861566312"/>
    <n v="1.4570064819999999"/>
    <m/>
    <m/>
    <n v="3.1"/>
    <n v="3.2"/>
    <n v="5.4469992090000003"/>
    <n v="1.48"/>
    <n v="0.8"/>
    <n v="2.7"/>
    <n v="1.568088191"/>
    <n v="2.06"/>
    <m/>
    <m/>
    <m/>
    <m/>
    <m/>
    <m/>
    <n v="0.4"/>
    <n v="413.5"/>
    <n v="34"/>
    <n v="255.7"/>
    <n v="30.5"/>
    <n v="237.364953886693"/>
    <n v="7287.84"/>
    <n v="8182.2567272727274"/>
    <n v="9.93"/>
    <n v="0"/>
    <n v="9.02"/>
    <n v="55.5"/>
    <n v="30.75"/>
    <n v="6"/>
    <n v="39.074146341463418"/>
    <n v="41.097870914986615"/>
    <n v="2465.8722548991968"/>
    <n v="2769.6228826617794"/>
    <n v="2.77"/>
    <m/>
    <m/>
    <m/>
    <m/>
    <m/>
    <m/>
    <m/>
    <m/>
    <m/>
    <m/>
    <m/>
    <m/>
    <n v="4.07"/>
    <n v="0.29399999999999998"/>
    <n v="2.19"/>
    <n v="0.27500000000000002"/>
    <n v="0.82"/>
    <n v="7.0999999999999994E-2"/>
    <n v="1.61"/>
    <n v="9.8000000000000004E-2"/>
    <n v="59.760287999999996"/>
    <n v="5.1743663999999994"/>
    <n v="117.33422400000001"/>
    <n v="7.1420832000000001"/>
    <n v="67.094505163636356"/>
    <n v="5.8094022763636355"/>
    <n v="131.73433330909091"/>
    <n v="8.0186115927272734"/>
    <n v="2.5"/>
    <n v="0.437"/>
    <n v="0.37"/>
    <n v="0.14899999999999999"/>
    <n v="61.646806372479922"/>
    <n v="10.77586175390949"/>
    <n v="9.1237273431270278"/>
    <n v="3.6741496597998031"/>
    <n v="69.212550790920631"/>
    <n v="12.098353878252928"/>
    <n v="10.243457517056253"/>
    <n v="4.1250680271388696"/>
    <n v="0.61621858251730233"/>
    <n v="0.61663373487527662"/>
    <n v="5.713841836928431"/>
    <n v="3.2394581213701437E-2"/>
    <n v="7.4299498196562924E-2"/>
    <n v="0.37500618428535176"/>
    <n v="-11.870647030747312"/>
    <n v="0.10214650842975216"/>
  </r>
  <r>
    <n v="2020"/>
    <n v="24"/>
    <x v="23"/>
    <s v="2"/>
    <n v="207"/>
    <n v="937"/>
    <x v="7"/>
    <s v="Urea"/>
    <x v="0"/>
    <n v="112"/>
    <x v="3"/>
    <n v="0"/>
    <x v="1"/>
    <n v="0"/>
    <n v="7.5"/>
    <n v="4.0000000000000001E-3"/>
    <n v="5.5"/>
    <n v="6.3"/>
    <n v="2.9"/>
    <n v="34"/>
    <n v="29"/>
    <n v="16"/>
    <n v="18.557796884361895"/>
    <n v="17.3"/>
    <n v="393"/>
    <n v="1683"/>
    <n v="274"/>
    <n v="13"/>
    <n v="11.731780861566312"/>
    <n v="1.4570064819999999"/>
    <m/>
    <m/>
    <n v="3.1"/>
    <n v="3.2"/>
    <n v="5.4469992090000003"/>
    <n v="1.48"/>
    <n v="0.8"/>
    <n v="2.7"/>
    <n v="1.568088191"/>
    <n v="2.06"/>
    <m/>
    <m/>
    <m/>
    <m/>
    <m/>
    <m/>
    <n v="0.26"/>
    <n v="294.10000000000002"/>
    <n v="34"/>
    <n v="217.5"/>
    <n v="30.5"/>
    <n v="186.92810457516336"/>
    <n v="5739.27"/>
    <n v="6443.634954545455"/>
    <n v="9.56"/>
    <n v="0"/>
    <n v="9.09"/>
    <n v="55.5"/>
    <n v="30.75"/>
    <n v="6"/>
    <n v="37.61821138211382"/>
    <n v="39.536087823675921"/>
    <n v="2372.1652694205554"/>
    <n v="2664.372900335542"/>
    <n v="2.66"/>
    <m/>
    <m/>
    <m/>
    <m/>
    <m/>
    <m/>
    <m/>
    <m/>
    <m/>
    <m/>
    <m/>
    <m/>
    <n v="4.01"/>
    <n v="0.307"/>
    <n v="2.17"/>
    <n v="0.27900000000000003"/>
    <n v="0.76"/>
    <n v="5.8999999999999997E-2"/>
    <n v="1.6"/>
    <n v="0.09"/>
    <n v="43.618452000000005"/>
    <n v="3.3861692999999997"/>
    <n v="91.828320000000005"/>
    <n v="5.165343"/>
    <n v="48.971625654545463"/>
    <n v="3.8017446231818179"/>
    <n v="103.09815927272729"/>
    <n v="5.7992714590909094"/>
    <n v="2.4300000000000002"/>
    <n v="0.41899999999999998"/>
    <n v="0.34"/>
    <n v="0.14399999999999999"/>
    <n v="57.643616046919504"/>
    <n v="9.9393724788721283"/>
    <n v="8.0653619160298895"/>
    <n v="3.4159179879655994"/>
    <n v="64.718059834495989"/>
    <n v="11.159204555824617"/>
    <n v="9.05520178754265"/>
    <n v="3.8351442864886502"/>
    <n v="0.57620287995099628"/>
    <m/>
    <m/>
    <m/>
    <m/>
    <m/>
    <m/>
    <m/>
  </r>
  <r>
    <n v="2020"/>
    <n v="24"/>
    <x v="23"/>
    <s v="2"/>
    <n v="208"/>
    <n v="938"/>
    <x v="8"/>
    <s v="MES10"/>
    <x v="0"/>
    <n v="112"/>
    <x v="0"/>
    <n v="45"/>
    <x v="0"/>
    <n v="11"/>
    <n v="7.5"/>
    <n v="4.0000000000000001E-3"/>
    <n v="5.5"/>
    <n v="6.3"/>
    <n v="2.9"/>
    <n v="34"/>
    <n v="29"/>
    <n v="16"/>
    <n v="18.557796884361895"/>
    <n v="17.3"/>
    <n v="393"/>
    <n v="1683"/>
    <n v="274"/>
    <n v="13"/>
    <n v="11.731780861566312"/>
    <n v="1.4570064819999999"/>
    <m/>
    <m/>
    <n v="3.1"/>
    <n v="3.2"/>
    <n v="5.4469992090000003"/>
    <n v="1.48"/>
    <n v="0.8"/>
    <n v="2.7"/>
    <n v="1.568088191"/>
    <n v="2.06"/>
    <m/>
    <m/>
    <m/>
    <m/>
    <m/>
    <m/>
    <n v="0.28000000000000003"/>
    <n v="317.10000000000002"/>
    <n v="34"/>
    <n v="220.7"/>
    <n v="30.5"/>
    <n v="188.1172730483928"/>
    <n v="5775.78"/>
    <n v="6484.6257272727271"/>
    <n v="9.74"/>
    <n v="0"/>
    <n v="9.19"/>
    <n v="54.8"/>
    <n v="30.75"/>
    <n v="6"/>
    <n v="38.326504065040652"/>
    <n v="40.236183053714932"/>
    <n v="2414.1709832228958"/>
    <n v="2711.5529543380794"/>
    <n v="2.71"/>
    <m/>
    <m/>
    <m/>
    <m/>
    <m/>
    <m/>
    <m/>
    <m/>
    <m/>
    <m/>
    <m/>
    <m/>
    <n v="4.25"/>
    <n v="0.309"/>
    <n v="2.2599999999999998"/>
    <n v="0.30099999999999999"/>
    <n v="0.81"/>
    <n v="7.0000000000000007E-2"/>
    <n v="1.56"/>
    <n v="9.9000000000000005E-2"/>
    <n v="46.783818000000004"/>
    <n v="4.0430460000000004"/>
    <n v="90.102168000000006"/>
    <n v="5.7180222000000001"/>
    <n v="52.525468390909097"/>
    <n v="4.5392380090909095"/>
    <n v="101.16016134545455"/>
    <n v="6.4197794699999999"/>
    <n v="2.4900000000000002"/>
    <n v="0.40600000000000003"/>
    <n v="0.33"/>
    <n v="0.153"/>
    <n v="60.112857482250107"/>
    <n v="9.8015341918849579"/>
    <n v="7.9667642446355558"/>
    <n v="3.6936816043310303"/>
    <n v="67.490344536889893"/>
    <n v="11.004449751798111"/>
    <n v="8.9445034928408287"/>
    <n v="4.1469970739534752"/>
    <n v="0.60088530142111607"/>
    <n v="0.56087919224251326"/>
    <n v="4.4233989852906541"/>
    <n v="-2.0140271980243953E-2"/>
    <n v="-4.6193284358357692E-2"/>
    <n v="0.37699973399577047"/>
    <n v="-17.149731423810945"/>
    <n v="-4.3201866363636328E-2"/>
  </r>
  <r>
    <n v="2020"/>
    <n v="24"/>
    <x v="23"/>
    <s v="2"/>
    <n v="209"/>
    <n v="939"/>
    <x v="9"/>
    <s v="MAP_AS"/>
    <x v="0"/>
    <n v="112"/>
    <x v="0"/>
    <n v="45"/>
    <x v="2"/>
    <n v="45"/>
    <n v="7.5"/>
    <n v="4.0000000000000001E-3"/>
    <n v="5.5"/>
    <n v="6.3"/>
    <n v="2.9"/>
    <n v="34"/>
    <n v="29"/>
    <n v="16"/>
    <n v="18.557796884361895"/>
    <n v="17.3"/>
    <n v="393"/>
    <n v="1683"/>
    <n v="274"/>
    <n v="13"/>
    <n v="11.731780861566312"/>
    <n v="1.4570064819999999"/>
    <m/>
    <m/>
    <n v="3.1"/>
    <n v="3.2"/>
    <n v="5.4469992090000003"/>
    <n v="1.48"/>
    <n v="0.8"/>
    <n v="2.7"/>
    <n v="1.568088191"/>
    <n v="2.06"/>
    <m/>
    <m/>
    <m/>
    <m/>
    <m/>
    <m/>
    <n v="0.3"/>
    <n v="311.39999999999998"/>
    <n v="34"/>
    <n v="227.1"/>
    <n v="30.5"/>
    <n v="212.61715933669791"/>
    <n v="6528"/>
    <n v="7329.1636363636362"/>
    <n v="9.5"/>
    <n v="0"/>
    <n v="8.9700000000000006"/>
    <n v="55.2"/>
    <n v="30.75"/>
    <n v="6"/>
    <n v="37.382113821138212"/>
    <n v="39.339812961135387"/>
    <n v="2360.3887776681231"/>
    <n v="2651.1457589172414"/>
    <n v="2.65"/>
    <m/>
    <m/>
    <m/>
    <m/>
    <m/>
    <m/>
    <m/>
    <m/>
    <m/>
    <m/>
    <m/>
    <m/>
    <n v="4"/>
    <n v="0.27200000000000002"/>
    <n v="2.15"/>
    <n v="0.33"/>
    <n v="0.76"/>
    <n v="7.6999999999999999E-2"/>
    <n v="1.63"/>
    <n v="0.13100000000000001"/>
    <n v="49.6128"/>
    <n v="5.0265599999999999"/>
    <n v="106.40639999999999"/>
    <n v="8.5516799999999993"/>
    <n v="55.701643636363634"/>
    <n v="5.6434559999999996"/>
    <n v="119.46536727272726"/>
    <n v="9.6012043636363629"/>
    <n v="2.39"/>
    <n v="0.48"/>
    <n v="0.41"/>
    <n v="0.159"/>
    <n v="56.413291786268147"/>
    <n v="11.329866132806989"/>
    <n v="9.6775939884393036"/>
    <n v="3.753018156492316"/>
    <n v="63.336741232764695"/>
    <n v="12.720349703651483"/>
    <n v="10.86529870520231"/>
    <n v="4.2136158393345546"/>
    <n v="0.56390461639855249"/>
    <n v="0.6483358666489033"/>
    <n v="3.0810168648275873"/>
    <n v="4.2529015636699641E-2"/>
    <n v="9.7543613845641378E-2"/>
    <n v="9.3635907540767879E-2"/>
    <n v="-5.5345386907279641"/>
    <n v="6.0137874747474743E-2"/>
  </r>
  <r>
    <n v="2020"/>
    <n v="24"/>
    <x v="23"/>
    <s v="2"/>
    <n v="210"/>
    <n v="940"/>
    <x v="4"/>
    <s v="Check"/>
    <x v="1"/>
    <n v="0"/>
    <x v="3"/>
    <n v="0"/>
    <x v="1"/>
    <n v="0"/>
    <n v="7.5"/>
    <n v="4.0000000000000001E-3"/>
    <n v="5.5"/>
    <n v="6.3"/>
    <n v="2.9"/>
    <n v="34"/>
    <n v="29"/>
    <n v="16"/>
    <n v="18.557796884361895"/>
    <n v="17.3"/>
    <n v="393"/>
    <n v="1683"/>
    <n v="274"/>
    <n v="13"/>
    <n v="11.731780861566312"/>
    <n v="1.4570064819999999"/>
    <m/>
    <m/>
    <n v="3.1"/>
    <n v="3.2"/>
    <n v="5.4469992090000003"/>
    <n v="1.48"/>
    <n v="0.8"/>
    <n v="2.7"/>
    <n v="1.568088191"/>
    <n v="2.06"/>
    <m/>
    <m/>
    <m/>
    <m/>
    <m/>
    <m/>
    <n v="0.24"/>
    <n v="263.60000000000002"/>
    <n v="34"/>
    <n v="185.5"/>
    <n v="30.5"/>
    <n v="162.02090592334491"/>
    <n v="4974.54"/>
    <n v="5585.0517272727275"/>
    <n v="8.52"/>
    <n v="0"/>
    <n v="9.64"/>
    <n v="56.2"/>
    <n v="30.75"/>
    <n v="6"/>
    <n v="33.525853658536583"/>
    <n v="35.021920654166074"/>
    <n v="2101.3152392499646"/>
    <n v="2360.1590709939373"/>
    <n v="2.36"/>
    <m/>
    <m/>
    <m/>
    <m/>
    <m/>
    <m/>
    <m/>
    <m/>
    <m/>
    <m/>
    <m/>
    <m/>
    <n v="4.22"/>
    <n v="0.308"/>
    <n v="2.15"/>
    <n v="0.28999999999999998"/>
    <n v="0.55000000000000004"/>
    <n v="8.1000000000000003E-2"/>
    <n v="1.1299999999999999"/>
    <n v="7.3999999999999996E-2"/>
    <n v="27.359970000000004"/>
    <n v="4.0293774000000004"/>
    <n v="56.212301999999994"/>
    <n v="3.6811596"/>
    <n v="30.717784500000004"/>
    <n v="4.5238918990909101"/>
    <n v="63.111084518181812"/>
    <n v="4.1329382781818182"/>
    <n v="2.35"/>
    <n v="0.377"/>
    <n v="0.3"/>
    <n v="0.14099999999999999"/>
    <n v="49.380908122374166"/>
    <n v="7.9219584519723663"/>
    <n v="6.3039457177498939"/>
    <n v="2.9628544873424496"/>
    <n v="55.441292301029179"/>
    <n v="8.8941988074417022"/>
    <n v="7.0776117831101075"/>
    <n v="3.3264775380617504"/>
    <m/>
    <m/>
    <m/>
    <m/>
    <m/>
    <m/>
    <m/>
    <m/>
  </r>
  <r>
    <n v="2020"/>
    <n v="24"/>
    <x v="23"/>
    <s v="3"/>
    <n v="301"/>
    <n v="941"/>
    <x v="7"/>
    <s v="Urea"/>
    <x v="0"/>
    <n v="112"/>
    <x v="3"/>
    <n v="0"/>
    <x v="1"/>
    <n v="0"/>
    <n v="7.5"/>
    <n v="0"/>
    <n v="5.7"/>
    <n v="6.3"/>
    <n v="2.7"/>
    <n v="30"/>
    <n v="25"/>
    <n v="16"/>
    <n v="16.413604403834629"/>
    <n v="16.5"/>
    <n v="406"/>
    <n v="1886"/>
    <n v="343"/>
    <n v="16"/>
    <n v="13.360973656236514"/>
    <n v="1.570306805"/>
    <m/>
    <m/>
    <n v="2.7"/>
    <n v="3.1"/>
    <n v="1.379494327"/>
    <n v="1.44"/>
    <n v="0.6"/>
    <n v="2"/>
    <n v="0.89317955299999996"/>
    <n v="1.64"/>
    <m/>
    <m/>
    <m/>
    <m/>
    <m/>
    <m/>
    <n v="0.24"/>
    <n v="276.10000000000002"/>
    <n v="34"/>
    <n v="169.5"/>
    <n v="30.5"/>
    <n v="137.79429987608424"/>
    <n v="4230.71"/>
    <n v="4749.9335000000001"/>
    <n v="8.74"/>
    <n v="0"/>
    <n v="10.199999999999999"/>
    <n v="56.6"/>
    <n v="30.75"/>
    <n v="6"/>
    <n v="34.391544715447154"/>
    <n v="35.703592086094268"/>
    <n v="2142.2155251656559"/>
    <n v="2406.09752849288"/>
    <n v="2.41"/>
    <m/>
    <m/>
    <m/>
    <m/>
    <m/>
    <m/>
    <m/>
    <m/>
    <m/>
    <m/>
    <m/>
    <m/>
    <n v="3.84"/>
    <n v="0.26400000000000001"/>
    <n v="2.1"/>
    <n v="0.26300000000000001"/>
    <n v="0.95"/>
    <n v="0.10299999999999999"/>
    <n v="1.6"/>
    <n v="0.113"/>
    <n v="40.191744999999997"/>
    <n v="4.3576312999999995"/>
    <n v="67.691360000000003"/>
    <n v="4.7807022999999997"/>
    <n v="45.124368249999996"/>
    <n v="4.8924315049999993"/>
    <n v="75.998936"/>
    <n v="5.3674248550000003"/>
    <n v="2.5"/>
    <n v="0.43099999999999999"/>
    <n v="0.36"/>
    <n v="0.14399999999999999"/>
    <n v="53.555388129141399"/>
    <n v="9.2329489134639768"/>
    <n v="7.7119758905963609"/>
    <n v="3.0847903562385444"/>
    <n v="60.128094854081475"/>
    <n v="10.366083552843646"/>
    <n v="8.6584456589877323"/>
    <n v="3.4633782635950934"/>
    <n v="0.53533714560493428"/>
    <m/>
    <m/>
    <m/>
    <m/>
    <m/>
    <m/>
    <m/>
  </r>
  <r>
    <n v="2020"/>
    <n v="24"/>
    <x v="23"/>
    <s v="3"/>
    <n v="302"/>
    <n v="942"/>
    <x v="4"/>
    <s v="Check"/>
    <x v="1"/>
    <n v="0"/>
    <x v="3"/>
    <n v="0"/>
    <x v="1"/>
    <n v="0"/>
    <n v="7.5"/>
    <n v="0"/>
    <n v="5.7"/>
    <n v="6.3"/>
    <n v="2.7"/>
    <n v="30"/>
    <n v="25"/>
    <n v="16"/>
    <n v="16.413604403834629"/>
    <n v="16.5"/>
    <n v="406"/>
    <n v="1886"/>
    <n v="343"/>
    <n v="16"/>
    <n v="13.360973656236514"/>
    <n v="1.570306805"/>
    <m/>
    <m/>
    <n v="2.7"/>
    <n v="3.1"/>
    <n v="1.379494327"/>
    <n v="1.44"/>
    <n v="0.6"/>
    <n v="2"/>
    <n v="0.89317955299999996"/>
    <n v="1.64"/>
    <m/>
    <m/>
    <m/>
    <m/>
    <m/>
    <m/>
    <n v="0.2"/>
    <n v="237.7"/>
    <n v="34"/>
    <n v="165.6"/>
    <n v="30.5"/>
    <n v="132.64604810996565"/>
    <n v="4072.64"/>
    <n v="4572.4639999999999"/>
    <n v="9.11"/>
    <n v="0"/>
    <n v="10.3"/>
    <n v="56.9"/>
    <n v="30.75"/>
    <n v="6"/>
    <n v="35.847479674796745"/>
    <n v="37.173629211899055"/>
    <n v="2230.4177527139432"/>
    <n v="2505.1646667982518"/>
    <n v="2.5"/>
    <m/>
    <m/>
    <m/>
    <m/>
    <m/>
    <m/>
    <m/>
    <m/>
    <m/>
    <m/>
    <m/>
    <m/>
    <n v="3.99"/>
    <n v="0.30199999999999999"/>
    <n v="2.04"/>
    <n v="0.251"/>
    <n v="0.79"/>
    <n v="9.6000000000000002E-2"/>
    <n v="1.17"/>
    <n v="8.5000000000000006E-2"/>
    <n v="32.173856000000001"/>
    <n v="3.9097344000000001"/>
    <n v="47.64988799999999"/>
    <n v="3.4617439999999999"/>
    <n v="36.122465599999998"/>
    <n v="4.3895654400000002"/>
    <n v="53.497828799999986"/>
    <n v="3.8865943999999999"/>
    <n v="2.2000000000000002"/>
    <n v="0.44900000000000001"/>
    <n v="0.35"/>
    <n v="0.14299999999999999"/>
    <n v="49.069190559706755"/>
    <n v="10.014575709685605"/>
    <n v="7.8064621344988003"/>
    <n v="3.1894973863809386"/>
    <n v="55.091318492034404"/>
    <n v="11.243637274056111"/>
    <n v="8.7645279419145616"/>
    <n v="3.5809357019822357"/>
    <m/>
    <m/>
    <m/>
    <m/>
    <m/>
    <m/>
    <m/>
    <m/>
  </r>
  <r>
    <n v="2020"/>
    <n v="24"/>
    <x v="23"/>
    <s v="3"/>
    <n v="303"/>
    <n v="943"/>
    <x v="5"/>
    <s v="MAP_AS"/>
    <x v="0"/>
    <n v="112"/>
    <x v="0"/>
    <n v="45"/>
    <x v="0"/>
    <n v="11"/>
    <n v="7.5"/>
    <n v="0"/>
    <n v="5.7"/>
    <n v="6.3"/>
    <n v="2.7"/>
    <n v="30"/>
    <n v="25"/>
    <n v="16"/>
    <n v="16.413604403834629"/>
    <n v="16.5"/>
    <n v="406"/>
    <n v="1886"/>
    <n v="343"/>
    <n v="16"/>
    <n v="13.360973656236514"/>
    <n v="1.570306805"/>
    <m/>
    <m/>
    <n v="2.7"/>
    <n v="3.1"/>
    <n v="1.379494327"/>
    <n v="1.44"/>
    <n v="0.6"/>
    <n v="2"/>
    <n v="0.89317955299999996"/>
    <n v="1.64"/>
    <m/>
    <m/>
    <m/>
    <m/>
    <m/>
    <m/>
    <n v="0.3"/>
    <n v="329.3"/>
    <n v="34"/>
    <n v="221.5"/>
    <n v="30.5"/>
    <n v="194.03995936335929"/>
    <n v="5957.63"/>
    <n v="6688.7936818181815"/>
    <n v="10.6"/>
    <n v="0"/>
    <n v="9.76"/>
    <n v="56.7"/>
    <n v="30.75"/>
    <n v="6"/>
    <n v="41.710569105691057"/>
    <n v="43.514008741012262"/>
    <n v="2610.8405244607357"/>
    <n v="2932.4486072465807"/>
    <n v="2.93"/>
    <m/>
    <m/>
    <m/>
    <m/>
    <m/>
    <m/>
    <m/>
    <m/>
    <m/>
    <m/>
    <m/>
    <m/>
    <n v="3.99"/>
    <n v="0.27"/>
    <n v="1.94"/>
    <n v="0.27500000000000002"/>
    <n v="0.82"/>
    <n v="8.6999999999999994E-2"/>
    <n v="1.48"/>
    <n v="9.8000000000000004E-2"/>
    <n v="48.852565999999996"/>
    <n v="5.1831380999999999"/>
    <n v="88.172924000000009"/>
    <n v="5.8384773999999995"/>
    <n v="54.848108190909088"/>
    <n v="5.8192505031818182"/>
    <n v="98.994146490909088"/>
    <n v="6.5550178081818169"/>
    <n v="2.3199999999999998"/>
    <n v="0.39700000000000002"/>
    <n v="0.33"/>
    <n v="0.14499999999999999"/>
    <n v="60.571500167489063"/>
    <n v="10.365036882109122"/>
    <n v="8.6157737307204272"/>
    <n v="3.7857187604680664"/>
    <n v="68.005275188044536"/>
    <n v="11.637109590367968"/>
    <n v="9.6731641431270248"/>
    <n v="4.2503296992527835"/>
    <n v="0.605469872171987"/>
    <n v="0.59312485170071194"/>
    <n v="9.3321912721462361"/>
    <n v="2.2363557634439719E-2"/>
    <n v="5.1292563381742477E-2"/>
    <n v="0.38639360902298031"/>
    <n v="2.9316915678709847"/>
    <n v="-3.0907471983471154E-2"/>
  </r>
  <r>
    <n v="2020"/>
    <n v="24"/>
    <x v="23"/>
    <s v="3"/>
    <n v="304"/>
    <n v="944"/>
    <x v="6"/>
    <s v="MAP"/>
    <x v="0"/>
    <n v="112"/>
    <x v="0"/>
    <n v="45"/>
    <x v="1"/>
    <n v="0"/>
    <n v="7.5"/>
    <n v="0"/>
    <n v="5.7"/>
    <n v="6.3"/>
    <n v="2.7"/>
    <n v="30"/>
    <n v="25"/>
    <n v="16"/>
    <n v="16.413604403834629"/>
    <n v="16.5"/>
    <n v="406"/>
    <n v="1886"/>
    <n v="343"/>
    <n v="16"/>
    <n v="13.360973656236514"/>
    <n v="1.570306805"/>
    <m/>
    <m/>
    <n v="2.7"/>
    <n v="3.1"/>
    <n v="1.379494327"/>
    <n v="1.44"/>
    <n v="0.6"/>
    <n v="2"/>
    <n v="0.89317955299999996"/>
    <n v="1.64"/>
    <m/>
    <m/>
    <m/>
    <m/>
    <m/>
    <m/>
    <n v="0.34"/>
    <n v="371.8"/>
    <n v="34"/>
    <n v="244.3"/>
    <n v="30.5"/>
    <n v="215.19242155121373"/>
    <n v="6607.07"/>
    <n v="7417.9376818181818"/>
    <n v="10.52"/>
    <n v="0"/>
    <n v="10.1"/>
    <n v="57.5"/>
    <n v="30.75"/>
    <n v="6"/>
    <n v="41.395772357723573"/>
    <n v="43.022889421495364"/>
    <n v="2581.3733652897217"/>
    <n v="2899.3516298322284"/>
    <n v="2.9"/>
    <m/>
    <m/>
    <m/>
    <m/>
    <m/>
    <m/>
    <m/>
    <m/>
    <m/>
    <m/>
    <m/>
    <m/>
    <n v="4.03"/>
    <n v="0.29399999999999998"/>
    <n v="2.0499999999999998"/>
    <n v="0.27"/>
    <n v="0.97"/>
    <n v="8.5000000000000006E-2"/>
    <n v="1.56"/>
    <n v="9.2999999999999999E-2"/>
    <n v="64.088578999999996"/>
    <n v="5.6160095000000005"/>
    <n v="103.07029200000001"/>
    <n v="6.1445750999999991"/>
    <n v="71.953995513636357"/>
    <n v="6.3052470295454555"/>
    <n v="115.71982783636365"/>
    <n v="6.8986820440909087"/>
    <n v="2.34"/>
    <n v="0.33400000000000002"/>
    <n v="0.27"/>
    <n v="0.13300000000000001"/>
    <n v="60.404136747779482"/>
    <n v="8.6217870400676713"/>
    <n v="6.9697080862822487"/>
    <n v="3.43322657583533"/>
    <n v="67.817371712279694"/>
    <n v="9.6799154495305206"/>
    <n v="7.8250813514168884"/>
    <n v="3.8545771101423933"/>
    <n v="0.6037969152853716"/>
    <n v="0.49336979865089298"/>
    <n v="8.5967028851606297"/>
    <n v="-1.0329722687200515E-2"/>
    <n v="-2.3692024511927787E-2"/>
    <m/>
    <m/>
    <m/>
  </r>
  <r>
    <n v="2020"/>
    <n v="24"/>
    <x v="23"/>
    <s v="3"/>
    <n v="305"/>
    <n v="945"/>
    <x v="2"/>
    <s v="MAP"/>
    <x v="0"/>
    <n v="112"/>
    <x v="2"/>
    <n v="135"/>
    <x v="1"/>
    <n v="0"/>
    <n v="7.5"/>
    <n v="0"/>
    <n v="5.7"/>
    <n v="6.3"/>
    <n v="2.7"/>
    <n v="30"/>
    <n v="25"/>
    <n v="16"/>
    <n v="16.413604403834629"/>
    <n v="16.5"/>
    <n v="406"/>
    <n v="1886"/>
    <n v="343"/>
    <n v="16"/>
    <n v="13.360973656236514"/>
    <n v="1.570306805"/>
    <m/>
    <m/>
    <n v="2.7"/>
    <n v="3.1"/>
    <n v="1.379494327"/>
    <n v="1.44"/>
    <n v="0.6"/>
    <n v="2"/>
    <n v="0.89317955299999996"/>
    <n v="1.64"/>
    <m/>
    <m/>
    <m/>
    <m/>
    <m/>
    <m/>
    <n v="0.3"/>
    <n v="327.60000000000002"/>
    <n v="34"/>
    <n v="212.5"/>
    <n v="30.5"/>
    <n v="185.96730245231606"/>
    <n v="5709.77"/>
    <n v="6410.5145000000002"/>
    <n v="11.23"/>
    <n v="0"/>
    <n v="9.92"/>
    <n v="57"/>
    <n v="30.75"/>
    <n v="6"/>
    <n v="44.189593495934965"/>
    <n v="46.018480718078862"/>
    <n v="2761.1088430847317"/>
    <n v="3101.2272505738051"/>
    <n v="3.1"/>
    <m/>
    <m/>
    <m/>
    <m/>
    <m/>
    <m/>
    <m/>
    <m/>
    <m/>
    <m/>
    <m/>
    <m/>
    <n v="4.0199999999999996"/>
    <n v="0.311"/>
    <n v="2.1"/>
    <n v="0.26700000000000002"/>
    <n v="0.98"/>
    <n v="9.1999999999999998E-2"/>
    <n v="1.69"/>
    <n v="0.11600000000000001"/>
    <n v="55.955746000000005"/>
    <n v="5.2529884000000004"/>
    <n v="96.495113000000003"/>
    <n v="6.6233332000000003"/>
    <n v="62.823042100000002"/>
    <n v="5.8976733400000008"/>
    <n v="108.33769505000001"/>
    <n v="7.4361968200000002"/>
    <n v="2.34"/>
    <n v="0.38600000000000001"/>
    <n v="0.3"/>
    <n v="0.14199999999999999"/>
    <n v="64.609946928182708"/>
    <n v="10.657880134307065"/>
    <n v="8.2833265292541949"/>
    <n v="3.9207745571803185"/>
    <n v="72.539349505732403"/>
    <n v="11.965892696244749"/>
    <n v="9.2999166032990281"/>
    <n v="4.4019605255615399"/>
    <n v="0.64583799640878714"/>
    <n v="0.20329413347340722"/>
    <n v="4.3609425968430013"/>
    <n v="1.0470859527738881E-2"/>
    <n v="2.4015732861786425E-2"/>
    <m/>
    <m/>
    <m/>
  </r>
  <r>
    <n v="2020"/>
    <n v="24"/>
    <x v="23"/>
    <s v="3"/>
    <n v="306"/>
    <n v="946"/>
    <x v="0"/>
    <s v="MAP_ES"/>
    <x v="0"/>
    <n v="112"/>
    <x v="0"/>
    <n v="45"/>
    <x v="0"/>
    <n v="11"/>
    <n v="7.5"/>
    <n v="0"/>
    <n v="5.7"/>
    <n v="6.3"/>
    <n v="2.7"/>
    <n v="30"/>
    <n v="25"/>
    <n v="16"/>
    <n v="16.413604403834629"/>
    <n v="16.5"/>
    <n v="406"/>
    <n v="1886"/>
    <n v="343"/>
    <n v="16"/>
    <n v="13.360973656236514"/>
    <n v="1.570306805"/>
    <m/>
    <m/>
    <n v="2.7"/>
    <n v="3.1"/>
    <n v="1.379494327"/>
    <n v="1.44"/>
    <n v="0.6"/>
    <n v="2"/>
    <n v="0.89317955299999996"/>
    <n v="1.64"/>
    <m/>
    <m/>
    <m/>
    <m/>
    <m/>
    <m/>
    <n v="0.3"/>
    <n v="339.1"/>
    <n v="34"/>
    <n v="214.1"/>
    <n v="30.5"/>
    <n v="180.53097345132741"/>
    <n v="5542.86"/>
    <n v="6223.1200909090903"/>
    <n v="10.130000000000001"/>
    <n v="0"/>
    <n v="10"/>
    <n v="56.8"/>
    <n v="30.75"/>
    <n v="6"/>
    <n v="39.861138211382119"/>
    <n v="41.474016636120126"/>
    <n v="2488.4409981672075"/>
    <n v="2794.9716847596223"/>
    <n v="2.79"/>
    <m/>
    <m/>
    <m/>
    <m/>
    <m/>
    <m/>
    <m/>
    <m/>
    <m/>
    <m/>
    <m/>
    <m/>
    <n v="3.74"/>
    <n v="0.29899999999999999"/>
    <n v="2.0699999999999998"/>
    <n v="0.25800000000000001"/>
    <n v="1.04"/>
    <n v="9.1999999999999998E-2"/>
    <n v="1.72"/>
    <n v="0.11700000000000001"/>
    <n v="57.645743999999993"/>
    <n v="5.0994311999999997"/>
    <n v="95.337191999999988"/>
    <n v="6.4851462"/>
    <n v="64.720448945454535"/>
    <n v="5.725270483636363"/>
    <n v="107.03766556363635"/>
    <n v="7.2810505063636359"/>
    <n v="2.35"/>
    <n v="0.40799999999999997"/>
    <n v="0.33"/>
    <n v="0.14899999999999999"/>
    <n v="58.478363456929372"/>
    <n v="10.152839272522206"/>
    <n v="8.2118552939517837"/>
    <n v="3.7077770872691391"/>
    <n v="65.655253517552524"/>
    <n v="11.398869546877204"/>
    <n v="9.2196738982095034"/>
    <n v="4.1628224570703516"/>
    <n v="0.58454697587460769"/>
    <n v="0.58098213796519893"/>
    <n v="6.2771485502138296"/>
    <n v="1.498088956696814E-2"/>
    <n v="3.4359838456348941E-2"/>
    <n v="0.37843840518821376"/>
    <n v="-9.5662104763979521"/>
    <n v="3.5095500578512399E-2"/>
  </r>
  <r>
    <n v="2020"/>
    <n v="24"/>
    <x v="23"/>
    <s v="3"/>
    <n v="307"/>
    <n v="947"/>
    <x v="8"/>
    <s v="MES10"/>
    <x v="0"/>
    <n v="112"/>
    <x v="0"/>
    <n v="45"/>
    <x v="0"/>
    <n v="11"/>
    <n v="7.5"/>
    <n v="0"/>
    <n v="5.7"/>
    <n v="6.3"/>
    <n v="2.7"/>
    <n v="30"/>
    <n v="25"/>
    <n v="16"/>
    <n v="16.413604403834629"/>
    <n v="16.5"/>
    <n v="406"/>
    <n v="1886"/>
    <n v="343"/>
    <n v="16"/>
    <n v="13.360973656236514"/>
    <n v="1.570306805"/>
    <m/>
    <m/>
    <n v="2.7"/>
    <n v="3.1"/>
    <n v="1.379494327"/>
    <n v="1.44"/>
    <n v="0.6"/>
    <n v="2"/>
    <n v="0.89317955299999996"/>
    <n v="1.64"/>
    <m/>
    <m/>
    <m/>
    <m/>
    <m/>
    <m/>
    <n v="0.24"/>
    <n v="268.8"/>
    <n v="34"/>
    <n v="186.9"/>
    <n v="30.5"/>
    <n v="159.86371379897784"/>
    <n v="4908.3100000000004"/>
    <n v="5510.6935000000012"/>
    <n v="9.2799999999999994"/>
    <n v="0"/>
    <n v="9.57"/>
    <n v="55.9"/>
    <n v="30.75"/>
    <n v="6"/>
    <n v="36.516422764227642"/>
    <n v="38.175492607735329"/>
    <n v="2290.5295564641197"/>
    <n v="2572.6811518285635"/>
    <n v="2.57"/>
    <m/>
    <m/>
    <m/>
    <m/>
    <m/>
    <m/>
    <m/>
    <m/>
    <m/>
    <m/>
    <m/>
    <m/>
    <n v="3.99"/>
    <n v="0.30299999999999999"/>
    <n v="2.08"/>
    <n v="0.27600000000000002"/>
    <n v="0.94"/>
    <n v="9.0999999999999998E-2"/>
    <n v="1.74"/>
    <n v="0.106"/>
    <n v="46.138113999999995"/>
    <n v="4.4665621"/>
    <n v="85.404594000000003"/>
    <n v="5.2028086"/>
    <n v="51.800518899999993"/>
    <n v="5.0147310850000002"/>
    <n v="95.886066900000003"/>
    <n v="5.8413351099999993"/>
    <n v="2.33"/>
    <n v="0.42099999999999999"/>
    <n v="0.34"/>
    <n v="0.14000000000000001"/>
    <n v="53.369338665613988"/>
    <n v="9.6431294327139447"/>
    <n v="7.7878004919780075"/>
    <n v="3.2067413790497681"/>
    <n v="59.919212047302985"/>
    <n v="10.82660440854702"/>
    <n v="8.7435760069025825"/>
    <n v="3.6002960028422399"/>
    <n v="0.53347740390152398"/>
    <n v="0.55181469972207031"/>
    <n v="1.3373589295236343"/>
    <n v="-1.3525877921177296E-2"/>
    <n v="-3.1022655782516735E-2"/>
    <n v="0.32729963662202183"/>
    <n v="-29.774440742857845"/>
    <n v="-9.5787717272727294E-2"/>
  </r>
  <r>
    <n v="2020"/>
    <n v="24"/>
    <x v="23"/>
    <s v="3"/>
    <n v="308"/>
    <n v="948"/>
    <x v="3"/>
    <s v="MESZ"/>
    <x v="0"/>
    <n v="112"/>
    <x v="0"/>
    <n v="45"/>
    <x v="0"/>
    <n v="11"/>
    <n v="7.5"/>
    <n v="0"/>
    <n v="5.7"/>
    <n v="6.3"/>
    <n v="2.7"/>
    <n v="30"/>
    <n v="25"/>
    <n v="16"/>
    <n v="16.413604403834629"/>
    <n v="16.5"/>
    <n v="406"/>
    <n v="1886"/>
    <n v="343"/>
    <n v="16"/>
    <n v="13.360973656236514"/>
    <n v="1.570306805"/>
    <m/>
    <m/>
    <n v="2.7"/>
    <n v="3.1"/>
    <n v="1.379494327"/>
    <n v="1.44"/>
    <n v="0.6"/>
    <n v="2"/>
    <n v="0.89317955299999996"/>
    <n v="1.64"/>
    <m/>
    <m/>
    <m/>
    <m/>
    <m/>
    <m/>
    <n v="0.22"/>
    <n v="225"/>
    <n v="34"/>
    <n v="173.8"/>
    <n v="30.5"/>
    <n v="165.05759162303664"/>
    <n v="5067.78"/>
    <n v="5689.734818181817"/>
    <n v="9.77"/>
    <n v="0"/>
    <n v="9.74"/>
    <n v="56.6"/>
    <n v="30.75"/>
    <n v="6"/>
    <n v="38.444552845528456"/>
    <n v="40.115668668640453"/>
    <n v="2406.9401201184273"/>
    <n v="2703.4313803693785"/>
    <n v="2.7"/>
    <m/>
    <m/>
    <m/>
    <m/>
    <m/>
    <m/>
    <m/>
    <m/>
    <m/>
    <m/>
    <m/>
    <m/>
    <n v="3.9"/>
    <n v="0.29099999999999998"/>
    <n v="2.09"/>
    <n v="0.26800000000000002"/>
    <n v="0.87"/>
    <n v="7.4999999999999997E-2"/>
    <n v="1.38"/>
    <n v="9.4E-2"/>
    <n v="44.089685999999993"/>
    <n v="3.8008349999999997"/>
    <n v="69.935363999999993"/>
    <n v="4.7637131999999998"/>
    <n v="49.500692918181805"/>
    <n v="4.2673011136363632"/>
    <n v="78.518340490909083"/>
    <n v="5.3483507290909085"/>
    <n v="2.25"/>
    <n v="0.34699999999999998"/>
    <n v="0.28000000000000003"/>
    <n v="0.13900000000000001"/>
    <n v="54.156152702664613"/>
    <n v="8.3520822168109419"/>
    <n v="6.7394323363315971"/>
    <n v="3.3456467669646144"/>
    <n v="60.802589625264361"/>
    <n v="9.3771104888741021"/>
    <n v="7.5665444866995655"/>
    <n v="3.7562488701829988"/>
    <n v="0.54134236007924563"/>
    <n v="0.47793631441764023"/>
    <n v="4.2429195637639676"/>
    <n v="-6.2346408833100733E-2"/>
    <n v="-0.14299635053463472"/>
    <n v="0.34147717001663624"/>
    <n v="-17.888056330056482"/>
    <n v="-0.14060447917355373"/>
  </r>
  <r>
    <n v="2020"/>
    <n v="24"/>
    <x v="23"/>
    <s v="3"/>
    <n v="309"/>
    <n v="949"/>
    <x v="1"/>
    <s v="MAP"/>
    <x v="0"/>
    <n v="112"/>
    <x v="1"/>
    <n v="90"/>
    <x v="1"/>
    <n v="0"/>
    <n v="7.5"/>
    <n v="0"/>
    <n v="5.7"/>
    <n v="6.3"/>
    <n v="2.7"/>
    <n v="30"/>
    <n v="25"/>
    <n v="16"/>
    <n v="16.413604403834629"/>
    <n v="16.5"/>
    <n v="406"/>
    <n v="1886"/>
    <n v="343"/>
    <n v="16"/>
    <n v="13.360973656236514"/>
    <n v="1.570306805"/>
    <m/>
    <m/>
    <n v="2.7"/>
    <n v="3.1"/>
    <n v="1.379494327"/>
    <n v="1.44"/>
    <n v="0.6"/>
    <n v="2"/>
    <n v="0.89317955299999996"/>
    <n v="1.64"/>
    <m/>
    <m/>
    <m/>
    <m/>
    <m/>
    <m/>
    <n v="0.32"/>
    <n v="343.3"/>
    <n v="34"/>
    <n v="239.8"/>
    <n v="30.5"/>
    <n v="216.54057549304883"/>
    <n v="6648.46"/>
    <n v="7464.4073636363646"/>
    <n v="9.19"/>
    <n v="0"/>
    <n v="10"/>
    <n v="56.7"/>
    <n v="30.75"/>
    <n v="6"/>
    <n v="36.162276422764222"/>
    <n v="37.62548991963908"/>
    <n v="2257.5293951783447"/>
    <n v="2535.6159706753137"/>
    <n v="2.5299999999999998"/>
    <m/>
    <m/>
    <m/>
    <m/>
    <m/>
    <m/>
    <m/>
    <m/>
    <m/>
    <m/>
    <m/>
    <m/>
    <n v="3.93"/>
    <n v="0.315"/>
    <n v="2.1"/>
    <n v="0.26400000000000001"/>
    <n v="0.95"/>
    <n v="9.2999999999999999E-2"/>
    <n v="1.85"/>
    <n v="0.11700000000000001"/>
    <n v="63.16037"/>
    <n v="6.1830677999999999"/>
    <n v="122.99651000000001"/>
    <n v="7.7786982"/>
    <n v="70.911869954545452"/>
    <n v="6.9418988481818173"/>
    <n v="138.09153622727274"/>
    <n v="8.7333566154545448"/>
    <n v="2.2999999999999998"/>
    <n v="0.42599999999999999"/>
    <n v="0.34"/>
    <n v="0.14399999999999999"/>
    <n v="51.923176089101929"/>
    <n v="9.6170752234597483"/>
    <n v="7.6755999436063727"/>
    <n v="3.250842329056816"/>
    <n v="58.295565881855353"/>
    <n v="10.79735263724799"/>
    <n v="8.6176053912307911"/>
    <n v="3.649809342168334"/>
    <n v="0.51902163067617069"/>
    <n v="0.27516189187686008"/>
    <n v="0.25684411861459722"/>
    <n v="1.432501650477565E-2"/>
    <n v="3.2855542442145988E-2"/>
    <m/>
    <m/>
    <m/>
  </r>
  <r>
    <n v="2020"/>
    <n v="24"/>
    <x v="23"/>
    <s v="3"/>
    <n v="310"/>
    <n v="950"/>
    <x v="9"/>
    <s v="MAP_AS"/>
    <x v="0"/>
    <n v="112"/>
    <x v="0"/>
    <n v="45"/>
    <x v="2"/>
    <n v="45"/>
    <n v="7.5"/>
    <n v="0"/>
    <n v="5.7"/>
    <n v="6.3"/>
    <n v="2.7"/>
    <n v="30"/>
    <n v="25"/>
    <n v="16"/>
    <n v="16.413604403834629"/>
    <n v="16.5"/>
    <n v="406"/>
    <n v="1886"/>
    <n v="343"/>
    <n v="16"/>
    <n v="13.360973656236514"/>
    <n v="1.570306805"/>
    <m/>
    <m/>
    <n v="2.7"/>
    <n v="3.1"/>
    <n v="1.379494327"/>
    <n v="1.44"/>
    <n v="0.6"/>
    <n v="2"/>
    <n v="0.89317955299999996"/>
    <n v="1.64"/>
    <m/>
    <m/>
    <m/>
    <m/>
    <m/>
    <m/>
    <n v="0.36"/>
    <n v="350.6"/>
    <n v="34"/>
    <n v="208.8"/>
    <n v="30.5"/>
    <n v="202.74162981680351"/>
    <n v="6224.79"/>
    <n v="6988.7415000000001"/>
    <n v="9.59"/>
    <n v="0"/>
    <n v="9.73"/>
    <n v="56.1"/>
    <n v="30.75"/>
    <n v="6"/>
    <n v="37.736260162601624"/>
    <n v="39.380950345410959"/>
    <n v="2362.8570207246576"/>
    <n v="2653.9180446411947"/>
    <n v="2.65"/>
    <m/>
    <m/>
    <m/>
    <m/>
    <m/>
    <m/>
    <m/>
    <m/>
    <m/>
    <m/>
    <m/>
    <m/>
    <n v="3.9"/>
    <n v="0.27700000000000002"/>
    <n v="2.15"/>
    <n v="0.33100000000000002"/>
    <n v="1.05"/>
    <n v="9.2999999999999999E-2"/>
    <n v="1.7"/>
    <n v="0.121"/>
    <n v="65.360295000000008"/>
    <n v="5.7890546999999994"/>
    <n v="105.82143000000001"/>
    <n v="7.5319958999999992"/>
    <n v="73.381785750000006"/>
    <n v="6.4995295949999994"/>
    <n v="118.80860550000001"/>
    <n v="8.4563772149999998"/>
    <n v="2.38"/>
    <n v="0.39400000000000002"/>
    <n v="0.32"/>
    <n v="0.16600000000000001"/>
    <n v="56.235997093246844"/>
    <n v="9.3096566616551506"/>
    <n v="7.5611424663189046"/>
    <n v="3.9223426544029314"/>
    <n v="63.137687645599868"/>
    <n v="10.452205433767375"/>
    <n v="8.4891008599125879"/>
    <n v="4.4037210710796542"/>
    <n v="0.56213238697013246"/>
    <n v="0.53273218316857163"/>
    <n v="3.1426232142487707"/>
    <n v="1.1149667305941651E-2"/>
    <n v="2.5572631435645986E-2"/>
    <n v="9.7860468246214541E-2"/>
    <n v="-5.4729323413067812"/>
    <n v="3.4697271444444448E-2"/>
  </r>
  <r>
    <n v="2020"/>
    <n v="24"/>
    <x v="23"/>
    <s v="4"/>
    <n v="401"/>
    <n v="951"/>
    <x v="7"/>
    <s v="Urea"/>
    <x v="0"/>
    <n v="112"/>
    <x v="3"/>
    <n v="0"/>
    <x v="1"/>
    <n v="0"/>
    <n v="7.5"/>
    <n v="0"/>
    <n v="5.5"/>
    <n v="6.2"/>
    <n v="2.9"/>
    <n v="43"/>
    <n v="35"/>
    <n v="20"/>
    <n v="20.761400239664468"/>
    <n v="21.6"/>
    <n v="430"/>
    <n v="1929"/>
    <n v="374"/>
    <n v="20"/>
    <n v="13.909890067674951"/>
    <n v="1.7990207949999999"/>
    <m/>
    <m/>
    <n v="2.4"/>
    <n v="3.7"/>
    <n v="1.672726291"/>
    <n v="2.04"/>
    <n v="0.6"/>
    <n v="2.4"/>
    <n v="0.94415392200000003"/>
    <n v="2.4"/>
    <m/>
    <m/>
    <m/>
    <m/>
    <m/>
    <m/>
    <n v="0.28000000000000003"/>
    <n v="291.5"/>
    <n v="34"/>
    <n v="194.4"/>
    <n v="30.5"/>
    <n v="178.22135922330102"/>
    <n v="5471.95"/>
    <n v="6143.5074999999997"/>
    <n v="9.99"/>
    <n v="0"/>
    <n v="10.199999999999999"/>
    <n v="57.3"/>
    <n v="31"/>
    <n v="6"/>
    <n v="38.993225806451612"/>
    <n v="40.480828640686184"/>
    <n v="2428.8497184411708"/>
    <n v="2728.0398428491512"/>
    <n v="2.73"/>
    <m/>
    <m/>
    <m/>
    <m/>
    <m/>
    <m/>
    <m/>
    <m/>
    <m/>
    <m/>
    <m/>
    <m/>
    <n v="4.03"/>
    <n v="0.29399999999999998"/>
    <n v="2"/>
    <n v="0.26200000000000001"/>
    <n v="0.93"/>
    <n v="8.8999999999999996E-2"/>
    <n v="1.36"/>
    <n v="9.5000000000000001E-2"/>
    <n v="50.889135000000003"/>
    <n v="4.8700354999999993"/>
    <n v="74.418520000000001"/>
    <n v="5.1983524999999995"/>
    <n v="57.134619750000006"/>
    <n v="5.4677216749999991"/>
    <n v="83.551702000000006"/>
    <n v="5.8363321249999993"/>
    <n v="2.33"/>
    <n v="0.51600000000000001"/>
    <n v="0.45"/>
    <n v="0.13300000000000001"/>
    <n v="56.592198439679279"/>
    <n v="12.532864547156443"/>
    <n v="10.92982373298527"/>
    <n v="3.2303701255267572"/>
    <n v="63.537604611821735"/>
    <n v="14.070988832489279"/>
    <n v="12.271211191124371"/>
    <n v="3.6268246409323135"/>
    <n v="0.5656929589073566"/>
    <m/>
    <m/>
    <m/>
    <m/>
    <m/>
    <m/>
    <m/>
  </r>
  <r>
    <n v="2020"/>
    <n v="24"/>
    <x v="23"/>
    <s v="4"/>
    <n v="402"/>
    <n v="952"/>
    <x v="6"/>
    <s v="MAP"/>
    <x v="0"/>
    <n v="112"/>
    <x v="0"/>
    <n v="45"/>
    <x v="1"/>
    <n v="0"/>
    <n v="7.5"/>
    <n v="0"/>
    <n v="5.5"/>
    <n v="6.2"/>
    <n v="2.9"/>
    <n v="43"/>
    <n v="35"/>
    <n v="20"/>
    <n v="20.761400239664468"/>
    <n v="21.6"/>
    <n v="430"/>
    <n v="1929"/>
    <n v="374"/>
    <n v="20"/>
    <n v="13.909890067674951"/>
    <n v="1.7990207949999999"/>
    <m/>
    <m/>
    <n v="2.4"/>
    <n v="3.7"/>
    <n v="1.672726291"/>
    <n v="2.04"/>
    <n v="0.6"/>
    <n v="2.4"/>
    <n v="0.94415392200000003"/>
    <n v="2.4"/>
    <m/>
    <m/>
    <m/>
    <m/>
    <m/>
    <m/>
    <n v="0.3"/>
    <n v="296.10000000000002"/>
    <n v="34"/>
    <n v="187.9"/>
    <n v="30.5"/>
    <n v="180.16024418161007"/>
    <n v="5531.48"/>
    <n v="6210.3434545454547"/>
    <n v="9.98"/>
    <n v="0"/>
    <n v="9.92"/>
    <n v="57.3"/>
    <n v="31"/>
    <n v="6"/>
    <n v="38.954193548387103"/>
    <n v="40.566401790042889"/>
    <n v="2433.9841074025735"/>
    <n v="2733.806695178072"/>
    <n v="2.73"/>
    <m/>
    <m/>
    <m/>
    <m/>
    <m/>
    <m/>
    <m/>
    <m/>
    <m/>
    <m/>
    <m/>
    <m/>
    <n v="4.04"/>
    <n v="0.32300000000000001"/>
    <n v="2.1"/>
    <n v="0.251"/>
    <n v="0.82"/>
    <n v="8.7999999999999995E-2"/>
    <n v="1.43"/>
    <n v="9.7000000000000003E-2"/>
    <n v="45.358135999999988"/>
    <n v="4.8677023999999989"/>
    <n v="79.100163999999992"/>
    <n v="5.3655356000000003"/>
    <n v="50.924816327272715"/>
    <n v="5.4651022399999993"/>
    <n v="88.807911399999981"/>
    <n v="6.0240331509090916"/>
    <n v="2.14"/>
    <n v="0.42499999999999999"/>
    <n v="0.37"/>
    <n v="0.126"/>
    <n v="52.087259898415077"/>
    <n v="10.344432456460938"/>
    <n v="9.0057411973895221"/>
    <n v="3.0668199753272427"/>
    <n v="58.479787249584206"/>
    <n v="11.613976439753872"/>
    <n v="10.110991253432783"/>
    <n v="3.4432024268446768"/>
    <n v="0.52066180473122325"/>
    <n v="0.59194579203638487"/>
    <n v="4.9179265595127113"/>
    <n v="1.3979526216752684E-2"/>
    <n v="3.206313352466212E-2"/>
    <m/>
    <m/>
    <m/>
  </r>
  <r>
    <n v="2020"/>
    <n v="24"/>
    <x v="23"/>
    <s v="4"/>
    <n v="403"/>
    <n v="953"/>
    <x v="8"/>
    <s v="MES10"/>
    <x v="0"/>
    <n v="112"/>
    <x v="0"/>
    <n v="45"/>
    <x v="0"/>
    <n v="11"/>
    <n v="7.5"/>
    <n v="0"/>
    <n v="5.5"/>
    <n v="6.2"/>
    <n v="2.9"/>
    <n v="43"/>
    <n v="35"/>
    <n v="20"/>
    <n v="20.761400239664468"/>
    <n v="21.6"/>
    <n v="430"/>
    <n v="1929"/>
    <n v="374"/>
    <n v="20"/>
    <n v="13.909890067674951"/>
    <n v="1.7990207949999999"/>
    <m/>
    <m/>
    <n v="2.4"/>
    <n v="3.7"/>
    <n v="1.672726291"/>
    <n v="2.04"/>
    <n v="0.6"/>
    <n v="2.4"/>
    <n v="0.94415392200000003"/>
    <n v="2.4"/>
    <m/>
    <m/>
    <m/>
    <m/>
    <m/>
    <m/>
    <n v="0.34"/>
    <n v="326.89999999999998"/>
    <n v="34"/>
    <n v="199.1"/>
    <n v="30.5"/>
    <n v="195.71184704677367"/>
    <n v="6008.96"/>
    <n v="6746.4232727272729"/>
    <n v="10.8"/>
    <n v="0"/>
    <n v="9.74"/>
    <n v="56.8"/>
    <n v="31"/>
    <n v="6"/>
    <n v="42.154838709677421"/>
    <n v="43.987234010814845"/>
    <n v="2639.2340406488906"/>
    <n v="2964.3396883833675"/>
    <n v="2.96"/>
    <m/>
    <m/>
    <m/>
    <m/>
    <m/>
    <m/>
    <m/>
    <m/>
    <m/>
    <m/>
    <m/>
    <m/>
    <n v="4.0999999999999996"/>
    <n v="0.29699999999999999"/>
    <n v="2.0699999999999998"/>
    <n v="0.26900000000000002"/>
    <n v="0.77"/>
    <n v="7.8E-2"/>
    <n v="1.49"/>
    <n v="9.7000000000000003E-2"/>
    <n v="46.268992000000004"/>
    <n v="4.6869888"/>
    <n v="89.533504000000008"/>
    <n v="5.8286912000000006"/>
    <n v="51.947459200000004"/>
    <n v="5.2622101527272722"/>
    <n v="100.52170676363637"/>
    <n v="6.5440305745454559"/>
    <n v="2.19"/>
    <n v="0.34399999999999997"/>
    <n v="0.31"/>
    <n v="0.13200000000000001"/>
    <n v="57.799225490210702"/>
    <n v="9.0789650998321836"/>
    <n v="8.18162552601156"/>
    <n v="3.4837889336565357"/>
    <n v="64.892766800372925"/>
    <n v="10.19320172572068"/>
    <n v="9.1857341132947958"/>
    <n v="3.9113448482416562"/>
    <n v="0.57775834464111875"/>
    <n v="0.51953117868097243"/>
    <n v="10.040881964074833"/>
    <n v="-2.2101958256712153E-2"/>
    <n v="-5.0692564808972829E-2"/>
    <n v="0.35557680438560513"/>
    <n v="5.8308807621243348"/>
    <n v="-3.1906311404958518E-2"/>
  </r>
  <r>
    <n v="2020"/>
    <n v="24"/>
    <x v="23"/>
    <s v="4"/>
    <n v="404"/>
    <n v="954"/>
    <x v="1"/>
    <s v="MAP"/>
    <x v="0"/>
    <n v="112"/>
    <x v="1"/>
    <n v="90"/>
    <x v="1"/>
    <n v="0"/>
    <n v="7.5"/>
    <n v="0"/>
    <n v="5.5"/>
    <n v="6.2"/>
    <n v="2.9"/>
    <n v="43"/>
    <n v="35"/>
    <n v="20"/>
    <n v="20.761400239664468"/>
    <n v="21.6"/>
    <n v="430"/>
    <n v="1929"/>
    <n v="374"/>
    <n v="20"/>
    <n v="13.909890067674951"/>
    <n v="1.7990207949999999"/>
    <m/>
    <m/>
    <n v="2.4"/>
    <n v="3.7"/>
    <n v="1.672726291"/>
    <n v="2.04"/>
    <n v="0.6"/>
    <n v="2.4"/>
    <n v="0.94415392200000003"/>
    <n v="2.4"/>
    <m/>
    <m/>
    <m/>
    <m/>
    <m/>
    <m/>
    <n v="0.26"/>
    <n v="296"/>
    <n v="34"/>
    <n v="186.9"/>
    <n v="30.5"/>
    <n v="155.20610687022904"/>
    <n v="4765.3100000000004"/>
    <n v="5350.143500000001"/>
    <n v="10.58"/>
    <n v="0"/>
    <n v="9.5299999999999994"/>
    <n v="56.3"/>
    <n v="31"/>
    <n v="6"/>
    <n v="41.296129032258058"/>
    <n v="43.191454260674988"/>
    <n v="2591.4872556404994"/>
    <n v="2910.7113675853066"/>
    <n v="2.91"/>
    <m/>
    <m/>
    <m/>
    <m/>
    <m/>
    <m/>
    <m/>
    <m/>
    <m/>
    <m/>
    <m/>
    <m/>
    <n v="4.1100000000000003"/>
    <n v="0.30399999999999999"/>
    <n v="2.02"/>
    <n v="0.249"/>
    <n v="0.89"/>
    <n v="8.7999999999999995E-2"/>
    <n v="1.53"/>
    <n v="0.107"/>
    <n v="42.411259000000001"/>
    <n v="4.1934728000000003"/>
    <n v="72.909243000000018"/>
    <n v="5.0988817000000006"/>
    <n v="47.616277150000002"/>
    <n v="4.7081262800000001"/>
    <n v="81.857195550000014"/>
    <n v="5.7246535450000007"/>
    <n v="2.23"/>
    <n v="0.47199999999999998"/>
    <n v="0.39"/>
    <n v="0.13900000000000001"/>
    <n v="57.790165800783136"/>
    <n v="12.231819846623155"/>
    <n v="10.106800296997948"/>
    <n v="3.6021672853402946"/>
    <n v="64.882595239970158"/>
    <n v="13.732997736890542"/>
    <n v="11.347180333447694"/>
    <n v="4.0442514521775124"/>
    <n v="0.57766778441090394"/>
    <n v="0.34997445812667027"/>
    <n v="4.4245707509478507"/>
    <n v="2.2123600187672683E-2"/>
    <n v="5.074220226530432E-2"/>
    <m/>
    <m/>
    <m/>
  </r>
  <r>
    <n v="2020"/>
    <n v="24"/>
    <x v="23"/>
    <s v="4"/>
    <n v="405"/>
    <n v="955"/>
    <x v="5"/>
    <s v="MAP_AS"/>
    <x v="0"/>
    <n v="112"/>
    <x v="0"/>
    <n v="45"/>
    <x v="0"/>
    <n v="11"/>
    <n v="7.5"/>
    <n v="0"/>
    <n v="5.5"/>
    <n v="6.2"/>
    <n v="2.9"/>
    <n v="43"/>
    <n v="35"/>
    <n v="20"/>
    <n v="20.761400239664468"/>
    <n v="21.6"/>
    <n v="430"/>
    <n v="1929"/>
    <n v="374"/>
    <n v="20"/>
    <n v="13.909890067674951"/>
    <n v="1.7990207949999999"/>
    <m/>
    <m/>
    <n v="2.4"/>
    <n v="3.7"/>
    <n v="1.672726291"/>
    <n v="2.04"/>
    <n v="0.6"/>
    <n v="2.4"/>
    <n v="0.94415392200000003"/>
    <n v="2.4"/>
    <m/>
    <m/>
    <m/>
    <m/>
    <m/>
    <m/>
    <n v="0.28000000000000003"/>
    <n v="341.1"/>
    <n v="34"/>
    <n v="234.8"/>
    <n v="30.5"/>
    <n v="186.2715727775969"/>
    <n v="5719.11"/>
    <n v="6421.0007727272723"/>
    <n v="10.6"/>
    <n v="0"/>
    <n v="9.5"/>
    <n v="56.1"/>
    <n v="31"/>
    <n v="6"/>
    <n v="41.374193548387098"/>
    <n v="43.287451053514829"/>
    <n v="2597.2470632108898"/>
    <n v="2917.1806787245946"/>
    <n v="2.92"/>
    <m/>
    <m/>
    <m/>
    <m/>
    <m/>
    <m/>
    <m/>
    <m/>
    <m/>
    <m/>
    <m/>
    <m/>
    <n v="4.04"/>
    <n v="0.28100000000000003"/>
    <n v="2.06"/>
    <n v="0.28599999999999998"/>
    <n v="0.89"/>
    <n v="7.0999999999999994E-2"/>
    <n v="1.6"/>
    <n v="0.105"/>
    <n v="50.900078999999998"/>
    <n v="4.0605680999999993"/>
    <n v="91.505759999999995"/>
    <n v="6.0050654999999997"/>
    <n v="57.14690687727272"/>
    <n v="4.558910548636363"/>
    <n v="102.73601236363635"/>
    <n v="6.7420508113636357"/>
    <n v="2.23"/>
    <n v="0.46700000000000003"/>
    <n v="0.42"/>
    <n v="0.14399999999999999"/>
    <n v="57.918609509602845"/>
    <n v="12.129143785194858"/>
    <n v="10.908437665485737"/>
    <n v="3.7400357710236811"/>
    <n v="65.026802494872285"/>
    <n v="13.617720522468771"/>
    <n v="12.247200469886259"/>
    <n v="4.1990401611038601"/>
    <n v="0.57895170169453269"/>
    <n v="0.69407342112480985"/>
    <n v="8.9929039716576575"/>
    <n v="3.8369579357891898E-2"/>
    <n v="8.8003622380486007E-2"/>
    <n v="0.38173092373671458"/>
    <n v="1.5436980658722528"/>
    <n v="-1.3904471694214897E-2"/>
  </r>
  <r>
    <n v="2020"/>
    <n v="24"/>
    <x v="23"/>
    <s v="4"/>
    <n v="406"/>
    <n v="956"/>
    <x v="3"/>
    <s v="MESZ"/>
    <x v="0"/>
    <n v="112"/>
    <x v="0"/>
    <n v="45"/>
    <x v="0"/>
    <n v="11"/>
    <n v="7.5"/>
    <n v="0"/>
    <n v="5.5"/>
    <n v="6.2"/>
    <n v="2.9"/>
    <n v="43"/>
    <n v="35"/>
    <n v="20"/>
    <n v="20.761400239664468"/>
    <n v="21.6"/>
    <n v="430"/>
    <n v="1929"/>
    <n v="374"/>
    <n v="20"/>
    <n v="13.909890067674951"/>
    <n v="1.7990207949999999"/>
    <m/>
    <m/>
    <n v="2.4"/>
    <n v="3.7"/>
    <n v="1.672726291"/>
    <n v="2.04"/>
    <n v="0.6"/>
    <n v="2.4"/>
    <n v="0.94415392200000003"/>
    <n v="2.4"/>
    <m/>
    <m/>
    <m/>
    <m/>
    <m/>
    <m/>
    <n v="0.28000000000000003"/>
    <n v="331.7"/>
    <n v="34"/>
    <n v="220.4"/>
    <n v="30.5"/>
    <n v="178.60933825999331"/>
    <n v="5483.86"/>
    <n v="6156.8791818181817"/>
    <n v="10.51"/>
    <n v="0"/>
    <n v="10.1"/>
    <n v="57.3"/>
    <n v="31"/>
    <n v="6"/>
    <n v="41.022903225806452"/>
    <n v="42.635364161849715"/>
    <n v="2558.121849710983"/>
    <n v="2873.2359502890176"/>
    <n v="2.87"/>
    <m/>
    <m/>
    <m/>
    <m/>
    <m/>
    <m/>
    <m/>
    <m/>
    <m/>
    <m/>
    <m/>
    <m/>
    <n v="4.13"/>
    <n v="0.28100000000000003"/>
    <n v="2.09"/>
    <n v="0.25600000000000001"/>
    <n v="0.84"/>
    <n v="7.2999999999999995E-2"/>
    <n v="1.72"/>
    <n v="0.105"/>
    <n v="46.064423999999995"/>
    <n v="4.0032177999999998"/>
    <n v="94.322391999999994"/>
    <n v="5.7580529999999994"/>
    <n v="51.717785127272727"/>
    <n v="4.4945218027272729"/>
    <n v="105.89832192727272"/>
    <n v="6.4647231409090908"/>
    <n v="2.21"/>
    <n v="0.39900000000000002"/>
    <n v="0.35"/>
    <n v="0.13500000000000001"/>
    <n v="56.534492878612717"/>
    <n v="10.206906180346824"/>
    <n v="8.9534264739884399"/>
    <n v="3.4534644971098274"/>
    <n v="63.472817004624275"/>
    <n v="11.459571938843933"/>
    <n v="10.052256086705203"/>
    <n v="3.8772987763005791"/>
    <n v="0.5651161368278973"/>
    <n v="0.5840760417351647"/>
    <n v="8.016354450867059"/>
    <n v="-1.1020139076195395E-2"/>
    <n v="-2.5275548339897695E-2"/>
    <n v="0.35248170693641628"/>
    <n v="-2.4512772464529253"/>
    <n v="-3.9116078099173522E-2"/>
  </r>
  <r>
    <n v="2020"/>
    <n v="24"/>
    <x v="23"/>
    <s v="4"/>
    <n v="407"/>
    <n v="957"/>
    <x v="0"/>
    <s v="MAP_ES"/>
    <x v="0"/>
    <n v="112"/>
    <x v="0"/>
    <n v="45"/>
    <x v="0"/>
    <n v="11"/>
    <n v="7.5"/>
    <n v="0"/>
    <n v="5.5"/>
    <n v="6.2"/>
    <n v="2.9"/>
    <n v="43"/>
    <n v="35"/>
    <n v="20"/>
    <n v="20.761400239664468"/>
    <n v="21.6"/>
    <n v="430"/>
    <n v="1929"/>
    <n v="374"/>
    <n v="20"/>
    <n v="13.909890067674951"/>
    <n v="1.7990207949999999"/>
    <m/>
    <m/>
    <n v="2.4"/>
    <n v="3.7"/>
    <n v="1.672726291"/>
    <n v="2.04"/>
    <n v="0.6"/>
    <n v="2.4"/>
    <n v="0.94415392200000003"/>
    <n v="2.4"/>
    <m/>
    <m/>
    <m/>
    <m/>
    <m/>
    <m/>
    <n v="0.32"/>
    <n v="266.89999999999998"/>
    <n v="34"/>
    <n v="183.7"/>
    <n v="30.5"/>
    <n v="210.49377415199658"/>
    <n v="6462.81"/>
    <n v="7255.9730454545461"/>
    <n v="11.12"/>
    <n v="0"/>
    <n v="10.5"/>
    <n v="57.8"/>
    <n v="31"/>
    <n v="6"/>
    <n v="43.403870967741931"/>
    <n v="44.909207533097145"/>
    <n v="2694.5524519858286"/>
    <n v="3026.4723222077191"/>
    <n v="3.03"/>
    <m/>
    <m/>
    <m/>
    <m/>
    <m/>
    <m/>
    <m/>
    <m/>
    <m/>
    <m/>
    <m/>
    <m/>
    <n v="3.9"/>
    <n v="0.30099999999999999"/>
    <n v="2.06"/>
    <n v="0.245"/>
    <n v="1.1100000000000001"/>
    <n v="0.10299999999999999"/>
    <n v="1.5"/>
    <n v="0.104"/>
    <n v="71.73719100000001"/>
    <n v="6.6566942999999998"/>
    <n v="96.942149999999998"/>
    <n v="6.7213224"/>
    <n v="80.541300804545472"/>
    <n v="7.4736522368181815"/>
    <n v="108.83959568181818"/>
    <n v="7.5462119672727273"/>
    <n v="2.09"/>
    <n v="0.41399999999999998"/>
    <n v="0.37"/>
    <n v="0.13400000000000001"/>
    <n v="56.316146246503813"/>
    <n v="11.155447151221329"/>
    <n v="9.9698440723475663"/>
    <n v="3.6107002856610104"/>
    <n v="63.227673285847466"/>
    <n v="12.524524756143945"/>
    <n v="11.193415844862951"/>
    <n v="4.0538316843557709"/>
    <n v="0.56293355414352264"/>
    <n v="0.63835498247420719"/>
    <n v="11.421607160171536"/>
    <n v="7.8848377621380583E-2"/>
    <n v="0.18084490280133161"/>
    <n v="0.36853015312325188"/>
    <n v="11.479302018883573"/>
    <n v="5.9201087933884337E-2"/>
  </r>
  <r>
    <n v="2020"/>
    <n v="24"/>
    <x v="23"/>
    <s v="4"/>
    <n v="408"/>
    <n v="958"/>
    <x v="9"/>
    <s v="MAP_AS"/>
    <x v="0"/>
    <n v="112"/>
    <x v="0"/>
    <n v="45"/>
    <x v="2"/>
    <n v="45"/>
    <n v="7.5"/>
    <n v="0"/>
    <n v="5.5"/>
    <n v="6.2"/>
    <n v="2.9"/>
    <n v="43"/>
    <n v="35"/>
    <n v="20"/>
    <n v="20.761400239664468"/>
    <n v="21.6"/>
    <n v="430"/>
    <n v="1929"/>
    <n v="374"/>
    <n v="20"/>
    <n v="13.909890067674951"/>
    <n v="1.7990207949999999"/>
    <m/>
    <m/>
    <n v="2.4"/>
    <n v="3.7"/>
    <n v="1.672726291"/>
    <n v="2.04"/>
    <n v="0.6"/>
    <n v="2.4"/>
    <n v="0.94415392200000003"/>
    <n v="2.4"/>
    <m/>
    <m/>
    <m/>
    <m/>
    <m/>
    <m/>
    <n v="0.3"/>
    <n v="305.7"/>
    <n v="34"/>
    <n v="203.7"/>
    <n v="30.5"/>
    <n v="191.24033860875963"/>
    <n v="5871.67"/>
    <n v="6592.2840454545458"/>
    <n v="10.45"/>
    <n v="0"/>
    <n v="9.8699999999999992"/>
    <n v="56.8"/>
    <n v="31"/>
    <n v="6"/>
    <n v="40.788709677419348"/>
    <n v="42.500420846541111"/>
    <n v="2550.0252507924665"/>
    <n v="2864.1419975946292"/>
    <n v="2.86"/>
    <m/>
    <m/>
    <m/>
    <m/>
    <m/>
    <m/>
    <m/>
    <m/>
    <m/>
    <m/>
    <m/>
    <m/>
    <n v="4.32"/>
    <n v="0.28699999999999998"/>
    <n v="2.0099999999999998"/>
    <n v="0.33700000000000002"/>
    <n v="0.9"/>
    <n v="8.8999999999999996E-2"/>
    <n v="1.45"/>
    <n v="0.11700000000000001"/>
    <n v="52.845030000000008"/>
    <n v="5.2257862999999993"/>
    <n v="85.139214999999993"/>
    <n v="6.8698538999999998"/>
    <n v="59.330556409090924"/>
    <n v="5.8671328004545442"/>
    <n v="95.588118659090895"/>
    <n v="7.7129723331818187"/>
    <n v="2.17"/>
    <n v="0.39100000000000001"/>
    <n v="0.35"/>
    <n v="0.14000000000000001"/>
    <n v="55.335547942196527"/>
    <n v="9.9705987305985442"/>
    <n v="8.9250883777736316"/>
    <n v="3.5700353511094538"/>
    <n v="62.126728826011558"/>
    <n v="11.194263120262912"/>
    <n v="10.020440133227668"/>
    <n v="4.0081760532910691"/>
    <n v="0.55313153952741978"/>
    <n v="0.57055367585437877"/>
    <n v="7.8142666132139817"/>
    <n v="1.3586576015943467E-2"/>
    <n v="3.116187159620061E-2"/>
    <n v="8.9070578962023764E-2"/>
    <n v="-0.80128894234156989"/>
    <n v="1.8177162959595983E-2"/>
  </r>
  <r>
    <n v="2020"/>
    <n v="24"/>
    <x v="23"/>
    <s v="4"/>
    <n v="409"/>
    <n v="959"/>
    <x v="4"/>
    <s v="Check"/>
    <x v="1"/>
    <n v="0"/>
    <x v="3"/>
    <n v="0"/>
    <x v="1"/>
    <n v="0"/>
    <n v="7.5"/>
    <n v="0"/>
    <n v="5.5"/>
    <n v="6.2"/>
    <n v="2.9"/>
    <n v="43"/>
    <n v="35"/>
    <n v="20"/>
    <n v="20.761400239664468"/>
    <n v="21.6"/>
    <n v="430"/>
    <n v="1929"/>
    <n v="374"/>
    <n v="20"/>
    <n v="13.909890067674951"/>
    <n v="1.7990207949999999"/>
    <m/>
    <m/>
    <n v="2.4"/>
    <n v="3.7"/>
    <n v="1.672726291"/>
    <n v="2.04"/>
    <n v="0.6"/>
    <n v="2.4"/>
    <n v="0.94415392200000003"/>
    <n v="2.4"/>
    <m/>
    <m/>
    <m/>
    <m/>
    <m/>
    <m/>
    <n v="0.24"/>
    <n v="279.3"/>
    <n v="34"/>
    <n v="189.5"/>
    <n v="30.5"/>
    <n v="155.56461475743984"/>
    <n v="4776.3100000000004"/>
    <n v="5362.4935000000005"/>
    <n v="9.39"/>
    <n v="0"/>
    <n v="10.5"/>
    <n v="58"/>
    <n v="31"/>
    <n v="6"/>
    <n v="36.651290322580643"/>
    <n v="37.922433339548753"/>
    <n v="2275.3460003729251"/>
    <n v="2555.6272576915899"/>
    <n v="2.5499999999999998"/>
    <m/>
    <m/>
    <m/>
    <m/>
    <m/>
    <m/>
    <m/>
    <m/>
    <m/>
    <m/>
    <m/>
    <m/>
    <n v="3.87"/>
    <n v="0.29399999999999998"/>
    <n v="2.02"/>
    <n v="0.254"/>
    <n v="0.8"/>
    <n v="0.09"/>
    <n v="1.4"/>
    <n v="9.4E-2"/>
    <n v="38.210480000000004"/>
    <n v="4.2986789999999999"/>
    <n v="66.868340000000003"/>
    <n v="4.4897314000000001"/>
    <n v="42.899948000000009"/>
    <n v="4.82624415"/>
    <n v="75.074909000000005"/>
    <n v="5.0407438899999999"/>
    <n v="2.02"/>
    <n v="0.443"/>
    <n v="0.38"/>
    <n v="0.13"/>
    <n v="45.961989207533087"/>
    <n v="10.079782781652058"/>
    <n v="8.6463148014171161"/>
    <n v="2.9579498004848026"/>
    <n v="51.602778792093972"/>
    <n v="11.316847032127539"/>
    <n v="9.7074534361364897"/>
    <n v="3.3209709123624829"/>
    <m/>
    <m/>
    <m/>
    <m/>
    <m/>
    <m/>
    <m/>
    <m/>
  </r>
  <r>
    <n v="2020"/>
    <n v="24"/>
    <x v="23"/>
    <s v="4"/>
    <n v="410"/>
    <n v="960"/>
    <x v="2"/>
    <s v="MAP"/>
    <x v="0"/>
    <n v="112"/>
    <x v="2"/>
    <n v="135"/>
    <x v="1"/>
    <n v="0"/>
    <n v="7.5"/>
    <n v="0"/>
    <n v="5.5"/>
    <n v="6.2"/>
    <n v="2.9"/>
    <n v="43"/>
    <n v="35"/>
    <n v="20"/>
    <n v="20.761400239664468"/>
    <n v="21.6"/>
    <n v="430"/>
    <n v="1929"/>
    <n v="374"/>
    <n v="20"/>
    <n v="13.909890067674951"/>
    <n v="1.7990207949999999"/>
    <m/>
    <m/>
    <n v="2.4"/>
    <n v="3.7"/>
    <n v="1.672726291"/>
    <n v="2.04"/>
    <n v="0.6"/>
    <n v="2.4"/>
    <n v="0.94415392200000003"/>
    <n v="2.4"/>
    <m/>
    <m/>
    <m/>
    <m/>
    <m/>
    <m/>
    <n v="0.38"/>
    <n v="389.9"/>
    <n v="34"/>
    <n v="239.2"/>
    <n v="30.5"/>
    <n v="222.83225625175612"/>
    <n v="6841.64"/>
    <n v="7681.2958181818176"/>
    <n v="10.46"/>
    <n v="0"/>
    <n v="9.9"/>
    <n v="57.1"/>
    <n v="31"/>
    <n v="6"/>
    <n v="40.827741935483878"/>
    <n v="42.526931195226553"/>
    <n v="2551.6158717135932"/>
    <n v="2865.9285540928581"/>
    <n v="2.86"/>
    <m/>
    <m/>
    <m/>
    <m/>
    <m/>
    <m/>
    <m/>
    <m/>
    <m/>
    <m/>
    <m/>
    <m/>
    <n v="3.96"/>
    <n v="0.33500000000000002"/>
    <n v="2.08"/>
    <n v="0.26300000000000001"/>
    <n v="0.93"/>
    <n v="9.2999999999999999E-2"/>
    <n v="1.75"/>
    <n v="0.13400000000000001"/>
    <n v="63.627252000000013"/>
    <n v="6.3627251999999999"/>
    <n v="119.72870000000002"/>
    <n v="9.1677976000000001"/>
    <n v="71.436051109090926"/>
    <n v="7.1436051109090908"/>
    <n v="134.42267681818186"/>
    <n v="10.292936396363636"/>
    <n v="2.21"/>
    <n v="0.42699999999999999"/>
    <n v="0.37"/>
    <n v="0.13300000000000001"/>
    <n v="56.390710764870406"/>
    <n v="10.895399772217042"/>
    <n v="9.4409787253402957"/>
    <n v="3.393649109379079"/>
    <n v="63.311388904195411"/>
    <n v="12.232562471534587"/>
    <n v="10.599644296177514"/>
    <n v="3.8101424091665117"/>
    <n v="0.56367889756871681"/>
    <n v="0.2078247106954568"/>
    <n v="2.6179892895767267"/>
    <n v="2.1675315425508729E-2"/>
    <n v="4.9714026205295254E-2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DA612D-CD85-4887-B06A-92A986A83A70}" name="PivotTable19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compact="0" compactData="0" multipleFieldFilters="0">
  <location ref="A5:E30" firstHeaderRow="1" firstDataRow="2" firstDataCol="1" rowPageCount="3" colPageCount="1"/>
  <pivotFields count="11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24">
        <item x="0"/>
        <item x="1"/>
        <item x="9"/>
        <item x="10"/>
        <item x="2"/>
        <item x="3"/>
        <item x="4"/>
        <item x="5"/>
        <item x="6"/>
        <item x="11"/>
        <item x="12"/>
        <item x="13"/>
        <item x="14"/>
        <item x="15"/>
        <item x="16"/>
        <item x="17"/>
        <item x="7"/>
        <item x="18"/>
        <item x="19"/>
        <item x="8"/>
        <item x="20"/>
        <item x="21"/>
        <item x="22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10">
        <item x="4"/>
        <item x="7"/>
        <item x="6"/>
        <item x="1"/>
        <item x="2"/>
        <item x="5"/>
        <item x="9"/>
        <item x="3"/>
        <item x="8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2">
        <item h="1"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multipleItemSelectionAllowed="1" showAll="0" defaultSubtotal="0">
      <items count="4">
        <item x="3"/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3">
        <item x="1"/>
        <item h="1" x="0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0"/>
  </colFields>
  <colItems count="4">
    <i>
      <x/>
    </i>
    <i>
      <x v="1"/>
    </i>
    <i>
      <x v="2"/>
    </i>
    <i>
      <x v="3"/>
    </i>
  </colItems>
  <pageFields count="3">
    <pageField fld="12" hier="-1"/>
    <pageField fld="8" hier="-1"/>
    <pageField fld="6" hier="-1"/>
  </pageFields>
  <dataFields count="1">
    <dataField name="Average of hg_bush_acre_adj" fld="61" subtotal="average" baseField="2" baseItem="2" numFmtId="2"/>
  </dataFields>
  <formats count="11">
    <format dxfId="12">
      <pivotArea type="all" dataOnly="0" outline="0" fieldPosition="0"/>
    </format>
    <format dxfId="11">
      <pivotArea outline="0" collapsedLevelsAreSubtotals="1" fieldPosition="0"/>
    </format>
    <format dxfId="10">
      <pivotArea type="origin" dataOnly="0" labelOnly="1" outline="0" fieldPosition="0"/>
    </format>
    <format dxfId="9">
      <pivotArea field="8" type="button" dataOnly="0" labelOnly="1" outline="0" axis="axisPage" fieldPosition="1"/>
    </format>
    <format dxfId="8">
      <pivotArea field="12" type="button" dataOnly="0" labelOnly="1" outline="0" axis="axisPage" fieldPosition="0"/>
    </format>
    <format dxfId="7">
      <pivotArea field="-2" type="button" dataOnly="0" labelOnly="1" outline="0" axis="axisValues" fieldPosition="0"/>
    </format>
    <format dxfId="6">
      <pivotArea type="topRight" dataOnly="0" labelOnly="1" outline="0" fieldPosition="0"/>
    </format>
    <format dxfId="5">
      <pivotArea field="2" type="button" dataOnly="0" labelOnly="1" outline="0" axis="axisRow" fieldPosition="0"/>
    </format>
    <format dxfId="4">
      <pivotArea dataOnly="0" labelOnly="1" outline="0" fieldPosition="0">
        <references count="1">
          <reference field="2" count="0"/>
        </references>
      </pivotArea>
    </format>
    <format dxfId="3">
      <pivotArea grandRow="1" outline="0" collapsedLevelsAreSubtotals="1" fieldPosition="0"/>
    </format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849F78-A309-41D7-B4C4-D091BC4E610E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G26" firstHeaderRow="0" firstDataRow="1" firstDataCol="1"/>
  <pivotFields count="43">
    <pivotField showAll="0"/>
    <pivotField showAll="0"/>
    <pivotField axis="axisRow" showAll="0">
      <items count="25">
        <item x="19"/>
        <item x="22"/>
        <item x="2"/>
        <item x="16"/>
        <item x="20"/>
        <item x="0"/>
        <item x="1"/>
        <item x="23"/>
        <item x="17"/>
        <item x="3"/>
        <item x="4"/>
        <item x="5"/>
        <item x="6"/>
        <item x="7"/>
        <item x="8"/>
        <item x="9"/>
        <item x="18"/>
        <item x="10"/>
        <item x="11"/>
        <item x="2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dataField="1" numFmtId="2" showAll="0"/>
    <pivotField dataField="1" numFmtId="2" showAll="0"/>
    <pivotField dataField="1" numFmtId="2" showAll="0"/>
    <pivotField dataField="1" numFmtId="2" showAll="0"/>
    <pivotField dataField="1" showAll="0"/>
    <pivotField dataField="1"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showAll="0"/>
    <pivotField showAll="0"/>
    <pivotField showAll="0"/>
    <pivotField showAll="0"/>
    <pivotField numFmtId="2" showAll="0"/>
    <pivotField numFmtId="2" showAll="0"/>
    <pivotField numFmtId="2" showAll="0"/>
    <pivotField numFmtId="2" showAll="0"/>
    <pivotField showAll="0"/>
    <pivotField showAll="0"/>
    <pivotField showAll="0"/>
    <pivotField showAll="0"/>
    <pivotField numFmtId="2" showAll="0"/>
    <pivotField numFmtId="2" showAll="0"/>
    <pivotField numFmtId="2" showAll="0"/>
    <pivotField showAll="0"/>
  </pivotFields>
  <rowFields count="1">
    <field x="2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P_M_ppm" fld="8" subtotal="average" baseField="0" baseItem="0"/>
    <dataField name="Average of P_M_ppm_ICP" fld="9" subtotal="average" baseField="0" baseItem="0"/>
    <dataField name="Average of P_B_ppm" fld="10" subtotal="average" baseField="0" baseItem="0"/>
    <dataField name="Average of P_O_ppm" fld="11" subtotal="average" baseField="0" baseItem="0"/>
    <dataField name="Average of P_Resin" fld="12" subtotal="average" baseField="0" baseItem="0"/>
    <dataField name="Average of P_H3A_ppm" fld="13" subtotal="average" baseField="0" baseItem="0"/>
  </dataFields>
  <formats count="2">
    <format dxfId="1">
      <pivotArea collapsedLevelsAreSubtotals="1" fieldPosition="0">
        <references count="1">
          <reference field="2" count="0"/>
        </references>
      </pivotArea>
    </format>
    <format dxfId="0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I481"/>
  <sheetViews>
    <sheetView zoomScale="70" zoomScaleNormal="70" workbookViewId="0">
      <pane ySplit="1" topLeftCell="A164" activePane="bottomLeft" state="frozen"/>
      <selection pane="bottomLeft" activeCell="L165" sqref="L165"/>
    </sheetView>
  </sheetViews>
  <sheetFormatPr defaultColWidth="8.85546875" defaultRowHeight="15" x14ac:dyDescent="0.25"/>
  <cols>
    <col min="1" max="1" width="8.85546875" style="14"/>
    <col min="2" max="2" width="6.7109375" style="14" customWidth="1"/>
    <col min="3" max="3" width="8.85546875" style="14"/>
    <col min="4" max="4" width="5.85546875" style="14" customWidth="1"/>
    <col min="5" max="7" width="6.7109375" style="14" customWidth="1"/>
    <col min="8" max="8" width="8.85546875" style="14"/>
    <col min="9" max="14" width="7.42578125" style="14" customWidth="1"/>
    <col min="15" max="15" width="9" style="14" customWidth="1"/>
    <col min="16" max="16" width="10.7109375" style="14" customWidth="1"/>
    <col min="17" max="17" width="7" style="14" customWidth="1"/>
    <col min="18" max="23" width="8.7109375" style="14" customWidth="1"/>
    <col min="24" max="24" width="11.7109375" style="14" customWidth="1"/>
    <col min="25" max="30" width="9.140625" style="14" customWidth="1"/>
    <col min="31" max="31" width="12.28515625" style="14" customWidth="1"/>
    <col min="32" max="32" width="10.42578125" style="14" customWidth="1"/>
    <col min="33" max="40" width="16.28515625" style="14" customWidth="1"/>
    <col min="41" max="41" width="9" style="14" customWidth="1"/>
    <col min="42" max="42" width="16" style="14" customWidth="1"/>
    <col min="43" max="46" width="17" style="14" customWidth="1"/>
    <col min="47" max="50" width="22" style="14" customWidth="1"/>
    <col min="51" max="53" width="19" style="14" customWidth="1"/>
    <col min="54" max="56" width="20.42578125" style="14" customWidth="1"/>
    <col min="57" max="57" width="13.28515625" style="14" customWidth="1"/>
    <col min="58" max="58" width="15.42578125" style="14" customWidth="1"/>
    <col min="59" max="67" width="14" style="14" customWidth="1"/>
    <col min="68" max="68" width="11.7109375" style="14" customWidth="1"/>
    <col min="69" max="77" width="10" style="14" customWidth="1"/>
    <col min="78" max="78" width="12.85546875" style="14" customWidth="1"/>
    <col min="79" max="93" width="11.28515625" style="14" customWidth="1"/>
    <col min="94" max="97" width="9.85546875" style="14" customWidth="1"/>
    <col min="98" max="100" width="11.28515625" style="14" customWidth="1"/>
    <col min="101" max="113" width="13" style="14" customWidth="1"/>
    <col min="114" max="16384" width="8.85546875" style="14"/>
  </cols>
  <sheetData>
    <row r="1" spans="1:113" s="28" customFormat="1" ht="15.75" x14ac:dyDescent="0.25">
      <c r="A1" s="28" t="s">
        <v>27</v>
      </c>
      <c r="B1" s="28" t="s">
        <v>256</v>
      </c>
      <c r="C1" s="28" t="s">
        <v>28</v>
      </c>
      <c r="D1" s="28" t="s">
        <v>29</v>
      </c>
      <c r="E1" s="28" t="s">
        <v>255</v>
      </c>
      <c r="F1" s="28" t="s">
        <v>229</v>
      </c>
      <c r="G1" s="28" t="s">
        <v>30</v>
      </c>
      <c r="H1" s="28" t="s">
        <v>31</v>
      </c>
      <c r="I1" s="28" t="s">
        <v>32</v>
      </c>
      <c r="J1" s="28" t="s">
        <v>236</v>
      </c>
      <c r="K1" s="28" t="s">
        <v>33</v>
      </c>
      <c r="L1" s="28" t="s">
        <v>257</v>
      </c>
      <c r="M1" s="28" t="s">
        <v>34</v>
      </c>
      <c r="N1" s="28" t="s">
        <v>258</v>
      </c>
      <c r="O1" s="28" t="s">
        <v>262</v>
      </c>
      <c r="P1" s="28" t="s">
        <v>259</v>
      </c>
      <c r="Q1" s="28" t="s">
        <v>150</v>
      </c>
      <c r="R1" s="28" t="s">
        <v>260</v>
      </c>
      <c r="S1" s="28" t="s">
        <v>152</v>
      </c>
      <c r="T1" s="28" t="s">
        <v>261</v>
      </c>
      <c r="U1" s="28" t="s">
        <v>154</v>
      </c>
      <c r="V1" s="28" t="s">
        <v>155</v>
      </c>
      <c r="W1" s="28" t="s">
        <v>221</v>
      </c>
      <c r="X1" s="28" t="s">
        <v>220</v>
      </c>
      <c r="Y1" s="28" t="s">
        <v>156</v>
      </c>
      <c r="Z1" s="28" t="s">
        <v>157</v>
      </c>
      <c r="AA1" s="28" t="s">
        <v>158</v>
      </c>
      <c r="AB1" s="28" t="s">
        <v>159</v>
      </c>
      <c r="AC1" s="28" t="s">
        <v>219</v>
      </c>
      <c r="AD1" s="28" t="s">
        <v>160</v>
      </c>
      <c r="AE1" s="28" t="s">
        <v>230</v>
      </c>
      <c r="AF1" s="28" t="s">
        <v>235</v>
      </c>
      <c r="AG1" s="28" t="s">
        <v>161</v>
      </c>
      <c r="AH1" s="28" t="s">
        <v>162</v>
      </c>
      <c r="AI1" s="28" t="s">
        <v>231</v>
      </c>
      <c r="AJ1" s="28" t="s">
        <v>164</v>
      </c>
      <c r="AK1" s="28" t="s">
        <v>165</v>
      </c>
      <c r="AL1" s="28" t="s">
        <v>166</v>
      </c>
      <c r="AM1" s="28" t="s">
        <v>234</v>
      </c>
      <c r="AN1" s="28" t="s">
        <v>168</v>
      </c>
      <c r="AO1" s="31" t="s">
        <v>35</v>
      </c>
      <c r="AP1" s="28" t="s">
        <v>45</v>
      </c>
      <c r="AQ1" s="28" t="s">
        <v>44</v>
      </c>
      <c r="AR1" s="28" t="s">
        <v>43</v>
      </c>
      <c r="AS1" s="28" t="s">
        <v>42</v>
      </c>
      <c r="AT1" s="28" t="s">
        <v>187</v>
      </c>
      <c r="AU1" s="28" t="s">
        <v>36</v>
      </c>
      <c r="AV1" s="28" t="s">
        <v>37</v>
      </c>
      <c r="AW1" s="28" t="s">
        <v>38</v>
      </c>
      <c r="AX1" s="28" t="s">
        <v>39</v>
      </c>
      <c r="AY1" s="28" t="s">
        <v>40</v>
      </c>
      <c r="AZ1" s="28" t="s">
        <v>41</v>
      </c>
      <c r="BA1" s="28" t="s">
        <v>57</v>
      </c>
      <c r="BB1" s="28" t="s">
        <v>189</v>
      </c>
      <c r="BC1" s="28" t="s">
        <v>46</v>
      </c>
      <c r="BD1" s="28" t="s">
        <v>47</v>
      </c>
      <c r="BE1" s="28" t="s">
        <v>48</v>
      </c>
      <c r="BF1" s="28" t="s">
        <v>49</v>
      </c>
      <c r="BG1" s="28" t="s">
        <v>50</v>
      </c>
      <c r="BH1" s="28" t="s">
        <v>51</v>
      </c>
      <c r="BI1" s="28" t="s">
        <v>52</v>
      </c>
      <c r="BJ1" s="28" t="s">
        <v>53</v>
      </c>
      <c r="BK1" s="28" t="s">
        <v>146</v>
      </c>
      <c r="BL1" s="28" t="s">
        <v>237</v>
      </c>
      <c r="BM1" s="28" t="s">
        <v>188</v>
      </c>
      <c r="BN1" s="28" t="s">
        <v>89</v>
      </c>
      <c r="BO1" s="28" t="s">
        <v>90</v>
      </c>
      <c r="BP1" s="28" t="s">
        <v>91</v>
      </c>
      <c r="BQ1" s="28" t="s">
        <v>92</v>
      </c>
      <c r="BR1" s="28" t="s">
        <v>93</v>
      </c>
      <c r="BS1" s="28" t="s">
        <v>94</v>
      </c>
      <c r="BT1" s="28" t="s">
        <v>95</v>
      </c>
      <c r="BU1" s="28" t="s">
        <v>96</v>
      </c>
      <c r="BV1" s="32" t="s">
        <v>194</v>
      </c>
      <c r="BW1" s="32" t="s">
        <v>195</v>
      </c>
      <c r="BX1" s="32" t="s">
        <v>196</v>
      </c>
      <c r="BY1" s="32" t="s">
        <v>197</v>
      </c>
      <c r="BZ1" s="28" t="s">
        <v>97</v>
      </c>
      <c r="CA1" s="28" t="s">
        <v>98</v>
      </c>
      <c r="CB1" s="28" t="s">
        <v>99</v>
      </c>
      <c r="CC1" s="28" t="s">
        <v>100</v>
      </c>
      <c r="CD1" s="28" t="s">
        <v>101</v>
      </c>
      <c r="CE1" s="28" t="s">
        <v>102</v>
      </c>
      <c r="CF1" s="28" t="s">
        <v>103</v>
      </c>
      <c r="CG1" s="28" t="s">
        <v>104</v>
      </c>
      <c r="CH1" s="28" t="s">
        <v>105</v>
      </c>
      <c r="CI1" s="28" t="s">
        <v>106</v>
      </c>
      <c r="CJ1" s="28" t="s">
        <v>107</v>
      </c>
      <c r="CK1" s="28" t="s">
        <v>108</v>
      </c>
      <c r="CL1" s="32" t="s">
        <v>202</v>
      </c>
      <c r="CM1" s="32" t="s">
        <v>203</v>
      </c>
      <c r="CN1" s="32" t="s">
        <v>204</v>
      </c>
      <c r="CO1" s="32" t="s">
        <v>205</v>
      </c>
      <c r="CP1" s="28" t="s">
        <v>109</v>
      </c>
      <c r="CQ1" s="28" t="s">
        <v>110</v>
      </c>
      <c r="CR1" s="28" t="s">
        <v>111</v>
      </c>
      <c r="CS1" s="28" t="s">
        <v>141</v>
      </c>
      <c r="CT1" s="28" t="s">
        <v>112</v>
      </c>
      <c r="CU1" s="28" t="s">
        <v>113</v>
      </c>
      <c r="CV1" s="28" t="s">
        <v>114</v>
      </c>
      <c r="CW1" s="28" t="s">
        <v>115</v>
      </c>
      <c r="CX1" s="32" t="s">
        <v>210</v>
      </c>
      <c r="CY1" s="32" t="s">
        <v>211</v>
      </c>
      <c r="CZ1" s="32" t="s">
        <v>212</v>
      </c>
      <c r="DA1" s="32" t="s">
        <v>213</v>
      </c>
      <c r="DB1" s="32"/>
      <c r="DC1" s="32"/>
      <c r="DD1" s="32"/>
      <c r="DE1" s="32"/>
      <c r="DF1" s="32"/>
      <c r="DG1" s="32"/>
      <c r="DH1" s="32"/>
      <c r="DI1" s="32"/>
    </row>
    <row r="2" spans="1:113" x14ac:dyDescent="0.25">
      <c r="A2" s="14">
        <v>2019</v>
      </c>
      <c r="B2" s="14">
        <v>1</v>
      </c>
      <c r="C2" s="14" t="s">
        <v>18</v>
      </c>
      <c r="D2" s="14" t="str">
        <f t="shared" ref="D2:D65" si="0">LEFT(E2,1)</f>
        <v>1</v>
      </c>
      <c r="E2" s="14">
        <v>102</v>
      </c>
      <c r="F2" s="14">
        <v>2</v>
      </c>
      <c r="G2" s="14">
        <v>4</v>
      </c>
      <c r="H2" s="14" t="s">
        <v>1</v>
      </c>
      <c r="I2" s="17">
        <v>100</v>
      </c>
      <c r="J2" s="17">
        <f t="shared" ref="J2:J65" si="1">ROUND(I2/2.2*2.471,0)</f>
        <v>112</v>
      </c>
      <c r="K2" s="17">
        <v>80</v>
      </c>
      <c r="L2" s="17">
        <f t="shared" ref="L2:L65" si="2">ROUND(K2/2.2*2.471,0)</f>
        <v>90</v>
      </c>
      <c r="M2" s="17">
        <v>0</v>
      </c>
      <c r="N2" s="17">
        <f t="shared" ref="N2:N65" si="3">ROUND(M2/2.2*2.471,0)</f>
        <v>0</v>
      </c>
      <c r="O2" s="17">
        <v>10</v>
      </c>
      <c r="P2" s="14">
        <v>2.73</v>
      </c>
      <c r="Q2" s="14">
        <v>6.6</v>
      </c>
      <c r="S2" s="14">
        <v>2.2999999999999998</v>
      </c>
      <c r="T2" s="14">
        <v>52.800000000000004</v>
      </c>
      <c r="U2" s="14">
        <v>38.199999999999996</v>
      </c>
      <c r="V2" s="16">
        <v>23.251622723878452</v>
      </c>
      <c r="W2" s="16">
        <v>36.632421347440484</v>
      </c>
      <c r="X2" s="16">
        <v>49.3</v>
      </c>
      <c r="Y2" s="16">
        <v>321.7788565158844</v>
      </c>
      <c r="Z2" s="16">
        <v>1765.666937828064</v>
      </c>
      <c r="AA2" s="16">
        <v>295.8343243598938</v>
      </c>
      <c r="AB2" s="16">
        <v>1.2926864624023438</v>
      </c>
      <c r="AC2" s="16">
        <f t="shared" ref="AC2:AC65" si="4">Y2*2/782+Z2*2/400+AA2*2/243+AB2*2/460</f>
        <v>12.091769298724433</v>
      </c>
      <c r="AD2" s="16">
        <v>2.8095169067382813</v>
      </c>
      <c r="AE2" s="16">
        <v>7.57</v>
      </c>
      <c r="AF2" s="16">
        <v>0.39</v>
      </c>
      <c r="AG2" s="16">
        <v>4.5</v>
      </c>
      <c r="AH2" s="16">
        <v>6.9</v>
      </c>
      <c r="AI2" s="16">
        <v>6.255700149536132</v>
      </c>
      <c r="AJ2" s="16">
        <v>2.34</v>
      </c>
      <c r="AK2" s="16">
        <v>2.8</v>
      </c>
      <c r="AL2" s="16">
        <v>3.9</v>
      </c>
      <c r="AM2" s="16">
        <v>4.7211008453369132</v>
      </c>
      <c r="AN2" s="16">
        <v>2.48</v>
      </c>
      <c r="AO2" s="16">
        <v>0.75509999999999999</v>
      </c>
      <c r="AP2" s="16">
        <v>165.6</v>
      </c>
      <c r="AQ2" s="18">
        <v>30.5</v>
      </c>
      <c r="AR2" s="18">
        <f t="shared" ref="AR2:AR65" si="5">AP2-AQ2</f>
        <v>135.1</v>
      </c>
      <c r="AS2" s="18">
        <f t="shared" ref="AS2:AS65" si="6">(43560/((O2/12)*5))*AR2/454</f>
        <v>3110.9899559471364</v>
      </c>
      <c r="AT2" s="18">
        <f t="shared" ref="AT2:AT65" si="7">(AS2/2.2)*2.47</f>
        <v>3492.7932687224666</v>
      </c>
      <c r="AW2" s="18"/>
      <c r="AY2" s="18"/>
      <c r="AZ2" s="18">
        <v>620</v>
      </c>
      <c r="BA2" s="16">
        <f t="shared" ref="BA2:BA41" si="8">ROUND(43560/((O2/12)*5)*AZ2/454,2)</f>
        <v>14276.93</v>
      </c>
      <c r="BB2" s="16">
        <f t="shared" ref="BB2:BB41" si="9">BA2/2.2*2.47</f>
        <v>16029.098681818181</v>
      </c>
      <c r="BC2" s="14">
        <v>19.184000000000005</v>
      </c>
      <c r="BD2" s="14">
        <v>0.15</v>
      </c>
      <c r="BE2" s="18">
        <v>10.199999999999999</v>
      </c>
      <c r="BF2" s="18">
        <v>61.9</v>
      </c>
      <c r="BG2" s="14">
        <v>35</v>
      </c>
      <c r="BH2" s="14">
        <v>4.5</v>
      </c>
      <c r="BI2" s="18">
        <f t="shared" ref="BI2:BI41" si="10">((43560/(BG2*BH2))*(BC2-BD2)/60)</f>
        <v>87.737676190476208</v>
      </c>
      <c r="BJ2" s="18">
        <f t="shared" ref="BJ2:BJ41" si="11">(((100-BE2)/100)*BI2)/(86.5/100)</f>
        <v>91.084893894852755</v>
      </c>
      <c r="BK2" s="18">
        <f t="shared" ref="BK2:BK41" si="12">BJ2*60</f>
        <v>5465.0936336911655</v>
      </c>
      <c r="BL2" s="18">
        <f t="shared" ref="BL2:BL41" si="13">BK2/2.2*2.471</f>
        <v>6138.2938040231229</v>
      </c>
      <c r="BM2" s="14">
        <f t="shared" ref="BM2:BM41" si="14">ROUND(BK2/2.2/1000*2.47,2)</f>
        <v>6.14</v>
      </c>
      <c r="BN2" s="14">
        <v>3.17</v>
      </c>
      <c r="BO2" s="14">
        <v>0.38300000000000001</v>
      </c>
      <c r="BP2" s="14">
        <v>3.76</v>
      </c>
      <c r="BQ2" s="14">
        <v>0.28599999999999998</v>
      </c>
      <c r="BR2" s="16">
        <f t="shared" ref="BR2:BU3" si="15">$AS2*(BN2/100)</f>
        <v>98.618381603524227</v>
      </c>
      <c r="BS2" s="16">
        <f t="shared" si="15"/>
        <v>11.915091531277533</v>
      </c>
      <c r="BT2" s="16">
        <f t="shared" si="15"/>
        <v>116.97322234361231</v>
      </c>
      <c r="BU2" s="16">
        <f t="shared" si="15"/>
        <v>8.8974312740088095</v>
      </c>
      <c r="BV2" s="16">
        <f t="shared" ref="BV2:BV41" si="16">BR2/2.2*2.47</f>
        <v>110.7215466185022</v>
      </c>
      <c r="BW2" s="16">
        <f t="shared" ref="BW2:BW41" si="17">BS2/2.2*2.47</f>
        <v>13.377398219207048</v>
      </c>
      <c r="BX2" s="16">
        <f t="shared" ref="BX2:BX41" si="18">BT2/2.2*2.47</f>
        <v>131.32902690396472</v>
      </c>
      <c r="BY2" s="16">
        <f t="shared" ref="BY2:BY41" si="19">BU2/2.2*2.47</f>
        <v>9.9893887485462542</v>
      </c>
      <c r="BZ2" s="16">
        <v>3.32</v>
      </c>
      <c r="CA2" s="16">
        <v>0.245</v>
      </c>
      <c r="CB2" s="16">
        <v>0.88</v>
      </c>
      <c r="CC2" s="16">
        <v>0.27200000000000002</v>
      </c>
      <c r="CD2" s="19">
        <v>0.7</v>
      </c>
      <c r="CE2" s="19">
        <v>9.6000000000000002E-2</v>
      </c>
      <c r="CF2" s="19">
        <v>1.65</v>
      </c>
      <c r="CG2" s="19">
        <v>9.4E-2</v>
      </c>
      <c r="CH2" s="16">
        <f t="shared" ref="CH2:CH41" si="20">$BA2*(CD2/100)</f>
        <v>99.938509999999994</v>
      </c>
      <c r="CI2" s="16">
        <f t="shared" ref="CI2:CI41" si="21">$BA2*(CE2/100)</f>
        <v>13.705852800000001</v>
      </c>
      <c r="CJ2" s="16">
        <f t="shared" ref="CJ2:CJ41" si="22">$BA2*(CF2/100)</f>
        <v>235.56934500000003</v>
      </c>
      <c r="CK2" s="16">
        <f t="shared" ref="CK2:CK41" si="23">$BA2*(CG2/100)</f>
        <v>13.4203142</v>
      </c>
      <c r="CL2" s="16">
        <f t="shared" ref="CL2:CL41" si="24">CH2/2.2*2.47</f>
        <v>112.20369077272727</v>
      </c>
      <c r="CM2" s="16">
        <f t="shared" ref="CM2:CM41" si="25">CI2/2.2*2.47</f>
        <v>15.387934734545455</v>
      </c>
      <c r="CN2" s="16">
        <f t="shared" ref="CN2:CN41" si="26">CJ2/2.2*2.47</f>
        <v>264.48012825000001</v>
      </c>
      <c r="CO2" s="16">
        <f t="shared" ref="CO2:CO41" si="27">CK2/2.2*2.47</f>
        <v>15.06735276090909</v>
      </c>
      <c r="CP2" s="19">
        <v>2.15</v>
      </c>
      <c r="CQ2" s="19">
        <v>0.41299999999999998</v>
      </c>
      <c r="CR2" s="19">
        <v>0.32</v>
      </c>
      <c r="CS2" s="19">
        <v>0.13200000000000001</v>
      </c>
      <c r="CT2" s="16">
        <f t="shared" ref="CT2:CT41" si="28">$BK2*(CP2/100)</f>
        <v>117.49951312436005</v>
      </c>
      <c r="CU2" s="16">
        <f t="shared" ref="CU2:CU41" si="29">$BK2*(CQ2/100)</f>
        <v>22.570836707144512</v>
      </c>
      <c r="CV2" s="16">
        <f t="shared" ref="CV2:CV41" si="30">$BK2*(CR2/100)</f>
        <v>17.488299627811731</v>
      </c>
      <c r="CW2" s="16">
        <f t="shared" ref="CW2:CW41" si="31">$BK2*(CS2/100)</f>
        <v>7.2139235964723385</v>
      </c>
      <c r="CX2" s="16">
        <f t="shared" ref="CX2:CX41" si="32">CT2/2.2*2.47</f>
        <v>131.91990791689514</v>
      </c>
      <c r="CY2" s="16">
        <f t="shared" ref="CY2:CY41" si="33">CU2/2.2*2.47</f>
        <v>25.340893939384973</v>
      </c>
      <c r="CZ2" s="16">
        <f t="shared" ref="CZ2:CZ41" si="34">CV2/2.2*2.47</f>
        <v>19.634590945770444</v>
      </c>
      <c r="DA2" s="16">
        <f t="shared" ref="DA2:DA41" si="35">CW2/2.2*2.47</f>
        <v>8.0992687651303061</v>
      </c>
      <c r="DB2" s="16"/>
      <c r="DC2" s="16"/>
      <c r="DD2" s="16"/>
      <c r="DE2" s="16"/>
      <c r="DF2" s="16"/>
      <c r="DG2" s="16"/>
      <c r="DH2" s="16"/>
      <c r="DI2" s="16"/>
    </row>
    <row r="3" spans="1:113" x14ac:dyDescent="0.25">
      <c r="A3" s="14">
        <v>2019</v>
      </c>
      <c r="B3" s="14">
        <v>1</v>
      </c>
      <c r="C3" s="14" t="s">
        <v>18</v>
      </c>
      <c r="D3" s="14" t="str">
        <f t="shared" si="0"/>
        <v>1</v>
      </c>
      <c r="E3" s="14">
        <v>103</v>
      </c>
      <c r="F3" s="14">
        <v>3</v>
      </c>
      <c r="G3" s="14">
        <v>5</v>
      </c>
      <c r="H3" s="14" t="s">
        <v>1</v>
      </c>
      <c r="I3" s="17">
        <v>100</v>
      </c>
      <c r="J3" s="17">
        <f t="shared" si="1"/>
        <v>112</v>
      </c>
      <c r="K3" s="17">
        <v>120</v>
      </c>
      <c r="L3" s="17">
        <f t="shared" si="2"/>
        <v>135</v>
      </c>
      <c r="M3" s="17">
        <v>0</v>
      </c>
      <c r="N3" s="17">
        <f t="shared" si="3"/>
        <v>0</v>
      </c>
      <c r="O3" s="17">
        <v>10</v>
      </c>
      <c r="P3" s="14">
        <v>2.73</v>
      </c>
      <c r="Q3" s="14">
        <v>6.6</v>
      </c>
      <c r="S3" s="14">
        <v>2.2999999999999998</v>
      </c>
      <c r="T3" s="14">
        <v>52.800000000000004</v>
      </c>
      <c r="U3" s="14">
        <v>38.199999999999996</v>
      </c>
      <c r="V3" s="16">
        <v>23.251622723878452</v>
      </c>
      <c r="W3" s="16">
        <v>36.632421347440484</v>
      </c>
      <c r="X3" s="16">
        <v>49.3</v>
      </c>
      <c r="Y3" s="16">
        <v>321.7788565158844</v>
      </c>
      <c r="Z3" s="16">
        <v>1765.666937828064</v>
      </c>
      <c r="AA3" s="16">
        <v>295.8343243598938</v>
      </c>
      <c r="AB3" s="16">
        <v>1.2926864624023438</v>
      </c>
      <c r="AC3" s="16">
        <f t="shared" si="4"/>
        <v>12.091769298724433</v>
      </c>
      <c r="AD3" s="16">
        <v>2.8095169067382813</v>
      </c>
      <c r="AE3" s="16">
        <v>7.57</v>
      </c>
      <c r="AF3" s="16">
        <v>0.39</v>
      </c>
      <c r="AG3" s="16">
        <v>4.5</v>
      </c>
      <c r="AH3" s="16">
        <v>6.9</v>
      </c>
      <c r="AI3" s="16">
        <v>6.255700149536132</v>
      </c>
      <c r="AJ3" s="16">
        <v>2.34</v>
      </c>
      <c r="AK3" s="16">
        <v>2.8</v>
      </c>
      <c r="AL3" s="16">
        <v>3.9</v>
      </c>
      <c r="AM3" s="16">
        <v>4.7211008453369132</v>
      </c>
      <c r="AN3" s="16">
        <v>2.48</v>
      </c>
      <c r="AO3" s="16">
        <v>0.75649999999999995</v>
      </c>
      <c r="AP3" s="16">
        <v>127</v>
      </c>
      <c r="AQ3" s="18">
        <v>30.5</v>
      </c>
      <c r="AR3" s="18">
        <f t="shared" si="5"/>
        <v>96.5</v>
      </c>
      <c r="AS3" s="18">
        <f t="shared" si="6"/>
        <v>2222.1356828193834</v>
      </c>
      <c r="AT3" s="18">
        <f t="shared" si="7"/>
        <v>2494.852334801762</v>
      </c>
      <c r="AW3" s="18"/>
      <c r="AY3" s="18"/>
      <c r="AZ3" s="18">
        <v>780</v>
      </c>
      <c r="BA3" s="16">
        <f t="shared" si="8"/>
        <v>17961.3</v>
      </c>
      <c r="BB3" s="16">
        <f t="shared" si="9"/>
        <v>20165.641363636365</v>
      </c>
      <c r="BC3" s="14">
        <v>17.864000000000001</v>
      </c>
      <c r="BD3" s="14">
        <v>0.15</v>
      </c>
      <c r="BE3" s="18">
        <v>10.199999999999999</v>
      </c>
      <c r="BF3" s="18">
        <v>61.7</v>
      </c>
      <c r="BG3" s="14">
        <v>35</v>
      </c>
      <c r="BH3" s="14">
        <v>4.5</v>
      </c>
      <c r="BI3" s="18">
        <f t="shared" si="10"/>
        <v>81.653104761904771</v>
      </c>
      <c r="BJ3" s="18">
        <f t="shared" si="11"/>
        <v>84.768194307734674</v>
      </c>
      <c r="BK3" s="18">
        <f t="shared" si="12"/>
        <v>5086.0916584640809</v>
      </c>
      <c r="BL3" s="18">
        <f t="shared" si="13"/>
        <v>5712.6056763930646</v>
      </c>
      <c r="BM3" s="14">
        <f t="shared" si="14"/>
        <v>5.71</v>
      </c>
      <c r="BN3" s="14">
        <v>3.63</v>
      </c>
      <c r="BO3" s="14">
        <v>0.35699999999999998</v>
      </c>
      <c r="BP3" s="14">
        <v>3.2</v>
      </c>
      <c r="BQ3" s="14">
        <v>0.27600000000000002</v>
      </c>
      <c r="BR3" s="16">
        <f t="shared" si="15"/>
        <v>80.663525286343614</v>
      </c>
      <c r="BS3" s="16">
        <f t="shared" si="15"/>
        <v>7.9330243876651982</v>
      </c>
      <c r="BT3" s="16">
        <f t="shared" si="15"/>
        <v>71.10834185022027</v>
      </c>
      <c r="BU3" s="16">
        <f t="shared" si="15"/>
        <v>6.1330944845814992</v>
      </c>
      <c r="BV3" s="16">
        <f t="shared" si="16"/>
        <v>90.563139753303957</v>
      </c>
      <c r="BW3" s="16">
        <f t="shared" si="17"/>
        <v>8.9066228352422918</v>
      </c>
      <c r="BX3" s="16">
        <f t="shared" si="18"/>
        <v>79.835274713656403</v>
      </c>
      <c r="BY3" s="16">
        <f t="shared" si="19"/>
        <v>6.8857924440528651</v>
      </c>
      <c r="BZ3" s="16">
        <v>3.39</v>
      </c>
      <c r="CA3" s="16">
        <v>0.24399999999999999</v>
      </c>
      <c r="CB3" s="16">
        <v>0.83</v>
      </c>
      <c r="CC3" s="16">
        <v>0.25700000000000001</v>
      </c>
      <c r="CD3" s="19">
        <v>0.66</v>
      </c>
      <c r="CE3" s="19">
        <v>7.4999999999999997E-2</v>
      </c>
      <c r="CF3" s="19">
        <v>1.69</v>
      </c>
      <c r="CG3" s="19">
        <v>0.09</v>
      </c>
      <c r="CH3" s="16">
        <f t="shared" si="20"/>
        <v>118.54458</v>
      </c>
      <c r="CI3" s="16">
        <f t="shared" si="21"/>
        <v>13.470974999999999</v>
      </c>
      <c r="CJ3" s="16">
        <f t="shared" si="22"/>
        <v>303.54596999999995</v>
      </c>
      <c r="CK3" s="16">
        <f t="shared" si="23"/>
        <v>16.16517</v>
      </c>
      <c r="CL3" s="16">
        <f t="shared" si="24"/>
        <v>133.093233</v>
      </c>
      <c r="CM3" s="16">
        <f t="shared" si="25"/>
        <v>15.124231022727272</v>
      </c>
      <c r="CN3" s="16">
        <f t="shared" si="26"/>
        <v>340.79933904545447</v>
      </c>
      <c r="CO3" s="16">
        <f t="shared" si="27"/>
        <v>18.149077227272727</v>
      </c>
      <c r="CP3" s="19">
        <v>2.06</v>
      </c>
      <c r="CQ3" s="19">
        <v>0.41499999999999998</v>
      </c>
      <c r="CR3" s="19">
        <v>0.31</v>
      </c>
      <c r="CS3" s="19">
        <v>0.129</v>
      </c>
      <c r="CT3" s="16">
        <f t="shared" si="28"/>
        <v>104.77348816436006</v>
      </c>
      <c r="CU3" s="16">
        <f t="shared" si="29"/>
        <v>21.107280382625937</v>
      </c>
      <c r="CV3" s="16">
        <f t="shared" si="30"/>
        <v>15.76688414123865</v>
      </c>
      <c r="CW3" s="16">
        <f t="shared" si="31"/>
        <v>6.5610582394186654</v>
      </c>
      <c r="CX3" s="16">
        <f t="shared" si="32"/>
        <v>117.63205262089517</v>
      </c>
      <c r="CY3" s="16">
        <f t="shared" si="33"/>
        <v>23.697719338675483</v>
      </c>
      <c r="CZ3" s="16">
        <f t="shared" si="34"/>
        <v>17.70191083129976</v>
      </c>
      <c r="DA3" s="16">
        <f t="shared" si="35"/>
        <v>7.3662790233473192</v>
      </c>
      <c r="DB3" s="16"/>
      <c r="DC3" s="16"/>
      <c r="DD3" s="16"/>
      <c r="DE3" s="16"/>
      <c r="DF3" s="16"/>
      <c r="DG3" s="16"/>
      <c r="DH3" s="16"/>
      <c r="DI3" s="16"/>
    </row>
    <row r="4" spans="1:113" x14ac:dyDescent="0.25">
      <c r="A4" s="14">
        <v>2019</v>
      </c>
      <c r="B4" s="14">
        <v>1</v>
      </c>
      <c r="C4" s="14" t="s">
        <v>18</v>
      </c>
      <c r="D4" s="14" t="str">
        <f t="shared" si="0"/>
        <v>1</v>
      </c>
      <c r="E4" s="14">
        <v>105</v>
      </c>
      <c r="F4" s="14">
        <v>5</v>
      </c>
      <c r="G4" s="14">
        <v>1</v>
      </c>
      <c r="H4" s="14" t="s">
        <v>2</v>
      </c>
      <c r="I4" s="17">
        <v>0</v>
      </c>
      <c r="J4" s="17">
        <f t="shared" si="1"/>
        <v>0</v>
      </c>
      <c r="K4" s="17">
        <v>0</v>
      </c>
      <c r="L4" s="17">
        <f t="shared" si="2"/>
        <v>0</v>
      </c>
      <c r="M4" s="17">
        <v>0</v>
      </c>
      <c r="N4" s="17">
        <f t="shared" si="3"/>
        <v>0</v>
      </c>
      <c r="O4" s="17">
        <v>10</v>
      </c>
      <c r="P4" s="14">
        <v>2.73</v>
      </c>
      <c r="Q4" s="14">
        <v>6.6</v>
      </c>
      <c r="S4" s="14">
        <v>2.2999999999999998</v>
      </c>
      <c r="T4" s="14">
        <v>52.800000000000004</v>
      </c>
      <c r="U4" s="14">
        <v>38.199999999999996</v>
      </c>
      <c r="V4" s="16">
        <v>23.251622723878452</v>
      </c>
      <c r="W4" s="16">
        <v>36.632421347440484</v>
      </c>
      <c r="X4" s="16">
        <v>49.3</v>
      </c>
      <c r="Y4" s="16">
        <v>321.7788565158844</v>
      </c>
      <c r="Z4" s="16">
        <v>1765.666937828064</v>
      </c>
      <c r="AA4" s="16">
        <v>295.8343243598938</v>
      </c>
      <c r="AB4" s="16">
        <v>1.2926864624023438</v>
      </c>
      <c r="AC4" s="16">
        <f t="shared" si="4"/>
        <v>12.091769298724433</v>
      </c>
      <c r="AD4" s="16">
        <v>2.8095169067382813</v>
      </c>
      <c r="AE4" s="16">
        <v>7.57</v>
      </c>
      <c r="AF4" s="16">
        <v>0.39</v>
      </c>
      <c r="AG4" s="16">
        <v>4.5</v>
      </c>
      <c r="AH4" s="16">
        <v>6.9</v>
      </c>
      <c r="AI4" s="16">
        <v>6.255700149536132</v>
      </c>
      <c r="AJ4" s="16">
        <v>2.34</v>
      </c>
      <c r="AK4" s="16">
        <v>2.8</v>
      </c>
      <c r="AL4" s="16">
        <v>3.9</v>
      </c>
      <c r="AM4" s="16">
        <v>4.7211008453369132</v>
      </c>
      <c r="AN4" s="16">
        <v>2.48</v>
      </c>
      <c r="AO4" s="16">
        <v>0.62990000000000002</v>
      </c>
      <c r="AP4" s="16">
        <v>109.8</v>
      </c>
      <c r="AQ4" s="18">
        <v>30.5</v>
      </c>
      <c r="AR4" s="18">
        <f t="shared" si="5"/>
        <v>79.3</v>
      </c>
      <c r="AS4" s="18">
        <f t="shared" si="6"/>
        <v>1826.0659030837003</v>
      </c>
      <c r="AT4" s="18">
        <f t="shared" si="7"/>
        <v>2050.1739911894269</v>
      </c>
      <c r="AW4" s="18"/>
      <c r="AY4" s="18"/>
      <c r="AZ4" s="18">
        <v>700</v>
      </c>
      <c r="BA4" s="16">
        <f t="shared" si="8"/>
        <v>16119.12</v>
      </c>
      <c r="BB4" s="16">
        <f t="shared" si="9"/>
        <v>18097.375636363638</v>
      </c>
      <c r="BC4" s="14">
        <v>16.324000000000002</v>
      </c>
      <c r="BD4" s="14">
        <v>0.15</v>
      </c>
      <c r="BE4" s="18">
        <v>10.6</v>
      </c>
      <c r="BF4" s="18">
        <v>61.8</v>
      </c>
      <c r="BG4" s="14">
        <v>35</v>
      </c>
      <c r="BH4" s="14">
        <v>4.5</v>
      </c>
      <c r="BI4" s="18">
        <f t="shared" si="10"/>
        <v>74.554438095238098</v>
      </c>
      <c r="BJ4" s="18">
        <f t="shared" si="11"/>
        <v>77.05395104872008</v>
      </c>
      <c r="BK4" s="18">
        <f t="shared" si="12"/>
        <v>4623.2370629232046</v>
      </c>
      <c r="BL4" s="18">
        <f t="shared" si="13"/>
        <v>5192.7358102196531</v>
      </c>
      <c r="BM4" s="14">
        <f t="shared" si="14"/>
        <v>5.19</v>
      </c>
      <c r="BN4" s="14">
        <v>2.57</v>
      </c>
      <c r="BO4" s="14">
        <v>0.28699999999999998</v>
      </c>
      <c r="BP4" s="14">
        <v>2.81</v>
      </c>
      <c r="BQ4" s="14">
        <v>0.215</v>
      </c>
      <c r="BR4" s="16">
        <f t="shared" ref="BR4:BR41" si="36">AS4*(BN4/100)</f>
        <v>46.92989370925109</v>
      </c>
      <c r="BS4" s="16">
        <f t="shared" ref="BS4:BS41" si="37">$AS4*(BO4/100)</f>
        <v>5.2408091418502192</v>
      </c>
      <c r="BT4" s="16">
        <f t="shared" ref="BT4:BT41" si="38">$AS4*(BP4/100)</f>
        <v>51.312451876651977</v>
      </c>
      <c r="BU4" s="16">
        <f t="shared" ref="BU4:BU41" si="39">$AS4*(BQ4/100)</f>
        <v>3.9260416916299556</v>
      </c>
      <c r="BV4" s="16">
        <f t="shared" si="16"/>
        <v>52.689471573568269</v>
      </c>
      <c r="BW4" s="16">
        <f t="shared" si="17"/>
        <v>5.8839993547136551</v>
      </c>
      <c r="BX4" s="16">
        <f t="shared" si="18"/>
        <v>57.609889152422902</v>
      </c>
      <c r="BY4" s="16">
        <f t="shared" si="19"/>
        <v>4.407874081057269</v>
      </c>
      <c r="BZ4" s="16">
        <v>3.03</v>
      </c>
      <c r="CA4" s="16">
        <v>0.19600000000000001</v>
      </c>
      <c r="CB4" s="16">
        <v>0.88</v>
      </c>
      <c r="CC4" s="16">
        <v>0.22</v>
      </c>
      <c r="CD4" s="19">
        <v>0.41</v>
      </c>
      <c r="CE4" s="19">
        <v>5.2999999999999999E-2</v>
      </c>
      <c r="CF4" s="19">
        <v>1.05</v>
      </c>
      <c r="CG4" s="19">
        <v>6.2E-2</v>
      </c>
      <c r="CH4" s="16">
        <f t="shared" si="20"/>
        <v>66.088391999999999</v>
      </c>
      <c r="CI4" s="16">
        <f t="shared" si="21"/>
        <v>8.5431336000000009</v>
      </c>
      <c r="CJ4" s="16">
        <f t="shared" si="22"/>
        <v>169.25076000000001</v>
      </c>
      <c r="CK4" s="16">
        <f t="shared" si="23"/>
        <v>9.9938544</v>
      </c>
      <c r="CL4" s="16">
        <f t="shared" si="24"/>
        <v>74.199240109090908</v>
      </c>
      <c r="CM4" s="16">
        <f t="shared" si="25"/>
        <v>9.5916090872727278</v>
      </c>
      <c r="CN4" s="16">
        <f t="shared" si="26"/>
        <v>190.0224441818182</v>
      </c>
      <c r="CO4" s="16">
        <f t="shared" si="27"/>
        <v>11.220372894545456</v>
      </c>
      <c r="CP4" s="19">
        <v>1.78</v>
      </c>
      <c r="CQ4" s="19">
        <v>0.37</v>
      </c>
      <c r="CR4" s="19">
        <v>0.33</v>
      </c>
      <c r="CS4" s="19">
        <v>0.111</v>
      </c>
      <c r="CT4" s="16">
        <f t="shared" si="28"/>
        <v>82.293619720033035</v>
      </c>
      <c r="CU4" s="16">
        <f t="shared" si="29"/>
        <v>17.105977132815859</v>
      </c>
      <c r="CV4" s="16">
        <f t="shared" si="30"/>
        <v>15.256682307646575</v>
      </c>
      <c r="CW4" s="16">
        <f t="shared" si="31"/>
        <v>5.1317931398447572</v>
      </c>
      <c r="CX4" s="16">
        <f t="shared" si="32"/>
        <v>92.393291231128003</v>
      </c>
      <c r="CY4" s="16">
        <f t="shared" si="33"/>
        <v>19.205347053661441</v>
      </c>
      <c r="CZ4" s="16">
        <f t="shared" si="34"/>
        <v>17.129093318130472</v>
      </c>
      <c r="DA4" s="16">
        <f t="shared" si="35"/>
        <v>5.7616041160984315</v>
      </c>
      <c r="DB4" s="16"/>
      <c r="DC4" s="16"/>
      <c r="DD4" s="16"/>
      <c r="DE4" s="16"/>
      <c r="DF4" s="16"/>
      <c r="DG4" s="16"/>
      <c r="DH4" s="16"/>
      <c r="DI4" s="16"/>
    </row>
    <row r="5" spans="1:113" x14ac:dyDescent="0.25">
      <c r="A5" s="14">
        <v>2019</v>
      </c>
      <c r="B5" s="14">
        <v>1</v>
      </c>
      <c r="C5" s="14" t="s">
        <v>18</v>
      </c>
      <c r="D5" s="14" t="str">
        <f t="shared" si="0"/>
        <v>1</v>
      </c>
      <c r="E5" s="14">
        <v>107</v>
      </c>
      <c r="F5" s="14">
        <v>7</v>
      </c>
      <c r="G5" s="14">
        <v>3</v>
      </c>
      <c r="H5" s="14" t="s">
        <v>1</v>
      </c>
      <c r="I5" s="17">
        <v>100</v>
      </c>
      <c r="J5" s="17">
        <f t="shared" si="1"/>
        <v>112</v>
      </c>
      <c r="K5" s="17">
        <v>40</v>
      </c>
      <c r="L5" s="17">
        <f t="shared" si="2"/>
        <v>45</v>
      </c>
      <c r="M5" s="17">
        <v>0</v>
      </c>
      <c r="N5" s="17">
        <f t="shared" si="3"/>
        <v>0</v>
      </c>
      <c r="O5" s="17">
        <v>10</v>
      </c>
      <c r="P5" s="14">
        <v>2.73</v>
      </c>
      <c r="Q5" s="14">
        <v>6.6</v>
      </c>
      <c r="S5" s="14">
        <v>2.2999999999999998</v>
      </c>
      <c r="T5" s="14">
        <v>52.800000000000004</v>
      </c>
      <c r="U5" s="14">
        <v>38.199999999999996</v>
      </c>
      <c r="V5" s="16">
        <v>23.251622723878452</v>
      </c>
      <c r="W5" s="16">
        <v>36.632421347440484</v>
      </c>
      <c r="X5" s="16">
        <v>49.3</v>
      </c>
      <c r="Y5" s="16">
        <v>321.7788565158844</v>
      </c>
      <c r="Z5" s="16">
        <v>1765.666937828064</v>
      </c>
      <c r="AA5" s="16">
        <v>295.8343243598938</v>
      </c>
      <c r="AB5" s="16">
        <v>1.2926864624023438</v>
      </c>
      <c r="AC5" s="16">
        <f t="shared" si="4"/>
        <v>12.091769298724433</v>
      </c>
      <c r="AD5" s="16">
        <v>2.8095169067382813</v>
      </c>
      <c r="AE5" s="16">
        <v>7.57</v>
      </c>
      <c r="AF5" s="16">
        <v>0.39</v>
      </c>
      <c r="AG5" s="16">
        <v>4.5</v>
      </c>
      <c r="AH5" s="16">
        <v>6.9</v>
      </c>
      <c r="AI5" s="16">
        <v>6.255700149536132</v>
      </c>
      <c r="AJ5" s="16">
        <v>2.34</v>
      </c>
      <c r="AK5" s="16">
        <v>2.8</v>
      </c>
      <c r="AL5" s="16">
        <v>3.9</v>
      </c>
      <c r="AM5" s="16">
        <v>4.7211008453369132</v>
      </c>
      <c r="AN5" s="16">
        <v>2.48</v>
      </c>
      <c r="AO5" s="16">
        <v>0.65480000000000005</v>
      </c>
      <c r="AP5" s="16">
        <v>126.9</v>
      </c>
      <c r="AQ5" s="18">
        <v>30.5</v>
      </c>
      <c r="AR5" s="18">
        <f t="shared" si="5"/>
        <v>96.4</v>
      </c>
      <c r="AS5" s="18">
        <f t="shared" si="6"/>
        <v>2219.8329515418504</v>
      </c>
      <c r="AT5" s="18">
        <f t="shared" si="7"/>
        <v>2492.266995594714</v>
      </c>
      <c r="AW5" s="18"/>
      <c r="AY5" s="18"/>
      <c r="AZ5" s="18">
        <v>600</v>
      </c>
      <c r="BA5" s="16">
        <f t="shared" si="8"/>
        <v>13816.39</v>
      </c>
      <c r="BB5" s="16">
        <f t="shared" si="9"/>
        <v>15512.037863636362</v>
      </c>
      <c r="BC5" s="14">
        <v>16.104000000000003</v>
      </c>
      <c r="BD5" s="14">
        <v>0.15</v>
      </c>
      <c r="BE5" s="18">
        <v>10.8</v>
      </c>
      <c r="BF5" s="18">
        <v>61.9</v>
      </c>
      <c r="BG5" s="14">
        <v>35</v>
      </c>
      <c r="BH5" s="14">
        <v>4.5</v>
      </c>
      <c r="BI5" s="18">
        <f t="shared" si="10"/>
        <v>73.540342857142861</v>
      </c>
      <c r="BJ5" s="18">
        <f t="shared" si="11"/>
        <v>75.835821767134618</v>
      </c>
      <c r="BK5" s="18">
        <f t="shared" si="12"/>
        <v>4550.1493060280773</v>
      </c>
      <c r="BL5" s="18">
        <f t="shared" si="13"/>
        <v>5110.6449705433542</v>
      </c>
      <c r="BM5" s="14">
        <f t="shared" si="14"/>
        <v>5.1100000000000003</v>
      </c>
      <c r="BN5" s="14">
        <v>2.44</v>
      </c>
      <c r="BO5" s="14">
        <v>0.32800000000000001</v>
      </c>
      <c r="BP5" s="14">
        <v>2.74</v>
      </c>
      <c r="BQ5" s="14">
        <v>0.19700000000000001</v>
      </c>
      <c r="BR5" s="16">
        <f t="shared" si="36"/>
        <v>54.163924017621149</v>
      </c>
      <c r="BS5" s="16">
        <f t="shared" si="37"/>
        <v>7.2810520810572692</v>
      </c>
      <c r="BT5" s="16">
        <f t="shared" si="38"/>
        <v>60.823422872246702</v>
      </c>
      <c r="BU5" s="16">
        <f t="shared" si="39"/>
        <v>4.3730709145374451</v>
      </c>
      <c r="BV5" s="16">
        <f t="shared" si="16"/>
        <v>60.811314692511019</v>
      </c>
      <c r="BW5" s="16">
        <f t="shared" si="17"/>
        <v>8.1746357455506615</v>
      </c>
      <c r="BX5" s="16">
        <f t="shared" si="18"/>
        <v>68.28811567929516</v>
      </c>
      <c r="BY5" s="16">
        <f t="shared" si="19"/>
        <v>4.9097659813215859</v>
      </c>
      <c r="BZ5" s="16">
        <v>3.19</v>
      </c>
      <c r="CA5" s="16">
        <v>0.21199999999999999</v>
      </c>
      <c r="CB5" s="16">
        <v>0.82</v>
      </c>
      <c r="CC5" s="16">
        <v>0.253</v>
      </c>
      <c r="CD5" s="19">
        <v>0.36</v>
      </c>
      <c r="CE5" s="19">
        <v>6.6000000000000003E-2</v>
      </c>
      <c r="CF5" s="19">
        <v>1.08</v>
      </c>
      <c r="CG5" s="19">
        <v>6.0999999999999999E-2</v>
      </c>
      <c r="CH5" s="16">
        <f t="shared" si="20"/>
        <v>49.739003999999994</v>
      </c>
      <c r="CI5" s="16">
        <f t="shared" si="21"/>
        <v>9.1188173999999993</v>
      </c>
      <c r="CJ5" s="16">
        <f t="shared" si="22"/>
        <v>149.21701200000001</v>
      </c>
      <c r="CK5" s="16">
        <f t="shared" si="23"/>
        <v>8.4279978999999994</v>
      </c>
      <c r="CL5" s="16">
        <f t="shared" si="24"/>
        <v>55.843336309090901</v>
      </c>
      <c r="CM5" s="16">
        <f t="shared" si="25"/>
        <v>10.237944989999999</v>
      </c>
      <c r="CN5" s="16">
        <f t="shared" si="26"/>
        <v>167.53000892727275</v>
      </c>
      <c r="CO5" s="16">
        <f t="shared" si="27"/>
        <v>9.4623430968181808</v>
      </c>
      <c r="CP5" s="19">
        <v>1.94</v>
      </c>
      <c r="CQ5" s="19">
        <v>0.42599999999999999</v>
      </c>
      <c r="CR5" s="19">
        <v>0.36</v>
      </c>
      <c r="CS5" s="19">
        <v>0.113</v>
      </c>
      <c r="CT5" s="16">
        <f t="shared" si="28"/>
        <v>88.2728965369447</v>
      </c>
      <c r="CU5" s="16">
        <f t="shared" si="29"/>
        <v>19.383636043679608</v>
      </c>
      <c r="CV5" s="16">
        <f t="shared" si="30"/>
        <v>16.380537501701077</v>
      </c>
      <c r="CW5" s="16">
        <f t="shared" si="31"/>
        <v>5.1416687158117274</v>
      </c>
      <c r="CX5" s="16">
        <f t="shared" si="32"/>
        <v>99.106388384660633</v>
      </c>
      <c r="CY5" s="16">
        <f t="shared" si="33"/>
        <v>21.762536830858469</v>
      </c>
      <c r="CZ5" s="16">
        <f t="shared" si="34"/>
        <v>18.390876195091664</v>
      </c>
      <c r="DA5" s="16">
        <f t="shared" si="35"/>
        <v>5.7726916945704394</v>
      </c>
      <c r="DB5" s="16"/>
      <c r="DC5" s="16"/>
      <c r="DD5" s="16"/>
      <c r="DE5" s="16"/>
      <c r="DF5" s="16"/>
      <c r="DG5" s="16"/>
      <c r="DH5" s="16"/>
      <c r="DI5" s="16"/>
    </row>
    <row r="6" spans="1:113" x14ac:dyDescent="0.25">
      <c r="A6" s="14">
        <v>2019</v>
      </c>
      <c r="B6" s="14">
        <v>1</v>
      </c>
      <c r="C6" s="14" t="s">
        <v>18</v>
      </c>
      <c r="D6" s="14" t="str">
        <f t="shared" si="0"/>
        <v>1</v>
      </c>
      <c r="E6" s="14">
        <v>108</v>
      </c>
      <c r="F6" s="14">
        <v>8</v>
      </c>
      <c r="G6" s="14">
        <v>2</v>
      </c>
      <c r="H6" s="14" t="s">
        <v>3</v>
      </c>
      <c r="I6" s="17">
        <v>100</v>
      </c>
      <c r="J6" s="17">
        <f t="shared" si="1"/>
        <v>112</v>
      </c>
      <c r="K6" s="17">
        <v>0</v>
      </c>
      <c r="L6" s="17">
        <f t="shared" si="2"/>
        <v>0</v>
      </c>
      <c r="M6" s="17">
        <v>0</v>
      </c>
      <c r="N6" s="17">
        <f t="shared" si="3"/>
        <v>0</v>
      </c>
      <c r="O6" s="17">
        <v>10</v>
      </c>
      <c r="P6" s="14">
        <v>2.73</v>
      </c>
      <c r="Q6" s="14">
        <v>6.6</v>
      </c>
      <c r="S6" s="14">
        <v>2.2999999999999998</v>
      </c>
      <c r="T6" s="14">
        <v>52.800000000000004</v>
      </c>
      <c r="U6" s="14">
        <v>38.199999999999996</v>
      </c>
      <c r="V6" s="16">
        <v>23.251622723878452</v>
      </c>
      <c r="W6" s="16">
        <v>36.632421347440484</v>
      </c>
      <c r="X6" s="16">
        <v>49.3</v>
      </c>
      <c r="Y6" s="16">
        <v>321.7788565158844</v>
      </c>
      <c r="Z6" s="16">
        <v>1765.666937828064</v>
      </c>
      <c r="AA6" s="16">
        <v>295.8343243598938</v>
      </c>
      <c r="AB6" s="16">
        <v>1.2926864624023438</v>
      </c>
      <c r="AC6" s="16">
        <f t="shared" si="4"/>
        <v>12.091769298724433</v>
      </c>
      <c r="AD6" s="16">
        <v>2.8095169067382813</v>
      </c>
      <c r="AE6" s="16">
        <v>7.57</v>
      </c>
      <c r="AF6" s="16">
        <v>0.39</v>
      </c>
      <c r="AG6" s="16">
        <v>4.5</v>
      </c>
      <c r="AH6" s="16">
        <v>6.9</v>
      </c>
      <c r="AI6" s="16">
        <v>6.255700149536132</v>
      </c>
      <c r="AJ6" s="16">
        <v>2.34</v>
      </c>
      <c r="AK6" s="16">
        <v>2.8</v>
      </c>
      <c r="AL6" s="16">
        <v>3.9</v>
      </c>
      <c r="AM6" s="16">
        <v>4.7211008453369132</v>
      </c>
      <c r="AN6" s="16">
        <v>2.48</v>
      </c>
      <c r="AO6" s="16">
        <v>0.60489999999999999</v>
      </c>
      <c r="AP6" s="16">
        <v>121</v>
      </c>
      <c r="AQ6" s="18">
        <v>30.5</v>
      </c>
      <c r="AR6" s="18">
        <f t="shared" si="5"/>
        <v>90.5</v>
      </c>
      <c r="AS6" s="18">
        <f t="shared" si="6"/>
        <v>2083.9718061674007</v>
      </c>
      <c r="AT6" s="18">
        <f t="shared" si="7"/>
        <v>2339.7319823788544</v>
      </c>
      <c r="AW6" s="18"/>
      <c r="AY6" s="18"/>
      <c r="AZ6" s="18">
        <v>580</v>
      </c>
      <c r="BA6" s="16">
        <f t="shared" si="8"/>
        <v>13355.84</v>
      </c>
      <c r="BB6" s="16">
        <f t="shared" si="9"/>
        <v>14994.965818181818</v>
      </c>
      <c r="BC6" s="14">
        <v>15.312000000000001</v>
      </c>
      <c r="BD6" s="14">
        <v>0.15</v>
      </c>
      <c r="BE6" s="18">
        <v>11</v>
      </c>
      <c r="BF6" s="18">
        <v>61.3</v>
      </c>
      <c r="BG6" s="14">
        <v>35</v>
      </c>
      <c r="BH6" s="14">
        <v>4.5</v>
      </c>
      <c r="BI6" s="18">
        <f t="shared" si="10"/>
        <v>69.889600000000002</v>
      </c>
      <c r="BJ6" s="18">
        <f t="shared" si="11"/>
        <v>71.909530635838152</v>
      </c>
      <c r="BK6" s="18">
        <f t="shared" si="12"/>
        <v>4314.5718381502893</v>
      </c>
      <c r="BL6" s="18">
        <f t="shared" si="13"/>
        <v>4846.0486418497112</v>
      </c>
      <c r="BM6" s="14">
        <f t="shared" si="14"/>
        <v>4.84</v>
      </c>
      <c r="BN6" s="14">
        <v>2.5499999999999998</v>
      </c>
      <c r="BO6" s="14">
        <v>0.311</v>
      </c>
      <c r="BP6" s="14">
        <v>2.95</v>
      </c>
      <c r="BQ6" s="14">
        <v>0.22500000000000001</v>
      </c>
      <c r="BR6" s="16">
        <f t="shared" si="36"/>
        <v>53.141281057268714</v>
      </c>
      <c r="BS6" s="16">
        <f t="shared" si="37"/>
        <v>6.4811523171806158</v>
      </c>
      <c r="BT6" s="16">
        <f t="shared" si="38"/>
        <v>61.477168281938326</v>
      </c>
      <c r="BU6" s="16">
        <f t="shared" si="39"/>
        <v>4.688936563876652</v>
      </c>
      <c r="BV6" s="16">
        <f t="shared" si="16"/>
        <v>59.663165550660779</v>
      </c>
      <c r="BW6" s="16">
        <f t="shared" si="17"/>
        <v>7.2765664651982371</v>
      </c>
      <c r="BX6" s="16">
        <f t="shared" si="18"/>
        <v>69.02209348017621</v>
      </c>
      <c r="BY6" s="16">
        <f t="shared" si="19"/>
        <v>5.264396960352423</v>
      </c>
      <c r="BZ6" s="16">
        <v>3.13</v>
      </c>
      <c r="CA6" s="16">
        <v>0.2</v>
      </c>
      <c r="CB6" s="16">
        <v>0.76</v>
      </c>
      <c r="CC6" s="16">
        <v>0.254</v>
      </c>
      <c r="CD6" s="19">
        <v>0.38</v>
      </c>
      <c r="CE6" s="19">
        <v>6.2E-2</v>
      </c>
      <c r="CF6" s="19">
        <v>1.02</v>
      </c>
      <c r="CG6" s="19">
        <v>5.8000000000000003E-2</v>
      </c>
      <c r="CH6" s="16">
        <f t="shared" si="20"/>
        <v>50.752192000000001</v>
      </c>
      <c r="CI6" s="16">
        <f t="shared" si="21"/>
        <v>8.2806207999999994</v>
      </c>
      <c r="CJ6" s="16">
        <f t="shared" si="22"/>
        <v>136.229568</v>
      </c>
      <c r="CK6" s="16">
        <f t="shared" si="23"/>
        <v>7.7463872</v>
      </c>
      <c r="CL6" s="16">
        <f t="shared" si="24"/>
        <v>56.980870109090908</v>
      </c>
      <c r="CM6" s="16">
        <f t="shared" si="25"/>
        <v>9.2968788072727264</v>
      </c>
      <c r="CN6" s="16">
        <f t="shared" si="26"/>
        <v>152.94865134545455</v>
      </c>
      <c r="CO6" s="16">
        <f t="shared" si="27"/>
        <v>8.6970801745454551</v>
      </c>
      <c r="CP6" s="19">
        <v>2.0699999999999998</v>
      </c>
      <c r="CQ6" s="19">
        <v>0.373</v>
      </c>
      <c r="CR6" s="19">
        <v>0.32</v>
      </c>
      <c r="CS6" s="19">
        <v>0.129</v>
      </c>
      <c r="CT6" s="16">
        <f t="shared" si="28"/>
        <v>89.311637049710981</v>
      </c>
      <c r="CU6" s="16">
        <f t="shared" si="29"/>
        <v>16.093352956300578</v>
      </c>
      <c r="CV6" s="16">
        <f t="shared" si="30"/>
        <v>13.806629882080927</v>
      </c>
      <c r="CW6" s="16">
        <f t="shared" si="31"/>
        <v>5.5657976712138737</v>
      </c>
      <c r="CX6" s="16">
        <f t="shared" si="32"/>
        <v>100.27261068763006</v>
      </c>
      <c r="CY6" s="16">
        <f t="shared" si="33"/>
        <v>18.06844627366474</v>
      </c>
      <c r="CZ6" s="16">
        <f t="shared" si="34"/>
        <v>15.501079913063586</v>
      </c>
      <c r="DA6" s="16">
        <f t="shared" si="35"/>
        <v>6.2488728399537585</v>
      </c>
      <c r="DB6" s="16"/>
      <c r="DC6" s="16"/>
      <c r="DD6" s="16"/>
      <c r="DE6" s="16"/>
      <c r="DF6" s="16"/>
      <c r="DG6" s="16"/>
      <c r="DH6" s="16"/>
      <c r="DI6" s="16"/>
    </row>
    <row r="7" spans="1:113" x14ac:dyDescent="0.25">
      <c r="A7" s="14">
        <v>2019</v>
      </c>
      <c r="B7" s="14">
        <v>1</v>
      </c>
      <c r="C7" s="14" t="s">
        <v>18</v>
      </c>
      <c r="D7" s="14" t="str">
        <f t="shared" si="0"/>
        <v>2</v>
      </c>
      <c r="E7" s="14">
        <v>201</v>
      </c>
      <c r="F7" s="14">
        <v>11</v>
      </c>
      <c r="G7" s="14">
        <v>3</v>
      </c>
      <c r="H7" s="14" t="s">
        <v>1</v>
      </c>
      <c r="I7" s="17">
        <v>100</v>
      </c>
      <c r="J7" s="17">
        <f t="shared" si="1"/>
        <v>112</v>
      </c>
      <c r="K7" s="17">
        <v>40</v>
      </c>
      <c r="L7" s="17">
        <f t="shared" si="2"/>
        <v>45</v>
      </c>
      <c r="M7" s="17">
        <v>0</v>
      </c>
      <c r="N7" s="17">
        <f t="shared" si="3"/>
        <v>0</v>
      </c>
      <c r="O7" s="17">
        <v>10</v>
      </c>
      <c r="P7" s="14">
        <v>2.73</v>
      </c>
      <c r="Q7" s="14">
        <v>6.5</v>
      </c>
      <c r="S7" s="14">
        <v>2.2999999999999998</v>
      </c>
      <c r="T7" s="14">
        <v>62.800000000000004</v>
      </c>
      <c r="U7" s="14">
        <v>47.5</v>
      </c>
      <c r="V7" s="16">
        <v>29.080178834702359</v>
      </c>
      <c r="W7" s="16">
        <v>39.21013495150666</v>
      </c>
      <c r="X7" s="16">
        <v>63.4</v>
      </c>
      <c r="Y7" s="16">
        <v>385.53217530250549</v>
      </c>
      <c r="Z7" s="16">
        <v>1890.9820318222046</v>
      </c>
      <c r="AA7" s="16">
        <v>299.97475862503052</v>
      </c>
      <c r="AB7" s="16">
        <v>1.3566005229949951</v>
      </c>
      <c r="AC7" s="16">
        <f t="shared" si="4"/>
        <v>12.915752270394025</v>
      </c>
      <c r="AD7" s="16">
        <v>3.3283586502075195</v>
      </c>
      <c r="AE7" s="16">
        <v>6.03</v>
      </c>
      <c r="AF7" s="16">
        <v>0.62</v>
      </c>
      <c r="AG7" s="16">
        <v>9.4</v>
      </c>
      <c r="AH7" s="16">
        <v>5.0999999999999996</v>
      </c>
      <c r="AI7" s="16">
        <v>6.3566275024414054</v>
      </c>
      <c r="AJ7" s="16">
        <v>3.3</v>
      </c>
      <c r="AK7" s="16">
        <v>6.8</v>
      </c>
      <c r="AL7" s="16">
        <v>6.1</v>
      </c>
      <c r="AM7" s="16">
        <v>6.7608194732666007</v>
      </c>
      <c r="AN7" s="16">
        <v>5.68</v>
      </c>
      <c r="AO7" s="16">
        <v>0.8105</v>
      </c>
      <c r="AP7" s="16">
        <v>141.1</v>
      </c>
      <c r="AQ7" s="18">
        <v>30.5</v>
      </c>
      <c r="AR7" s="18">
        <f t="shared" si="5"/>
        <v>110.6</v>
      </c>
      <c r="AS7" s="18">
        <f t="shared" si="6"/>
        <v>2546.8207929515415</v>
      </c>
      <c r="AT7" s="18">
        <f t="shared" si="7"/>
        <v>2859.3851629955943</v>
      </c>
      <c r="AW7" s="18"/>
      <c r="AY7" s="18"/>
      <c r="AZ7" s="18">
        <v>460</v>
      </c>
      <c r="BA7" s="16">
        <f t="shared" si="8"/>
        <v>10592.56</v>
      </c>
      <c r="BB7" s="16">
        <f t="shared" si="9"/>
        <v>11892.555999999999</v>
      </c>
      <c r="BC7" s="14">
        <v>19.844000000000001</v>
      </c>
      <c r="BD7" s="14">
        <v>0.15</v>
      </c>
      <c r="BE7" s="18">
        <v>10.3</v>
      </c>
      <c r="BF7" s="18">
        <v>62.1</v>
      </c>
      <c r="BG7" s="14">
        <v>35</v>
      </c>
      <c r="BH7" s="14">
        <v>4.5</v>
      </c>
      <c r="BI7" s="18">
        <f t="shared" si="10"/>
        <v>90.779961904761905</v>
      </c>
      <c r="BJ7" s="18">
        <f t="shared" si="11"/>
        <v>94.138295755573907</v>
      </c>
      <c r="BK7" s="18">
        <f t="shared" si="12"/>
        <v>5648.2977453344347</v>
      </c>
      <c r="BL7" s="18">
        <f t="shared" si="13"/>
        <v>6344.065331236995</v>
      </c>
      <c r="BM7" s="14">
        <f t="shared" si="14"/>
        <v>6.34</v>
      </c>
      <c r="BN7" s="14">
        <v>2.85</v>
      </c>
      <c r="BO7" s="14">
        <v>0.29299999999999998</v>
      </c>
      <c r="BP7" s="14">
        <v>3.18</v>
      </c>
      <c r="BQ7" s="14">
        <v>0.27400000000000002</v>
      </c>
      <c r="BR7" s="16">
        <f t="shared" si="36"/>
        <v>72.584392599118942</v>
      </c>
      <c r="BS7" s="16">
        <f t="shared" si="37"/>
        <v>7.4621849233480164</v>
      </c>
      <c r="BT7" s="16">
        <f t="shared" si="38"/>
        <v>80.98890121585903</v>
      </c>
      <c r="BU7" s="16">
        <f t="shared" si="39"/>
        <v>6.9782889726872241</v>
      </c>
      <c r="BV7" s="16">
        <f t="shared" si="16"/>
        <v>81.492477145374451</v>
      </c>
      <c r="BW7" s="16">
        <f t="shared" si="17"/>
        <v>8.3779985275770912</v>
      </c>
      <c r="BX7" s="16">
        <f t="shared" si="18"/>
        <v>90.928448183259903</v>
      </c>
      <c r="BY7" s="16">
        <f t="shared" si="19"/>
        <v>7.8347153466079291</v>
      </c>
      <c r="BZ7" s="16">
        <v>3.38</v>
      </c>
      <c r="CA7" s="16">
        <v>0.22800000000000001</v>
      </c>
      <c r="CB7" s="16">
        <v>0.9</v>
      </c>
      <c r="CC7" s="16">
        <v>0.247</v>
      </c>
      <c r="CD7" s="19">
        <v>0.59</v>
      </c>
      <c r="CE7" s="19">
        <v>0.105</v>
      </c>
      <c r="CF7" s="19">
        <v>0.97</v>
      </c>
      <c r="CG7" s="19">
        <v>6.6000000000000003E-2</v>
      </c>
      <c r="CH7" s="16">
        <f t="shared" si="20"/>
        <v>62.496103999999995</v>
      </c>
      <c r="CI7" s="16">
        <f t="shared" si="21"/>
        <v>11.122188</v>
      </c>
      <c r="CJ7" s="16">
        <f t="shared" si="22"/>
        <v>102.747832</v>
      </c>
      <c r="CK7" s="16">
        <f t="shared" si="23"/>
        <v>6.9910895999999996</v>
      </c>
      <c r="CL7" s="16">
        <f t="shared" si="24"/>
        <v>70.166080399999998</v>
      </c>
      <c r="CM7" s="16">
        <f t="shared" si="25"/>
        <v>12.4871838</v>
      </c>
      <c r="CN7" s="16">
        <f t="shared" si="26"/>
        <v>115.3577932</v>
      </c>
      <c r="CO7" s="16">
        <f t="shared" si="27"/>
        <v>7.8490869599999993</v>
      </c>
      <c r="CP7" s="19">
        <v>2.16</v>
      </c>
      <c r="CQ7" s="19">
        <v>0.46100000000000002</v>
      </c>
      <c r="CR7" s="19">
        <v>0.36</v>
      </c>
      <c r="CS7" s="19">
        <v>0.123</v>
      </c>
      <c r="CT7" s="16">
        <f t="shared" si="28"/>
        <v>122.0032312992238</v>
      </c>
      <c r="CU7" s="16">
        <f t="shared" si="29"/>
        <v>26.038652605991746</v>
      </c>
      <c r="CV7" s="16">
        <f t="shared" si="30"/>
        <v>20.333871883203965</v>
      </c>
      <c r="CW7" s="16">
        <f t="shared" si="31"/>
        <v>6.9474062267613546</v>
      </c>
      <c r="CX7" s="16">
        <f t="shared" si="32"/>
        <v>136.97635514049219</v>
      </c>
      <c r="CY7" s="16">
        <f t="shared" si="33"/>
        <v>29.234305425818004</v>
      </c>
      <c r="CZ7" s="16">
        <f t="shared" si="34"/>
        <v>22.829392523415361</v>
      </c>
      <c r="DA7" s="16">
        <f t="shared" si="35"/>
        <v>7.8000424455002486</v>
      </c>
      <c r="DB7" s="16"/>
      <c r="DC7" s="16"/>
      <c r="DD7" s="16"/>
      <c r="DE7" s="16"/>
      <c r="DF7" s="16"/>
      <c r="DG7" s="16"/>
      <c r="DH7" s="16"/>
      <c r="DI7" s="16"/>
    </row>
    <row r="8" spans="1:113" x14ac:dyDescent="0.25">
      <c r="A8" s="14">
        <v>2019</v>
      </c>
      <c r="B8" s="14">
        <v>1</v>
      </c>
      <c r="C8" s="14" t="s">
        <v>18</v>
      </c>
      <c r="D8" s="14" t="str">
        <f t="shared" si="0"/>
        <v>2</v>
      </c>
      <c r="E8" s="14">
        <v>202</v>
      </c>
      <c r="F8" s="14">
        <v>12</v>
      </c>
      <c r="G8" s="14">
        <v>5</v>
      </c>
      <c r="H8" s="14" t="s">
        <v>1</v>
      </c>
      <c r="I8" s="17">
        <v>100</v>
      </c>
      <c r="J8" s="17">
        <f t="shared" si="1"/>
        <v>112</v>
      </c>
      <c r="K8" s="17">
        <v>120</v>
      </c>
      <c r="L8" s="17">
        <f t="shared" si="2"/>
        <v>135</v>
      </c>
      <c r="M8" s="17">
        <v>0</v>
      </c>
      <c r="N8" s="17">
        <f t="shared" si="3"/>
        <v>0</v>
      </c>
      <c r="O8" s="17">
        <v>10</v>
      </c>
      <c r="P8" s="14">
        <v>2.73</v>
      </c>
      <c r="Q8" s="14">
        <v>6.5</v>
      </c>
      <c r="S8" s="14">
        <v>2.2999999999999998</v>
      </c>
      <c r="T8" s="14">
        <v>62.800000000000004</v>
      </c>
      <c r="U8" s="14">
        <v>47.5</v>
      </c>
      <c r="V8" s="16">
        <v>29.080178834702359</v>
      </c>
      <c r="W8" s="16">
        <v>39.21013495150666</v>
      </c>
      <c r="X8" s="16">
        <v>63.4</v>
      </c>
      <c r="Y8" s="16">
        <v>385.53217530250549</v>
      </c>
      <c r="Z8" s="16">
        <v>1890.9820318222046</v>
      </c>
      <c r="AA8" s="16">
        <v>299.97475862503052</v>
      </c>
      <c r="AB8" s="16">
        <v>1.3566005229949951</v>
      </c>
      <c r="AC8" s="16">
        <f t="shared" si="4"/>
        <v>12.915752270394025</v>
      </c>
      <c r="AD8" s="16">
        <v>3.3283586502075195</v>
      </c>
      <c r="AE8" s="16">
        <v>6.03</v>
      </c>
      <c r="AF8" s="16">
        <v>0.62</v>
      </c>
      <c r="AG8" s="16">
        <v>9.4</v>
      </c>
      <c r="AH8" s="16">
        <v>5.0999999999999996</v>
      </c>
      <c r="AI8" s="16">
        <v>6.3566275024414054</v>
      </c>
      <c r="AJ8" s="16">
        <v>3.3</v>
      </c>
      <c r="AK8" s="16">
        <v>6.8</v>
      </c>
      <c r="AL8" s="16">
        <v>6.1</v>
      </c>
      <c r="AM8" s="16">
        <v>6.7608194732666007</v>
      </c>
      <c r="AN8" s="16">
        <v>5.68</v>
      </c>
      <c r="AO8" s="16">
        <v>0.76090000000000002</v>
      </c>
      <c r="AP8" s="16">
        <v>165.1</v>
      </c>
      <c r="AQ8" s="18">
        <v>30.5</v>
      </c>
      <c r="AR8" s="18">
        <f t="shared" si="5"/>
        <v>134.6</v>
      </c>
      <c r="AS8" s="18">
        <f t="shared" si="6"/>
        <v>3099.4762995594715</v>
      </c>
      <c r="AT8" s="18">
        <f t="shared" si="7"/>
        <v>3479.8665726872246</v>
      </c>
      <c r="AW8" s="18"/>
      <c r="AY8" s="18"/>
      <c r="AZ8" s="18">
        <v>480</v>
      </c>
      <c r="BA8" s="16">
        <f t="shared" si="8"/>
        <v>11053.11</v>
      </c>
      <c r="BB8" s="16">
        <f t="shared" si="9"/>
        <v>12409.628045454547</v>
      </c>
      <c r="BC8" s="14">
        <v>19.492000000000001</v>
      </c>
      <c r="BD8" s="14">
        <v>0.15</v>
      </c>
      <c r="BE8" s="18">
        <v>10</v>
      </c>
      <c r="BF8" s="18">
        <v>61.4</v>
      </c>
      <c r="BG8" s="14">
        <v>35</v>
      </c>
      <c r="BH8" s="14">
        <v>4.5</v>
      </c>
      <c r="BI8" s="18">
        <f t="shared" si="10"/>
        <v>89.157409523809534</v>
      </c>
      <c r="BJ8" s="18">
        <f t="shared" si="11"/>
        <v>92.764934764657312</v>
      </c>
      <c r="BK8" s="18">
        <f t="shared" si="12"/>
        <v>5565.8960858794389</v>
      </c>
      <c r="BL8" s="18">
        <f t="shared" si="13"/>
        <v>6251.5132855491329</v>
      </c>
      <c r="BM8" s="14">
        <f t="shared" si="14"/>
        <v>6.25</v>
      </c>
      <c r="BN8" s="14">
        <v>3.07</v>
      </c>
      <c r="BO8" s="14">
        <v>0.311</v>
      </c>
      <c r="BP8" s="14">
        <v>3.36</v>
      </c>
      <c r="BQ8" s="14">
        <v>0.26700000000000002</v>
      </c>
      <c r="BR8" s="16">
        <f t="shared" si="36"/>
        <v>95.153922396475764</v>
      </c>
      <c r="BS8" s="16">
        <f t="shared" si="37"/>
        <v>9.6393712916299563</v>
      </c>
      <c r="BT8" s="16">
        <f t="shared" si="38"/>
        <v>104.14240366519823</v>
      </c>
      <c r="BU8" s="16">
        <f t="shared" si="39"/>
        <v>8.2756017198237899</v>
      </c>
      <c r="BV8" s="16">
        <f t="shared" si="16"/>
        <v>106.83190378149779</v>
      </c>
      <c r="BW8" s="16">
        <f t="shared" si="17"/>
        <v>10.822385041057268</v>
      </c>
      <c r="BX8" s="16">
        <f t="shared" si="18"/>
        <v>116.92351684229074</v>
      </c>
      <c r="BY8" s="16">
        <f t="shared" si="19"/>
        <v>9.2912437490748907</v>
      </c>
      <c r="BZ8" s="16">
        <v>3.54</v>
      </c>
      <c r="CA8" s="16">
        <v>0.245</v>
      </c>
      <c r="CB8" s="16">
        <v>0.93</v>
      </c>
      <c r="CC8" s="16">
        <v>0.26200000000000001</v>
      </c>
      <c r="CD8" s="19">
        <v>0.67</v>
      </c>
      <c r="CE8" s="19">
        <v>9.2999999999999999E-2</v>
      </c>
      <c r="CF8" s="19">
        <v>1.28</v>
      </c>
      <c r="CG8" s="19">
        <v>8.4000000000000005E-2</v>
      </c>
      <c r="CH8" s="16">
        <f t="shared" si="20"/>
        <v>74.055837000000011</v>
      </c>
      <c r="CI8" s="16">
        <f t="shared" si="21"/>
        <v>10.2793923</v>
      </c>
      <c r="CJ8" s="16">
        <f t="shared" si="22"/>
        <v>141.47980800000002</v>
      </c>
      <c r="CK8" s="16">
        <f t="shared" si="23"/>
        <v>9.2846124000000003</v>
      </c>
      <c r="CL8" s="16">
        <f t="shared" si="24"/>
        <v>83.144507904545478</v>
      </c>
      <c r="CM8" s="16">
        <f t="shared" si="25"/>
        <v>11.540954082272727</v>
      </c>
      <c r="CN8" s="16">
        <f t="shared" si="26"/>
        <v>158.84323898181822</v>
      </c>
      <c r="CO8" s="16">
        <f t="shared" si="27"/>
        <v>10.424087558181817</v>
      </c>
      <c r="CP8" s="19">
        <v>2.11</v>
      </c>
      <c r="CQ8" s="19">
        <v>0.34599999999999997</v>
      </c>
      <c r="CR8" s="19">
        <v>0.26</v>
      </c>
      <c r="CS8" s="19">
        <v>0.11700000000000001</v>
      </c>
      <c r="CT8" s="16">
        <f t="shared" si="28"/>
        <v>117.44040741205615</v>
      </c>
      <c r="CU8" s="16">
        <f t="shared" si="29"/>
        <v>19.258000457142856</v>
      </c>
      <c r="CV8" s="16">
        <f t="shared" si="30"/>
        <v>14.47132982328654</v>
      </c>
      <c r="CW8" s="16">
        <f t="shared" si="31"/>
        <v>6.512098420478944</v>
      </c>
      <c r="CX8" s="16">
        <f t="shared" si="32"/>
        <v>131.85354832171757</v>
      </c>
      <c r="CY8" s="16">
        <f t="shared" si="33"/>
        <v>21.62148233142857</v>
      </c>
      <c r="CZ8" s="16">
        <f t="shared" si="34"/>
        <v>16.247356665235344</v>
      </c>
      <c r="DA8" s="16">
        <f t="shared" si="35"/>
        <v>7.3113104993559057</v>
      </c>
      <c r="DB8" s="16"/>
      <c r="DC8" s="16"/>
      <c r="DD8" s="16"/>
      <c r="DE8" s="16"/>
      <c r="DF8" s="16"/>
      <c r="DG8" s="16"/>
      <c r="DH8" s="16"/>
      <c r="DI8" s="16"/>
    </row>
    <row r="9" spans="1:113" x14ac:dyDescent="0.25">
      <c r="A9" s="14">
        <v>2019</v>
      </c>
      <c r="B9" s="14">
        <v>1</v>
      </c>
      <c r="C9" s="14" t="s">
        <v>18</v>
      </c>
      <c r="D9" s="14" t="str">
        <f t="shared" si="0"/>
        <v>2</v>
      </c>
      <c r="E9" s="14">
        <v>205</v>
      </c>
      <c r="F9" s="14">
        <v>15</v>
      </c>
      <c r="G9" s="14">
        <v>4</v>
      </c>
      <c r="H9" s="14" t="s">
        <v>1</v>
      </c>
      <c r="I9" s="17">
        <v>100</v>
      </c>
      <c r="J9" s="17">
        <f t="shared" si="1"/>
        <v>112</v>
      </c>
      <c r="K9" s="17">
        <v>80</v>
      </c>
      <c r="L9" s="17">
        <f t="shared" si="2"/>
        <v>90</v>
      </c>
      <c r="M9" s="17">
        <v>0</v>
      </c>
      <c r="N9" s="17">
        <f t="shared" si="3"/>
        <v>0</v>
      </c>
      <c r="O9" s="17">
        <v>10</v>
      </c>
      <c r="P9" s="14">
        <v>2.73</v>
      </c>
      <c r="Q9" s="14">
        <v>6.5</v>
      </c>
      <c r="S9" s="14">
        <v>2.2999999999999998</v>
      </c>
      <c r="T9" s="14">
        <v>62.800000000000004</v>
      </c>
      <c r="U9" s="14">
        <v>47.5</v>
      </c>
      <c r="V9" s="16">
        <v>29.080178834702359</v>
      </c>
      <c r="W9" s="16">
        <v>39.21013495150666</v>
      </c>
      <c r="X9" s="16">
        <v>63.4</v>
      </c>
      <c r="Y9" s="16">
        <v>385.53217530250549</v>
      </c>
      <c r="Z9" s="16">
        <v>1890.9820318222046</v>
      </c>
      <c r="AA9" s="16">
        <v>299.97475862503052</v>
      </c>
      <c r="AB9" s="16">
        <v>1.3566005229949951</v>
      </c>
      <c r="AC9" s="16">
        <f t="shared" si="4"/>
        <v>12.915752270394025</v>
      </c>
      <c r="AD9" s="16">
        <v>3.3283586502075195</v>
      </c>
      <c r="AE9" s="16">
        <v>6.03</v>
      </c>
      <c r="AF9" s="16">
        <v>0.62</v>
      </c>
      <c r="AG9" s="16">
        <v>9.4</v>
      </c>
      <c r="AH9" s="16">
        <v>5.0999999999999996</v>
      </c>
      <c r="AI9" s="16">
        <v>6.3566275024414054</v>
      </c>
      <c r="AJ9" s="16">
        <v>3.3</v>
      </c>
      <c r="AK9" s="16">
        <v>6.8</v>
      </c>
      <c r="AL9" s="16">
        <v>6.1</v>
      </c>
      <c r="AM9" s="16">
        <v>6.7608194732666007</v>
      </c>
      <c r="AN9" s="16">
        <v>5.68</v>
      </c>
      <c r="AO9" s="16">
        <v>0.82240000000000002</v>
      </c>
      <c r="AP9" s="16">
        <v>140.4</v>
      </c>
      <c r="AQ9" s="18">
        <v>30.5</v>
      </c>
      <c r="AR9" s="18">
        <f t="shared" si="5"/>
        <v>109.9</v>
      </c>
      <c r="AS9" s="18">
        <f t="shared" si="6"/>
        <v>2530.7016740088106</v>
      </c>
      <c r="AT9" s="18">
        <f t="shared" si="7"/>
        <v>2841.2877885462558</v>
      </c>
      <c r="AW9" s="18"/>
      <c r="AY9" s="18"/>
      <c r="AZ9" s="18">
        <v>440</v>
      </c>
      <c r="BA9" s="16">
        <f t="shared" si="8"/>
        <v>10132.02</v>
      </c>
      <c r="BB9" s="16">
        <f t="shared" si="9"/>
        <v>11375.495181818183</v>
      </c>
      <c r="BC9" s="14">
        <v>16.676000000000002</v>
      </c>
      <c r="BD9" s="14">
        <v>0.15</v>
      </c>
      <c r="BE9" s="18">
        <v>10.1</v>
      </c>
      <c r="BF9" s="18">
        <v>61.2</v>
      </c>
      <c r="BG9" s="14">
        <v>35</v>
      </c>
      <c r="BH9" s="14">
        <v>4.5</v>
      </c>
      <c r="BI9" s="18">
        <f t="shared" si="10"/>
        <v>76.176990476190483</v>
      </c>
      <c r="BJ9" s="18">
        <f t="shared" si="11"/>
        <v>79.171230564271951</v>
      </c>
      <c r="BK9" s="18">
        <f t="shared" si="12"/>
        <v>4750.2738338563167</v>
      </c>
      <c r="BL9" s="18">
        <f t="shared" si="13"/>
        <v>5335.4212015722542</v>
      </c>
      <c r="BM9" s="14">
        <f t="shared" si="14"/>
        <v>5.33</v>
      </c>
      <c r="BN9" s="14">
        <v>3.12</v>
      </c>
      <c r="BO9" s="14">
        <v>0.35699999999999998</v>
      </c>
      <c r="BP9" s="14">
        <v>3.42</v>
      </c>
      <c r="BQ9" s="14">
        <v>0.28599999999999998</v>
      </c>
      <c r="BR9" s="16">
        <f t="shared" si="36"/>
        <v>78.957892229074901</v>
      </c>
      <c r="BS9" s="16">
        <f t="shared" si="37"/>
        <v>9.0346049762114529</v>
      </c>
      <c r="BT9" s="16">
        <f t="shared" si="38"/>
        <v>86.549997251101331</v>
      </c>
      <c r="BU9" s="16">
        <f t="shared" si="39"/>
        <v>7.2378067876651979</v>
      </c>
      <c r="BV9" s="16">
        <f t="shared" si="16"/>
        <v>88.64817900264319</v>
      </c>
      <c r="BW9" s="16">
        <f t="shared" si="17"/>
        <v>10.143397405110132</v>
      </c>
      <c r="BX9" s="16">
        <f t="shared" si="18"/>
        <v>97.17204236828195</v>
      </c>
      <c r="BY9" s="16">
        <f t="shared" si="19"/>
        <v>8.1260830752422901</v>
      </c>
      <c r="BZ9" s="16">
        <v>3.42</v>
      </c>
      <c r="CA9" s="16">
        <v>0.245</v>
      </c>
      <c r="CB9" s="16">
        <v>1.02</v>
      </c>
      <c r="CC9" s="16">
        <v>0.26900000000000002</v>
      </c>
      <c r="CD9" s="19">
        <v>0.7</v>
      </c>
      <c r="CE9" s="19">
        <v>0.106</v>
      </c>
      <c r="CF9" s="19">
        <v>1.41</v>
      </c>
      <c r="CG9" s="19">
        <v>9.9000000000000005E-2</v>
      </c>
      <c r="CH9" s="16">
        <f t="shared" si="20"/>
        <v>70.924139999999994</v>
      </c>
      <c r="CI9" s="16">
        <f t="shared" si="21"/>
        <v>10.739941200000001</v>
      </c>
      <c r="CJ9" s="16">
        <f t="shared" si="22"/>
        <v>142.861482</v>
      </c>
      <c r="CK9" s="16">
        <f t="shared" si="23"/>
        <v>10.030699800000001</v>
      </c>
      <c r="CL9" s="16">
        <f t="shared" si="24"/>
        <v>79.628466272727266</v>
      </c>
      <c r="CM9" s="16">
        <f t="shared" si="25"/>
        <v>12.058024892727273</v>
      </c>
      <c r="CN9" s="16">
        <f t="shared" si="26"/>
        <v>160.39448206363636</v>
      </c>
      <c r="CO9" s="16">
        <f t="shared" si="27"/>
        <v>11.261740229999999</v>
      </c>
      <c r="CP9" s="19">
        <v>2.14</v>
      </c>
      <c r="CQ9" s="19">
        <v>0.39700000000000002</v>
      </c>
      <c r="CR9" s="19">
        <v>0.32</v>
      </c>
      <c r="CS9" s="19">
        <v>0.122</v>
      </c>
      <c r="CT9" s="16">
        <f t="shared" si="28"/>
        <v>101.65586004452518</v>
      </c>
      <c r="CU9" s="16">
        <f t="shared" si="29"/>
        <v>18.858587120409581</v>
      </c>
      <c r="CV9" s="16">
        <f t="shared" si="30"/>
        <v>15.200876268340215</v>
      </c>
      <c r="CW9" s="16">
        <f t="shared" si="31"/>
        <v>5.7953340773047062</v>
      </c>
      <c r="CX9" s="16">
        <f t="shared" si="32"/>
        <v>114.13180650453509</v>
      </c>
      <c r="CY9" s="16">
        <f t="shared" si="33"/>
        <v>21.173050085187121</v>
      </c>
      <c r="CZ9" s="16">
        <f t="shared" si="34"/>
        <v>17.066438355818331</v>
      </c>
      <c r="DA9" s="16">
        <f t="shared" si="35"/>
        <v>6.506579623155738</v>
      </c>
      <c r="DB9" s="16"/>
      <c r="DC9" s="16"/>
      <c r="DD9" s="16"/>
      <c r="DE9" s="16"/>
      <c r="DF9" s="16"/>
      <c r="DG9" s="16"/>
      <c r="DH9" s="16"/>
      <c r="DI9" s="16"/>
    </row>
    <row r="10" spans="1:113" x14ac:dyDescent="0.25">
      <c r="A10" s="14">
        <v>2019</v>
      </c>
      <c r="B10" s="14">
        <v>1</v>
      </c>
      <c r="C10" s="14" t="s">
        <v>18</v>
      </c>
      <c r="D10" s="14" t="str">
        <f t="shared" si="0"/>
        <v>2</v>
      </c>
      <c r="E10" s="14">
        <v>207</v>
      </c>
      <c r="F10" s="14">
        <v>17</v>
      </c>
      <c r="G10" s="14">
        <v>2</v>
      </c>
      <c r="H10" s="14" t="s">
        <v>3</v>
      </c>
      <c r="I10" s="17">
        <v>100</v>
      </c>
      <c r="J10" s="17">
        <f t="shared" si="1"/>
        <v>112</v>
      </c>
      <c r="K10" s="17">
        <v>0</v>
      </c>
      <c r="L10" s="17">
        <f t="shared" si="2"/>
        <v>0</v>
      </c>
      <c r="M10" s="17">
        <v>0</v>
      </c>
      <c r="N10" s="17">
        <f t="shared" si="3"/>
        <v>0</v>
      </c>
      <c r="O10" s="17">
        <v>10</v>
      </c>
      <c r="P10" s="14">
        <v>2.73</v>
      </c>
      <c r="Q10" s="14">
        <v>6.5</v>
      </c>
      <c r="S10" s="14">
        <v>2.2999999999999998</v>
      </c>
      <c r="T10" s="14">
        <v>62.800000000000004</v>
      </c>
      <c r="U10" s="14">
        <v>47.5</v>
      </c>
      <c r="V10" s="16">
        <v>29.080178834702359</v>
      </c>
      <c r="W10" s="16">
        <v>39.21013495150666</v>
      </c>
      <c r="X10" s="16">
        <v>63.4</v>
      </c>
      <c r="Y10" s="16">
        <v>385.53217530250549</v>
      </c>
      <c r="Z10" s="16">
        <v>1890.9820318222046</v>
      </c>
      <c r="AA10" s="16">
        <v>299.97475862503052</v>
      </c>
      <c r="AB10" s="16">
        <v>1.3566005229949951</v>
      </c>
      <c r="AC10" s="16">
        <f t="shared" si="4"/>
        <v>12.915752270394025</v>
      </c>
      <c r="AD10" s="16">
        <v>3.3283586502075195</v>
      </c>
      <c r="AE10" s="16">
        <v>6.03</v>
      </c>
      <c r="AF10" s="16">
        <v>0.62</v>
      </c>
      <c r="AG10" s="16">
        <v>9.4</v>
      </c>
      <c r="AH10" s="16">
        <v>5.0999999999999996</v>
      </c>
      <c r="AI10" s="16">
        <v>6.3566275024414054</v>
      </c>
      <c r="AJ10" s="16">
        <v>3.3</v>
      </c>
      <c r="AK10" s="16">
        <v>6.8</v>
      </c>
      <c r="AL10" s="16">
        <v>6.1</v>
      </c>
      <c r="AM10" s="16">
        <v>6.7608194732666007</v>
      </c>
      <c r="AN10" s="16">
        <v>5.68</v>
      </c>
      <c r="AO10" s="16">
        <v>0.78659999999999997</v>
      </c>
      <c r="AP10" s="16">
        <v>120.2</v>
      </c>
      <c r="AQ10" s="18">
        <v>30.5</v>
      </c>
      <c r="AR10" s="18">
        <f t="shared" si="5"/>
        <v>89.7</v>
      </c>
      <c r="AS10" s="18">
        <f t="shared" si="6"/>
        <v>2065.5499559471368</v>
      </c>
      <c r="AT10" s="18">
        <f t="shared" si="7"/>
        <v>2319.0492687224673</v>
      </c>
      <c r="AW10" s="18"/>
      <c r="AY10" s="18"/>
      <c r="AZ10" s="18">
        <v>520</v>
      </c>
      <c r="BA10" s="16">
        <f t="shared" si="8"/>
        <v>11974.2</v>
      </c>
      <c r="BB10" s="16">
        <f t="shared" si="9"/>
        <v>13443.76090909091</v>
      </c>
      <c r="BC10" s="14">
        <v>17.82</v>
      </c>
      <c r="BD10" s="14">
        <v>0.15</v>
      </c>
      <c r="BE10" s="18">
        <v>10.3</v>
      </c>
      <c r="BF10" s="18">
        <v>61.2</v>
      </c>
      <c r="BG10" s="14">
        <v>35</v>
      </c>
      <c r="BH10" s="14">
        <v>4.5</v>
      </c>
      <c r="BI10" s="18">
        <f t="shared" si="10"/>
        <v>81.450285714285712</v>
      </c>
      <c r="BJ10" s="18">
        <f t="shared" si="11"/>
        <v>84.463475474814203</v>
      </c>
      <c r="BK10" s="18">
        <f t="shared" si="12"/>
        <v>5067.8085284888521</v>
      </c>
      <c r="BL10" s="18">
        <f t="shared" si="13"/>
        <v>5692.0703972254332</v>
      </c>
      <c r="BM10" s="14">
        <f t="shared" si="14"/>
        <v>5.69</v>
      </c>
      <c r="BN10" s="14">
        <v>3.46</v>
      </c>
      <c r="BO10" s="14">
        <v>0.30599999999999999</v>
      </c>
      <c r="BP10" s="14">
        <v>3.54</v>
      </c>
      <c r="BQ10" s="14">
        <v>0.26500000000000001</v>
      </c>
      <c r="BR10" s="16">
        <f t="shared" si="36"/>
        <v>71.468028475770936</v>
      </c>
      <c r="BS10" s="16">
        <f t="shared" si="37"/>
        <v>6.3205828651982383</v>
      </c>
      <c r="BT10" s="16">
        <f t="shared" si="38"/>
        <v>73.12046844052864</v>
      </c>
      <c r="BU10" s="16">
        <f t="shared" si="39"/>
        <v>5.4737073832599128</v>
      </c>
      <c r="BV10" s="16">
        <f t="shared" si="16"/>
        <v>80.239104697797359</v>
      </c>
      <c r="BW10" s="16">
        <f t="shared" si="17"/>
        <v>7.0962907622907485</v>
      </c>
      <c r="BX10" s="16">
        <f t="shared" si="18"/>
        <v>82.094344112775346</v>
      </c>
      <c r="BY10" s="16">
        <f t="shared" si="19"/>
        <v>6.1454805621145381</v>
      </c>
      <c r="BZ10" s="16">
        <v>3.56</v>
      </c>
      <c r="CA10" s="16">
        <v>0.24399999999999999</v>
      </c>
      <c r="CB10" s="16">
        <v>0.97</v>
      </c>
      <c r="CC10" s="16">
        <v>0.28100000000000003</v>
      </c>
      <c r="CD10" s="19">
        <v>0.72</v>
      </c>
      <c r="CE10" s="19">
        <v>8.6999999999999994E-2</v>
      </c>
      <c r="CF10" s="19">
        <v>1.56</v>
      </c>
      <c r="CG10" s="19">
        <v>9.5000000000000001E-2</v>
      </c>
      <c r="CH10" s="16">
        <f t="shared" si="20"/>
        <v>86.214240000000004</v>
      </c>
      <c r="CI10" s="16">
        <f t="shared" si="21"/>
        <v>10.417553999999999</v>
      </c>
      <c r="CJ10" s="16">
        <f t="shared" si="22"/>
        <v>186.79752000000002</v>
      </c>
      <c r="CK10" s="16">
        <f t="shared" si="23"/>
        <v>11.375490000000001</v>
      </c>
      <c r="CL10" s="16">
        <f t="shared" si="24"/>
        <v>96.795078545454558</v>
      </c>
      <c r="CM10" s="16">
        <f t="shared" si="25"/>
        <v>11.69607199090909</v>
      </c>
      <c r="CN10" s="16">
        <f t="shared" si="26"/>
        <v>209.72267018181819</v>
      </c>
      <c r="CO10" s="16">
        <f t="shared" si="27"/>
        <v>12.771572863636365</v>
      </c>
      <c r="CP10" s="19">
        <v>2.13</v>
      </c>
      <c r="CQ10" s="19">
        <v>0.51</v>
      </c>
      <c r="CR10" s="19">
        <v>0.41</v>
      </c>
      <c r="CS10" s="19">
        <v>0.123</v>
      </c>
      <c r="CT10" s="16">
        <f t="shared" si="28"/>
        <v>107.94432165681255</v>
      </c>
      <c r="CU10" s="16">
        <f t="shared" si="29"/>
        <v>25.845823495293146</v>
      </c>
      <c r="CV10" s="16">
        <f t="shared" si="30"/>
        <v>20.778014966804292</v>
      </c>
      <c r="CW10" s="16">
        <f t="shared" si="31"/>
        <v>6.2334044900412877</v>
      </c>
      <c r="CX10" s="16">
        <f t="shared" si="32"/>
        <v>121.19203386014864</v>
      </c>
      <c r="CY10" s="16">
        <f t="shared" si="33"/>
        <v>29.017810924260942</v>
      </c>
      <c r="CZ10" s="16">
        <f t="shared" si="34"/>
        <v>23.328044076366638</v>
      </c>
      <c r="DA10" s="16">
        <f t="shared" si="35"/>
        <v>6.9984132229099911</v>
      </c>
      <c r="DB10" s="16"/>
      <c r="DC10" s="16"/>
      <c r="DD10" s="16"/>
      <c r="DE10" s="16"/>
      <c r="DF10" s="16"/>
      <c r="DG10" s="16"/>
      <c r="DH10" s="16"/>
      <c r="DI10" s="16"/>
    </row>
    <row r="11" spans="1:113" x14ac:dyDescent="0.25">
      <c r="A11" s="14">
        <v>2019</v>
      </c>
      <c r="B11" s="14">
        <v>1</v>
      </c>
      <c r="C11" s="14" t="s">
        <v>18</v>
      </c>
      <c r="D11" s="14" t="str">
        <f t="shared" si="0"/>
        <v>2</v>
      </c>
      <c r="E11" s="14">
        <v>210</v>
      </c>
      <c r="F11" s="14">
        <v>20</v>
      </c>
      <c r="G11" s="14">
        <v>1</v>
      </c>
      <c r="H11" s="14" t="s">
        <v>2</v>
      </c>
      <c r="I11" s="17">
        <v>0</v>
      </c>
      <c r="J11" s="17">
        <f t="shared" si="1"/>
        <v>0</v>
      </c>
      <c r="K11" s="17">
        <v>0</v>
      </c>
      <c r="L11" s="17">
        <f t="shared" si="2"/>
        <v>0</v>
      </c>
      <c r="M11" s="17">
        <v>0</v>
      </c>
      <c r="N11" s="17">
        <f t="shared" si="3"/>
        <v>0</v>
      </c>
      <c r="O11" s="17">
        <v>10</v>
      </c>
      <c r="P11" s="14">
        <v>2.73</v>
      </c>
      <c r="Q11" s="14">
        <v>6.5</v>
      </c>
      <c r="S11" s="14">
        <v>2.2999999999999998</v>
      </c>
      <c r="T11" s="14">
        <v>62.800000000000004</v>
      </c>
      <c r="U11" s="14">
        <v>47.5</v>
      </c>
      <c r="V11" s="16">
        <v>29.080178834702359</v>
      </c>
      <c r="W11" s="16">
        <v>39.21013495150666</v>
      </c>
      <c r="X11" s="16">
        <v>63.4</v>
      </c>
      <c r="Y11" s="16">
        <v>385.53217530250549</v>
      </c>
      <c r="Z11" s="16">
        <v>1890.9820318222046</v>
      </c>
      <c r="AA11" s="16">
        <v>299.97475862503052</v>
      </c>
      <c r="AB11" s="16">
        <v>1.3566005229949951</v>
      </c>
      <c r="AC11" s="16">
        <f t="shared" si="4"/>
        <v>12.915752270394025</v>
      </c>
      <c r="AD11" s="16">
        <v>3.3283586502075195</v>
      </c>
      <c r="AE11" s="16">
        <v>6.03</v>
      </c>
      <c r="AF11" s="16">
        <v>0.62</v>
      </c>
      <c r="AG11" s="16">
        <v>9.4</v>
      </c>
      <c r="AH11" s="16">
        <v>5.0999999999999996</v>
      </c>
      <c r="AI11" s="16">
        <v>6.3566275024414054</v>
      </c>
      <c r="AJ11" s="16">
        <v>3.3</v>
      </c>
      <c r="AK11" s="16">
        <v>6.8</v>
      </c>
      <c r="AL11" s="16">
        <v>6.1</v>
      </c>
      <c r="AM11" s="16">
        <v>6.7608194732666007</v>
      </c>
      <c r="AN11" s="16">
        <v>5.68</v>
      </c>
      <c r="AO11" s="16">
        <v>0.73160000000000003</v>
      </c>
      <c r="AP11" s="16">
        <v>131.30000000000001</v>
      </c>
      <c r="AQ11" s="18">
        <v>30.5</v>
      </c>
      <c r="AR11" s="18">
        <f t="shared" si="5"/>
        <v>100.80000000000001</v>
      </c>
      <c r="AS11" s="18">
        <f t="shared" si="6"/>
        <v>2321.153127753304</v>
      </c>
      <c r="AT11" s="18">
        <f t="shared" si="7"/>
        <v>2606.0219207048458</v>
      </c>
      <c r="AW11" s="18"/>
      <c r="AY11" s="18"/>
      <c r="AZ11" s="18">
        <v>640</v>
      </c>
      <c r="BA11" s="16">
        <f t="shared" si="8"/>
        <v>14737.48</v>
      </c>
      <c r="BB11" s="16">
        <f t="shared" si="9"/>
        <v>16546.170727272725</v>
      </c>
      <c r="BC11" s="14">
        <v>18.260000000000002</v>
      </c>
      <c r="BD11" s="14">
        <v>0.15</v>
      </c>
      <c r="BE11" s="18">
        <v>10.3</v>
      </c>
      <c r="BF11" s="18">
        <v>61.9</v>
      </c>
      <c r="BG11" s="14">
        <v>35</v>
      </c>
      <c r="BH11" s="14">
        <v>4.5</v>
      </c>
      <c r="BI11" s="18">
        <f t="shared" si="10"/>
        <v>83.478476190476201</v>
      </c>
      <c r="BJ11" s="18">
        <f t="shared" si="11"/>
        <v>86.566697274979362</v>
      </c>
      <c r="BK11" s="18">
        <f t="shared" si="12"/>
        <v>5194.0018364987618</v>
      </c>
      <c r="BL11" s="18">
        <f t="shared" si="13"/>
        <v>5833.8084263583814</v>
      </c>
      <c r="BM11" s="14">
        <f t="shared" si="14"/>
        <v>5.83</v>
      </c>
      <c r="BN11" s="14">
        <v>2.96</v>
      </c>
      <c r="BO11" s="14">
        <v>0.26500000000000001</v>
      </c>
      <c r="BP11" s="14">
        <v>3.21</v>
      </c>
      <c r="BQ11" s="14">
        <v>0.25600000000000001</v>
      </c>
      <c r="BR11" s="16">
        <f t="shared" si="36"/>
        <v>68.706132581497798</v>
      </c>
      <c r="BS11" s="16">
        <f t="shared" si="37"/>
        <v>6.1510557885462553</v>
      </c>
      <c r="BT11" s="16">
        <f t="shared" si="38"/>
        <v>74.509015400881054</v>
      </c>
      <c r="BU11" s="16">
        <f t="shared" si="39"/>
        <v>5.9421520070484588</v>
      </c>
      <c r="BV11" s="16">
        <f t="shared" si="16"/>
        <v>77.138248852863441</v>
      </c>
      <c r="BW11" s="16">
        <f t="shared" si="17"/>
        <v>6.9059580898678412</v>
      </c>
      <c r="BX11" s="16">
        <f t="shared" si="18"/>
        <v>83.65330365462556</v>
      </c>
      <c r="BY11" s="16">
        <f t="shared" si="19"/>
        <v>6.6714161170044068</v>
      </c>
      <c r="BZ11" s="16">
        <v>3.39</v>
      </c>
      <c r="CA11" s="16">
        <v>0.20499999999999999</v>
      </c>
      <c r="CB11" s="16">
        <v>0.88</v>
      </c>
      <c r="CC11" s="16">
        <v>0.23300000000000001</v>
      </c>
      <c r="CD11" s="19">
        <v>0.47</v>
      </c>
      <c r="CE11" s="19">
        <v>0.06</v>
      </c>
      <c r="CF11" s="19">
        <v>1.1499999999999999</v>
      </c>
      <c r="CG11" s="19">
        <v>6.7000000000000004E-2</v>
      </c>
      <c r="CH11" s="16">
        <f t="shared" si="20"/>
        <v>69.266155999999981</v>
      </c>
      <c r="CI11" s="16">
        <f t="shared" si="21"/>
        <v>8.8424879999999995</v>
      </c>
      <c r="CJ11" s="16">
        <f t="shared" si="22"/>
        <v>169.48102</v>
      </c>
      <c r="CK11" s="16">
        <f t="shared" si="23"/>
        <v>9.8741116000000009</v>
      </c>
      <c r="CL11" s="16">
        <f t="shared" si="24"/>
        <v>77.767002418181789</v>
      </c>
      <c r="CM11" s="16">
        <f t="shared" si="25"/>
        <v>9.927702436363635</v>
      </c>
      <c r="CN11" s="16">
        <f t="shared" si="26"/>
        <v>190.28096336363637</v>
      </c>
      <c r="CO11" s="16">
        <f t="shared" si="27"/>
        <v>11.085934387272728</v>
      </c>
      <c r="CP11" s="19">
        <v>2.04</v>
      </c>
      <c r="CQ11" s="19">
        <v>0.38</v>
      </c>
      <c r="CR11" s="19">
        <v>0.3</v>
      </c>
      <c r="CS11" s="19">
        <v>0.11600000000000001</v>
      </c>
      <c r="CT11" s="16">
        <f t="shared" si="28"/>
        <v>105.95763746457474</v>
      </c>
      <c r="CU11" s="16">
        <f t="shared" si="29"/>
        <v>19.737206978695294</v>
      </c>
      <c r="CV11" s="16">
        <f t="shared" si="30"/>
        <v>15.582005509496286</v>
      </c>
      <c r="CW11" s="16">
        <f t="shared" si="31"/>
        <v>6.025042130338564</v>
      </c>
      <c r="CX11" s="16">
        <f t="shared" si="32"/>
        <v>118.9615293352271</v>
      </c>
      <c r="CY11" s="16">
        <f t="shared" si="33"/>
        <v>22.159500562444261</v>
      </c>
      <c r="CZ11" s="16">
        <f t="shared" si="34"/>
        <v>17.494342549298104</v>
      </c>
      <c r="DA11" s="16">
        <f t="shared" si="35"/>
        <v>6.7644791190619333</v>
      </c>
      <c r="DB11" s="16"/>
      <c r="DC11" s="16"/>
      <c r="DD11" s="16"/>
      <c r="DE11" s="16"/>
      <c r="DF11" s="16"/>
      <c r="DG11" s="16"/>
      <c r="DH11" s="16"/>
      <c r="DI11" s="16"/>
    </row>
    <row r="12" spans="1:113" x14ac:dyDescent="0.25">
      <c r="A12" s="14">
        <v>2019</v>
      </c>
      <c r="B12" s="14">
        <v>1</v>
      </c>
      <c r="C12" s="14" t="s">
        <v>18</v>
      </c>
      <c r="D12" s="14" t="str">
        <f t="shared" si="0"/>
        <v>3</v>
      </c>
      <c r="E12" s="14">
        <v>301</v>
      </c>
      <c r="F12" s="14">
        <v>21</v>
      </c>
      <c r="G12" s="14">
        <v>2</v>
      </c>
      <c r="H12" s="14" t="s">
        <v>3</v>
      </c>
      <c r="I12" s="17">
        <v>100</v>
      </c>
      <c r="J12" s="17">
        <f t="shared" si="1"/>
        <v>112</v>
      </c>
      <c r="K12" s="17">
        <v>0</v>
      </c>
      <c r="L12" s="17">
        <f t="shared" si="2"/>
        <v>0</v>
      </c>
      <c r="M12" s="17">
        <v>0</v>
      </c>
      <c r="N12" s="17">
        <f t="shared" si="3"/>
        <v>0</v>
      </c>
      <c r="O12" s="17">
        <v>10</v>
      </c>
      <c r="P12" s="14">
        <v>2.34</v>
      </c>
      <c r="Q12" s="14">
        <v>6.4</v>
      </c>
      <c r="R12" s="14">
        <v>7.1</v>
      </c>
      <c r="S12" s="14">
        <v>2.2999999999999998</v>
      </c>
      <c r="T12" s="14">
        <v>42.699999999999996</v>
      </c>
      <c r="U12" s="14">
        <v>33.9</v>
      </c>
      <c r="V12" s="16">
        <v>22.018658931204168</v>
      </c>
      <c r="W12" s="16">
        <v>28.504845910481816</v>
      </c>
      <c r="X12" s="16">
        <v>37.9</v>
      </c>
      <c r="Y12" s="16">
        <v>343.27948212623596</v>
      </c>
      <c r="Z12" s="16">
        <v>1808.501410484314</v>
      </c>
      <c r="AA12" s="16">
        <v>368.7347149848938</v>
      </c>
      <c r="AB12" s="16">
        <v>2.7477061748504639</v>
      </c>
      <c r="AC12" s="16">
        <f t="shared" si="4"/>
        <v>12.967259861991767</v>
      </c>
      <c r="AD12" s="16">
        <v>3.7848434448242188</v>
      </c>
      <c r="AE12" s="16">
        <v>5.39</v>
      </c>
      <c r="AF12" s="16">
        <v>0.35</v>
      </c>
      <c r="AG12" s="16">
        <v>6.3</v>
      </c>
      <c r="AH12" s="16">
        <v>5.5</v>
      </c>
      <c r="AI12" s="16">
        <v>6.2567644500732413</v>
      </c>
      <c r="AJ12" s="16">
        <v>4.78</v>
      </c>
      <c r="AK12" s="16">
        <v>6.1</v>
      </c>
      <c r="AL12" s="16">
        <v>5.9</v>
      </c>
      <c r="AM12" s="16">
        <v>10.120781936645507</v>
      </c>
      <c r="AN12" s="16">
        <v>6.84</v>
      </c>
      <c r="AO12" s="16">
        <v>0.78169999999999995</v>
      </c>
      <c r="AP12" s="16">
        <v>101.9</v>
      </c>
      <c r="AQ12" s="18">
        <v>30.5</v>
      </c>
      <c r="AR12" s="18">
        <f t="shared" si="5"/>
        <v>71.400000000000006</v>
      </c>
      <c r="AS12" s="18">
        <f t="shared" si="6"/>
        <v>1644.1501321585904</v>
      </c>
      <c r="AT12" s="18">
        <f t="shared" si="7"/>
        <v>1845.9321938325991</v>
      </c>
      <c r="AW12" s="18"/>
      <c r="AY12" s="18"/>
      <c r="AZ12" s="18">
        <v>540</v>
      </c>
      <c r="BA12" s="16">
        <f t="shared" si="8"/>
        <v>12434.75</v>
      </c>
      <c r="BB12" s="16">
        <f t="shared" si="9"/>
        <v>13960.832954545454</v>
      </c>
      <c r="BC12" s="14">
        <v>19.096</v>
      </c>
      <c r="BD12" s="14">
        <v>0.15</v>
      </c>
      <c r="BE12" s="18">
        <v>10.4</v>
      </c>
      <c r="BF12" s="18">
        <v>62.5</v>
      </c>
      <c r="BG12" s="14">
        <v>35</v>
      </c>
      <c r="BH12" s="14">
        <v>4.5</v>
      </c>
      <c r="BI12" s="18">
        <f t="shared" si="10"/>
        <v>87.332038095238104</v>
      </c>
      <c r="BJ12" s="18">
        <f t="shared" si="11"/>
        <v>90.461856801541416</v>
      </c>
      <c r="BK12" s="18">
        <f t="shared" si="12"/>
        <v>5427.7114080924848</v>
      </c>
      <c r="BL12" s="18">
        <f t="shared" si="13"/>
        <v>6096.3067679075139</v>
      </c>
      <c r="BM12" s="14">
        <f t="shared" si="14"/>
        <v>6.09</v>
      </c>
      <c r="BN12" s="14">
        <v>3.23</v>
      </c>
      <c r="BO12" s="14">
        <v>0.25700000000000001</v>
      </c>
      <c r="BP12" s="14">
        <v>3.05</v>
      </c>
      <c r="BQ12" s="14">
        <v>0.26700000000000002</v>
      </c>
      <c r="BR12" s="16">
        <f t="shared" si="36"/>
        <v>53.106049268722472</v>
      </c>
      <c r="BS12" s="16">
        <f t="shared" si="37"/>
        <v>4.2254658396475779</v>
      </c>
      <c r="BT12" s="16">
        <f t="shared" si="38"/>
        <v>50.146579030837003</v>
      </c>
      <c r="BU12" s="16">
        <f t="shared" si="39"/>
        <v>4.3898808528634365</v>
      </c>
      <c r="BV12" s="16">
        <f t="shared" si="16"/>
        <v>59.623609860792961</v>
      </c>
      <c r="BW12" s="16">
        <f t="shared" si="17"/>
        <v>4.7440457381497811</v>
      </c>
      <c r="BX12" s="16">
        <f t="shared" si="18"/>
        <v>56.300931911894274</v>
      </c>
      <c r="BY12" s="16">
        <f t="shared" si="19"/>
        <v>4.9286389575330398</v>
      </c>
      <c r="BZ12" s="16">
        <v>3.67</v>
      </c>
      <c r="CA12" s="16">
        <v>0.20200000000000001</v>
      </c>
      <c r="CB12" s="16">
        <v>0.81</v>
      </c>
      <c r="CC12" s="16">
        <v>0.24299999999999999</v>
      </c>
      <c r="CD12" s="19">
        <v>0.56000000000000005</v>
      </c>
      <c r="CE12" s="19">
        <v>7.6999999999999999E-2</v>
      </c>
      <c r="CF12" s="19">
        <v>1.19</v>
      </c>
      <c r="CG12" s="19">
        <v>8.3000000000000004E-2</v>
      </c>
      <c r="CH12" s="16">
        <f t="shared" si="20"/>
        <v>69.634600000000006</v>
      </c>
      <c r="CI12" s="16">
        <f t="shared" si="21"/>
        <v>9.5747574999999987</v>
      </c>
      <c r="CJ12" s="16">
        <f t="shared" si="22"/>
        <v>147.973525</v>
      </c>
      <c r="CK12" s="16">
        <f t="shared" si="23"/>
        <v>10.320842499999999</v>
      </c>
      <c r="CL12" s="16">
        <f t="shared" si="24"/>
        <v>78.180664545454547</v>
      </c>
      <c r="CM12" s="16">
        <f t="shared" si="25"/>
        <v>10.749841374999999</v>
      </c>
      <c r="CN12" s="16">
        <f t="shared" si="26"/>
        <v>166.1339121590909</v>
      </c>
      <c r="CO12" s="16">
        <f t="shared" si="27"/>
        <v>11.587491352272727</v>
      </c>
      <c r="CP12" s="19">
        <v>2.1</v>
      </c>
      <c r="CQ12" s="19">
        <v>0.40799999999999997</v>
      </c>
      <c r="CR12" s="19">
        <v>0.34</v>
      </c>
      <c r="CS12" s="19">
        <v>0.124</v>
      </c>
      <c r="CT12" s="16">
        <f t="shared" si="28"/>
        <v>113.98193956994218</v>
      </c>
      <c r="CU12" s="16">
        <f t="shared" si="29"/>
        <v>22.145062545017336</v>
      </c>
      <c r="CV12" s="16">
        <f t="shared" si="30"/>
        <v>18.454218787514449</v>
      </c>
      <c r="CW12" s="16">
        <f t="shared" si="31"/>
        <v>6.7303621460346807</v>
      </c>
      <c r="CX12" s="16">
        <f t="shared" si="32"/>
        <v>127.970632153526</v>
      </c>
      <c r="CY12" s="16">
        <f t="shared" si="33"/>
        <v>24.862865675542192</v>
      </c>
      <c r="CZ12" s="16">
        <f t="shared" si="34"/>
        <v>20.719054729618495</v>
      </c>
      <c r="DA12" s="16">
        <f t="shared" si="35"/>
        <v>7.5563611366843917</v>
      </c>
      <c r="DB12" s="16"/>
      <c r="DC12" s="16"/>
      <c r="DD12" s="16"/>
      <c r="DE12" s="16"/>
      <c r="DF12" s="16"/>
      <c r="DG12" s="16"/>
      <c r="DH12" s="16"/>
      <c r="DI12" s="16"/>
    </row>
    <row r="13" spans="1:113" x14ac:dyDescent="0.25">
      <c r="A13" s="14">
        <v>2019</v>
      </c>
      <c r="B13" s="14">
        <v>1</v>
      </c>
      <c r="C13" s="14" t="s">
        <v>18</v>
      </c>
      <c r="D13" s="14" t="str">
        <f t="shared" si="0"/>
        <v>3</v>
      </c>
      <c r="E13" s="14">
        <v>302</v>
      </c>
      <c r="F13" s="14">
        <v>22</v>
      </c>
      <c r="G13" s="14">
        <v>1</v>
      </c>
      <c r="H13" s="14" t="s">
        <v>2</v>
      </c>
      <c r="I13" s="17">
        <v>0</v>
      </c>
      <c r="J13" s="17">
        <f t="shared" si="1"/>
        <v>0</v>
      </c>
      <c r="K13" s="17">
        <v>0</v>
      </c>
      <c r="L13" s="17">
        <f t="shared" si="2"/>
        <v>0</v>
      </c>
      <c r="M13" s="17">
        <v>0</v>
      </c>
      <c r="N13" s="17">
        <f t="shared" si="3"/>
        <v>0</v>
      </c>
      <c r="O13" s="17">
        <v>10</v>
      </c>
      <c r="P13" s="14">
        <v>2.34</v>
      </c>
      <c r="Q13" s="14">
        <v>6.4</v>
      </c>
      <c r="R13" s="14">
        <v>7.1</v>
      </c>
      <c r="S13" s="14">
        <v>2.2999999999999998</v>
      </c>
      <c r="T13" s="14">
        <v>42.699999999999996</v>
      </c>
      <c r="U13" s="14">
        <v>33.9</v>
      </c>
      <c r="V13" s="16">
        <v>22.018658931204168</v>
      </c>
      <c r="W13" s="16">
        <v>28.504845910481816</v>
      </c>
      <c r="X13" s="16">
        <v>37.9</v>
      </c>
      <c r="Y13" s="16">
        <v>343.27948212623596</v>
      </c>
      <c r="Z13" s="16">
        <v>1808.501410484314</v>
      </c>
      <c r="AA13" s="16">
        <v>368.7347149848938</v>
      </c>
      <c r="AB13" s="16">
        <v>2.7477061748504639</v>
      </c>
      <c r="AC13" s="16">
        <f t="shared" si="4"/>
        <v>12.967259861991767</v>
      </c>
      <c r="AD13" s="16">
        <v>3.7848434448242188</v>
      </c>
      <c r="AE13" s="16">
        <v>5.39</v>
      </c>
      <c r="AF13" s="16">
        <v>0.35</v>
      </c>
      <c r="AG13" s="16">
        <v>6.3</v>
      </c>
      <c r="AH13" s="16">
        <v>5.5</v>
      </c>
      <c r="AI13" s="16">
        <v>6.2567644500732413</v>
      </c>
      <c r="AJ13" s="16">
        <v>4.78</v>
      </c>
      <c r="AK13" s="16">
        <v>6.1</v>
      </c>
      <c r="AL13" s="16">
        <v>5.9</v>
      </c>
      <c r="AM13" s="16">
        <v>10.120781936645507</v>
      </c>
      <c r="AN13" s="16">
        <v>6.84</v>
      </c>
      <c r="AO13" s="16">
        <v>0.60860000000000003</v>
      </c>
      <c r="AP13" s="16">
        <v>97.5</v>
      </c>
      <c r="AQ13" s="18">
        <v>30.5</v>
      </c>
      <c r="AR13" s="18">
        <f t="shared" si="5"/>
        <v>67</v>
      </c>
      <c r="AS13" s="18">
        <f t="shared" si="6"/>
        <v>1542.8299559471363</v>
      </c>
      <c r="AT13" s="18">
        <f t="shared" si="7"/>
        <v>1732.1772687224668</v>
      </c>
      <c r="AW13" s="18"/>
      <c r="AY13" s="18"/>
      <c r="AZ13" s="18">
        <v>400</v>
      </c>
      <c r="BA13" s="16">
        <f t="shared" si="8"/>
        <v>9210.93</v>
      </c>
      <c r="BB13" s="16">
        <f t="shared" si="9"/>
        <v>10341.362318181818</v>
      </c>
      <c r="BC13" s="14">
        <v>14.96</v>
      </c>
      <c r="BD13" s="14">
        <v>0.15</v>
      </c>
      <c r="BE13" s="18">
        <v>10.6</v>
      </c>
      <c r="BF13" s="18">
        <v>62</v>
      </c>
      <c r="BG13" s="14">
        <v>35</v>
      </c>
      <c r="BH13" s="14">
        <v>4.5</v>
      </c>
      <c r="BI13" s="18">
        <f t="shared" si="10"/>
        <v>68.267047619047617</v>
      </c>
      <c r="BJ13" s="18">
        <f t="shared" si="11"/>
        <v>70.555769446738239</v>
      </c>
      <c r="BK13" s="18">
        <f t="shared" si="12"/>
        <v>4233.3461668042946</v>
      </c>
      <c r="BL13" s="18">
        <f t="shared" si="13"/>
        <v>4754.8174446242783</v>
      </c>
      <c r="BM13" s="14">
        <f t="shared" si="14"/>
        <v>4.75</v>
      </c>
      <c r="BN13" s="14">
        <v>3.31</v>
      </c>
      <c r="BO13" s="14">
        <v>0.28000000000000003</v>
      </c>
      <c r="BP13" s="14">
        <v>2.2799999999999998</v>
      </c>
      <c r="BQ13" s="14">
        <v>0.26500000000000001</v>
      </c>
      <c r="BR13" s="16">
        <f t="shared" si="36"/>
        <v>51.06767154185021</v>
      </c>
      <c r="BS13" s="16">
        <f t="shared" si="37"/>
        <v>4.3199238766519823</v>
      </c>
      <c r="BT13" s="16">
        <f t="shared" si="38"/>
        <v>35.176522995594702</v>
      </c>
      <c r="BU13" s="16">
        <f t="shared" si="39"/>
        <v>4.0884993832599115</v>
      </c>
      <c r="BV13" s="16">
        <f t="shared" si="16"/>
        <v>57.335067594713649</v>
      </c>
      <c r="BW13" s="16">
        <f t="shared" si="17"/>
        <v>4.8500963524229075</v>
      </c>
      <c r="BX13" s="16">
        <f t="shared" si="18"/>
        <v>39.493641726872234</v>
      </c>
      <c r="BY13" s="16">
        <f t="shared" si="19"/>
        <v>4.590269762114537</v>
      </c>
      <c r="BZ13" s="16">
        <v>3.25</v>
      </c>
      <c r="CA13" s="16">
        <v>0.19800000000000001</v>
      </c>
      <c r="CB13" s="16">
        <v>0.93</v>
      </c>
      <c r="CC13" s="16">
        <v>0.216</v>
      </c>
      <c r="CD13" s="19">
        <v>0.51</v>
      </c>
      <c r="CE13" s="19">
        <v>9.5000000000000001E-2</v>
      </c>
      <c r="CF13" s="19">
        <v>1.1100000000000001</v>
      </c>
      <c r="CG13" s="19">
        <v>6.7000000000000004E-2</v>
      </c>
      <c r="CH13" s="16">
        <f t="shared" si="20"/>
        <v>46.975743000000001</v>
      </c>
      <c r="CI13" s="16">
        <f t="shared" si="21"/>
        <v>8.7503834999999999</v>
      </c>
      <c r="CJ13" s="16">
        <f t="shared" si="22"/>
        <v>102.24132300000001</v>
      </c>
      <c r="CK13" s="16">
        <f t="shared" si="23"/>
        <v>6.1713231000000004</v>
      </c>
      <c r="CL13" s="16">
        <f t="shared" si="24"/>
        <v>52.740947822727271</v>
      </c>
      <c r="CM13" s="16">
        <f t="shared" si="25"/>
        <v>9.8242942022727267</v>
      </c>
      <c r="CN13" s="16">
        <f t="shared" si="26"/>
        <v>114.7891217318182</v>
      </c>
      <c r="CO13" s="16">
        <f t="shared" si="27"/>
        <v>6.9287127531818182</v>
      </c>
      <c r="CP13" s="19">
        <v>1.88</v>
      </c>
      <c r="CQ13" s="19">
        <v>0.36099999999999999</v>
      </c>
      <c r="CR13" s="19">
        <v>0.3</v>
      </c>
      <c r="CS13" s="19">
        <v>0.111</v>
      </c>
      <c r="CT13" s="16">
        <f t="shared" si="28"/>
        <v>79.586907935920721</v>
      </c>
      <c r="CU13" s="16">
        <f t="shared" si="29"/>
        <v>15.282379662163503</v>
      </c>
      <c r="CV13" s="16">
        <f t="shared" si="30"/>
        <v>12.700038500412884</v>
      </c>
      <c r="CW13" s="16">
        <f t="shared" si="31"/>
        <v>4.6990142451527674</v>
      </c>
      <c r="CX13" s="16">
        <f t="shared" si="32"/>
        <v>89.354392091692802</v>
      </c>
      <c r="CY13" s="16">
        <f t="shared" si="33"/>
        <v>17.157944438883568</v>
      </c>
      <c r="CZ13" s="16">
        <f t="shared" si="34"/>
        <v>14.25867958909992</v>
      </c>
      <c r="DA13" s="16">
        <f t="shared" si="35"/>
        <v>5.2757114479669704</v>
      </c>
      <c r="DB13" s="16"/>
      <c r="DC13" s="16"/>
      <c r="DD13" s="16"/>
      <c r="DE13" s="16"/>
      <c r="DF13" s="16"/>
      <c r="DG13" s="16"/>
      <c r="DH13" s="16"/>
      <c r="DI13" s="16"/>
    </row>
    <row r="14" spans="1:113" x14ac:dyDescent="0.25">
      <c r="A14" s="14">
        <v>2019</v>
      </c>
      <c r="B14" s="14">
        <v>1</v>
      </c>
      <c r="C14" s="14" t="s">
        <v>18</v>
      </c>
      <c r="D14" s="14" t="str">
        <f t="shared" si="0"/>
        <v>3</v>
      </c>
      <c r="E14" s="14">
        <v>304</v>
      </c>
      <c r="F14" s="14">
        <v>24</v>
      </c>
      <c r="G14" s="14">
        <v>3</v>
      </c>
      <c r="H14" s="14" t="s">
        <v>1</v>
      </c>
      <c r="I14" s="17">
        <v>100</v>
      </c>
      <c r="J14" s="17">
        <f t="shared" si="1"/>
        <v>112</v>
      </c>
      <c r="K14" s="17">
        <v>40</v>
      </c>
      <c r="L14" s="17">
        <f t="shared" si="2"/>
        <v>45</v>
      </c>
      <c r="M14" s="17">
        <v>0</v>
      </c>
      <c r="N14" s="17">
        <f t="shared" si="3"/>
        <v>0</v>
      </c>
      <c r="O14" s="17">
        <v>10</v>
      </c>
      <c r="P14" s="14">
        <v>2.34</v>
      </c>
      <c r="Q14" s="14">
        <v>6.4</v>
      </c>
      <c r="R14" s="14">
        <v>7.1</v>
      </c>
      <c r="S14" s="14">
        <v>2.2999999999999998</v>
      </c>
      <c r="T14" s="14">
        <v>42.699999999999996</v>
      </c>
      <c r="U14" s="14">
        <v>33.9</v>
      </c>
      <c r="V14" s="16">
        <v>22.018658931204168</v>
      </c>
      <c r="W14" s="16">
        <v>28.504845910481816</v>
      </c>
      <c r="X14" s="16">
        <v>37.9</v>
      </c>
      <c r="Y14" s="16">
        <v>343.27948212623596</v>
      </c>
      <c r="Z14" s="16">
        <v>1808.501410484314</v>
      </c>
      <c r="AA14" s="16">
        <v>368.7347149848938</v>
      </c>
      <c r="AB14" s="16">
        <v>2.7477061748504639</v>
      </c>
      <c r="AC14" s="16">
        <f t="shared" si="4"/>
        <v>12.967259861991767</v>
      </c>
      <c r="AD14" s="16">
        <v>3.7848434448242188</v>
      </c>
      <c r="AE14" s="16">
        <v>5.39</v>
      </c>
      <c r="AF14" s="16">
        <v>0.35</v>
      </c>
      <c r="AG14" s="16">
        <v>6.3</v>
      </c>
      <c r="AH14" s="16">
        <v>5.5</v>
      </c>
      <c r="AI14" s="16">
        <v>6.2567644500732413</v>
      </c>
      <c r="AJ14" s="16">
        <v>4.78</v>
      </c>
      <c r="AK14" s="16">
        <v>6.1</v>
      </c>
      <c r="AL14" s="16">
        <v>5.9</v>
      </c>
      <c r="AM14" s="16">
        <v>10.120781936645507</v>
      </c>
      <c r="AN14" s="16">
        <v>6.84</v>
      </c>
      <c r="AO14" s="16">
        <v>0.72589999999999999</v>
      </c>
      <c r="AP14" s="16">
        <v>117.3</v>
      </c>
      <c r="AQ14" s="18">
        <v>30.5</v>
      </c>
      <c r="AR14" s="18">
        <f t="shared" si="5"/>
        <v>86.8</v>
      </c>
      <c r="AS14" s="18">
        <f t="shared" si="6"/>
        <v>1998.7707488986782</v>
      </c>
      <c r="AT14" s="18">
        <f t="shared" si="7"/>
        <v>2244.0744317180615</v>
      </c>
      <c r="AW14" s="18"/>
      <c r="AY14" s="18"/>
      <c r="AZ14" s="18">
        <v>520</v>
      </c>
      <c r="BA14" s="16">
        <f t="shared" si="8"/>
        <v>11974.2</v>
      </c>
      <c r="BB14" s="16">
        <f t="shared" si="9"/>
        <v>13443.76090909091</v>
      </c>
      <c r="BC14" s="14">
        <v>19.360000000000003</v>
      </c>
      <c r="BD14" s="14">
        <v>0.15</v>
      </c>
      <c r="BE14" s="18">
        <v>10.4</v>
      </c>
      <c r="BF14" s="18">
        <v>61.9</v>
      </c>
      <c r="BG14" s="14">
        <v>35</v>
      </c>
      <c r="BH14" s="14">
        <v>4.5</v>
      </c>
      <c r="BI14" s="18">
        <f t="shared" si="10"/>
        <v>88.5489523809524</v>
      </c>
      <c r="BJ14" s="18">
        <f t="shared" si="11"/>
        <v>91.722383044316004</v>
      </c>
      <c r="BK14" s="18">
        <f t="shared" si="12"/>
        <v>5503.34298265896</v>
      </c>
      <c r="BL14" s="18">
        <f t="shared" si="13"/>
        <v>6181.2547773410406</v>
      </c>
      <c r="BM14" s="14">
        <f t="shared" si="14"/>
        <v>6.18</v>
      </c>
      <c r="BN14" s="14">
        <v>3.57</v>
      </c>
      <c r="BO14" s="14">
        <v>0.27600000000000002</v>
      </c>
      <c r="BP14" s="14">
        <v>3.39</v>
      </c>
      <c r="BQ14" s="14">
        <v>0.27600000000000002</v>
      </c>
      <c r="BR14" s="16">
        <f t="shared" si="36"/>
        <v>71.356115735682806</v>
      </c>
      <c r="BS14" s="16">
        <f t="shared" si="37"/>
        <v>5.5166072669603521</v>
      </c>
      <c r="BT14" s="16">
        <f t="shared" si="38"/>
        <v>67.758328387665188</v>
      </c>
      <c r="BU14" s="16">
        <f t="shared" si="39"/>
        <v>5.5166072669603521</v>
      </c>
      <c r="BV14" s="16">
        <f t="shared" si="16"/>
        <v>80.113457212334794</v>
      </c>
      <c r="BW14" s="16">
        <f t="shared" si="17"/>
        <v>6.1936454315418503</v>
      </c>
      <c r="BX14" s="16">
        <f t="shared" si="18"/>
        <v>76.074123235242268</v>
      </c>
      <c r="BY14" s="16">
        <f t="shared" si="19"/>
        <v>6.1936454315418503</v>
      </c>
      <c r="BZ14" s="16">
        <v>3.26</v>
      </c>
      <c r="CA14" s="16">
        <v>0.223</v>
      </c>
      <c r="CB14" s="16">
        <v>0.85</v>
      </c>
      <c r="CC14" s="16">
        <v>0.25600000000000001</v>
      </c>
      <c r="CD14" s="19">
        <v>0.84</v>
      </c>
      <c r="CE14" s="19">
        <v>9.1999999999999998E-2</v>
      </c>
      <c r="CF14" s="19">
        <v>1.53</v>
      </c>
      <c r="CG14" s="19">
        <v>0.113</v>
      </c>
      <c r="CH14" s="16">
        <f t="shared" si="20"/>
        <v>100.58328</v>
      </c>
      <c r="CI14" s="16">
        <f t="shared" si="21"/>
        <v>11.016264000000001</v>
      </c>
      <c r="CJ14" s="16">
        <f t="shared" si="22"/>
        <v>183.20526000000004</v>
      </c>
      <c r="CK14" s="16">
        <f t="shared" si="23"/>
        <v>13.530846</v>
      </c>
      <c r="CL14" s="16">
        <f t="shared" si="24"/>
        <v>112.92759163636363</v>
      </c>
      <c r="CM14" s="16">
        <f t="shared" si="25"/>
        <v>12.368260036363639</v>
      </c>
      <c r="CN14" s="16">
        <f t="shared" si="26"/>
        <v>205.68954190909093</v>
      </c>
      <c r="CO14" s="16">
        <f t="shared" si="27"/>
        <v>15.191449827272729</v>
      </c>
      <c r="CP14" s="19">
        <v>2.08</v>
      </c>
      <c r="CQ14" s="19">
        <v>0.36899999999999999</v>
      </c>
      <c r="CR14" s="19">
        <v>0.28999999999999998</v>
      </c>
      <c r="CS14" s="19">
        <v>0.109</v>
      </c>
      <c r="CT14" s="16">
        <f t="shared" si="28"/>
        <v>114.46953403930637</v>
      </c>
      <c r="CU14" s="16">
        <f t="shared" si="29"/>
        <v>20.307335606011563</v>
      </c>
      <c r="CV14" s="16">
        <f t="shared" si="30"/>
        <v>15.959694649710983</v>
      </c>
      <c r="CW14" s="16">
        <f t="shared" si="31"/>
        <v>5.9986438510982669</v>
      </c>
      <c r="CX14" s="16">
        <f t="shared" si="32"/>
        <v>128.51806776231214</v>
      </c>
      <c r="CY14" s="16">
        <f t="shared" si="33"/>
        <v>22.799599521294798</v>
      </c>
      <c r="CZ14" s="16">
        <f t="shared" si="34"/>
        <v>17.918384447630057</v>
      </c>
      <c r="DA14" s="16">
        <f t="shared" si="35"/>
        <v>6.7348410510057821</v>
      </c>
      <c r="DB14" s="16"/>
      <c r="DC14" s="16"/>
      <c r="DD14" s="16"/>
      <c r="DE14" s="16"/>
      <c r="DF14" s="16"/>
      <c r="DG14" s="16"/>
      <c r="DH14" s="16"/>
      <c r="DI14" s="16"/>
    </row>
    <row r="15" spans="1:113" x14ac:dyDescent="0.25">
      <c r="A15" s="14">
        <v>2019</v>
      </c>
      <c r="B15" s="14">
        <v>1</v>
      </c>
      <c r="C15" s="14" t="s">
        <v>18</v>
      </c>
      <c r="D15" s="14" t="str">
        <f t="shared" si="0"/>
        <v>3</v>
      </c>
      <c r="E15" s="14">
        <v>305</v>
      </c>
      <c r="F15" s="14">
        <v>25</v>
      </c>
      <c r="G15" s="14">
        <v>5</v>
      </c>
      <c r="H15" s="14" t="s">
        <v>1</v>
      </c>
      <c r="I15" s="17">
        <v>100</v>
      </c>
      <c r="J15" s="17">
        <f t="shared" si="1"/>
        <v>112</v>
      </c>
      <c r="K15" s="17">
        <v>120</v>
      </c>
      <c r="L15" s="17">
        <f t="shared" si="2"/>
        <v>135</v>
      </c>
      <c r="M15" s="17">
        <v>0</v>
      </c>
      <c r="N15" s="17">
        <f t="shared" si="3"/>
        <v>0</v>
      </c>
      <c r="O15" s="17">
        <v>10</v>
      </c>
      <c r="P15" s="14">
        <v>2.34</v>
      </c>
      <c r="Q15" s="14">
        <v>6.4</v>
      </c>
      <c r="R15" s="14">
        <v>7.1</v>
      </c>
      <c r="S15" s="14">
        <v>2.2999999999999998</v>
      </c>
      <c r="T15" s="14">
        <v>42.699999999999996</v>
      </c>
      <c r="U15" s="14">
        <v>33.9</v>
      </c>
      <c r="V15" s="16">
        <v>22.018658931204168</v>
      </c>
      <c r="W15" s="16">
        <v>28.504845910481816</v>
      </c>
      <c r="X15" s="16">
        <v>37.9</v>
      </c>
      <c r="Y15" s="16">
        <v>343.27948212623596</v>
      </c>
      <c r="Z15" s="16">
        <v>1808.501410484314</v>
      </c>
      <c r="AA15" s="16">
        <v>368.7347149848938</v>
      </c>
      <c r="AB15" s="16">
        <v>2.7477061748504639</v>
      </c>
      <c r="AC15" s="16">
        <f t="shared" si="4"/>
        <v>12.967259861991767</v>
      </c>
      <c r="AD15" s="16">
        <v>3.7848434448242188</v>
      </c>
      <c r="AE15" s="16">
        <v>5.39</v>
      </c>
      <c r="AF15" s="16">
        <v>0.35</v>
      </c>
      <c r="AG15" s="16">
        <v>6.3</v>
      </c>
      <c r="AH15" s="16">
        <v>5.5</v>
      </c>
      <c r="AI15" s="16">
        <v>6.2567644500732413</v>
      </c>
      <c r="AJ15" s="16">
        <v>4.78</v>
      </c>
      <c r="AK15" s="16">
        <v>6.1</v>
      </c>
      <c r="AL15" s="16">
        <v>5.9</v>
      </c>
      <c r="AM15" s="16">
        <v>10.120781936645507</v>
      </c>
      <c r="AN15" s="16">
        <v>6.84</v>
      </c>
      <c r="AO15" s="16">
        <v>0.79779999999999995</v>
      </c>
      <c r="AP15" s="16">
        <v>118.9</v>
      </c>
      <c r="AQ15" s="18">
        <v>30.5</v>
      </c>
      <c r="AR15" s="18">
        <f t="shared" si="5"/>
        <v>88.4</v>
      </c>
      <c r="AS15" s="18">
        <f t="shared" si="6"/>
        <v>2035.6144493392071</v>
      </c>
      <c r="AT15" s="18">
        <f t="shared" si="7"/>
        <v>2285.4398590308369</v>
      </c>
      <c r="AW15" s="18"/>
      <c r="AY15" s="18"/>
      <c r="AZ15" s="18">
        <v>560</v>
      </c>
      <c r="BA15" s="16">
        <f t="shared" si="8"/>
        <v>12895.3</v>
      </c>
      <c r="BB15" s="16">
        <f t="shared" si="9"/>
        <v>14477.904999999999</v>
      </c>
      <c r="BC15" s="14">
        <v>19.624000000000002</v>
      </c>
      <c r="BD15" s="14">
        <v>0.15</v>
      </c>
      <c r="BE15" s="18">
        <v>10.199999999999999</v>
      </c>
      <c r="BF15" s="18">
        <v>62</v>
      </c>
      <c r="BG15" s="14">
        <v>35</v>
      </c>
      <c r="BH15" s="14">
        <v>4.5</v>
      </c>
      <c r="BI15" s="18">
        <f t="shared" si="10"/>
        <v>89.765866666666682</v>
      </c>
      <c r="BJ15" s="18">
        <f t="shared" si="11"/>
        <v>93.190460423892119</v>
      </c>
      <c r="BK15" s="18">
        <f t="shared" si="12"/>
        <v>5591.4276254335273</v>
      </c>
      <c r="BL15" s="18">
        <f t="shared" si="13"/>
        <v>6280.1898465664754</v>
      </c>
      <c r="BM15" s="14">
        <f t="shared" si="14"/>
        <v>6.28</v>
      </c>
      <c r="BN15" s="14">
        <v>3.47</v>
      </c>
      <c r="BO15" s="14">
        <v>0.28599999999999998</v>
      </c>
      <c r="BP15" s="14">
        <v>3.28</v>
      </c>
      <c r="BQ15" s="14">
        <v>0.28100000000000003</v>
      </c>
      <c r="BR15" s="16">
        <f t="shared" si="36"/>
        <v>70.635821392070497</v>
      </c>
      <c r="BS15" s="16">
        <f t="shared" si="37"/>
        <v>5.8218573251101313</v>
      </c>
      <c r="BT15" s="16">
        <f t="shared" si="38"/>
        <v>66.76815393832598</v>
      </c>
      <c r="BU15" s="16">
        <f t="shared" si="39"/>
        <v>5.7200766026431733</v>
      </c>
      <c r="BV15" s="16">
        <f t="shared" si="16"/>
        <v>79.304763108370054</v>
      </c>
      <c r="BW15" s="16">
        <f t="shared" si="17"/>
        <v>6.5363579968281922</v>
      </c>
      <c r="BX15" s="16">
        <f t="shared" si="18"/>
        <v>74.962427376211437</v>
      </c>
      <c r="BY15" s="16">
        <f t="shared" si="19"/>
        <v>6.4220860038766538</v>
      </c>
      <c r="BZ15" s="16">
        <v>3.24</v>
      </c>
      <c r="CA15" s="16">
        <v>0.21299999999999999</v>
      </c>
      <c r="CB15" s="16">
        <v>0.82</v>
      </c>
      <c r="CC15" s="16">
        <v>0.245</v>
      </c>
      <c r="CD15" s="19">
        <v>0.5</v>
      </c>
      <c r="CE15" s="19">
        <v>7.0000000000000007E-2</v>
      </c>
      <c r="CF15" s="19">
        <v>1.49</v>
      </c>
      <c r="CG15" s="19">
        <v>9.0999999999999998E-2</v>
      </c>
      <c r="CH15" s="16">
        <f t="shared" si="20"/>
        <v>64.476500000000001</v>
      </c>
      <c r="CI15" s="16">
        <f t="shared" si="21"/>
        <v>9.0267100000000013</v>
      </c>
      <c r="CJ15" s="16">
        <f t="shared" si="22"/>
        <v>192.13996999999998</v>
      </c>
      <c r="CK15" s="16">
        <f t="shared" si="23"/>
        <v>11.734722999999999</v>
      </c>
      <c r="CL15" s="16">
        <f t="shared" si="24"/>
        <v>72.389525000000006</v>
      </c>
      <c r="CM15" s="16">
        <f t="shared" si="25"/>
        <v>10.134533500000002</v>
      </c>
      <c r="CN15" s="16">
        <f t="shared" si="26"/>
        <v>215.72078449999998</v>
      </c>
      <c r="CO15" s="16">
        <f t="shared" si="27"/>
        <v>13.174893549999998</v>
      </c>
      <c r="CP15" s="19">
        <v>2.14</v>
      </c>
      <c r="CQ15" s="19">
        <v>0.42399999999999999</v>
      </c>
      <c r="CR15" s="19">
        <v>0.34</v>
      </c>
      <c r="CS15" s="19">
        <v>0.11</v>
      </c>
      <c r="CT15" s="16">
        <f t="shared" si="28"/>
        <v>119.6565511842775</v>
      </c>
      <c r="CU15" s="16">
        <f t="shared" si="29"/>
        <v>23.707653131838153</v>
      </c>
      <c r="CV15" s="16">
        <f t="shared" si="30"/>
        <v>19.010853926473995</v>
      </c>
      <c r="CW15" s="16">
        <f t="shared" si="31"/>
        <v>6.15057038797688</v>
      </c>
      <c r="CX15" s="16">
        <f t="shared" si="32"/>
        <v>134.3416733750752</v>
      </c>
      <c r="CY15" s="16">
        <f t="shared" si="33"/>
        <v>26.617228743472836</v>
      </c>
      <c r="CZ15" s="16">
        <f t="shared" si="34"/>
        <v>21.344004181086714</v>
      </c>
      <c r="DA15" s="16">
        <f t="shared" si="35"/>
        <v>6.9054131174104061</v>
      </c>
      <c r="DB15" s="16"/>
      <c r="DC15" s="16"/>
      <c r="DD15" s="16"/>
      <c r="DE15" s="16"/>
      <c r="DF15" s="16"/>
      <c r="DG15" s="16"/>
      <c r="DH15" s="16"/>
      <c r="DI15" s="16"/>
    </row>
    <row r="16" spans="1:113" x14ac:dyDescent="0.25">
      <c r="A16" s="14">
        <v>2019</v>
      </c>
      <c r="B16" s="14">
        <v>1</v>
      </c>
      <c r="C16" s="14" t="s">
        <v>18</v>
      </c>
      <c r="D16" s="14" t="str">
        <f t="shared" si="0"/>
        <v>3</v>
      </c>
      <c r="E16" s="14">
        <v>309</v>
      </c>
      <c r="F16" s="14">
        <v>29</v>
      </c>
      <c r="G16" s="14">
        <v>4</v>
      </c>
      <c r="H16" s="14" t="s">
        <v>1</v>
      </c>
      <c r="I16" s="17">
        <v>100</v>
      </c>
      <c r="J16" s="17">
        <f t="shared" si="1"/>
        <v>112</v>
      </c>
      <c r="K16" s="17">
        <v>80</v>
      </c>
      <c r="L16" s="17">
        <f t="shared" si="2"/>
        <v>90</v>
      </c>
      <c r="M16" s="17">
        <v>0</v>
      </c>
      <c r="N16" s="17">
        <f t="shared" si="3"/>
        <v>0</v>
      </c>
      <c r="O16" s="17">
        <v>10</v>
      </c>
      <c r="P16" s="14">
        <v>2.34</v>
      </c>
      <c r="Q16" s="14">
        <v>6.4</v>
      </c>
      <c r="R16" s="14">
        <v>7.1</v>
      </c>
      <c r="S16" s="14">
        <v>2.2999999999999998</v>
      </c>
      <c r="T16" s="14">
        <v>42.699999999999996</v>
      </c>
      <c r="U16" s="14">
        <v>33.9</v>
      </c>
      <c r="V16" s="16">
        <v>22.018658931204168</v>
      </c>
      <c r="W16" s="16">
        <v>28.504845910481816</v>
      </c>
      <c r="X16" s="16">
        <v>37.9</v>
      </c>
      <c r="Y16" s="16">
        <v>343.27948212623596</v>
      </c>
      <c r="Z16" s="16">
        <v>1808.501410484314</v>
      </c>
      <c r="AA16" s="16">
        <v>368.7347149848938</v>
      </c>
      <c r="AB16" s="16">
        <v>2.7477061748504639</v>
      </c>
      <c r="AC16" s="16">
        <f t="shared" si="4"/>
        <v>12.967259861991767</v>
      </c>
      <c r="AD16" s="16">
        <v>3.7848434448242188</v>
      </c>
      <c r="AE16" s="16">
        <v>5.39</v>
      </c>
      <c r="AF16" s="16">
        <v>0.35</v>
      </c>
      <c r="AG16" s="16">
        <v>6.3</v>
      </c>
      <c r="AH16" s="16">
        <v>5.5</v>
      </c>
      <c r="AI16" s="16">
        <v>6.2567644500732413</v>
      </c>
      <c r="AJ16" s="16">
        <v>4.78</v>
      </c>
      <c r="AK16" s="16">
        <v>6.1</v>
      </c>
      <c r="AL16" s="16">
        <v>5.9</v>
      </c>
      <c r="AM16" s="16">
        <v>10.120781936645507</v>
      </c>
      <c r="AN16" s="16">
        <v>6.84</v>
      </c>
      <c r="AO16" s="16">
        <v>0.67820000000000003</v>
      </c>
      <c r="AP16" s="16">
        <v>86.6</v>
      </c>
      <c r="AQ16" s="18">
        <v>30.5</v>
      </c>
      <c r="AR16" s="18">
        <f t="shared" si="5"/>
        <v>56.099999999999994</v>
      </c>
      <c r="AS16" s="18">
        <f t="shared" si="6"/>
        <v>1291.8322466960351</v>
      </c>
      <c r="AT16" s="18">
        <f t="shared" si="7"/>
        <v>1450.3752951541849</v>
      </c>
      <c r="AW16" s="18"/>
      <c r="AY16" s="18"/>
      <c r="AZ16" s="18">
        <v>400</v>
      </c>
      <c r="BA16" s="16">
        <f t="shared" si="8"/>
        <v>9210.93</v>
      </c>
      <c r="BB16" s="16">
        <f t="shared" si="9"/>
        <v>10341.362318181818</v>
      </c>
      <c r="BC16" s="14">
        <v>16.104000000000003</v>
      </c>
      <c r="BD16" s="14">
        <v>0.15</v>
      </c>
      <c r="BE16" s="18">
        <v>10.3</v>
      </c>
      <c r="BF16" s="18">
        <v>61.1</v>
      </c>
      <c r="BG16" s="14">
        <v>35</v>
      </c>
      <c r="BH16" s="14">
        <v>4.5</v>
      </c>
      <c r="BI16" s="18">
        <f t="shared" si="10"/>
        <v>73.540342857142861</v>
      </c>
      <c r="BJ16" s="18">
        <f t="shared" si="11"/>
        <v>76.260910454170116</v>
      </c>
      <c r="BK16" s="18">
        <f t="shared" si="12"/>
        <v>4575.6546272502073</v>
      </c>
      <c r="BL16" s="18">
        <f t="shared" si="13"/>
        <v>5139.292083606937</v>
      </c>
      <c r="BM16" s="14">
        <f t="shared" si="14"/>
        <v>5.14</v>
      </c>
      <c r="BN16" s="14">
        <v>4.05</v>
      </c>
      <c r="BO16" s="14">
        <v>0.312</v>
      </c>
      <c r="BP16" s="14">
        <v>3.62</v>
      </c>
      <c r="BQ16" s="14">
        <v>0.29199999999999998</v>
      </c>
      <c r="BR16" s="16">
        <f t="shared" si="36"/>
        <v>52.319205991189421</v>
      </c>
      <c r="BS16" s="16">
        <f t="shared" si="37"/>
        <v>4.0305166096916292</v>
      </c>
      <c r="BT16" s="16">
        <f t="shared" si="38"/>
        <v>46.764327330396476</v>
      </c>
      <c r="BU16" s="16">
        <f t="shared" si="39"/>
        <v>3.7721501603524223</v>
      </c>
      <c r="BV16" s="16">
        <f t="shared" si="16"/>
        <v>58.740199453744488</v>
      </c>
      <c r="BW16" s="16">
        <f t="shared" si="17"/>
        <v>4.525170920881056</v>
      </c>
      <c r="BX16" s="16">
        <f t="shared" si="18"/>
        <v>52.503585684581502</v>
      </c>
      <c r="BY16" s="16">
        <f t="shared" si="19"/>
        <v>4.2350958618502199</v>
      </c>
      <c r="BZ16" s="16">
        <v>3.16</v>
      </c>
      <c r="CA16" s="16">
        <v>0.214</v>
      </c>
      <c r="CB16" s="16">
        <v>0.86</v>
      </c>
      <c r="CC16" s="16">
        <v>0.24399999999999999</v>
      </c>
      <c r="CD16" s="19">
        <v>0.79</v>
      </c>
      <c r="CE16" s="19">
        <v>0.106</v>
      </c>
      <c r="CF16" s="19">
        <v>1.54</v>
      </c>
      <c r="CG16" s="19">
        <v>0.104</v>
      </c>
      <c r="CH16" s="16">
        <f t="shared" si="20"/>
        <v>72.76634700000001</v>
      </c>
      <c r="CI16" s="16">
        <f t="shared" si="21"/>
        <v>9.7635857999999995</v>
      </c>
      <c r="CJ16" s="16">
        <f t="shared" si="22"/>
        <v>141.848322</v>
      </c>
      <c r="CK16" s="16">
        <f t="shared" si="23"/>
        <v>9.5793672000000001</v>
      </c>
      <c r="CL16" s="16">
        <f t="shared" si="24"/>
        <v>81.696762313636384</v>
      </c>
      <c r="CM16" s="16">
        <f t="shared" si="25"/>
        <v>10.961844057272728</v>
      </c>
      <c r="CN16" s="16">
        <f t="shared" si="26"/>
        <v>159.25697969999999</v>
      </c>
      <c r="CO16" s="16">
        <f t="shared" si="27"/>
        <v>10.75501681090909</v>
      </c>
      <c r="CP16" s="19">
        <v>2.14</v>
      </c>
      <c r="CQ16" s="19">
        <v>0.41</v>
      </c>
      <c r="CR16" s="19">
        <v>0.36</v>
      </c>
      <c r="CS16" s="19">
        <v>0.128</v>
      </c>
      <c r="CT16" s="16">
        <f t="shared" si="28"/>
        <v>97.919009023154445</v>
      </c>
      <c r="CU16" s="16">
        <f t="shared" si="29"/>
        <v>18.760183971725848</v>
      </c>
      <c r="CV16" s="16">
        <f t="shared" si="30"/>
        <v>16.472356658100747</v>
      </c>
      <c r="CW16" s="16">
        <f t="shared" si="31"/>
        <v>5.8568379228802661</v>
      </c>
      <c r="CX16" s="16">
        <f t="shared" si="32"/>
        <v>109.93634194872341</v>
      </c>
      <c r="CY16" s="16">
        <f t="shared" si="33"/>
        <v>21.062570186437657</v>
      </c>
      <c r="CZ16" s="16">
        <f t="shared" si="34"/>
        <v>18.493964066140386</v>
      </c>
      <c r="DA16" s="16">
        <f t="shared" si="35"/>
        <v>6.5756316679610256</v>
      </c>
      <c r="DB16" s="16"/>
      <c r="DC16" s="16"/>
      <c r="DD16" s="16"/>
      <c r="DE16" s="16"/>
      <c r="DF16" s="16"/>
      <c r="DG16" s="16"/>
      <c r="DH16" s="16"/>
      <c r="DI16" s="16"/>
    </row>
    <row r="17" spans="1:113" x14ac:dyDescent="0.25">
      <c r="A17" s="14">
        <v>2019</v>
      </c>
      <c r="B17" s="14">
        <v>1</v>
      </c>
      <c r="C17" s="14" t="s">
        <v>18</v>
      </c>
      <c r="D17" s="14" t="str">
        <f t="shared" si="0"/>
        <v>4</v>
      </c>
      <c r="E17" s="14">
        <v>401</v>
      </c>
      <c r="F17" s="14">
        <v>31</v>
      </c>
      <c r="G17" s="14">
        <v>2</v>
      </c>
      <c r="H17" s="14" t="s">
        <v>3</v>
      </c>
      <c r="I17" s="17">
        <v>100</v>
      </c>
      <c r="J17" s="17">
        <f t="shared" si="1"/>
        <v>112</v>
      </c>
      <c r="K17" s="17">
        <v>0</v>
      </c>
      <c r="L17" s="17">
        <f t="shared" si="2"/>
        <v>0</v>
      </c>
      <c r="M17" s="17">
        <v>0</v>
      </c>
      <c r="N17" s="17">
        <f t="shared" si="3"/>
        <v>0</v>
      </c>
      <c r="O17" s="17">
        <v>10</v>
      </c>
      <c r="P17" s="14">
        <v>1.95</v>
      </c>
      <c r="Q17" s="14">
        <v>6.4</v>
      </c>
      <c r="R17" s="14">
        <v>7</v>
      </c>
      <c r="S17" s="14">
        <v>2.1</v>
      </c>
      <c r="T17" s="14">
        <v>35</v>
      </c>
      <c r="U17" s="14">
        <v>27.200000000000003</v>
      </c>
      <c r="V17" s="16">
        <v>17.535154230570395</v>
      </c>
      <c r="W17" s="16">
        <v>24.166065038120429</v>
      </c>
      <c r="X17" s="16">
        <v>30.4</v>
      </c>
      <c r="Y17" s="16">
        <v>336.65976166725159</v>
      </c>
      <c r="Z17" s="16">
        <v>1979.1216802597046</v>
      </c>
      <c r="AA17" s="16">
        <v>382.26575136184692</v>
      </c>
      <c r="AB17" s="16">
        <v>4.5657038688659668</v>
      </c>
      <c r="AC17" s="16">
        <f t="shared" si="4"/>
        <v>13.922701871858708</v>
      </c>
      <c r="AD17" s="16">
        <v>3.6052513122558594</v>
      </c>
      <c r="AE17" s="16">
        <v>3.75</v>
      </c>
      <c r="AF17" s="16">
        <v>0.55000000000000004</v>
      </c>
      <c r="AG17" s="16">
        <v>4.3</v>
      </c>
      <c r="AH17" s="16">
        <v>4.8</v>
      </c>
      <c r="AI17" s="16">
        <v>126.09778503417968</v>
      </c>
      <c r="AJ17" s="16">
        <v>3.04</v>
      </c>
      <c r="AK17" s="16">
        <v>5.5</v>
      </c>
      <c r="AL17" s="16">
        <v>5.7</v>
      </c>
      <c r="AM17" s="16">
        <v>18.462882080078124</v>
      </c>
      <c r="AN17" s="16">
        <v>2.94</v>
      </c>
      <c r="AO17" s="16">
        <v>0.77849999999999997</v>
      </c>
      <c r="AP17" s="16">
        <v>134.80000000000001</v>
      </c>
      <c r="AQ17" s="18">
        <v>30.5</v>
      </c>
      <c r="AR17" s="18">
        <f t="shared" si="5"/>
        <v>104.30000000000001</v>
      </c>
      <c r="AS17" s="18">
        <f t="shared" si="6"/>
        <v>2401.7487224669608</v>
      </c>
      <c r="AT17" s="18">
        <f t="shared" si="7"/>
        <v>2696.5087929515425</v>
      </c>
      <c r="AW17" s="18"/>
      <c r="AY17" s="18"/>
      <c r="AZ17" s="18">
        <v>580</v>
      </c>
      <c r="BA17" s="16">
        <f t="shared" si="8"/>
        <v>13355.84</v>
      </c>
      <c r="BB17" s="16">
        <f t="shared" si="9"/>
        <v>14994.965818181818</v>
      </c>
      <c r="BC17" s="14">
        <v>18.700000000000003</v>
      </c>
      <c r="BD17" s="14">
        <v>0.15</v>
      </c>
      <c r="BE17" s="18">
        <v>10.3</v>
      </c>
      <c r="BF17" s="18">
        <v>62.2</v>
      </c>
      <c r="BG17" s="14">
        <v>35</v>
      </c>
      <c r="BH17" s="14">
        <v>4.5</v>
      </c>
      <c r="BI17" s="18">
        <f t="shared" si="10"/>
        <v>85.506666666666675</v>
      </c>
      <c r="BJ17" s="18">
        <f t="shared" si="11"/>
        <v>88.66991907514452</v>
      </c>
      <c r="BK17" s="18">
        <f t="shared" si="12"/>
        <v>5320.1951445086715</v>
      </c>
      <c r="BL17" s="18">
        <f t="shared" si="13"/>
        <v>5975.5464554913306</v>
      </c>
      <c r="BM17" s="14">
        <f t="shared" si="14"/>
        <v>5.97</v>
      </c>
      <c r="BN17" s="14">
        <v>3.39</v>
      </c>
      <c r="BO17" s="14">
        <v>0.25700000000000001</v>
      </c>
      <c r="BP17" s="14">
        <v>3.14</v>
      </c>
      <c r="BQ17" s="14">
        <v>0.28899999999999998</v>
      </c>
      <c r="BR17" s="16">
        <f t="shared" si="36"/>
        <v>81.419281691629976</v>
      </c>
      <c r="BS17" s="16">
        <f t="shared" si="37"/>
        <v>6.1724942167400894</v>
      </c>
      <c r="BT17" s="16">
        <f t="shared" si="38"/>
        <v>75.414909885462578</v>
      </c>
      <c r="BU17" s="16">
        <f t="shared" si="39"/>
        <v>6.9410538079295163</v>
      </c>
      <c r="BV17" s="16">
        <f t="shared" si="16"/>
        <v>91.411648081057294</v>
      </c>
      <c r="BW17" s="16">
        <f t="shared" si="17"/>
        <v>6.9300275978854637</v>
      </c>
      <c r="BX17" s="16">
        <f t="shared" si="18"/>
        <v>84.670376098678432</v>
      </c>
      <c r="BY17" s="16">
        <f t="shared" si="19"/>
        <v>7.7929104116299568</v>
      </c>
      <c r="BZ17" s="16">
        <v>3.12</v>
      </c>
      <c r="CA17" s="16">
        <v>0.2</v>
      </c>
      <c r="CB17" s="16">
        <v>0.76</v>
      </c>
      <c r="CC17" s="16">
        <v>0.27700000000000002</v>
      </c>
      <c r="CD17" s="19">
        <v>0.56999999999999995</v>
      </c>
      <c r="CE17" s="19">
        <v>7.6999999999999999E-2</v>
      </c>
      <c r="CF17" s="19">
        <v>1.2</v>
      </c>
      <c r="CG17" s="19">
        <v>9.5000000000000001E-2</v>
      </c>
      <c r="CH17" s="16">
        <f t="shared" si="20"/>
        <v>76.128287999999998</v>
      </c>
      <c r="CI17" s="16">
        <f t="shared" si="21"/>
        <v>10.283996799999999</v>
      </c>
      <c r="CJ17" s="16">
        <f t="shared" si="22"/>
        <v>160.27008000000001</v>
      </c>
      <c r="CK17" s="16">
        <f t="shared" si="23"/>
        <v>12.688048</v>
      </c>
      <c r="CL17" s="16">
        <f t="shared" si="24"/>
        <v>85.471305163636359</v>
      </c>
      <c r="CM17" s="16">
        <f t="shared" si="25"/>
        <v>11.546123679999999</v>
      </c>
      <c r="CN17" s="16">
        <f t="shared" si="26"/>
        <v>179.93958981818184</v>
      </c>
      <c r="CO17" s="16">
        <f t="shared" si="27"/>
        <v>14.245217527272727</v>
      </c>
      <c r="CP17" s="19">
        <v>2.0099999999999998</v>
      </c>
      <c r="CQ17" s="19">
        <v>0.39500000000000002</v>
      </c>
      <c r="CR17" s="19">
        <v>0.34</v>
      </c>
      <c r="CS17" s="19">
        <v>0.125</v>
      </c>
      <c r="CT17" s="16">
        <f t="shared" si="28"/>
        <v>106.93592240462428</v>
      </c>
      <c r="CU17" s="16">
        <f t="shared" si="29"/>
        <v>21.014770820809254</v>
      </c>
      <c r="CV17" s="16">
        <f t="shared" si="30"/>
        <v>18.088663491329484</v>
      </c>
      <c r="CW17" s="16">
        <f t="shared" si="31"/>
        <v>6.6502439306358392</v>
      </c>
      <c r="CX17" s="16">
        <f t="shared" si="32"/>
        <v>120.05987651791908</v>
      </c>
      <c r="CY17" s="16">
        <f t="shared" si="33"/>
        <v>23.593856330635841</v>
      </c>
      <c r="CZ17" s="16">
        <f t="shared" si="34"/>
        <v>20.308635828901739</v>
      </c>
      <c r="DA17" s="16">
        <f t="shared" si="35"/>
        <v>7.4664102312138736</v>
      </c>
      <c r="DB17" s="16"/>
      <c r="DC17" s="16"/>
      <c r="DD17" s="16"/>
      <c r="DE17" s="16"/>
      <c r="DF17" s="16"/>
      <c r="DG17" s="16"/>
      <c r="DH17" s="16"/>
      <c r="DI17" s="16"/>
    </row>
    <row r="18" spans="1:113" x14ac:dyDescent="0.25">
      <c r="A18" s="14">
        <v>2019</v>
      </c>
      <c r="B18" s="14">
        <v>1</v>
      </c>
      <c r="C18" s="14" t="s">
        <v>18</v>
      </c>
      <c r="D18" s="14" t="str">
        <f t="shared" si="0"/>
        <v>4</v>
      </c>
      <c r="E18" s="14">
        <v>402</v>
      </c>
      <c r="F18" s="14">
        <v>32</v>
      </c>
      <c r="G18" s="14">
        <v>3</v>
      </c>
      <c r="H18" s="14" t="s">
        <v>1</v>
      </c>
      <c r="I18" s="17">
        <v>100</v>
      </c>
      <c r="J18" s="17">
        <f t="shared" si="1"/>
        <v>112</v>
      </c>
      <c r="K18" s="17">
        <v>40</v>
      </c>
      <c r="L18" s="17">
        <f t="shared" si="2"/>
        <v>45</v>
      </c>
      <c r="M18" s="17">
        <v>0</v>
      </c>
      <c r="N18" s="17">
        <f t="shared" si="3"/>
        <v>0</v>
      </c>
      <c r="O18" s="17">
        <v>10</v>
      </c>
      <c r="P18" s="14">
        <v>1.95</v>
      </c>
      <c r="Q18" s="14">
        <v>6.4</v>
      </c>
      <c r="R18" s="14">
        <v>7</v>
      </c>
      <c r="S18" s="14">
        <v>2.1</v>
      </c>
      <c r="T18" s="14">
        <v>35</v>
      </c>
      <c r="U18" s="14">
        <v>27.200000000000003</v>
      </c>
      <c r="V18" s="16">
        <v>17.535154230570395</v>
      </c>
      <c r="W18" s="16">
        <v>24.166065038120429</v>
      </c>
      <c r="X18" s="16">
        <v>30.4</v>
      </c>
      <c r="Y18" s="16">
        <v>336.65976166725159</v>
      </c>
      <c r="Z18" s="16">
        <v>1979.1216802597046</v>
      </c>
      <c r="AA18" s="16">
        <v>382.26575136184692</v>
      </c>
      <c r="AB18" s="16">
        <v>4.5657038688659668</v>
      </c>
      <c r="AC18" s="16">
        <f t="shared" si="4"/>
        <v>13.922701871858708</v>
      </c>
      <c r="AD18" s="16">
        <v>3.6052513122558594</v>
      </c>
      <c r="AE18" s="16">
        <v>3.75</v>
      </c>
      <c r="AF18" s="16">
        <v>0.55000000000000004</v>
      </c>
      <c r="AG18" s="16">
        <v>4.3</v>
      </c>
      <c r="AH18" s="16">
        <v>4.8</v>
      </c>
      <c r="AI18" s="16">
        <v>126.09778503417968</v>
      </c>
      <c r="AJ18" s="16">
        <v>3.04</v>
      </c>
      <c r="AK18" s="16">
        <v>5.5</v>
      </c>
      <c r="AL18" s="16">
        <v>5.7</v>
      </c>
      <c r="AM18" s="16">
        <v>18.462882080078124</v>
      </c>
      <c r="AN18" s="16">
        <v>2.94</v>
      </c>
      <c r="AO18" s="16">
        <v>0.71840000000000004</v>
      </c>
      <c r="AP18" s="16">
        <v>130.5</v>
      </c>
      <c r="AQ18" s="18">
        <v>30.5</v>
      </c>
      <c r="AR18" s="18">
        <f t="shared" si="5"/>
        <v>100</v>
      </c>
      <c r="AS18" s="18">
        <f t="shared" si="6"/>
        <v>2302.7312775330397</v>
      </c>
      <c r="AT18" s="18">
        <f t="shared" si="7"/>
        <v>2585.3392070484583</v>
      </c>
      <c r="AW18" s="18"/>
      <c r="AY18" s="18"/>
      <c r="AZ18" s="18">
        <v>500</v>
      </c>
      <c r="BA18" s="16">
        <f t="shared" si="8"/>
        <v>11513.66</v>
      </c>
      <c r="BB18" s="16">
        <f t="shared" si="9"/>
        <v>12926.700090909089</v>
      </c>
      <c r="BC18" s="14">
        <v>18.612000000000002</v>
      </c>
      <c r="BD18" s="14">
        <v>0.15</v>
      </c>
      <c r="BE18" s="18">
        <v>10.4</v>
      </c>
      <c r="BF18" s="18">
        <v>62</v>
      </c>
      <c r="BG18" s="14">
        <v>35</v>
      </c>
      <c r="BH18" s="14">
        <v>4.5</v>
      </c>
      <c r="BI18" s="18">
        <f t="shared" si="10"/>
        <v>85.101028571428571</v>
      </c>
      <c r="BJ18" s="18">
        <f t="shared" si="11"/>
        <v>88.150892023121386</v>
      </c>
      <c r="BK18" s="18">
        <f t="shared" si="12"/>
        <v>5289.0535213872836</v>
      </c>
      <c r="BL18" s="18">
        <f t="shared" si="13"/>
        <v>5940.5687506127169</v>
      </c>
      <c r="BM18" s="14">
        <f t="shared" si="14"/>
        <v>5.94</v>
      </c>
      <c r="BN18" s="14">
        <v>3.67</v>
      </c>
      <c r="BO18" s="14">
        <v>0.27400000000000002</v>
      </c>
      <c r="BP18" s="14">
        <v>3.13</v>
      </c>
      <c r="BQ18" s="14">
        <v>0.28399999999999997</v>
      </c>
      <c r="BR18" s="16">
        <f t="shared" si="36"/>
        <v>84.510237885462544</v>
      </c>
      <c r="BS18" s="16">
        <f t="shared" si="37"/>
        <v>6.3094837004405298</v>
      </c>
      <c r="BT18" s="16">
        <f t="shared" si="38"/>
        <v>72.075488986784151</v>
      </c>
      <c r="BU18" s="16">
        <f t="shared" si="39"/>
        <v>6.5397568281938323</v>
      </c>
      <c r="BV18" s="16">
        <f t="shared" si="16"/>
        <v>94.881948898678388</v>
      </c>
      <c r="BW18" s="16">
        <f t="shared" si="17"/>
        <v>7.0838294273127769</v>
      </c>
      <c r="BX18" s="16">
        <f t="shared" si="18"/>
        <v>80.921117180616761</v>
      </c>
      <c r="BY18" s="16">
        <f t="shared" si="19"/>
        <v>7.3423633480176207</v>
      </c>
      <c r="BZ18" s="16">
        <v>3.19</v>
      </c>
      <c r="CA18" s="16">
        <v>0.224</v>
      </c>
      <c r="CB18" s="16">
        <v>0.86</v>
      </c>
      <c r="CC18" s="16">
        <v>0.316</v>
      </c>
      <c r="CD18" s="19">
        <v>0.55000000000000004</v>
      </c>
      <c r="CE18" s="19">
        <v>6.3E-2</v>
      </c>
      <c r="CF18" s="19">
        <v>1.43</v>
      </c>
      <c r="CG18" s="19">
        <v>0.105</v>
      </c>
      <c r="CH18" s="16">
        <f t="shared" si="20"/>
        <v>63.325130000000009</v>
      </c>
      <c r="CI18" s="16">
        <f t="shared" si="21"/>
        <v>7.2536057999999999</v>
      </c>
      <c r="CJ18" s="16">
        <f t="shared" si="22"/>
        <v>164.64533800000001</v>
      </c>
      <c r="CK18" s="16">
        <f t="shared" si="23"/>
        <v>12.089343</v>
      </c>
      <c r="CL18" s="16">
        <f t="shared" si="24"/>
        <v>71.096850500000002</v>
      </c>
      <c r="CM18" s="16">
        <f t="shared" si="25"/>
        <v>8.1438210572727261</v>
      </c>
      <c r="CN18" s="16">
        <f t="shared" si="26"/>
        <v>184.85181130000001</v>
      </c>
      <c r="CO18" s="16">
        <f t="shared" si="27"/>
        <v>13.573035095454546</v>
      </c>
      <c r="CP18" s="19">
        <v>1.99</v>
      </c>
      <c r="CQ18" s="19">
        <v>0.38600000000000001</v>
      </c>
      <c r="CR18" s="19">
        <v>0.33</v>
      </c>
      <c r="CS18" s="19">
        <v>0.124</v>
      </c>
      <c r="CT18" s="16">
        <f t="shared" si="28"/>
        <v>105.25216507560695</v>
      </c>
      <c r="CU18" s="16">
        <f t="shared" si="29"/>
        <v>20.415746592554914</v>
      </c>
      <c r="CV18" s="16">
        <f t="shared" si="30"/>
        <v>17.453876620578036</v>
      </c>
      <c r="CW18" s="16">
        <f t="shared" si="31"/>
        <v>6.5584263665202318</v>
      </c>
      <c r="CX18" s="16">
        <f t="shared" si="32"/>
        <v>118.1694762439769</v>
      </c>
      <c r="CY18" s="16">
        <f t="shared" si="33"/>
        <v>22.921315492550292</v>
      </c>
      <c r="CZ18" s="16">
        <f t="shared" si="34"/>
        <v>19.595943296739886</v>
      </c>
      <c r="DA18" s="16">
        <f t="shared" si="35"/>
        <v>7.3633241478658968</v>
      </c>
      <c r="DB18" s="16"/>
      <c r="DC18" s="16"/>
      <c r="DD18" s="16"/>
      <c r="DE18" s="16"/>
      <c r="DF18" s="16"/>
      <c r="DG18" s="16"/>
      <c r="DH18" s="16"/>
      <c r="DI18" s="16"/>
    </row>
    <row r="19" spans="1:113" x14ac:dyDescent="0.25">
      <c r="A19" s="14">
        <v>2019</v>
      </c>
      <c r="B19" s="14">
        <v>1</v>
      </c>
      <c r="C19" s="14" t="s">
        <v>18</v>
      </c>
      <c r="D19" s="14" t="str">
        <f t="shared" si="0"/>
        <v>4</v>
      </c>
      <c r="E19" s="14">
        <v>404</v>
      </c>
      <c r="F19" s="14">
        <v>34</v>
      </c>
      <c r="G19" s="14">
        <v>4</v>
      </c>
      <c r="H19" s="14" t="s">
        <v>1</v>
      </c>
      <c r="I19" s="17">
        <v>100</v>
      </c>
      <c r="J19" s="17">
        <f t="shared" si="1"/>
        <v>112</v>
      </c>
      <c r="K19" s="17">
        <v>80</v>
      </c>
      <c r="L19" s="17">
        <f t="shared" si="2"/>
        <v>90</v>
      </c>
      <c r="M19" s="17">
        <v>0</v>
      </c>
      <c r="N19" s="17">
        <f t="shared" si="3"/>
        <v>0</v>
      </c>
      <c r="O19" s="17">
        <v>10</v>
      </c>
      <c r="P19" s="14">
        <v>1.95</v>
      </c>
      <c r="Q19" s="14">
        <v>6.4</v>
      </c>
      <c r="R19" s="14">
        <v>7</v>
      </c>
      <c r="S19" s="14">
        <v>2.1</v>
      </c>
      <c r="T19" s="14">
        <v>35</v>
      </c>
      <c r="U19" s="14">
        <v>27.200000000000003</v>
      </c>
      <c r="V19" s="16">
        <v>17.535154230570395</v>
      </c>
      <c r="W19" s="16">
        <v>24.166065038120429</v>
      </c>
      <c r="X19" s="16">
        <v>30.4</v>
      </c>
      <c r="Y19" s="16">
        <v>336.65976166725159</v>
      </c>
      <c r="Z19" s="16">
        <v>1979.1216802597046</v>
      </c>
      <c r="AA19" s="16">
        <v>382.26575136184692</v>
      </c>
      <c r="AB19" s="16">
        <v>4.5657038688659668</v>
      </c>
      <c r="AC19" s="16">
        <f t="shared" si="4"/>
        <v>13.922701871858708</v>
      </c>
      <c r="AD19" s="16">
        <v>3.6052513122558594</v>
      </c>
      <c r="AE19" s="16">
        <v>3.75</v>
      </c>
      <c r="AF19" s="16">
        <v>0.55000000000000004</v>
      </c>
      <c r="AG19" s="16">
        <v>4.3</v>
      </c>
      <c r="AH19" s="16">
        <v>4.8</v>
      </c>
      <c r="AI19" s="16">
        <v>126.09778503417968</v>
      </c>
      <c r="AJ19" s="16">
        <v>3.04</v>
      </c>
      <c r="AK19" s="16">
        <v>5.5</v>
      </c>
      <c r="AL19" s="16">
        <v>5.7</v>
      </c>
      <c r="AM19" s="16">
        <v>18.462882080078124</v>
      </c>
      <c r="AN19" s="16">
        <v>2.94</v>
      </c>
      <c r="AO19" s="16">
        <v>0.69479999999999997</v>
      </c>
      <c r="AP19" s="16">
        <v>98.7</v>
      </c>
      <c r="AQ19" s="18">
        <v>30.5</v>
      </c>
      <c r="AR19" s="18">
        <f t="shared" si="5"/>
        <v>68.2</v>
      </c>
      <c r="AS19" s="18">
        <f t="shared" si="6"/>
        <v>1570.4627312775328</v>
      </c>
      <c r="AT19" s="18">
        <f t="shared" si="7"/>
        <v>1763.2013392070482</v>
      </c>
      <c r="AW19" s="18"/>
      <c r="AY19" s="18"/>
      <c r="AZ19" s="18">
        <v>640</v>
      </c>
      <c r="BA19" s="16">
        <f t="shared" si="8"/>
        <v>14737.48</v>
      </c>
      <c r="BB19" s="16">
        <f t="shared" si="9"/>
        <v>16546.170727272725</v>
      </c>
      <c r="BC19" s="14">
        <v>17.204000000000001</v>
      </c>
      <c r="BD19" s="14">
        <v>0.15</v>
      </c>
      <c r="BE19" s="18">
        <v>10.5</v>
      </c>
      <c r="BF19" s="18">
        <v>61.9</v>
      </c>
      <c r="BG19" s="14">
        <v>35</v>
      </c>
      <c r="BH19" s="14">
        <v>4.5</v>
      </c>
      <c r="BI19" s="18">
        <f t="shared" si="10"/>
        <v>78.61081904761906</v>
      </c>
      <c r="BJ19" s="18">
        <f t="shared" si="11"/>
        <v>81.337205835397754</v>
      </c>
      <c r="BK19" s="18">
        <f t="shared" si="12"/>
        <v>4880.2323501238652</v>
      </c>
      <c r="BL19" s="18">
        <f t="shared" si="13"/>
        <v>5481.3882441618498</v>
      </c>
      <c r="BM19" s="14">
        <f t="shared" si="14"/>
        <v>5.48</v>
      </c>
      <c r="BN19" s="14">
        <v>3.45</v>
      </c>
      <c r="BO19" s="14">
        <v>0.25900000000000001</v>
      </c>
      <c r="BP19" s="14">
        <v>3.05</v>
      </c>
      <c r="BQ19" s="14">
        <v>0.26700000000000002</v>
      </c>
      <c r="BR19" s="16">
        <f t="shared" si="36"/>
        <v>54.180964229074888</v>
      </c>
      <c r="BS19" s="16">
        <f t="shared" si="37"/>
        <v>4.0674984740088105</v>
      </c>
      <c r="BT19" s="16">
        <f t="shared" si="38"/>
        <v>47.899113303964754</v>
      </c>
      <c r="BU19" s="16">
        <f t="shared" si="39"/>
        <v>4.1931354925110131</v>
      </c>
      <c r="BV19" s="16">
        <f t="shared" si="16"/>
        <v>60.830446202643166</v>
      </c>
      <c r="BW19" s="16">
        <f t="shared" si="17"/>
        <v>4.5666914685462556</v>
      </c>
      <c r="BX19" s="16">
        <f t="shared" si="18"/>
        <v>53.777640845814972</v>
      </c>
      <c r="BY19" s="16">
        <f t="shared" si="19"/>
        <v>4.7077475756828191</v>
      </c>
      <c r="BZ19" s="16">
        <v>3.36</v>
      </c>
      <c r="CA19" s="16">
        <v>0.217</v>
      </c>
      <c r="CB19" s="16">
        <v>0.88</v>
      </c>
      <c r="CC19" s="16">
        <v>0.28399999999999997</v>
      </c>
      <c r="CD19" s="19">
        <v>0.62</v>
      </c>
      <c r="CE19" s="19">
        <v>8.6999999999999994E-2</v>
      </c>
      <c r="CF19" s="19">
        <v>1.21</v>
      </c>
      <c r="CG19" s="19">
        <v>9.9000000000000005E-2</v>
      </c>
      <c r="CH19" s="16">
        <f t="shared" si="20"/>
        <v>91.372375999999988</v>
      </c>
      <c r="CI19" s="16">
        <f t="shared" si="21"/>
        <v>12.821607599999998</v>
      </c>
      <c r="CJ19" s="16">
        <f t="shared" si="22"/>
        <v>178.32350799999998</v>
      </c>
      <c r="CK19" s="16">
        <f t="shared" si="23"/>
        <v>14.5901052</v>
      </c>
      <c r="CL19" s="16">
        <f t="shared" si="24"/>
        <v>102.5862585090909</v>
      </c>
      <c r="CM19" s="16">
        <f t="shared" si="25"/>
        <v>14.395168532727272</v>
      </c>
      <c r="CN19" s="16">
        <f t="shared" si="26"/>
        <v>200.20866579999998</v>
      </c>
      <c r="CO19" s="16">
        <f t="shared" si="27"/>
        <v>16.380709020000001</v>
      </c>
      <c r="CP19" s="19">
        <v>2.08</v>
      </c>
      <c r="CQ19" s="19">
        <v>0.34799999999999998</v>
      </c>
      <c r="CR19" s="19">
        <v>0.3</v>
      </c>
      <c r="CS19" s="19">
        <v>0.126</v>
      </c>
      <c r="CT19" s="16">
        <f t="shared" si="28"/>
        <v>101.50883288257639</v>
      </c>
      <c r="CU19" s="16">
        <f t="shared" si="29"/>
        <v>16.98320857843105</v>
      </c>
      <c r="CV19" s="16">
        <f t="shared" si="30"/>
        <v>14.640697050371596</v>
      </c>
      <c r="CW19" s="16">
        <f t="shared" si="31"/>
        <v>6.1490927611560702</v>
      </c>
      <c r="CX19" s="16">
        <f t="shared" si="32"/>
        <v>113.9667350999835</v>
      </c>
      <c r="CY19" s="16">
        <f t="shared" si="33"/>
        <v>19.067511449420316</v>
      </c>
      <c r="CZ19" s="16">
        <f t="shared" si="34"/>
        <v>16.437509870189928</v>
      </c>
      <c r="DA19" s="16">
        <f t="shared" si="35"/>
        <v>6.9037541454797697</v>
      </c>
      <c r="DB19" s="16"/>
      <c r="DC19" s="16"/>
      <c r="DD19" s="16"/>
      <c r="DE19" s="16"/>
      <c r="DF19" s="16"/>
      <c r="DG19" s="16"/>
      <c r="DH19" s="16"/>
      <c r="DI19" s="16"/>
    </row>
    <row r="20" spans="1:113" x14ac:dyDescent="0.25">
      <c r="A20" s="14">
        <v>2019</v>
      </c>
      <c r="B20" s="14">
        <v>1</v>
      </c>
      <c r="C20" s="14" t="s">
        <v>18</v>
      </c>
      <c r="D20" s="14" t="str">
        <f t="shared" si="0"/>
        <v>4</v>
      </c>
      <c r="E20" s="14">
        <v>409</v>
      </c>
      <c r="F20" s="14">
        <v>39</v>
      </c>
      <c r="G20" s="14">
        <v>1</v>
      </c>
      <c r="H20" s="14" t="s">
        <v>2</v>
      </c>
      <c r="I20" s="17">
        <v>0</v>
      </c>
      <c r="J20" s="17">
        <f t="shared" si="1"/>
        <v>0</v>
      </c>
      <c r="K20" s="17">
        <v>0</v>
      </c>
      <c r="L20" s="17">
        <f t="shared" si="2"/>
        <v>0</v>
      </c>
      <c r="M20" s="17">
        <v>0</v>
      </c>
      <c r="N20" s="17">
        <f t="shared" si="3"/>
        <v>0</v>
      </c>
      <c r="O20" s="17">
        <v>10</v>
      </c>
      <c r="P20" s="14">
        <v>1.95</v>
      </c>
      <c r="Q20" s="14">
        <v>6.4</v>
      </c>
      <c r="R20" s="14">
        <v>7</v>
      </c>
      <c r="S20" s="14">
        <v>2.1</v>
      </c>
      <c r="T20" s="14">
        <v>35</v>
      </c>
      <c r="U20" s="14">
        <v>27.200000000000003</v>
      </c>
      <c r="V20" s="16">
        <v>17.535154230570395</v>
      </c>
      <c r="W20" s="16">
        <v>24.166065038120429</v>
      </c>
      <c r="X20" s="16">
        <v>30.4</v>
      </c>
      <c r="Y20" s="16">
        <v>336.65976166725159</v>
      </c>
      <c r="Z20" s="16">
        <v>1979.1216802597046</v>
      </c>
      <c r="AA20" s="16">
        <v>382.26575136184692</v>
      </c>
      <c r="AB20" s="16">
        <v>4.5657038688659668</v>
      </c>
      <c r="AC20" s="16">
        <f t="shared" si="4"/>
        <v>13.922701871858708</v>
      </c>
      <c r="AD20" s="16">
        <v>3.6052513122558594</v>
      </c>
      <c r="AE20" s="16">
        <v>3.75</v>
      </c>
      <c r="AF20" s="16">
        <v>0.55000000000000004</v>
      </c>
      <c r="AG20" s="16">
        <v>4.3</v>
      </c>
      <c r="AH20" s="16">
        <v>4.8</v>
      </c>
      <c r="AI20" s="16">
        <v>126.09778503417968</v>
      </c>
      <c r="AJ20" s="16">
        <v>3.04</v>
      </c>
      <c r="AK20" s="16">
        <v>5.5</v>
      </c>
      <c r="AL20" s="16">
        <v>5.7</v>
      </c>
      <c r="AM20" s="16">
        <v>18.462882080078124</v>
      </c>
      <c r="AN20" s="16">
        <v>2.94</v>
      </c>
      <c r="AO20" s="16">
        <v>0.51729999999999998</v>
      </c>
      <c r="AP20" s="16">
        <v>89.6</v>
      </c>
      <c r="AQ20" s="18">
        <v>30.5</v>
      </c>
      <c r="AR20" s="18">
        <f t="shared" si="5"/>
        <v>59.099999999999994</v>
      </c>
      <c r="AS20" s="18">
        <f t="shared" si="6"/>
        <v>1360.9141850220262</v>
      </c>
      <c r="AT20" s="18">
        <f t="shared" si="7"/>
        <v>1527.9354713656385</v>
      </c>
      <c r="AW20" s="18"/>
      <c r="AY20" s="18"/>
      <c r="AZ20" s="18">
        <v>540</v>
      </c>
      <c r="BA20" s="16">
        <f t="shared" si="8"/>
        <v>12434.75</v>
      </c>
      <c r="BB20" s="16">
        <f t="shared" si="9"/>
        <v>13960.832954545454</v>
      </c>
      <c r="BC20" s="14">
        <v>11.572000000000001</v>
      </c>
      <c r="BD20" s="14">
        <v>0.15</v>
      </c>
      <c r="BE20" s="18">
        <v>10.3</v>
      </c>
      <c r="BF20" s="18">
        <v>60.8</v>
      </c>
      <c r="BG20" s="14">
        <v>35</v>
      </c>
      <c r="BH20" s="14">
        <v>4.5</v>
      </c>
      <c r="BI20" s="18">
        <f t="shared" si="10"/>
        <v>52.64998095238095</v>
      </c>
      <c r="BJ20" s="18">
        <f t="shared" si="11"/>
        <v>54.597725912469038</v>
      </c>
      <c r="BK20" s="18">
        <f t="shared" si="12"/>
        <v>3275.8635547481422</v>
      </c>
      <c r="BL20" s="18">
        <f t="shared" si="13"/>
        <v>3679.3903835375722</v>
      </c>
      <c r="BM20" s="14">
        <f t="shared" si="14"/>
        <v>3.68</v>
      </c>
      <c r="BN20" s="14">
        <v>4.21</v>
      </c>
      <c r="BO20" s="14">
        <v>0.313</v>
      </c>
      <c r="BP20" s="14">
        <v>3.33</v>
      </c>
      <c r="BQ20" s="14">
        <v>0.28799999999999998</v>
      </c>
      <c r="BR20" s="16">
        <f t="shared" si="36"/>
        <v>57.294487189427301</v>
      </c>
      <c r="BS20" s="16">
        <f t="shared" si="37"/>
        <v>4.2596613991189418</v>
      </c>
      <c r="BT20" s="16">
        <f t="shared" si="38"/>
        <v>45.31844236123348</v>
      </c>
      <c r="BU20" s="16">
        <f t="shared" si="39"/>
        <v>3.919432852863435</v>
      </c>
      <c r="BV20" s="16">
        <f t="shared" si="16"/>
        <v>64.326083344493384</v>
      </c>
      <c r="BW20" s="16">
        <f t="shared" si="17"/>
        <v>4.7824380253744483</v>
      </c>
      <c r="BX20" s="16">
        <f t="shared" si="18"/>
        <v>50.880251196475768</v>
      </c>
      <c r="BY20" s="16">
        <f t="shared" si="19"/>
        <v>4.400454157533038</v>
      </c>
      <c r="BZ20" s="16">
        <v>3.54</v>
      </c>
      <c r="CA20" s="16">
        <v>0.22500000000000001</v>
      </c>
      <c r="CB20" s="16">
        <v>1.22</v>
      </c>
      <c r="CC20" s="16">
        <v>0.26</v>
      </c>
      <c r="CD20" s="19">
        <v>0.7</v>
      </c>
      <c r="CE20" s="19">
        <v>0.1</v>
      </c>
      <c r="CF20" s="19">
        <v>1.57</v>
      </c>
      <c r="CG20" s="19">
        <v>9.7000000000000003E-2</v>
      </c>
      <c r="CH20" s="16">
        <f t="shared" si="20"/>
        <v>87.043249999999986</v>
      </c>
      <c r="CI20" s="16">
        <f t="shared" si="21"/>
        <v>12.434750000000001</v>
      </c>
      <c r="CJ20" s="16">
        <f t="shared" si="22"/>
        <v>195.22557500000002</v>
      </c>
      <c r="CK20" s="16">
        <f t="shared" si="23"/>
        <v>12.061707500000001</v>
      </c>
      <c r="CL20" s="16">
        <f t="shared" si="24"/>
        <v>97.725830681818167</v>
      </c>
      <c r="CM20" s="16">
        <f t="shared" si="25"/>
        <v>13.960832954545456</v>
      </c>
      <c r="CN20" s="16">
        <f t="shared" si="26"/>
        <v>219.18507738636364</v>
      </c>
      <c r="CO20" s="16">
        <f t="shared" si="27"/>
        <v>13.542007965909093</v>
      </c>
      <c r="CP20" s="19">
        <v>2.0099999999999998</v>
      </c>
      <c r="CQ20" s="19">
        <v>0.47599999999999998</v>
      </c>
      <c r="CR20" s="19">
        <v>0.43</v>
      </c>
      <c r="CS20" s="19">
        <v>0.13700000000000001</v>
      </c>
      <c r="CT20" s="16">
        <f t="shared" si="28"/>
        <v>65.844857450437644</v>
      </c>
      <c r="CU20" s="16">
        <f t="shared" si="29"/>
        <v>15.593110520601154</v>
      </c>
      <c r="CV20" s="16">
        <f t="shared" si="30"/>
        <v>14.086213285417012</v>
      </c>
      <c r="CW20" s="16">
        <f t="shared" si="31"/>
        <v>4.4879330700049556</v>
      </c>
      <c r="CX20" s="16">
        <f t="shared" si="32"/>
        <v>73.925817228445908</v>
      </c>
      <c r="CY20" s="16">
        <f t="shared" si="33"/>
        <v>17.506810448129478</v>
      </c>
      <c r="CZ20" s="16">
        <f t="shared" si="34"/>
        <v>15.814975824990917</v>
      </c>
      <c r="DA20" s="16">
        <f t="shared" si="35"/>
        <v>5.0387248558691997</v>
      </c>
      <c r="DB20" s="16"/>
      <c r="DC20" s="16"/>
      <c r="DD20" s="16"/>
      <c r="DE20" s="16"/>
      <c r="DF20" s="16"/>
      <c r="DG20" s="16"/>
      <c r="DH20" s="16"/>
      <c r="DI20" s="16"/>
    </row>
    <row r="21" spans="1:113" x14ac:dyDescent="0.25">
      <c r="A21" s="14">
        <v>2019</v>
      </c>
      <c r="B21" s="14">
        <v>1</v>
      </c>
      <c r="C21" s="14" t="s">
        <v>18</v>
      </c>
      <c r="D21" s="14" t="str">
        <f t="shared" si="0"/>
        <v>4</v>
      </c>
      <c r="E21" s="14">
        <v>410</v>
      </c>
      <c r="F21" s="14">
        <v>40</v>
      </c>
      <c r="G21" s="14">
        <v>5</v>
      </c>
      <c r="H21" s="14" t="s">
        <v>1</v>
      </c>
      <c r="I21" s="17">
        <v>100</v>
      </c>
      <c r="J21" s="17">
        <f t="shared" si="1"/>
        <v>112</v>
      </c>
      <c r="K21" s="17">
        <v>120</v>
      </c>
      <c r="L21" s="17">
        <f t="shared" si="2"/>
        <v>135</v>
      </c>
      <c r="M21" s="17">
        <v>0</v>
      </c>
      <c r="N21" s="17">
        <f t="shared" si="3"/>
        <v>0</v>
      </c>
      <c r="O21" s="17">
        <v>10</v>
      </c>
      <c r="P21" s="14">
        <v>1.95</v>
      </c>
      <c r="Q21" s="14">
        <v>6.4</v>
      </c>
      <c r="R21" s="14">
        <v>7</v>
      </c>
      <c r="S21" s="14">
        <v>2.1</v>
      </c>
      <c r="T21" s="14">
        <v>35</v>
      </c>
      <c r="U21" s="14">
        <v>27.200000000000003</v>
      </c>
      <c r="V21" s="16">
        <v>17.535154230570395</v>
      </c>
      <c r="W21" s="16">
        <v>24.166065038120429</v>
      </c>
      <c r="X21" s="16">
        <v>30.4</v>
      </c>
      <c r="Y21" s="16">
        <v>336.65976166725159</v>
      </c>
      <c r="Z21" s="16">
        <v>1979.1216802597046</v>
      </c>
      <c r="AA21" s="16">
        <v>382.26575136184692</v>
      </c>
      <c r="AB21" s="16">
        <v>4.5657038688659668</v>
      </c>
      <c r="AC21" s="16">
        <f t="shared" si="4"/>
        <v>13.922701871858708</v>
      </c>
      <c r="AD21" s="16">
        <v>3.6052513122558594</v>
      </c>
      <c r="AE21" s="16">
        <v>3.75</v>
      </c>
      <c r="AF21" s="16">
        <v>0.55000000000000004</v>
      </c>
      <c r="AG21" s="16">
        <v>4.3</v>
      </c>
      <c r="AH21" s="16">
        <v>4.8</v>
      </c>
      <c r="AI21" s="16">
        <v>126.09778503417968</v>
      </c>
      <c r="AJ21" s="16">
        <v>3.04</v>
      </c>
      <c r="AK21" s="16">
        <v>5.5</v>
      </c>
      <c r="AL21" s="16">
        <v>5.7</v>
      </c>
      <c r="AM21" s="16">
        <v>18.462882080078124</v>
      </c>
      <c r="AN21" s="16">
        <v>2.94</v>
      </c>
      <c r="AO21" s="16">
        <v>0.73499999999999999</v>
      </c>
      <c r="AP21" s="16">
        <v>146.6</v>
      </c>
      <c r="AQ21" s="18">
        <v>30.5</v>
      </c>
      <c r="AR21" s="18">
        <f t="shared" si="5"/>
        <v>116.1</v>
      </c>
      <c r="AS21" s="18">
        <f t="shared" si="6"/>
        <v>2673.4710132158589</v>
      </c>
      <c r="AT21" s="18">
        <f t="shared" si="7"/>
        <v>3001.57881938326</v>
      </c>
      <c r="AW21" s="18"/>
      <c r="AY21" s="18"/>
      <c r="AZ21" s="18">
        <v>760</v>
      </c>
      <c r="BA21" s="16">
        <f t="shared" si="8"/>
        <v>17500.759999999998</v>
      </c>
      <c r="BB21" s="16">
        <f t="shared" si="9"/>
        <v>19648.580545454544</v>
      </c>
      <c r="BC21" s="14">
        <v>17.82</v>
      </c>
      <c r="BD21" s="14">
        <v>0.15</v>
      </c>
      <c r="BE21" s="18">
        <v>10.8</v>
      </c>
      <c r="BF21" s="18">
        <v>61.1</v>
      </c>
      <c r="BG21" s="14">
        <v>35</v>
      </c>
      <c r="BH21" s="14">
        <v>4.5</v>
      </c>
      <c r="BI21" s="18">
        <f t="shared" si="10"/>
        <v>81.450285714285712</v>
      </c>
      <c r="BJ21" s="18">
        <f t="shared" si="11"/>
        <v>83.99266457473162</v>
      </c>
      <c r="BK21" s="18">
        <f t="shared" si="12"/>
        <v>5039.5598744838971</v>
      </c>
      <c r="BL21" s="18">
        <f t="shared" si="13"/>
        <v>5660.3420226589587</v>
      </c>
      <c r="BM21" s="14">
        <f t="shared" si="14"/>
        <v>5.66</v>
      </c>
      <c r="BN21" s="14">
        <v>4.28</v>
      </c>
      <c r="BO21" s="14">
        <v>0.34100000000000003</v>
      </c>
      <c r="BP21" s="14">
        <v>3.46</v>
      </c>
      <c r="BQ21" s="14">
        <v>0.27900000000000003</v>
      </c>
      <c r="BR21" s="16">
        <f t="shared" si="36"/>
        <v>114.42455936563877</v>
      </c>
      <c r="BS21" s="16">
        <f t="shared" si="37"/>
        <v>9.1165361550660791</v>
      </c>
      <c r="BT21" s="16">
        <f t="shared" si="38"/>
        <v>92.502097057268713</v>
      </c>
      <c r="BU21" s="16">
        <f t="shared" si="39"/>
        <v>7.458984126872247</v>
      </c>
      <c r="BV21" s="16">
        <f t="shared" si="16"/>
        <v>128.46757346960354</v>
      </c>
      <c r="BW21" s="16">
        <f t="shared" si="17"/>
        <v>10.235383774096917</v>
      </c>
      <c r="BX21" s="16">
        <f t="shared" si="18"/>
        <v>103.85462715066079</v>
      </c>
      <c r="BY21" s="16">
        <f t="shared" si="19"/>
        <v>8.3744049060792953</v>
      </c>
      <c r="BZ21" s="16">
        <v>3.56</v>
      </c>
      <c r="CA21" s="16">
        <v>0.248</v>
      </c>
      <c r="CB21" s="16">
        <v>1.02</v>
      </c>
      <c r="CC21" s="16">
        <v>0.27400000000000002</v>
      </c>
      <c r="CD21" s="19">
        <v>0.75</v>
      </c>
      <c r="CE21" s="19">
        <v>9.6000000000000002E-2</v>
      </c>
      <c r="CF21" s="19">
        <v>1.63</v>
      </c>
      <c r="CG21" s="19">
        <v>0.10299999999999999</v>
      </c>
      <c r="CH21" s="16">
        <f t="shared" si="20"/>
        <v>131.25569999999999</v>
      </c>
      <c r="CI21" s="16">
        <f t="shared" si="21"/>
        <v>16.8007296</v>
      </c>
      <c r="CJ21" s="16">
        <f t="shared" si="22"/>
        <v>285.26238799999993</v>
      </c>
      <c r="CK21" s="16">
        <f t="shared" si="23"/>
        <v>18.025782799999995</v>
      </c>
      <c r="CL21" s="16">
        <f t="shared" si="24"/>
        <v>147.36435409090907</v>
      </c>
      <c r="CM21" s="16">
        <f t="shared" si="25"/>
        <v>18.862637323636363</v>
      </c>
      <c r="CN21" s="16">
        <f t="shared" si="26"/>
        <v>320.27186289090906</v>
      </c>
      <c r="CO21" s="16">
        <f t="shared" si="27"/>
        <v>20.238037961818176</v>
      </c>
      <c r="CP21" s="19">
        <v>2.2200000000000002</v>
      </c>
      <c r="CQ21" s="19">
        <v>0.443</v>
      </c>
      <c r="CR21" s="19">
        <v>0.42</v>
      </c>
      <c r="CS21" s="19">
        <v>0.13800000000000001</v>
      </c>
      <c r="CT21" s="16">
        <f t="shared" si="28"/>
        <v>111.87822921354253</v>
      </c>
      <c r="CU21" s="16">
        <f t="shared" si="29"/>
        <v>22.325250243963662</v>
      </c>
      <c r="CV21" s="16">
        <f t="shared" si="30"/>
        <v>21.166151472832368</v>
      </c>
      <c r="CW21" s="16">
        <f t="shared" si="31"/>
        <v>6.9545926267877789</v>
      </c>
      <c r="CX21" s="16">
        <f t="shared" si="32"/>
        <v>125.60873916247729</v>
      </c>
      <c r="CY21" s="16">
        <f t="shared" si="33"/>
        <v>25.065167319359201</v>
      </c>
      <c r="CZ21" s="16">
        <f t="shared" si="34"/>
        <v>23.763815517225432</v>
      </c>
      <c r="DA21" s="16">
        <f t="shared" si="35"/>
        <v>7.8081108128026422</v>
      </c>
      <c r="DB21" s="16"/>
      <c r="DC21" s="16"/>
      <c r="DD21" s="16"/>
      <c r="DE21" s="16"/>
      <c r="DF21" s="16"/>
      <c r="DG21" s="16"/>
      <c r="DH21" s="16"/>
      <c r="DI21" s="16"/>
    </row>
    <row r="22" spans="1:113" x14ac:dyDescent="0.25">
      <c r="A22" s="14">
        <v>2019</v>
      </c>
      <c r="B22" s="14">
        <v>2</v>
      </c>
      <c r="C22" s="14" t="s">
        <v>19</v>
      </c>
      <c r="D22" s="14" t="str">
        <f t="shared" si="0"/>
        <v>1</v>
      </c>
      <c r="E22" s="14">
        <v>102</v>
      </c>
      <c r="F22" s="14">
        <v>42</v>
      </c>
      <c r="G22" s="14">
        <v>4</v>
      </c>
      <c r="H22" s="14" t="s">
        <v>1</v>
      </c>
      <c r="I22" s="17">
        <v>100</v>
      </c>
      <c r="J22" s="17">
        <f t="shared" si="1"/>
        <v>112</v>
      </c>
      <c r="K22" s="17">
        <v>80</v>
      </c>
      <c r="L22" s="17">
        <f t="shared" si="2"/>
        <v>90</v>
      </c>
      <c r="M22" s="17">
        <v>0</v>
      </c>
      <c r="N22" s="17">
        <f t="shared" si="3"/>
        <v>0</v>
      </c>
      <c r="O22" s="17">
        <v>10</v>
      </c>
      <c r="P22" s="14">
        <v>11.72</v>
      </c>
      <c r="Q22" s="14">
        <v>7.7</v>
      </c>
      <c r="S22" s="14">
        <v>2.6</v>
      </c>
      <c r="T22" s="14">
        <v>19.2</v>
      </c>
      <c r="U22" s="14">
        <v>1.81</v>
      </c>
      <c r="V22" s="16">
        <v>5.9901296264384332</v>
      </c>
      <c r="W22" s="16">
        <v>8.7775592552253503</v>
      </c>
      <c r="X22" s="16">
        <v>1.1000000000000001</v>
      </c>
      <c r="Y22" s="16">
        <v>253.90770554542542</v>
      </c>
      <c r="Z22" s="16">
        <v>4775.1209783554077</v>
      </c>
      <c r="AA22" s="16">
        <v>88.560850620269775</v>
      </c>
      <c r="AB22" s="16">
        <v>2.7499556541442871</v>
      </c>
      <c r="AC22" s="16">
        <f t="shared" si="4"/>
        <v>25.26583743167491</v>
      </c>
      <c r="AD22" s="16">
        <v>3.749547004699707</v>
      </c>
      <c r="AE22" s="16">
        <v>5.87</v>
      </c>
      <c r="AF22" s="16">
        <v>0.27</v>
      </c>
      <c r="AG22" s="16">
        <v>23.4</v>
      </c>
      <c r="AH22" s="16">
        <v>5.8</v>
      </c>
      <c r="AI22" s="16">
        <v>5.9242258453369132</v>
      </c>
      <c r="AJ22" s="16">
        <v>2.42</v>
      </c>
      <c r="AK22" s="16">
        <v>21.6</v>
      </c>
      <c r="AL22" s="16">
        <v>5.3</v>
      </c>
      <c r="AM22" s="16">
        <v>2.8192339324951163</v>
      </c>
      <c r="AN22" s="16">
        <v>1.44</v>
      </c>
      <c r="AO22" s="16">
        <v>0.85119999999999996</v>
      </c>
      <c r="AP22" s="16">
        <v>150.80000000000001</v>
      </c>
      <c r="AQ22" s="18">
        <v>30.5</v>
      </c>
      <c r="AR22" s="18">
        <f t="shared" si="5"/>
        <v>120.30000000000001</v>
      </c>
      <c r="AS22" s="18">
        <f t="shared" si="6"/>
        <v>2770.185726872247</v>
      </c>
      <c r="AT22" s="18">
        <f t="shared" si="7"/>
        <v>3110.1630660792957</v>
      </c>
      <c r="AW22" s="18"/>
      <c r="AY22" s="18"/>
      <c r="AZ22" s="18">
        <v>560</v>
      </c>
      <c r="BA22" s="16">
        <f t="shared" si="8"/>
        <v>12895.3</v>
      </c>
      <c r="BB22" s="16">
        <f t="shared" si="9"/>
        <v>14477.904999999999</v>
      </c>
      <c r="BC22" s="14">
        <v>19.184000000000005</v>
      </c>
      <c r="BD22" s="14">
        <v>0.15</v>
      </c>
      <c r="BE22" s="18">
        <v>10</v>
      </c>
      <c r="BF22" s="18">
        <v>61.8</v>
      </c>
      <c r="BG22" s="14">
        <v>35</v>
      </c>
      <c r="BH22" s="14">
        <v>4.5</v>
      </c>
      <c r="BI22" s="18">
        <f t="shared" si="10"/>
        <v>87.737676190476208</v>
      </c>
      <c r="BJ22" s="18">
        <f t="shared" si="11"/>
        <v>91.287755573905883</v>
      </c>
      <c r="BK22" s="18">
        <f t="shared" si="12"/>
        <v>5477.2653344343526</v>
      </c>
      <c r="BL22" s="18">
        <f t="shared" si="13"/>
        <v>6151.9648369942197</v>
      </c>
      <c r="BM22" s="14">
        <f t="shared" si="14"/>
        <v>6.15</v>
      </c>
      <c r="BN22" s="14">
        <v>2.42</v>
      </c>
      <c r="BO22" s="14">
        <v>0.20799999999999999</v>
      </c>
      <c r="BP22" s="14">
        <v>2.36</v>
      </c>
      <c r="BQ22" s="14">
        <v>0.22</v>
      </c>
      <c r="BR22" s="16">
        <f t="shared" si="36"/>
        <v>67.038494590308375</v>
      </c>
      <c r="BS22" s="16">
        <f t="shared" si="37"/>
        <v>5.7619863118942733</v>
      </c>
      <c r="BT22" s="16">
        <f t="shared" si="38"/>
        <v>65.376383154185021</v>
      </c>
      <c r="BU22" s="16">
        <f t="shared" si="39"/>
        <v>6.0944085991189434</v>
      </c>
      <c r="BV22" s="16">
        <f t="shared" si="16"/>
        <v>75.265946199118943</v>
      </c>
      <c r="BW22" s="16">
        <f t="shared" si="17"/>
        <v>6.4691391774449345</v>
      </c>
      <c r="BX22" s="16">
        <f t="shared" si="18"/>
        <v>73.399848359471363</v>
      </c>
      <c r="BY22" s="16">
        <f t="shared" si="19"/>
        <v>6.8423587453744501</v>
      </c>
      <c r="BZ22" s="16">
        <v>3.46</v>
      </c>
      <c r="CA22" s="16">
        <v>0.22700000000000001</v>
      </c>
      <c r="CB22" s="16">
        <v>0.89</v>
      </c>
      <c r="CC22" s="16">
        <v>0.33</v>
      </c>
      <c r="CD22" s="19">
        <v>0.54</v>
      </c>
      <c r="CE22" s="19">
        <v>6.4000000000000001E-2</v>
      </c>
      <c r="CF22" s="19">
        <v>0.83</v>
      </c>
      <c r="CG22" s="19">
        <v>7.5999999999999998E-2</v>
      </c>
      <c r="CH22" s="16">
        <f t="shared" si="20"/>
        <v>69.634619999999998</v>
      </c>
      <c r="CI22" s="16">
        <f t="shared" si="21"/>
        <v>8.2529920000000008</v>
      </c>
      <c r="CJ22" s="16">
        <f t="shared" si="22"/>
        <v>107.03098999999999</v>
      </c>
      <c r="CK22" s="16">
        <f t="shared" si="23"/>
        <v>9.8004279999999984</v>
      </c>
      <c r="CL22" s="16">
        <f t="shared" si="24"/>
        <v>78.180687000000006</v>
      </c>
      <c r="CM22" s="16">
        <f t="shared" si="25"/>
        <v>9.2658592000000013</v>
      </c>
      <c r="CN22" s="16">
        <f t="shared" si="26"/>
        <v>120.16661149999999</v>
      </c>
      <c r="CO22" s="16">
        <f t="shared" si="27"/>
        <v>11.003207799999998</v>
      </c>
      <c r="CP22" s="19">
        <v>1.65</v>
      </c>
      <c r="CQ22" s="19">
        <v>0.33</v>
      </c>
      <c r="CR22" s="19">
        <v>0.32</v>
      </c>
      <c r="CS22" s="19">
        <v>0.113</v>
      </c>
      <c r="CT22" s="16">
        <f t="shared" si="28"/>
        <v>90.374878018166825</v>
      </c>
      <c r="CU22" s="16">
        <f t="shared" si="29"/>
        <v>18.074975603633362</v>
      </c>
      <c r="CV22" s="16">
        <f t="shared" si="30"/>
        <v>17.527249070189928</v>
      </c>
      <c r="CW22" s="16">
        <f t="shared" si="31"/>
        <v>6.1893098279108179</v>
      </c>
      <c r="CX22" s="16">
        <f t="shared" si="32"/>
        <v>101.46634032039638</v>
      </c>
      <c r="CY22" s="16">
        <f t="shared" si="33"/>
        <v>20.293268064079275</v>
      </c>
      <c r="CZ22" s="16">
        <f t="shared" si="34"/>
        <v>19.678320546985965</v>
      </c>
      <c r="DA22" s="16">
        <f t="shared" si="35"/>
        <v>6.9489069431544186</v>
      </c>
      <c r="DB22" s="16"/>
      <c r="DC22" s="16"/>
      <c r="DD22" s="16"/>
      <c r="DE22" s="16"/>
      <c r="DF22" s="16"/>
      <c r="DG22" s="16"/>
      <c r="DH22" s="16"/>
      <c r="DI22" s="16"/>
    </row>
    <row r="23" spans="1:113" x14ac:dyDescent="0.25">
      <c r="A23" s="14">
        <v>2019</v>
      </c>
      <c r="B23" s="14">
        <v>2</v>
      </c>
      <c r="C23" s="14" t="s">
        <v>19</v>
      </c>
      <c r="D23" s="14" t="str">
        <f t="shared" si="0"/>
        <v>1</v>
      </c>
      <c r="E23" s="14">
        <v>103</v>
      </c>
      <c r="F23" s="14">
        <v>43</v>
      </c>
      <c r="G23" s="14">
        <v>5</v>
      </c>
      <c r="H23" s="14" t="s">
        <v>1</v>
      </c>
      <c r="I23" s="17">
        <v>100</v>
      </c>
      <c r="J23" s="17">
        <f t="shared" si="1"/>
        <v>112</v>
      </c>
      <c r="K23" s="17">
        <v>120</v>
      </c>
      <c r="L23" s="17">
        <f t="shared" si="2"/>
        <v>135</v>
      </c>
      <c r="M23" s="17">
        <v>0</v>
      </c>
      <c r="N23" s="17">
        <f t="shared" si="3"/>
        <v>0</v>
      </c>
      <c r="O23" s="17">
        <v>10</v>
      </c>
      <c r="P23" s="14">
        <v>11.72</v>
      </c>
      <c r="Q23" s="14">
        <v>7.7</v>
      </c>
      <c r="S23" s="14">
        <v>2.6</v>
      </c>
      <c r="T23" s="14">
        <v>19.2</v>
      </c>
      <c r="U23" s="14">
        <v>1.81</v>
      </c>
      <c r="V23" s="16">
        <v>5.9901296264384332</v>
      </c>
      <c r="W23" s="16">
        <v>8.7775592552253503</v>
      </c>
      <c r="X23" s="16">
        <v>1.1000000000000001</v>
      </c>
      <c r="Y23" s="16">
        <v>253.90770554542542</v>
      </c>
      <c r="Z23" s="16">
        <v>4775.1209783554077</v>
      </c>
      <c r="AA23" s="16">
        <v>88.560850620269775</v>
      </c>
      <c r="AB23" s="16">
        <v>2.7499556541442871</v>
      </c>
      <c r="AC23" s="16">
        <f t="shared" si="4"/>
        <v>25.26583743167491</v>
      </c>
      <c r="AD23" s="16">
        <v>3.749547004699707</v>
      </c>
      <c r="AE23" s="16">
        <v>5.87</v>
      </c>
      <c r="AF23" s="16">
        <v>0.27</v>
      </c>
      <c r="AG23" s="16">
        <v>23.4</v>
      </c>
      <c r="AH23" s="16">
        <v>5.8</v>
      </c>
      <c r="AI23" s="16">
        <v>5.9242258453369132</v>
      </c>
      <c r="AJ23" s="16">
        <v>2.42</v>
      </c>
      <c r="AK23" s="16">
        <v>21.6</v>
      </c>
      <c r="AL23" s="16">
        <v>5.3</v>
      </c>
      <c r="AM23" s="16">
        <v>2.8192339324951163</v>
      </c>
      <c r="AN23" s="16">
        <v>1.44</v>
      </c>
      <c r="AO23" s="16">
        <v>0.8417</v>
      </c>
      <c r="AP23" s="16">
        <v>209</v>
      </c>
      <c r="AQ23" s="18">
        <v>30.5</v>
      </c>
      <c r="AR23" s="18">
        <f t="shared" si="5"/>
        <v>178.5</v>
      </c>
      <c r="AS23" s="18">
        <f t="shared" si="6"/>
        <v>4110.3753303964759</v>
      </c>
      <c r="AT23" s="18">
        <f t="shared" si="7"/>
        <v>4614.8304845814982</v>
      </c>
      <c r="AW23" s="18"/>
      <c r="AY23" s="18"/>
      <c r="AZ23" s="18">
        <v>620</v>
      </c>
      <c r="BA23" s="16">
        <f t="shared" si="8"/>
        <v>14276.93</v>
      </c>
      <c r="BB23" s="16">
        <f t="shared" si="9"/>
        <v>16029.098681818181</v>
      </c>
      <c r="BC23" s="14">
        <v>19.14</v>
      </c>
      <c r="BD23" s="14">
        <v>0.15</v>
      </c>
      <c r="BE23" s="18">
        <v>10.5</v>
      </c>
      <c r="BF23" s="18">
        <v>63</v>
      </c>
      <c r="BG23" s="14">
        <v>35</v>
      </c>
      <c r="BH23" s="14">
        <v>4.5</v>
      </c>
      <c r="BI23" s="18">
        <f t="shared" si="10"/>
        <v>87.534857142857149</v>
      </c>
      <c r="BJ23" s="18">
        <f t="shared" si="11"/>
        <v>90.570748142031391</v>
      </c>
      <c r="BK23" s="18">
        <f t="shared" si="12"/>
        <v>5434.2448885218837</v>
      </c>
      <c r="BL23" s="18">
        <f t="shared" si="13"/>
        <v>6103.6450543352603</v>
      </c>
      <c r="BM23" s="14">
        <f t="shared" si="14"/>
        <v>6.1</v>
      </c>
      <c r="BN23" s="14">
        <v>2.58</v>
      </c>
      <c r="BO23" s="14">
        <v>0.23699999999999999</v>
      </c>
      <c r="BP23" s="14">
        <v>2.62</v>
      </c>
      <c r="BQ23" s="14">
        <v>0.246</v>
      </c>
      <c r="BR23" s="16">
        <f t="shared" si="36"/>
        <v>106.04768352422907</v>
      </c>
      <c r="BS23" s="16">
        <f t="shared" si="37"/>
        <v>9.7415895330396474</v>
      </c>
      <c r="BT23" s="16">
        <f t="shared" si="38"/>
        <v>107.69183365638767</v>
      </c>
      <c r="BU23" s="16">
        <f t="shared" si="39"/>
        <v>10.111523312775331</v>
      </c>
      <c r="BV23" s="16">
        <f t="shared" si="16"/>
        <v>119.06262650220263</v>
      </c>
      <c r="BW23" s="16">
        <f t="shared" si="17"/>
        <v>10.937148248458149</v>
      </c>
      <c r="BX23" s="16">
        <f t="shared" si="18"/>
        <v>120.90855869603524</v>
      </c>
      <c r="BY23" s="16">
        <f t="shared" si="19"/>
        <v>11.352482992070485</v>
      </c>
      <c r="BZ23" s="16">
        <v>3.18</v>
      </c>
      <c r="CA23" s="16">
        <v>0.216</v>
      </c>
      <c r="CB23" s="16">
        <v>0.86</v>
      </c>
      <c r="CC23" s="16">
        <v>0.28799999999999998</v>
      </c>
      <c r="CD23" s="19">
        <v>0.51</v>
      </c>
      <c r="CE23" s="19">
        <v>6.7000000000000004E-2</v>
      </c>
      <c r="CF23" s="19">
        <v>0.89</v>
      </c>
      <c r="CG23" s="19">
        <v>0.09</v>
      </c>
      <c r="CH23" s="16">
        <f t="shared" si="20"/>
        <v>72.812343000000013</v>
      </c>
      <c r="CI23" s="16">
        <f t="shared" si="21"/>
        <v>9.5655431000000011</v>
      </c>
      <c r="CJ23" s="16">
        <f t="shared" si="22"/>
        <v>127.064677</v>
      </c>
      <c r="CK23" s="16">
        <f t="shared" si="23"/>
        <v>12.849237</v>
      </c>
      <c r="CL23" s="16">
        <f t="shared" si="24"/>
        <v>81.748403277272743</v>
      </c>
      <c r="CM23" s="16">
        <f t="shared" si="25"/>
        <v>10.739496116818183</v>
      </c>
      <c r="CN23" s="16">
        <f t="shared" si="26"/>
        <v>142.65897826818181</v>
      </c>
      <c r="CO23" s="16">
        <f t="shared" si="27"/>
        <v>14.426188813636363</v>
      </c>
      <c r="CP23" s="19">
        <v>1.98</v>
      </c>
      <c r="CQ23" s="19">
        <v>0.39300000000000002</v>
      </c>
      <c r="CR23" s="19">
        <v>0.35</v>
      </c>
      <c r="CS23" s="19">
        <v>0.124</v>
      </c>
      <c r="CT23" s="16">
        <f t="shared" si="28"/>
        <v>107.59804879273328</v>
      </c>
      <c r="CU23" s="16">
        <f t="shared" si="29"/>
        <v>21.356582411891004</v>
      </c>
      <c r="CV23" s="16">
        <f t="shared" si="30"/>
        <v>19.019857109826592</v>
      </c>
      <c r="CW23" s="16">
        <f t="shared" si="31"/>
        <v>6.7384636617671356</v>
      </c>
      <c r="CX23" s="16">
        <f t="shared" si="32"/>
        <v>120.80326387184145</v>
      </c>
      <c r="CY23" s="16">
        <f t="shared" si="33"/>
        <v>23.977617526077626</v>
      </c>
      <c r="CZ23" s="16">
        <f t="shared" si="34"/>
        <v>21.354112300578038</v>
      </c>
      <c r="DA23" s="16">
        <f t="shared" si="35"/>
        <v>7.565456929347647</v>
      </c>
      <c r="DB23" s="16"/>
      <c r="DC23" s="16"/>
      <c r="DD23" s="16"/>
      <c r="DE23" s="16"/>
      <c r="DF23" s="16"/>
      <c r="DG23" s="16"/>
      <c r="DH23" s="16"/>
      <c r="DI23" s="16"/>
    </row>
    <row r="24" spans="1:113" x14ac:dyDescent="0.25">
      <c r="A24" s="14">
        <v>2019</v>
      </c>
      <c r="B24" s="14">
        <v>2</v>
      </c>
      <c r="C24" s="14" t="s">
        <v>19</v>
      </c>
      <c r="D24" s="14" t="str">
        <f t="shared" si="0"/>
        <v>1</v>
      </c>
      <c r="E24" s="14">
        <v>105</v>
      </c>
      <c r="F24" s="14">
        <v>45</v>
      </c>
      <c r="G24" s="14">
        <v>1</v>
      </c>
      <c r="H24" s="14" t="s">
        <v>2</v>
      </c>
      <c r="I24" s="17">
        <v>0</v>
      </c>
      <c r="J24" s="17">
        <f t="shared" si="1"/>
        <v>0</v>
      </c>
      <c r="K24" s="17">
        <v>0</v>
      </c>
      <c r="L24" s="17">
        <f t="shared" si="2"/>
        <v>0</v>
      </c>
      <c r="M24" s="17">
        <v>0</v>
      </c>
      <c r="N24" s="17">
        <f t="shared" si="3"/>
        <v>0</v>
      </c>
      <c r="O24" s="17">
        <v>10</v>
      </c>
      <c r="P24" s="14">
        <v>11.72</v>
      </c>
      <c r="Q24" s="14">
        <v>7.7</v>
      </c>
      <c r="S24" s="14">
        <v>2.6</v>
      </c>
      <c r="T24" s="14">
        <v>19.2</v>
      </c>
      <c r="U24" s="14">
        <v>1.81</v>
      </c>
      <c r="V24" s="16">
        <v>5.9901296264384332</v>
      </c>
      <c r="W24" s="16">
        <v>8.7775592552253503</v>
      </c>
      <c r="X24" s="16">
        <v>1.1000000000000001</v>
      </c>
      <c r="Y24" s="16">
        <v>253.90770554542542</v>
      </c>
      <c r="Z24" s="16">
        <v>4775.1209783554077</v>
      </c>
      <c r="AA24" s="16">
        <v>88.560850620269775</v>
      </c>
      <c r="AB24" s="16">
        <v>2.7499556541442871</v>
      </c>
      <c r="AC24" s="16">
        <f t="shared" si="4"/>
        <v>25.26583743167491</v>
      </c>
      <c r="AD24" s="16">
        <v>3.749547004699707</v>
      </c>
      <c r="AE24" s="16">
        <v>5.87</v>
      </c>
      <c r="AF24" s="16">
        <v>0.27</v>
      </c>
      <c r="AG24" s="16">
        <v>23.4</v>
      </c>
      <c r="AH24" s="16">
        <v>5.8</v>
      </c>
      <c r="AI24" s="16">
        <v>5.9242258453369132</v>
      </c>
      <c r="AJ24" s="16">
        <v>2.42</v>
      </c>
      <c r="AK24" s="16">
        <v>21.6</v>
      </c>
      <c r="AL24" s="16">
        <v>5.3</v>
      </c>
      <c r="AM24" s="16">
        <v>2.8192339324951163</v>
      </c>
      <c r="AN24" s="16">
        <v>1.44</v>
      </c>
      <c r="AO24" s="16">
        <v>0.57740000000000002</v>
      </c>
      <c r="AP24" s="16">
        <v>91.8</v>
      </c>
      <c r="AQ24" s="18">
        <v>30.5</v>
      </c>
      <c r="AR24" s="18">
        <f t="shared" si="5"/>
        <v>61.3</v>
      </c>
      <c r="AS24" s="18">
        <f t="shared" si="6"/>
        <v>1411.5742731277533</v>
      </c>
      <c r="AT24" s="18">
        <f t="shared" si="7"/>
        <v>1584.8129339207046</v>
      </c>
      <c r="AW24" s="18"/>
      <c r="AY24" s="18"/>
      <c r="AZ24" s="18">
        <v>400</v>
      </c>
      <c r="BA24" s="16">
        <f t="shared" si="8"/>
        <v>9210.93</v>
      </c>
      <c r="BB24" s="16">
        <f t="shared" si="9"/>
        <v>10341.362318181818</v>
      </c>
      <c r="BC24" s="14">
        <v>14.608000000000001</v>
      </c>
      <c r="BD24" s="14">
        <v>0.15</v>
      </c>
      <c r="BE24" s="18">
        <v>10.3</v>
      </c>
      <c r="BF24" s="18">
        <v>63.3</v>
      </c>
      <c r="BG24" s="14">
        <v>35</v>
      </c>
      <c r="BH24" s="14">
        <v>4.5</v>
      </c>
      <c r="BI24" s="18">
        <f t="shared" si="10"/>
        <v>66.644495238095232</v>
      </c>
      <c r="BJ24" s="18">
        <f t="shared" si="11"/>
        <v>69.109956333608579</v>
      </c>
      <c r="BK24" s="18">
        <f t="shared" si="12"/>
        <v>4146.5973800165148</v>
      </c>
      <c r="BL24" s="18">
        <f t="shared" si="13"/>
        <v>4657.3827845549122</v>
      </c>
      <c r="BM24" s="14">
        <f t="shared" si="14"/>
        <v>4.66</v>
      </c>
      <c r="BN24" s="14">
        <v>2.4700000000000002</v>
      </c>
      <c r="BO24" s="14">
        <v>0.14699999999999999</v>
      </c>
      <c r="BP24" s="14">
        <v>2.23</v>
      </c>
      <c r="BQ24" s="14">
        <v>0.20499999999999999</v>
      </c>
      <c r="BR24" s="16">
        <f t="shared" si="36"/>
        <v>34.865884546255508</v>
      </c>
      <c r="BS24" s="16">
        <f t="shared" si="37"/>
        <v>2.0750141814977971</v>
      </c>
      <c r="BT24" s="16">
        <f t="shared" si="38"/>
        <v>31.478106290748897</v>
      </c>
      <c r="BU24" s="16">
        <f t="shared" si="39"/>
        <v>2.8937272599118939</v>
      </c>
      <c r="BV24" s="16">
        <f t="shared" si="16"/>
        <v>39.144879467841413</v>
      </c>
      <c r="BW24" s="16">
        <f t="shared" si="17"/>
        <v>2.3296750128634356</v>
      </c>
      <c r="BX24" s="16">
        <f t="shared" si="18"/>
        <v>35.341328426431716</v>
      </c>
      <c r="BY24" s="16">
        <f t="shared" si="19"/>
        <v>3.2488665145374447</v>
      </c>
      <c r="BZ24" s="16">
        <v>3.02</v>
      </c>
      <c r="CA24" s="16">
        <v>0.182</v>
      </c>
      <c r="CB24" s="16">
        <v>0.83</v>
      </c>
      <c r="CC24" s="16">
        <v>0.247</v>
      </c>
      <c r="CD24" s="19">
        <v>0.36</v>
      </c>
      <c r="CE24" s="19">
        <v>3.9E-2</v>
      </c>
      <c r="CF24" s="19">
        <v>0.86</v>
      </c>
      <c r="CG24" s="19">
        <v>7.0000000000000007E-2</v>
      </c>
      <c r="CH24" s="16">
        <f t="shared" si="20"/>
        <v>33.159348000000001</v>
      </c>
      <c r="CI24" s="16">
        <f t="shared" si="21"/>
        <v>3.5922627</v>
      </c>
      <c r="CJ24" s="16">
        <f t="shared" si="22"/>
        <v>79.213998000000004</v>
      </c>
      <c r="CK24" s="16">
        <f t="shared" si="23"/>
        <v>6.4476510000000014</v>
      </c>
      <c r="CL24" s="16">
        <f t="shared" si="24"/>
        <v>37.228904345454545</v>
      </c>
      <c r="CM24" s="16">
        <f t="shared" si="25"/>
        <v>4.0331313040909089</v>
      </c>
      <c r="CN24" s="16">
        <f t="shared" si="26"/>
        <v>88.935715936363636</v>
      </c>
      <c r="CO24" s="16">
        <f t="shared" si="27"/>
        <v>7.2389536227272737</v>
      </c>
      <c r="CP24" s="19">
        <v>2.0099999999999998</v>
      </c>
      <c r="CQ24" s="19">
        <v>0.312</v>
      </c>
      <c r="CR24" s="19">
        <v>0.3</v>
      </c>
      <c r="CS24" s="19">
        <v>0.11799999999999999</v>
      </c>
      <c r="CT24" s="16">
        <f t="shared" si="28"/>
        <v>83.346607338331935</v>
      </c>
      <c r="CU24" s="16">
        <f t="shared" si="29"/>
        <v>12.937383825651526</v>
      </c>
      <c r="CV24" s="16">
        <f t="shared" si="30"/>
        <v>12.439792140049544</v>
      </c>
      <c r="CW24" s="16">
        <f t="shared" si="31"/>
        <v>4.8929849084194865</v>
      </c>
      <c r="CX24" s="16">
        <f t="shared" si="32"/>
        <v>93.575509148036303</v>
      </c>
      <c r="CY24" s="16">
        <f t="shared" si="33"/>
        <v>14.525153658799669</v>
      </c>
      <c r="CZ24" s="16">
        <f t="shared" si="34"/>
        <v>13.966493902691989</v>
      </c>
      <c r="DA24" s="16">
        <f t="shared" si="35"/>
        <v>5.4934876017255139</v>
      </c>
      <c r="DB24" s="16"/>
      <c r="DC24" s="16"/>
      <c r="DD24" s="16"/>
      <c r="DE24" s="16"/>
      <c r="DF24" s="16"/>
      <c r="DG24" s="16"/>
      <c r="DH24" s="16"/>
      <c r="DI24" s="16"/>
    </row>
    <row r="25" spans="1:113" x14ac:dyDescent="0.25">
      <c r="A25" s="14">
        <v>2019</v>
      </c>
      <c r="B25" s="14">
        <v>2</v>
      </c>
      <c r="C25" s="14" t="s">
        <v>19</v>
      </c>
      <c r="D25" s="14" t="str">
        <f t="shared" si="0"/>
        <v>1</v>
      </c>
      <c r="E25" s="14">
        <v>107</v>
      </c>
      <c r="F25" s="14">
        <v>47</v>
      </c>
      <c r="G25" s="14">
        <v>3</v>
      </c>
      <c r="H25" s="14" t="s">
        <v>1</v>
      </c>
      <c r="I25" s="17">
        <v>100</v>
      </c>
      <c r="J25" s="17">
        <f t="shared" si="1"/>
        <v>112</v>
      </c>
      <c r="K25" s="17">
        <v>40</v>
      </c>
      <c r="L25" s="17">
        <f t="shared" si="2"/>
        <v>45</v>
      </c>
      <c r="M25" s="17">
        <v>0</v>
      </c>
      <c r="N25" s="17">
        <f t="shared" si="3"/>
        <v>0</v>
      </c>
      <c r="O25" s="17">
        <v>10</v>
      </c>
      <c r="P25" s="14">
        <v>11.72</v>
      </c>
      <c r="Q25" s="14">
        <v>7.7</v>
      </c>
      <c r="S25" s="14">
        <v>2.6</v>
      </c>
      <c r="T25" s="14">
        <v>19.2</v>
      </c>
      <c r="U25" s="14">
        <v>1.81</v>
      </c>
      <c r="V25" s="16">
        <v>5.9901296264384332</v>
      </c>
      <c r="W25" s="16">
        <v>8.7775592552253503</v>
      </c>
      <c r="X25" s="16">
        <v>1.1000000000000001</v>
      </c>
      <c r="Y25" s="16">
        <v>253.90770554542542</v>
      </c>
      <c r="Z25" s="16">
        <v>4775.1209783554077</v>
      </c>
      <c r="AA25" s="16">
        <v>88.560850620269775</v>
      </c>
      <c r="AB25" s="16">
        <v>2.7499556541442871</v>
      </c>
      <c r="AC25" s="16">
        <f t="shared" si="4"/>
        <v>25.26583743167491</v>
      </c>
      <c r="AD25" s="16">
        <v>3.749547004699707</v>
      </c>
      <c r="AE25" s="16">
        <v>5.87</v>
      </c>
      <c r="AF25" s="16">
        <v>0.27</v>
      </c>
      <c r="AG25" s="16">
        <v>23.4</v>
      </c>
      <c r="AH25" s="16">
        <v>5.8</v>
      </c>
      <c r="AI25" s="16">
        <v>5.9242258453369132</v>
      </c>
      <c r="AJ25" s="16">
        <v>2.42</v>
      </c>
      <c r="AK25" s="16">
        <v>21.6</v>
      </c>
      <c r="AL25" s="16">
        <v>5.3</v>
      </c>
      <c r="AM25" s="16">
        <v>2.8192339324951163</v>
      </c>
      <c r="AN25" s="16">
        <v>1.44</v>
      </c>
      <c r="AO25" s="16">
        <v>0.71250000000000002</v>
      </c>
      <c r="AP25" s="16">
        <v>146.19999999999999</v>
      </c>
      <c r="AQ25" s="18">
        <v>30.5</v>
      </c>
      <c r="AR25" s="18">
        <f t="shared" si="5"/>
        <v>115.69999999999999</v>
      </c>
      <c r="AS25" s="18">
        <f t="shared" si="6"/>
        <v>2664.2600881057265</v>
      </c>
      <c r="AT25" s="18">
        <f t="shared" si="7"/>
        <v>2991.2374625550656</v>
      </c>
      <c r="AW25" s="18"/>
      <c r="AY25" s="18"/>
      <c r="AZ25" s="18">
        <v>500</v>
      </c>
      <c r="BA25" s="16">
        <f t="shared" si="8"/>
        <v>11513.66</v>
      </c>
      <c r="BB25" s="16">
        <f t="shared" si="9"/>
        <v>12926.700090909089</v>
      </c>
      <c r="BC25" s="14">
        <v>15.928000000000003</v>
      </c>
      <c r="BD25" s="14">
        <v>0.15</v>
      </c>
      <c r="BE25" s="18">
        <v>10</v>
      </c>
      <c r="BF25" s="18">
        <v>62.9</v>
      </c>
      <c r="BG25" s="14">
        <v>35</v>
      </c>
      <c r="BH25" s="14">
        <v>4.5</v>
      </c>
      <c r="BI25" s="18">
        <f t="shared" si="10"/>
        <v>72.729066666666682</v>
      </c>
      <c r="BJ25" s="18">
        <f t="shared" si="11"/>
        <v>75.67186127167632</v>
      </c>
      <c r="BK25" s="18">
        <f t="shared" si="12"/>
        <v>4540.3116763005792</v>
      </c>
      <c r="BL25" s="18">
        <f t="shared" si="13"/>
        <v>5099.5955236994232</v>
      </c>
      <c r="BM25" s="14">
        <f t="shared" si="14"/>
        <v>5.0999999999999996</v>
      </c>
      <c r="BN25" s="14">
        <v>2.27</v>
      </c>
      <c r="BO25" s="14">
        <v>0.189</v>
      </c>
      <c r="BP25" s="14">
        <v>2.2400000000000002</v>
      </c>
      <c r="BQ25" s="14">
        <v>0.21</v>
      </c>
      <c r="BR25" s="16">
        <f t="shared" si="36"/>
        <v>60.478703999999993</v>
      </c>
      <c r="BS25" s="16">
        <f t="shared" si="37"/>
        <v>5.0354515665198232</v>
      </c>
      <c r="BT25" s="16">
        <f t="shared" si="38"/>
        <v>59.679425973568279</v>
      </c>
      <c r="BU25" s="16">
        <f t="shared" si="39"/>
        <v>5.5949461850220255</v>
      </c>
      <c r="BV25" s="16">
        <f t="shared" si="16"/>
        <v>67.901090399999987</v>
      </c>
      <c r="BW25" s="16">
        <f t="shared" si="17"/>
        <v>5.653438804229074</v>
      </c>
      <c r="BX25" s="16">
        <f t="shared" si="18"/>
        <v>67.003719161233477</v>
      </c>
      <c r="BY25" s="16">
        <f t="shared" si="19"/>
        <v>6.2815986713656375</v>
      </c>
      <c r="BZ25" s="16">
        <v>3.24</v>
      </c>
      <c r="CA25" s="16">
        <v>0.192</v>
      </c>
      <c r="CB25" s="16">
        <v>0.77</v>
      </c>
      <c r="CC25" s="16">
        <v>0.253</v>
      </c>
      <c r="CD25" s="19">
        <v>0.52</v>
      </c>
      <c r="CE25" s="19">
        <v>7.2999999999999995E-2</v>
      </c>
      <c r="CF25" s="19">
        <v>0.83</v>
      </c>
      <c r="CG25" s="19">
        <v>8.5000000000000006E-2</v>
      </c>
      <c r="CH25" s="16">
        <f t="shared" si="20"/>
        <v>59.871032</v>
      </c>
      <c r="CI25" s="16">
        <f t="shared" si="21"/>
        <v>8.4049718000000002</v>
      </c>
      <c r="CJ25" s="16">
        <f t="shared" si="22"/>
        <v>95.563378</v>
      </c>
      <c r="CK25" s="16">
        <f t="shared" si="23"/>
        <v>9.7866110000000006</v>
      </c>
      <c r="CL25" s="16">
        <f t="shared" si="24"/>
        <v>67.21884047272728</v>
      </c>
      <c r="CM25" s="16">
        <f t="shared" si="25"/>
        <v>9.4364910663636365</v>
      </c>
      <c r="CN25" s="16">
        <f t="shared" si="26"/>
        <v>107.29161075454545</v>
      </c>
      <c r="CO25" s="16">
        <f t="shared" si="27"/>
        <v>10.987695077272727</v>
      </c>
      <c r="CP25" s="19">
        <v>1.97</v>
      </c>
      <c r="CQ25" s="19">
        <v>0.33</v>
      </c>
      <c r="CR25" s="19">
        <v>0.31</v>
      </c>
      <c r="CS25" s="19">
        <v>0.124</v>
      </c>
      <c r="CT25" s="16">
        <f t="shared" si="28"/>
        <v>89.444140023121406</v>
      </c>
      <c r="CU25" s="16">
        <f t="shared" si="29"/>
        <v>14.983028531791911</v>
      </c>
      <c r="CV25" s="16">
        <f t="shared" si="30"/>
        <v>14.074966196531795</v>
      </c>
      <c r="CW25" s="16">
        <f t="shared" si="31"/>
        <v>5.6299864786127181</v>
      </c>
      <c r="CX25" s="16">
        <f t="shared" si="32"/>
        <v>100.4213753895954</v>
      </c>
      <c r="CY25" s="16">
        <f t="shared" si="33"/>
        <v>16.821854760693643</v>
      </c>
      <c r="CZ25" s="16">
        <f t="shared" si="34"/>
        <v>15.802348411560699</v>
      </c>
      <c r="DA25" s="16">
        <f t="shared" si="35"/>
        <v>6.3209393646242784</v>
      </c>
      <c r="DB25" s="16"/>
      <c r="DC25" s="16"/>
      <c r="DD25" s="16"/>
      <c r="DE25" s="16"/>
      <c r="DF25" s="16"/>
      <c r="DG25" s="16"/>
      <c r="DH25" s="16"/>
      <c r="DI25" s="16"/>
    </row>
    <row r="26" spans="1:113" x14ac:dyDescent="0.25">
      <c r="A26" s="14">
        <v>2019</v>
      </c>
      <c r="B26" s="14">
        <v>2</v>
      </c>
      <c r="C26" s="14" t="s">
        <v>19</v>
      </c>
      <c r="D26" s="14" t="str">
        <f t="shared" si="0"/>
        <v>1</v>
      </c>
      <c r="E26" s="14">
        <v>108</v>
      </c>
      <c r="F26" s="14">
        <v>48</v>
      </c>
      <c r="G26" s="14">
        <v>2</v>
      </c>
      <c r="H26" s="14" t="s">
        <v>3</v>
      </c>
      <c r="I26" s="17">
        <v>100</v>
      </c>
      <c r="J26" s="17">
        <f t="shared" si="1"/>
        <v>112</v>
      </c>
      <c r="K26" s="17">
        <v>0</v>
      </c>
      <c r="L26" s="17">
        <f t="shared" si="2"/>
        <v>0</v>
      </c>
      <c r="M26" s="17">
        <v>0</v>
      </c>
      <c r="N26" s="17">
        <f t="shared" si="3"/>
        <v>0</v>
      </c>
      <c r="O26" s="17">
        <v>10</v>
      </c>
      <c r="P26" s="14">
        <v>11.72</v>
      </c>
      <c r="Q26" s="14">
        <v>7.7</v>
      </c>
      <c r="S26" s="14">
        <v>2.6</v>
      </c>
      <c r="T26" s="14">
        <v>19.2</v>
      </c>
      <c r="U26" s="14">
        <v>1.81</v>
      </c>
      <c r="V26" s="16">
        <v>5.9901296264384332</v>
      </c>
      <c r="W26" s="16">
        <v>8.7775592552253503</v>
      </c>
      <c r="X26" s="16">
        <v>1.1000000000000001</v>
      </c>
      <c r="Y26" s="16">
        <v>253.90770554542542</v>
      </c>
      <c r="Z26" s="16">
        <v>4775.1209783554077</v>
      </c>
      <c r="AA26" s="16">
        <v>88.560850620269775</v>
      </c>
      <c r="AB26" s="16">
        <v>2.7499556541442871</v>
      </c>
      <c r="AC26" s="16">
        <f t="shared" si="4"/>
        <v>25.26583743167491</v>
      </c>
      <c r="AD26" s="16">
        <v>3.749547004699707</v>
      </c>
      <c r="AE26" s="16">
        <v>5.87</v>
      </c>
      <c r="AF26" s="16">
        <v>0.27</v>
      </c>
      <c r="AG26" s="16">
        <v>23.4</v>
      </c>
      <c r="AH26" s="16">
        <v>5.8</v>
      </c>
      <c r="AI26" s="16">
        <v>5.9242258453369132</v>
      </c>
      <c r="AJ26" s="16">
        <v>2.42</v>
      </c>
      <c r="AK26" s="16">
        <v>21.6</v>
      </c>
      <c r="AL26" s="16">
        <v>5.3</v>
      </c>
      <c r="AM26" s="16">
        <v>2.8192339324951163</v>
      </c>
      <c r="AN26" s="16">
        <v>1.44</v>
      </c>
      <c r="AO26" s="16">
        <v>0.54239999999999999</v>
      </c>
      <c r="AP26" s="16">
        <v>100.5</v>
      </c>
      <c r="AQ26" s="18">
        <v>30.5</v>
      </c>
      <c r="AR26" s="18">
        <f t="shared" si="5"/>
        <v>70</v>
      </c>
      <c r="AS26" s="18">
        <f t="shared" si="6"/>
        <v>1611.9118942731277</v>
      </c>
      <c r="AT26" s="18">
        <f t="shared" si="7"/>
        <v>1809.7374449339206</v>
      </c>
      <c r="AW26" s="18"/>
      <c r="AY26" s="18"/>
      <c r="AZ26" s="18">
        <v>340</v>
      </c>
      <c r="BA26" s="16">
        <f t="shared" si="8"/>
        <v>7829.29</v>
      </c>
      <c r="BB26" s="16">
        <f t="shared" si="9"/>
        <v>8790.1574090909089</v>
      </c>
      <c r="BC26" s="14">
        <v>12.144</v>
      </c>
      <c r="BD26" s="14">
        <v>0.15</v>
      </c>
      <c r="BE26" s="18">
        <v>9.8000000000000007</v>
      </c>
      <c r="BF26" s="18">
        <v>62.1</v>
      </c>
      <c r="BG26" s="14">
        <v>35</v>
      </c>
      <c r="BH26" s="14">
        <v>4.5</v>
      </c>
      <c r="BI26" s="18">
        <f t="shared" si="10"/>
        <v>55.286628571428565</v>
      </c>
      <c r="BJ26" s="18">
        <f t="shared" si="11"/>
        <v>57.651490140379849</v>
      </c>
      <c r="BK26" s="18">
        <f t="shared" si="12"/>
        <v>3459.0894084227912</v>
      </c>
      <c r="BL26" s="18">
        <f t="shared" si="13"/>
        <v>3885.1863310057806</v>
      </c>
      <c r="BM26" s="14">
        <f t="shared" si="14"/>
        <v>3.88</v>
      </c>
      <c r="BN26" s="14">
        <v>2.31</v>
      </c>
      <c r="BO26" s="14">
        <v>0.14499999999999999</v>
      </c>
      <c r="BP26" s="14">
        <v>2.09</v>
      </c>
      <c r="BQ26" s="14">
        <v>0.20799999999999999</v>
      </c>
      <c r="BR26" s="16">
        <f t="shared" si="36"/>
        <v>37.235164757709249</v>
      </c>
      <c r="BS26" s="16">
        <f t="shared" si="37"/>
        <v>2.3372722466960352</v>
      </c>
      <c r="BT26" s="16">
        <f t="shared" si="38"/>
        <v>33.688958590308367</v>
      </c>
      <c r="BU26" s="16">
        <f t="shared" si="39"/>
        <v>3.3527767400881054</v>
      </c>
      <c r="BV26" s="16">
        <f t="shared" si="16"/>
        <v>41.804934977973566</v>
      </c>
      <c r="BW26" s="16">
        <f t="shared" si="17"/>
        <v>2.624119295154185</v>
      </c>
      <c r="BX26" s="16">
        <f t="shared" si="18"/>
        <v>37.823512599118942</v>
      </c>
      <c r="BY26" s="16">
        <f t="shared" si="19"/>
        <v>3.7642538854625545</v>
      </c>
      <c r="BZ26" s="16">
        <v>3.11</v>
      </c>
      <c r="CA26" s="16">
        <v>0.191</v>
      </c>
      <c r="CB26" s="16">
        <v>0.77</v>
      </c>
      <c r="CC26" s="16">
        <v>0.26700000000000002</v>
      </c>
      <c r="CD26" s="19">
        <v>0.49</v>
      </c>
      <c r="CE26" s="19">
        <v>5.5E-2</v>
      </c>
      <c r="CF26" s="19">
        <v>0.82</v>
      </c>
      <c r="CG26" s="19">
        <v>0.09</v>
      </c>
      <c r="CH26" s="16">
        <f t="shared" si="20"/>
        <v>38.363520999999999</v>
      </c>
      <c r="CI26" s="16">
        <f t="shared" si="21"/>
        <v>4.3061094999999998</v>
      </c>
      <c r="CJ26" s="16">
        <f t="shared" si="22"/>
        <v>64.200177999999994</v>
      </c>
      <c r="CK26" s="16">
        <f t="shared" si="23"/>
        <v>7.0463610000000001</v>
      </c>
      <c r="CL26" s="16">
        <f t="shared" si="24"/>
        <v>43.07177130454545</v>
      </c>
      <c r="CM26" s="16">
        <f t="shared" si="25"/>
        <v>4.8345865750000003</v>
      </c>
      <c r="CN26" s="16">
        <f t="shared" si="26"/>
        <v>72.07929075454544</v>
      </c>
      <c r="CO26" s="16">
        <f t="shared" si="27"/>
        <v>7.9111416681818181</v>
      </c>
      <c r="CP26" s="19">
        <v>1.91</v>
      </c>
      <c r="CQ26" s="19">
        <v>0.23400000000000001</v>
      </c>
      <c r="CR26" s="19">
        <v>0.24</v>
      </c>
      <c r="CS26" s="19">
        <v>0.114</v>
      </c>
      <c r="CT26" s="16">
        <f t="shared" si="28"/>
        <v>66.068607700875305</v>
      </c>
      <c r="CU26" s="16">
        <f t="shared" si="29"/>
        <v>8.0942692157093319</v>
      </c>
      <c r="CV26" s="16">
        <f t="shared" si="30"/>
        <v>8.3018145802146979</v>
      </c>
      <c r="CW26" s="16">
        <f t="shared" si="31"/>
        <v>3.9433619256019816</v>
      </c>
      <c r="CX26" s="16">
        <f t="shared" si="32"/>
        <v>74.177027736891816</v>
      </c>
      <c r="CY26" s="16">
        <f t="shared" si="33"/>
        <v>9.0876568012736598</v>
      </c>
      <c r="CZ26" s="16">
        <f t="shared" si="34"/>
        <v>9.3206736423319558</v>
      </c>
      <c r="DA26" s="16">
        <f t="shared" si="35"/>
        <v>4.4273199801076792</v>
      </c>
      <c r="DB26" s="16"/>
      <c r="DC26" s="16"/>
      <c r="DD26" s="16"/>
      <c r="DE26" s="16"/>
      <c r="DF26" s="16"/>
      <c r="DG26" s="16"/>
      <c r="DH26" s="16"/>
      <c r="DI26" s="16"/>
    </row>
    <row r="27" spans="1:113" x14ac:dyDescent="0.25">
      <c r="A27" s="14">
        <v>2019</v>
      </c>
      <c r="B27" s="14">
        <v>2</v>
      </c>
      <c r="C27" s="14" t="s">
        <v>19</v>
      </c>
      <c r="D27" s="14" t="str">
        <f t="shared" si="0"/>
        <v>2</v>
      </c>
      <c r="E27" s="14">
        <v>201</v>
      </c>
      <c r="F27" s="14">
        <v>51</v>
      </c>
      <c r="G27" s="14">
        <v>3</v>
      </c>
      <c r="H27" s="14" t="s">
        <v>1</v>
      </c>
      <c r="I27" s="17">
        <v>100</v>
      </c>
      <c r="J27" s="17">
        <f t="shared" si="1"/>
        <v>112</v>
      </c>
      <c r="K27" s="17">
        <v>40</v>
      </c>
      <c r="L27" s="17">
        <f t="shared" si="2"/>
        <v>45</v>
      </c>
      <c r="M27" s="17">
        <v>0</v>
      </c>
      <c r="N27" s="17">
        <f t="shared" si="3"/>
        <v>0</v>
      </c>
      <c r="O27" s="17">
        <v>10</v>
      </c>
      <c r="P27" s="14">
        <v>13.28</v>
      </c>
      <c r="Q27" s="14">
        <v>7.7</v>
      </c>
      <c r="S27" s="14">
        <v>2.2999999999999998</v>
      </c>
      <c r="T27" s="14">
        <v>19.099999999999998</v>
      </c>
      <c r="U27" s="14">
        <v>2.33</v>
      </c>
      <c r="V27" s="16">
        <v>6.0461734351963559</v>
      </c>
      <c r="W27" s="16">
        <v>8.6886725792230681</v>
      </c>
      <c r="X27" s="16">
        <v>2.06</v>
      </c>
      <c r="Y27" s="16">
        <v>238.14188599586487</v>
      </c>
      <c r="Z27" s="16">
        <v>4981.9361639022827</v>
      </c>
      <c r="AA27" s="16">
        <v>91.5016770362854</v>
      </c>
      <c r="AB27" s="16">
        <v>2.5555837154388428</v>
      </c>
      <c r="AC27" s="16">
        <f t="shared" si="4"/>
        <v>26.282950807536402</v>
      </c>
      <c r="AD27" s="16">
        <v>4.052617073059082</v>
      </c>
      <c r="AE27" s="16">
        <v>5.03</v>
      </c>
      <c r="AF27" s="16">
        <v>0.28000000000000003</v>
      </c>
      <c r="AG27" s="16">
        <v>23.8</v>
      </c>
      <c r="AH27" s="16">
        <v>5.5</v>
      </c>
      <c r="AI27" s="16">
        <v>4.6046266937255851</v>
      </c>
      <c r="AJ27" s="16">
        <v>2.16</v>
      </c>
      <c r="AK27" s="16">
        <v>19.8</v>
      </c>
      <c r="AL27" s="16">
        <v>4.9000000000000004</v>
      </c>
      <c r="AM27" s="16">
        <v>2.2840090179443351</v>
      </c>
      <c r="AN27" s="16">
        <v>1.36</v>
      </c>
      <c r="AO27" s="16">
        <v>0.72729999999999995</v>
      </c>
      <c r="AP27" s="16">
        <v>128.6</v>
      </c>
      <c r="AQ27" s="18">
        <v>30.5</v>
      </c>
      <c r="AR27" s="18">
        <f t="shared" si="5"/>
        <v>98.1</v>
      </c>
      <c r="AS27" s="18">
        <f t="shared" si="6"/>
        <v>2258.9793832599116</v>
      </c>
      <c r="AT27" s="18">
        <f t="shared" si="7"/>
        <v>2536.217762114537</v>
      </c>
      <c r="AW27" s="18"/>
      <c r="AY27" s="18"/>
      <c r="AZ27" s="18">
        <v>380</v>
      </c>
      <c r="BA27" s="16">
        <f t="shared" si="8"/>
        <v>8750.3799999999992</v>
      </c>
      <c r="BB27" s="16">
        <f t="shared" si="9"/>
        <v>9824.2902727272722</v>
      </c>
      <c r="BC27" s="14">
        <v>14.212000000000002</v>
      </c>
      <c r="BD27" s="14">
        <v>0.15</v>
      </c>
      <c r="BE27" s="18">
        <v>9.9</v>
      </c>
      <c r="BF27" s="18">
        <v>63</v>
      </c>
      <c r="BG27" s="14">
        <v>35</v>
      </c>
      <c r="BH27" s="14">
        <v>4.5</v>
      </c>
      <c r="BI27" s="18">
        <f t="shared" si="10"/>
        <v>64.819123809523802</v>
      </c>
      <c r="BJ27" s="18">
        <f t="shared" si="11"/>
        <v>67.516798326451962</v>
      </c>
      <c r="BK27" s="18">
        <f t="shared" si="12"/>
        <v>4051.0078995871177</v>
      </c>
      <c r="BL27" s="18">
        <f t="shared" si="13"/>
        <v>4550.018418127167</v>
      </c>
      <c r="BM27" s="14">
        <f t="shared" si="14"/>
        <v>4.55</v>
      </c>
      <c r="BN27" s="14">
        <v>2.59</v>
      </c>
      <c r="BO27" s="14">
        <v>0.16200000000000001</v>
      </c>
      <c r="BP27" s="14">
        <v>2.2999999999999998</v>
      </c>
      <c r="BQ27" s="14">
        <v>0.23100000000000001</v>
      </c>
      <c r="BR27" s="16">
        <f t="shared" si="36"/>
        <v>58.507566026431711</v>
      </c>
      <c r="BS27" s="16">
        <f t="shared" si="37"/>
        <v>3.6595466008810571</v>
      </c>
      <c r="BT27" s="16">
        <f t="shared" si="38"/>
        <v>51.956525814977965</v>
      </c>
      <c r="BU27" s="16">
        <f t="shared" si="39"/>
        <v>5.2182423753303961</v>
      </c>
      <c r="BV27" s="16">
        <f t="shared" si="16"/>
        <v>65.688040038766516</v>
      </c>
      <c r="BW27" s="16">
        <f t="shared" si="17"/>
        <v>4.1086727746255507</v>
      </c>
      <c r="BX27" s="16">
        <f t="shared" si="18"/>
        <v>58.333008528634345</v>
      </c>
      <c r="BY27" s="16">
        <f t="shared" si="19"/>
        <v>5.8586630304845819</v>
      </c>
      <c r="BZ27" s="16">
        <v>3.04</v>
      </c>
      <c r="CA27" s="16">
        <v>0.16800000000000001</v>
      </c>
      <c r="CB27" s="16">
        <v>0.8</v>
      </c>
      <c r="CC27" s="16">
        <v>0.247</v>
      </c>
      <c r="CD27" s="19">
        <v>0.36</v>
      </c>
      <c r="CE27" s="19">
        <v>3.6999999999999998E-2</v>
      </c>
      <c r="CF27" s="19">
        <v>0.81</v>
      </c>
      <c r="CG27" s="19">
        <v>7.2999999999999995E-2</v>
      </c>
      <c r="CH27" s="16">
        <f t="shared" si="20"/>
        <v>31.501367999999996</v>
      </c>
      <c r="CI27" s="16">
        <f t="shared" si="21"/>
        <v>3.2376405999999998</v>
      </c>
      <c r="CJ27" s="16">
        <f t="shared" si="22"/>
        <v>70.878078000000002</v>
      </c>
      <c r="CK27" s="16">
        <f t="shared" si="23"/>
        <v>6.3877773999999992</v>
      </c>
      <c r="CL27" s="16">
        <f t="shared" si="24"/>
        <v>35.367444981818174</v>
      </c>
      <c r="CM27" s="16">
        <f t="shared" si="25"/>
        <v>3.6349874009090906</v>
      </c>
      <c r="CN27" s="16">
        <f t="shared" si="26"/>
        <v>79.576751209090915</v>
      </c>
      <c r="CO27" s="16">
        <f t="shared" si="27"/>
        <v>7.1717318990909078</v>
      </c>
      <c r="CP27" s="19">
        <v>2.09</v>
      </c>
      <c r="CQ27" s="19">
        <v>0.252</v>
      </c>
      <c r="CR27" s="19">
        <v>0.24</v>
      </c>
      <c r="CS27" s="19">
        <v>0.11899999999999999</v>
      </c>
      <c r="CT27" s="16">
        <f t="shared" si="28"/>
        <v>84.666065101370748</v>
      </c>
      <c r="CU27" s="16">
        <f t="shared" si="29"/>
        <v>10.208539906959537</v>
      </c>
      <c r="CV27" s="16">
        <f t="shared" si="30"/>
        <v>9.7224189590090813</v>
      </c>
      <c r="CW27" s="16">
        <f t="shared" si="31"/>
        <v>4.8206994005086692</v>
      </c>
      <c r="CX27" s="16">
        <f t="shared" si="32"/>
        <v>95.056900363811707</v>
      </c>
      <c r="CY27" s="16">
        <f t="shared" si="33"/>
        <v>11.461406168268208</v>
      </c>
      <c r="CZ27" s="16">
        <f t="shared" si="34"/>
        <v>10.915624922160195</v>
      </c>
      <c r="DA27" s="16">
        <f t="shared" si="35"/>
        <v>5.4123306905710971</v>
      </c>
      <c r="DB27" s="16"/>
      <c r="DC27" s="16"/>
      <c r="DD27" s="16"/>
      <c r="DE27" s="16"/>
      <c r="DF27" s="16"/>
      <c r="DG27" s="16"/>
      <c r="DH27" s="16"/>
      <c r="DI27" s="16"/>
    </row>
    <row r="28" spans="1:113" x14ac:dyDescent="0.25">
      <c r="A28" s="14">
        <v>2019</v>
      </c>
      <c r="B28" s="14">
        <v>2</v>
      </c>
      <c r="C28" s="14" t="s">
        <v>19</v>
      </c>
      <c r="D28" s="14" t="str">
        <f t="shared" si="0"/>
        <v>2</v>
      </c>
      <c r="E28" s="14">
        <v>202</v>
      </c>
      <c r="F28" s="14">
        <v>52</v>
      </c>
      <c r="G28" s="14">
        <v>5</v>
      </c>
      <c r="H28" s="14" t="s">
        <v>1</v>
      </c>
      <c r="I28" s="17">
        <v>100</v>
      </c>
      <c r="J28" s="17">
        <f t="shared" si="1"/>
        <v>112</v>
      </c>
      <c r="K28" s="17">
        <v>120</v>
      </c>
      <c r="L28" s="17">
        <f t="shared" si="2"/>
        <v>135</v>
      </c>
      <c r="M28" s="17">
        <v>0</v>
      </c>
      <c r="N28" s="17">
        <f t="shared" si="3"/>
        <v>0</v>
      </c>
      <c r="O28" s="17">
        <v>10</v>
      </c>
      <c r="P28" s="14">
        <v>13.28</v>
      </c>
      <c r="Q28" s="14">
        <v>7.7</v>
      </c>
      <c r="S28" s="14">
        <v>2.2999999999999998</v>
      </c>
      <c r="T28" s="14">
        <v>19.099999999999998</v>
      </c>
      <c r="U28" s="14">
        <v>2.33</v>
      </c>
      <c r="V28" s="16">
        <v>6.0461734351963559</v>
      </c>
      <c r="W28" s="16">
        <v>8.6886725792230681</v>
      </c>
      <c r="X28" s="16">
        <v>2.06</v>
      </c>
      <c r="Y28" s="16">
        <v>238.14188599586487</v>
      </c>
      <c r="Z28" s="16">
        <v>4981.9361639022827</v>
      </c>
      <c r="AA28" s="16">
        <v>91.5016770362854</v>
      </c>
      <c r="AB28" s="16">
        <v>2.5555837154388428</v>
      </c>
      <c r="AC28" s="16">
        <f t="shared" si="4"/>
        <v>26.282950807536402</v>
      </c>
      <c r="AD28" s="16">
        <v>4.052617073059082</v>
      </c>
      <c r="AE28" s="16">
        <v>5.03</v>
      </c>
      <c r="AF28" s="16">
        <v>0.28000000000000003</v>
      </c>
      <c r="AG28" s="16">
        <v>23.8</v>
      </c>
      <c r="AH28" s="16">
        <v>5.5</v>
      </c>
      <c r="AI28" s="16">
        <v>4.6046266937255851</v>
      </c>
      <c r="AJ28" s="16">
        <v>2.16</v>
      </c>
      <c r="AK28" s="16">
        <v>19.8</v>
      </c>
      <c r="AL28" s="16">
        <v>4.9000000000000004</v>
      </c>
      <c r="AM28" s="16">
        <v>2.2840090179443351</v>
      </c>
      <c r="AN28" s="16">
        <v>1.36</v>
      </c>
      <c r="AO28" s="16">
        <v>0.79620000000000002</v>
      </c>
      <c r="AP28" s="16">
        <v>161</v>
      </c>
      <c r="AQ28" s="18">
        <v>30.5</v>
      </c>
      <c r="AR28" s="18">
        <f t="shared" si="5"/>
        <v>130.5</v>
      </c>
      <c r="AS28" s="18">
        <f t="shared" si="6"/>
        <v>3005.0643171806169</v>
      </c>
      <c r="AT28" s="18">
        <f t="shared" si="7"/>
        <v>3373.8676651982382</v>
      </c>
      <c r="AW28" s="18"/>
      <c r="AY28" s="18"/>
      <c r="AZ28" s="18">
        <v>460</v>
      </c>
      <c r="BA28" s="16">
        <f t="shared" si="8"/>
        <v>10592.56</v>
      </c>
      <c r="BB28" s="16">
        <f t="shared" si="9"/>
        <v>11892.555999999999</v>
      </c>
      <c r="BC28" s="14">
        <v>16.852</v>
      </c>
      <c r="BD28" s="14">
        <v>0.15</v>
      </c>
      <c r="BE28" s="18">
        <v>10.1</v>
      </c>
      <c r="BF28" s="18">
        <v>62.8</v>
      </c>
      <c r="BG28" s="14">
        <v>35</v>
      </c>
      <c r="BH28" s="14">
        <v>4.5</v>
      </c>
      <c r="BI28" s="18">
        <f t="shared" si="10"/>
        <v>76.988266666666675</v>
      </c>
      <c r="BJ28" s="18">
        <f t="shared" si="11"/>
        <v>80.014395067437391</v>
      </c>
      <c r="BK28" s="18">
        <f t="shared" si="12"/>
        <v>4800.8637040462436</v>
      </c>
      <c r="BL28" s="18">
        <f t="shared" si="13"/>
        <v>5392.2428239537585</v>
      </c>
      <c r="BM28" s="14">
        <f t="shared" si="14"/>
        <v>5.39</v>
      </c>
      <c r="BN28" s="14">
        <v>2.93</v>
      </c>
      <c r="BO28" s="14">
        <v>0.214</v>
      </c>
      <c r="BP28" s="14">
        <v>2.73</v>
      </c>
      <c r="BQ28" s="14">
        <v>0.25900000000000001</v>
      </c>
      <c r="BR28" s="16">
        <f t="shared" si="36"/>
        <v>88.048384493392078</v>
      </c>
      <c r="BS28" s="16">
        <f t="shared" si="37"/>
        <v>6.43083763876652</v>
      </c>
      <c r="BT28" s="16">
        <f t="shared" si="38"/>
        <v>82.038255859030841</v>
      </c>
      <c r="BU28" s="16">
        <f t="shared" si="39"/>
        <v>7.7831165814977989</v>
      </c>
      <c r="BV28" s="16">
        <f t="shared" si="16"/>
        <v>98.854322590308371</v>
      </c>
      <c r="BW28" s="16">
        <f t="shared" si="17"/>
        <v>7.2200768035242291</v>
      </c>
      <c r="BX28" s="16">
        <f t="shared" si="18"/>
        <v>92.106587259911905</v>
      </c>
      <c r="BY28" s="16">
        <f t="shared" si="19"/>
        <v>8.738317252863439</v>
      </c>
      <c r="BZ28" s="16">
        <v>3.19</v>
      </c>
      <c r="CA28" s="16">
        <v>0.20300000000000001</v>
      </c>
      <c r="CB28" s="16">
        <v>0.75</v>
      </c>
      <c r="CC28" s="16">
        <v>0.28100000000000003</v>
      </c>
      <c r="CD28" s="19">
        <v>0.45</v>
      </c>
      <c r="CE28" s="19">
        <v>5.1999999999999998E-2</v>
      </c>
      <c r="CF28" s="19">
        <v>0.83</v>
      </c>
      <c r="CG28" s="19">
        <v>8.2000000000000003E-2</v>
      </c>
      <c r="CH28" s="16">
        <f t="shared" si="20"/>
        <v>47.666520000000006</v>
      </c>
      <c r="CI28" s="16">
        <f t="shared" si="21"/>
        <v>5.5081311999999993</v>
      </c>
      <c r="CJ28" s="16">
        <f t="shared" si="22"/>
        <v>87.918247999999991</v>
      </c>
      <c r="CK28" s="16">
        <f t="shared" si="23"/>
        <v>8.6858991999999997</v>
      </c>
      <c r="CL28" s="16">
        <f t="shared" si="24"/>
        <v>53.51650200000001</v>
      </c>
      <c r="CM28" s="16">
        <f t="shared" si="25"/>
        <v>6.1841291199999997</v>
      </c>
      <c r="CN28" s="16">
        <f t="shared" si="26"/>
        <v>98.708214799999993</v>
      </c>
      <c r="CO28" s="16">
        <f t="shared" si="27"/>
        <v>9.7518959199999991</v>
      </c>
      <c r="CP28" s="19">
        <v>1.97</v>
      </c>
      <c r="CQ28" s="19">
        <v>0.34899999999999998</v>
      </c>
      <c r="CR28" s="19">
        <v>0.31</v>
      </c>
      <c r="CS28" s="19">
        <v>0.121</v>
      </c>
      <c r="CT28" s="16">
        <f t="shared" si="28"/>
        <v>94.577014969710987</v>
      </c>
      <c r="CU28" s="16">
        <f t="shared" si="29"/>
        <v>16.755014327121387</v>
      </c>
      <c r="CV28" s="16">
        <f t="shared" si="30"/>
        <v>14.882677482543354</v>
      </c>
      <c r="CW28" s="16">
        <f t="shared" si="31"/>
        <v>5.8090450818959543</v>
      </c>
      <c r="CX28" s="16">
        <f t="shared" si="32"/>
        <v>106.18419407963006</v>
      </c>
      <c r="CY28" s="16">
        <f t="shared" si="33"/>
        <v>18.811311539995373</v>
      </c>
      <c r="CZ28" s="16">
        <f t="shared" si="34"/>
        <v>16.709187900855493</v>
      </c>
      <c r="DA28" s="16">
        <f t="shared" si="35"/>
        <v>6.521973341946822</v>
      </c>
      <c r="DB28" s="16"/>
      <c r="DC28" s="16"/>
      <c r="DD28" s="16"/>
      <c r="DE28" s="16"/>
      <c r="DF28" s="16"/>
      <c r="DG28" s="16"/>
      <c r="DH28" s="16"/>
      <c r="DI28" s="16"/>
    </row>
    <row r="29" spans="1:113" x14ac:dyDescent="0.25">
      <c r="A29" s="14">
        <v>2019</v>
      </c>
      <c r="B29" s="14">
        <v>2</v>
      </c>
      <c r="C29" s="14" t="s">
        <v>19</v>
      </c>
      <c r="D29" s="14" t="str">
        <f t="shared" si="0"/>
        <v>2</v>
      </c>
      <c r="E29" s="14">
        <v>205</v>
      </c>
      <c r="F29" s="14">
        <v>55</v>
      </c>
      <c r="G29" s="14">
        <v>4</v>
      </c>
      <c r="H29" s="14" t="s">
        <v>1</v>
      </c>
      <c r="I29" s="17">
        <v>100</v>
      </c>
      <c r="J29" s="17">
        <f t="shared" si="1"/>
        <v>112</v>
      </c>
      <c r="K29" s="17">
        <v>80</v>
      </c>
      <c r="L29" s="17">
        <f t="shared" si="2"/>
        <v>90</v>
      </c>
      <c r="M29" s="17">
        <v>0</v>
      </c>
      <c r="N29" s="17">
        <f t="shared" si="3"/>
        <v>0</v>
      </c>
      <c r="O29" s="17">
        <v>10</v>
      </c>
      <c r="P29" s="14">
        <v>13.28</v>
      </c>
      <c r="Q29" s="14">
        <v>7.7</v>
      </c>
      <c r="S29" s="14">
        <v>2.2999999999999998</v>
      </c>
      <c r="T29" s="14">
        <v>19.099999999999998</v>
      </c>
      <c r="U29" s="14">
        <v>2.33</v>
      </c>
      <c r="V29" s="16">
        <v>6.0461734351963559</v>
      </c>
      <c r="W29" s="16">
        <v>8.6886725792230681</v>
      </c>
      <c r="X29" s="16">
        <v>2.06</v>
      </c>
      <c r="Y29" s="16">
        <v>238.14188599586487</v>
      </c>
      <c r="Z29" s="16">
        <v>4981.9361639022827</v>
      </c>
      <c r="AA29" s="16">
        <v>91.5016770362854</v>
      </c>
      <c r="AB29" s="16">
        <v>2.5555837154388428</v>
      </c>
      <c r="AC29" s="16">
        <f t="shared" si="4"/>
        <v>26.282950807536402</v>
      </c>
      <c r="AD29" s="16">
        <v>4.052617073059082</v>
      </c>
      <c r="AE29" s="16">
        <v>5.03</v>
      </c>
      <c r="AF29" s="16">
        <v>0.28000000000000003</v>
      </c>
      <c r="AG29" s="16">
        <v>23.8</v>
      </c>
      <c r="AH29" s="16">
        <v>5.5</v>
      </c>
      <c r="AI29" s="16">
        <v>4.6046266937255851</v>
      </c>
      <c r="AJ29" s="16">
        <v>2.16</v>
      </c>
      <c r="AK29" s="16">
        <v>19.8</v>
      </c>
      <c r="AL29" s="16">
        <v>4.9000000000000004</v>
      </c>
      <c r="AM29" s="16">
        <v>2.2840090179443351</v>
      </c>
      <c r="AN29" s="16">
        <v>1.36</v>
      </c>
      <c r="AO29" s="16">
        <v>0.75749999999999995</v>
      </c>
      <c r="AP29" s="16">
        <v>137.4</v>
      </c>
      <c r="AQ29" s="18">
        <v>30.5</v>
      </c>
      <c r="AR29" s="18">
        <f t="shared" si="5"/>
        <v>106.9</v>
      </c>
      <c r="AS29" s="18">
        <f t="shared" si="6"/>
        <v>2461.6197356828197</v>
      </c>
      <c r="AT29" s="18">
        <f t="shared" si="7"/>
        <v>2763.727612334802</v>
      </c>
      <c r="AW29" s="18"/>
      <c r="AY29" s="18"/>
      <c r="AZ29" s="18">
        <v>340</v>
      </c>
      <c r="BA29" s="16">
        <f t="shared" si="8"/>
        <v>7829.29</v>
      </c>
      <c r="BB29" s="16">
        <f t="shared" si="9"/>
        <v>8790.1574090909089</v>
      </c>
      <c r="BC29" s="14">
        <v>17.292000000000002</v>
      </c>
      <c r="BD29" s="14">
        <v>0.15</v>
      </c>
      <c r="BE29" s="18">
        <v>9.8000000000000007</v>
      </c>
      <c r="BF29" s="18">
        <v>63.1</v>
      </c>
      <c r="BG29" s="14">
        <v>35</v>
      </c>
      <c r="BH29" s="14">
        <v>4.5</v>
      </c>
      <c r="BI29" s="18">
        <f t="shared" si="10"/>
        <v>79.016457142857163</v>
      </c>
      <c r="BJ29" s="18">
        <f t="shared" si="11"/>
        <v>82.396351841453381</v>
      </c>
      <c r="BK29" s="18">
        <f t="shared" si="12"/>
        <v>4943.7811104872026</v>
      </c>
      <c r="BL29" s="18">
        <f t="shared" si="13"/>
        <v>5552.7650563699435</v>
      </c>
      <c r="BM29" s="14">
        <f t="shared" si="14"/>
        <v>5.55</v>
      </c>
      <c r="BN29" s="14">
        <v>2.7</v>
      </c>
      <c r="BO29" s="14">
        <v>0.16300000000000001</v>
      </c>
      <c r="BP29" s="14">
        <v>2.2799999999999998</v>
      </c>
      <c r="BQ29" s="14">
        <v>0.221</v>
      </c>
      <c r="BR29" s="16">
        <f t="shared" si="36"/>
        <v>66.463732863436135</v>
      </c>
      <c r="BS29" s="16">
        <f t="shared" si="37"/>
        <v>4.0124401691629963</v>
      </c>
      <c r="BT29" s="16">
        <f t="shared" si="38"/>
        <v>56.124929973568285</v>
      </c>
      <c r="BU29" s="16">
        <f t="shared" si="39"/>
        <v>5.4401796158590319</v>
      </c>
      <c r="BV29" s="16">
        <f t="shared" si="16"/>
        <v>74.620645533039664</v>
      </c>
      <c r="BW29" s="16">
        <f t="shared" si="17"/>
        <v>4.5048760081057271</v>
      </c>
      <c r="BX29" s="16">
        <f t="shared" si="18"/>
        <v>63.012989561233489</v>
      </c>
      <c r="BY29" s="16">
        <f t="shared" si="19"/>
        <v>6.1078380232599132</v>
      </c>
      <c r="BZ29" s="16">
        <v>3.37</v>
      </c>
      <c r="CA29" s="16">
        <v>0.19500000000000001</v>
      </c>
      <c r="CB29" s="16">
        <v>0.74</v>
      </c>
      <c r="CC29" s="16">
        <v>0.27700000000000002</v>
      </c>
      <c r="CD29" s="19">
        <v>0.49</v>
      </c>
      <c r="CE29" s="19">
        <v>6.2E-2</v>
      </c>
      <c r="CF29" s="19">
        <v>0.82</v>
      </c>
      <c r="CG29" s="19">
        <v>8.6999999999999994E-2</v>
      </c>
      <c r="CH29" s="16">
        <f t="shared" si="20"/>
        <v>38.363520999999999</v>
      </c>
      <c r="CI29" s="16">
        <f t="shared" si="21"/>
        <v>4.8541597999999997</v>
      </c>
      <c r="CJ29" s="16">
        <f t="shared" si="22"/>
        <v>64.200177999999994</v>
      </c>
      <c r="CK29" s="16">
        <f t="shared" si="23"/>
        <v>6.8114822999999989</v>
      </c>
      <c r="CL29" s="16">
        <f t="shared" si="24"/>
        <v>43.07177130454545</v>
      </c>
      <c r="CM29" s="16">
        <f t="shared" si="25"/>
        <v>5.4498975936363632</v>
      </c>
      <c r="CN29" s="16">
        <f t="shared" si="26"/>
        <v>72.07929075454544</v>
      </c>
      <c r="CO29" s="16">
        <f t="shared" si="27"/>
        <v>7.6474369459090896</v>
      </c>
      <c r="CP29" s="19">
        <v>2.06</v>
      </c>
      <c r="CQ29" s="19">
        <v>0.34399999999999997</v>
      </c>
      <c r="CR29" s="19">
        <v>0.32</v>
      </c>
      <c r="CS29" s="19">
        <v>0.127</v>
      </c>
      <c r="CT29" s="16">
        <f t="shared" si="28"/>
        <v>101.84189087603637</v>
      </c>
      <c r="CU29" s="16">
        <f t="shared" si="29"/>
        <v>17.006607020075975</v>
      </c>
      <c r="CV29" s="16">
        <f t="shared" si="30"/>
        <v>15.820099553559048</v>
      </c>
      <c r="CW29" s="16">
        <f t="shared" si="31"/>
        <v>6.2786020103187479</v>
      </c>
      <c r="CX29" s="16">
        <f t="shared" si="32"/>
        <v>114.34066839264084</v>
      </c>
      <c r="CY29" s="16">
        <f t="shared" si="33"/>
        <v>19.09378151799439</v>
      </c>
      <c r="CZ29" s="16">
        <f t="shared" si="34"/>
        <v>17.761657226041294</v>
      </c>
      <c r="DA29" s="16">
        <f t="shared" si="35"/>
        <v>7.0491577115851394</v>
      </c>
      <c r="DB29" s="16"/>
      <c r="DC29" s="16"/>
      <c r="DD29" s="16"/>
      <c r="DE29" s="16"/>
      <c r="DF29" s="16"/>
      <c r="DG29" s="16"/>
      <c r="DH29" s="16"/>
      <c r="DI29" s="16"/>
    </row>
    <row r="30" spans="1:113" x14ac:dyDescent="0.25">
      <c r="A30" s="14">
        <v>2019</v>
      </c>
      <c r="B30" s="14">
        <v>2</v>
      </c>
      <c r="C30" s="14" t="s">
        <v>19</v>
      </c>
      <c r="D30" s="14" t="str">
        <f t="shared" si="0"/>
        <v>2</v>
      </c>
      <c r="E30" s="14">
        <v>207</v>
      </c>
      <c r="F30" s="14">
        <v>57</v>
      </c>
      <c r="G30" s="14">
        <v>2</v>
      </c>
      <c r="H30" s="14" t="s">
        <v>3</v>
      </c>
      <c r="I30" s="17">
        <v>100</v>
      </c>
      <c r="J30" s="17">
        <f t="shared" si="1"/>
        <v>112</v>
      </c>
      <c r="K30" s="17">
        <v>0</v>
      </c>
      <c r="L30" s="17">
        <f t="shared" si="2"/>
        <v>0</v>
      </c>
      <c r="M30" s="17">
        <v>0</v>
      </c>
      <c r="N30" s="17">
        <f t="shared" si="3"/>
        <v>0</v>
      </c>
      <c r="O30" s="17">
        <v>10</v>
      </c>
      <c r="P30" s="14">
        <v>13.28</v>
      </c>
      <c r="Q30" s="14">
        <v>7.7</v>
      </c>
      <c r="S30" s="14">
        <v>2.2999999999999998</v>
      </c>
      <c r="T30" s="14">
        <v>19.099999999999998</v>
      </c>
      <c r="U30" s="14">
        <v>2.33</v>
      </c>
      <c r="V30" s="16">
        <v>6.0461734351963559</v>
      </c>
      <c r="W30" s="16">
        <v>8.6886725792230681</v>
      </c>
      <c r="X30" s="16">
        <v>2.06</v>
      </c>
      <c r="Y30" s="16">
        <v>238.14188599586487</v>
      </c>
      <c r="Z30" s="16">
        <v>4981.9361639022827</v>
      </c>
      <c r="AA30" s="16">
        <v>91.5016770362854</v>
      </c>
      <c r="AB30" s="16">
        <v>2.5555837154388428</v>
      </c>
      <c r="AC30" s="16">
        <f t="shared" si="4"/>
        <v>26.282950807536402</v>
      </c>
      <c r="AD30" s="16">
        <v>4.052617073059082</v>
      </c>
      <c r="AE30" s="16">
        <v>5.03</v>
      </c>
      <c r="AF30" s="16">
        <v>0.28000000000000003</v>
      </c>
      <c r="AG30" s="16">
        <v>23.8</v>
      </c>
      <c r="AH30" s="16">
        <v>5.5</v>
      </c>
      <c r="AI30" s="16">
        <v>4.6046266937255851</v>
      </c>
      <c r="AJ30" s="16">
        <v>2.16</v>
      </c>
      <c r="AK30" s="16">
        <v>19.8</v>
      </c>
      <c r="AL30" s="16">
        <v>4.9000000000000004</v>
      </c>
      <c r="AM30" s="16">
        <v>2.2840090179443351</v>
      </c>
      <c r="AN30" s="16">
        <v>1.36</v>
      </c>
      <c r="AO30" s="16">
        <v>0.58220000000000005</v>
      </c>
      <c r="AP30" s="16">
        <v>99.3</v>
      </c>
      <c r="AQ30" s="18">
        <v>30.5</v>
      </c>
      <c r="AR30" s="18">
        <f t="shared" si="5"/>
        <v>68.8</v>
      </c>
      <c r="AS30" s="18">
        <f t="shared" si="6"/>
        <v>1584.2791189427312</v>
      </c>
      <c r="AT30" s="18">
        <f t="shared" si="7"/>
        <v>1778.7133744493392</v>
      </c>
      <c r="AW30" s="18"/>
      <c r="AY30" s="18"/>
      <c r="AZ30" s="18">
        <v>460</v>
      </c>
      <c r="BA30" s="16">
        <f t="shared" si="8"/>
        <v>10592.56</v>
      </c>
      <c r="BB30" s="16">
        <f t="shared" si="9"/>
        <v>11892.555999999999</v>
      </c>
      <c r="BC30" s="14">
        <v>12.76</v>
      </c>
      <c r="BD30" s="14">
        <v>0.15</v>
      </c>
      <c r="BE30" s="18">
        <v>10</v>
      </c>
      <c r="BF30" s="18">
        <v>62.4</v>
      </c>
      <c r="BG30" s="14">
        <v>35</v>
      </c>
      <c r="BH30" s="14">
        <v>4.5</v>
      </c>
      <c r="BI30" s="18">
        <f t="shared" si="10"/>
        <v>58.126095238095232</v>
      </c>
      <c r="BJ30" s="18">
        <f t="shared" si="11"/>
        <v>60.47801816680429</v>
      </c>
      <c r="BK30" s="18">
        <f t="shared" si="12"/>
        <v>3628.6810900082573</v>
      </c>
      <c r="BL30" s="18">
        <f t="shared" si="13"/>
        <v>4075.6686242774558</v>
      </c>
      <c r="BM30" s="14">
        <f t="shared" si="14"/>
        <v>4.07</v>
      </c>
      <c r="BN30" s="14">
        <v>2.57</v>
      </c>
      <c r="BO30" s="14">
        <v>0.153</v>
      </c>
      <c r="BP30" s="14">
        <v>2.2000000000000002</v>
      </c>
      <c r="BQ30" s="14">
        <v>0.222</v>
      </c>
      <c r="BR30" s="16">
        <f t="shared" si="36"/>
        <v>40.715973356828187</v>
      </c>
      <c r="BS30" s="16">
        <f t="shared" si="37"/>
        <v>2.4239470519823785</v>
      </c>
      <c r="BT30" s="16">
        <f t="shared" si="38"/>
        <v>34.854140616740089</v>
      </c>
      <c r="BU30" s="16">
        <f t="shared" si="39"/>
        <v>3.5170996440528635</v>
      </c>
      <c r="BV30" s="16">
        <f t="shared" si="16"/>
        <v>45.712933723348009</v>
      </c>
      <c r="BW30" s="16">
        <f t="shared" si="17"/>
        <v>2.7214314629074883</v>
      </c>
      <c r="BX30" s="16">
        <f t="shared" si="18"/>
        <v>39.131694237885462</v>
      </c>
      <c r="BY30" s="16">
        <f t="shared" si="19"/>
        <v>3.9487436912775333</v>
      </c>
      <c r="BZ30" s="16">
        <v>3.2</v>
      </c>
      <c r="CA30" s="16">
        <v>0.17299999999999999</v>
      </c>
      <c r="CB30" s="16">
        <v>0.79</v>
      </c>
      <c r="CC30" s="16">
        <v>0.246</v>
      </c>
      <c r="CD30" s="19">
        <v>0.59</v>
      </c>
      <c r="CE30" s="19">
        <v>6.0999999999999999E-2</v>
      </c>
      <c r="CF30" s="19">
        <v>0.75</v>
      </c>
      <c r="CG30" s="19">
        <v>9.1999999999999998E-2</v>
      </c>
      <c r="CH30" s="16">
        <f t="shared" si="20"/>
        <v>62.496103999999995</v>
      </c>
      <c r="CI30" s="16">
        <f t="shared" si="21"/>
        <v>6.4614615999999998</v>
      </c>
      <c r="CJ30" s="16">
        <f t="shared" si="22"/>
        <v>79.444199999999995</v>
      </c>
      <c r="CK30" s="16">
        <f t="shared" si="23"/>
        <v>9.7451551999999992</v>
      </c>
      <c r="CL30" s="16">
        <f t="shared" si="24"/>
        <v>70.166080399999998</v>
      </c>
      <c r="CM30" s="16">
        <f t="shared" si="25"/>
        <v>7.2544591599999997</v>
      </c>
      <c r="CN30" s="16">
        <f t="shared" si="26"/>
        <v>89.19417</v>
      </c>
      <c r="CO30" s="16">
        <f t="shared" si="27"/>
        <v>10.94115152</v>
      </c>
      <c r="CP30" s="19">
        <v>2.06</v>
      </c>
      <c r="CQ30" s="19">
        <v>0.38600000000000001</v>
      </c>
      <c r="CR30" s="19">
        <v>0.38</v>
      </c>
      <c r="CS30" s="19">
        <v>0.13300000000000001</v>
      </c>
      <c r="CT30" s="16">
        <f t="shared" si="28"/>
        <v>74.750830454170099</v>
      </c>
      <c r="CU30" s="16">
        <f t="shared" si="29"/>
        <v>14.006709007431875</v>
      </c>
      <c r="CV30" s="16">
        <f t="shared" si="30"/>
        <v>13.788988142031378</v>
      </c>
      <c r="CW30" s="16">
        <f t="shared" si="31"/>
        <v>4.8261458497109819</v>
      </c>
      <c r="CX30" s="16">
        <f t="shared" si="32"/>
        <v>83.924796009909144</v>
      </c>
      <c r="CY30" s="16">
        <f t="shared" si="33"/>
        <v>15.725714203798512</v>
      </c>
      <c r="CZ30" s="16">
        <f t="shared" si="34"/>
        <v>15.481273050371593</v>
      </c>
      <c r="DA30" s="16">
        <f t="shared" si="35"/>
        <v>5.4184455676300569</v>
      </c>
      <c r="DB30" s="16"/>
      <c r="DC30" s="16"/>
      <c r="DD30" s="16"/>
      <c r="DE30" s="16"/>
      <c r="DF30" s="16"/>
      <c r="DG30" s="16"/>
      <c r="DH30" s="16"/>
      <c r="DI30" s="16"/>
    </row>
    <row r="31" spans="1:113" x14ac:dyDescent="0.25">
      <c r="A31" s="14">
        <v>2019</v>
      </c>
      <c r="B31" s="14">
        <v>2</v>
      </c>
      <c r="C31" s="14" t="s">
        <v>19</v>
      </c>
      <c r="D31" s="14" t="str">
        <f t="shared" si="0"/>
        <v>2</v>
      </c>
      <c r="E31" s="14">
        <v>210</v>
      </c>
      <c r="F31" s="14">
        <v>60</v>
      </c>
      <c r="G31" s="14">
        <v>1</v>
      </c>
      <c r="H31" s="14" t="s">
        <v>2</v>
      </c>
      <c r="I31" s="17">
        <v>0</v>
      </c>
      <c r="J31" s="17">
        <f t="shared" si="1"/>
        <v>0</v>
      </c>
      <c r="K31" s="17">
        <v>0</v>
      </c>
      <c r="L31" s="17">
        <f t="shared" si="2"/>
        <v>0</v>
      </c>
      <c r="M31" s="17">
        <v>0</v>
      </c>
      <c r="N31" s="17">
        <f t="shared" si="3"/>
        <v>0</v>
      </c>
      <c r="O31" s="17">
        <v>10</v>
      </c>
      <c r="P31" s="14">
        <v>13.28</v>
      </c>
      <c r="Q31" s="14">
        <v>7.7</v>
      </c>
      <c r="S31" s="14">
        <v>2.2999999999999998</v>
      </c>
      <c r="T31" s="14">
        <v>19.099999999999998</v>
      </c>
      <c r="U31" s="14">
        <v>2.33</v>
      </c>
      <c r="V31" s="16">
        <v>6.0461734351963559</v>
      </c>
      <c r="W31" s="16">
        <v>8.6886725792230681</v>
      </c>
      <c r="X31" s="16">
        <v>2.06</v>
      </c>
      <c r="Y31" s="16">
        <v>238.14188599586487</v>
      </c>
      <c r="Z31" s="16">
        <v>4981.9361639022827</v>
      </c>
      <c r="AA31" s="16">
        <v>91.5016770362854</v>
      </c>
      <c r="AB31" s="16">
        <v>2.5555837154388428</v>
      </c>
      <c r="AC31" s="16">
        <f t="shared" si="4"/>
        <v>26.282950807536402</v>
      </c>
      <c r="AD31" s="16">
        <v>4.052617073059082</v>
      </c>
      <c r="AE31" s="16">
        <v>5.03</v>
      </c>
      <c r="AF31" s="16">
        <v>0.28000000000000003</v>
      </c>
      <c r="AG31" s="16">
        <v>23.8</v>
      </c>
      <c r="AH31" s="16">
        <v>5.5</v>
      </c>
      <c r="AI31" s="16">
        <v>4.6046266937255851</v>
      </c>
      <c r="AJ31" s="16">
        <v>2.16</v>
      </c>
      <c r="AK31" s="16">
        <v>19.8</v>
      </c>
      <c r="AL31" s="16">
        <v>4.9000000000000004</v>
      </c>
      <c r="AM31" s="16">
        <v>2.2840090179443351</v>
      </c>
      <c r="AN31" s="16">
        <v>1.36</v>
      </c>
      <c r="AO31" s="16">
        <v>0.65329999999999999</v>
      </c>
      <c r="AP31" s="16">
        <v>136.19999999999999</v>
      </c>
      <c r="AQ31" s="18">
        <v>30.5</v>
      </c>
      <c r="AR31" s="18">
        <f t="shared" si="5"/>
        <v>105.69999999999999</v>
      </c>
      <c r="AS31" s="18">
        <f t="shared" si="6"/>
        <v>2433.9869603524226</v>
      </c>
      <c r="AT31" s="18">
        <f t="shared" si="7"/>
        <v>2732.7035418502201</v>
      </c>
      <c r="AW31" s="18"/>
      <c r="AY31" s="18"/>
      <c r="AZ31" s="18">
        <v>380</v>
      </c>
      <c r="BA31" s="16">
        <f t="shared" si="8"/>
        <v>8750.3799999999992</v>
      </c>
      <c r="BB31" s="16">
        <f t="shared" si="9"/>
        <v>9824.2902727272722</v>
      </c>
      <c r="BC31" s="14">
        <v>13.464000000000002</v>
      </c>
      <c r="BD31" s="14">
        <v>0.15</v>
      </c>
      <c r="BE31" s="18">
        <v>9.6999999999999993</v>
      </c>
      <c r="BF31" s="18">
        <v>62.5</v>
      </c>
      <c r="BG31" s="14">
        <v>35</v>
      </c>
      <c r="BH31" s="14">
        <v>4.5</v>
      </c>
      <c r="BI31" s="18">
        <f t="shared" si="10"/>
        <v>61.371200000000009</v>
      </c>
      <c r="BJ31" s="18">
        <f t="shared" si="11"/>
        <v>64.067275838150294</v>
      </c>
      <c r="BK31" s="18">
        <f t="shared" si="12"/>
        <v>3844.0365502890177</v>
      </c>
      <c r="BL31" s="18">
        <f t="shared" si="13"/>
        <v>4317.5519617109831</v>
      </c>
      <c r="BM31" s="14">
        <f t="shared" si="14"/>
        <v>4.32</v>
      </c>
      <c r="BN31" s="14">
        <v>1.89</v>
      </c>
      <c r="BO31" s="14">
        <v>0.16600000000000001</v>
      </c>
      <c r="BP31" s="14">
        <v>2.5099999999999998</v>
      </c>
      <c r="BQ31" s="14">
        <v>0.20699999999999999</v>
      </c>
      <c r="BR31" s="16">
        <f t="shared" si="36"/>
        <v>46.002353550660786</v>
      </c>
      <c r="BS31" s="16">
        <f t="shared" si="37"/>
        <v>4.0404183541850216</v>
      </c>
      <c r="BT31" s="16">
        <f t="shared" si="38"/>
        <v>61.093072704845802</v>
      </c>
      <c r="BU31" s="16">
        <f t="shared" si="39"/>
        <v>5.0383530079295138</v>
      </c>
      <c r="BV31" s="16">
        <f t="shared" si="16"/>
        <v>51.648096940969161</v>
      </c>
      <c r="BW31" s="16">
        <f t="shared" si="17"/>
        <v>4.5362878794713648</v>
      </c>
      <c r="BX31" s="16">
        <f t="shared" si="18"/>
        <v>68.590858900440509</v>
      </c>
      <c r="BY31" s="16">
        <f t="shared" si="19"/>
        <v>5.6566963316299539</v>
      </c>
      <c r="BZ31" s="16">
        <v>3.18</v>
      </c>
      <c r="CA31" s="16">
        <v>0.17499999999999999</v>
      </c>
      <c r="CB31" s="16">
        <v>0.73</v>
      </c>
      <c r="CC31" s="16">
        <v>0.23699999999999999</v>
      </c>
      <c r="CD31" s="19">
        <v>0.6</v>
      </c>
      <c r="CE31" s="19">
        <v>6.9000000000000006E-2</v>
      </c>
      <c r="CF31" s="19">
        <v>0.92</v>
      </c>
      <c r="CG31" s="19">
        <v>9.0999999999999998E-2</v>
      </c>
      <c r="CH31" s="16">
        <f t="shared" si="20"/>
        <v>52.502279999999999</v>
      </c>
      <c r="CI31" s="16">
        <f t="shared" si="21"/>
        <v>6.0377622000000004</v>
      </c>
      <c r="CJ31" s="16">
        <f t="shared" si="22"/>
        <v>80.503495999999984</v>
      </c>
      <c r="CK31" s="16">
        <f t="shared" si="23"/>
        <v>7.9628457999999993</v>
      </c>
      <c r="CL31" s="16">
        <f t="shared" si="24"/>
        <v>58.945741636363636</v>
      </c>
      <c r="CM31" s="16">
        <f t="shared" si="25"/>
        <v>6.778760288181819</v>
      </c>
      <c r="CN31" s="16">
        <f t="shared" si="26"/>
        <v>90.383470509090898</v>
      </c>
      <c r="CO31" s="16">
        <f t="shared" si="27"/>
        <v>8.9401041481818186</v>
      </c>
      <c r="CP31" s="19">
        <v>2.0299999999999998</v>
      </c>
      <c r="CQ31" s="19">
        <v>0.35</v>
      </c>
      <c r="CR31" s="19">
        <v>0.33</v>
      </c>
      <c r="CS31" s="19">
        <v>0.125</v>
      </c>
      <c r="CT31" s="16">
        <f t="shared" si="28"/>
        <v>78.033941970867048</v>
      </c>
      <c r="CU31" s="16">
        <f t="shared" si="29"/>
        <v>13.45412792601156</v>
      </c>
      <c r="CV31" s="16">
        <f t="shared" si="30"/>
        <v>12.685320615953758</v>
      </c>
      <c r="CW31" s="16">
        <f t="shared" si="31"/>
        <v>4.8050456878612726</v>
      </c>
      <c r="CX31" s="16">
        <f t="shared" si="32"/>
        <v>87.610834849109821</v>
      </c>
      <c r="CY31" s="16">
        <f t="shared" si="33"/>
        <v>15.105316353294796</v>
      </c>
      <c r="CZ31" s="16">
        <f t="shared" si="34"/>
        <v>14.242155418820809</v>
      </c>
      <c r="DA31" s="16">
        <f t="shared" si="35"/>
        <v>5.3947558404624285</v>
      </c>
      <c r="DB31" s="16"/>
      <c r="DC31" s="16"/>
      <c r="DD31" s="16"/>
      <c r="DE31" s="16"/>
      <c r="DF31" s="16"/>
      <c r="DG31" s="16"/>
      <c r="DH31" s="16"/>
      <c r="DI31" s="16"/>
    </row>
    <row r="32" spans="1:113" x14ac:dyDescent="0.25">
      <c r="A32" s="14">
        <v>2019</v>
      </c>
      <c r="B32" s="14">
        <v>2</v>
      </c>
      <c r="C32" s="14" t="s">
        <v>19</v>
      </c>
      <c r="D32" s="14" t="str">
        <f t="shared" si="0"/>
        <v>3</v>
      </c>
      <c r="E32" s="14">
        <v>301</v>
      </c>
      <c r="F32" s="14">
        <v>61</v>
      </c>
      <c r="G32" s="14">
        <v>2</v>
      </c>
      <c r="H32" s="14" t="s">
        <v>3</v>
      </c>
      <c r="I32" s="17">
        <v>100</v>
      </c>
      <c r="J32" s="17">
        <f t="shared" si="1"/>
        <v>112</v>
      </c>
      <c r="K32" s="17">
        <v>0</v>
      </c>
      <c r="L32" s="17">
        <f t="shared" si="2"/>
        <v>0</v>
      </c>
      <c r="M32" s="17">
        <v>0</v>
      </c>
      <c r="N32" s="17">
        <f t="shared" si="3"/>
        <v>0</v>
      </c>
      <c r="O32" s="17">
        <v>10</v>
      </c>
      <c r="P32" s="14">
        <v>12.11</v>
      </c>
      <c r="Q32" s="14">
        <v>7.6</v>
      </c>
      <c r="S32" s="14">
        <v>2.4</v>
      </c>
      <c r="T32" s="14">
        <v>15</v>
      </c>
      <c r="U32" s="14">
        <v>1.4000000000000001</v>
      </c>
      <c r="V32" s="16">
        <v>5.1494724950696016</v>
      </c>
      <c r="W32" s="16">
        <v>8.3109042062133671</v>
      </c>
      <c r="X32" s="16">
        <v>2.0499999999999998</v>
      </c>
      <c r="Y32" s="16">
        <v>239.24831986427307</v>
      </c>
      <c r="Z32" s="16">
        <v>5032.3463201522827</v>
      </c>
      <c r="AA32" s="16">
        <v>80.036451816558838</v>
      </c>
      <c r="AB32" s="16">
        <v>7.7928924560546875</v>
      </c>
      <c r="AC32" s="16">
        <f t="shared" si="4"/>
        <v>26.46623825691545</v>
      </c>
      <c r="AD32" s="16">
        <v>4.9395456314086914</v>
      </c>
      <c r="AE32" s="16">
        <v>9.32</v>
      </c>
      <c r="AF32" s="16">
        <v>0.3</v>
      </c>
      <c r="AG32" s="16">
        <v>21.9</v>
      </c>
      <c r="AH32" s="16">
        <v>6.8</v>
      </c>
      <c r="AI32" s="16">
        <v>7.5285387207031249</v>
      </c>
      <c r="AJ32" s="16">
        <v>3.24</v>
      </c>
      <c r="AK32" s="16">
        <v>21.7</v>
      </c>
      <c r="AL32" s="16">
        <v>5.5</v>
      </c>
      <c r="AM32" s="16">
        <v>4.2221670532226554</v>
      </c>
      <c r="AN32" s="16">
        <v>2.9</v>
      </c>
      <c r="AO32" s="16">
        <v>0.61419999999999997</v>
      </c>
      <c r="AP32" s="16">
        <v>131.5</v>
      </c>
      <c r="AQ32" s="18">
        <v>30.5</v>
      </c>
      <c r="AR32" s="18">
        <f t="shared" si="5"/>
        <v>101</v>
      </c>
      <c r="AS32" s="18">
        <f t="shared" si="6"/>
        <v>2325.75859030837</v>
      </c>
      <c r="AT32" s="18">
        <f t="shared" si="7"/>
        <v>2611.1925991189423</v>
      </c>
      <c r="AW32" s="18"/>
      <c r="AY32" s="18"/>
      <c r="AZ32" s="18">
        <v>480</v>
      </c>
      <c r="BA32" s="16">
        <f t="shared" si="8"/>
        <v>11053.11</v>
      </c>
      <c r="BB32" s="16">
        <f t="shared" si="9"/>
        <v>12409.628045454547</v>
      </c>
      <c r="BC32" s="14">
        <v>11.968000000000002</v>
      </c>
      <c r="BD32" s="14">
        <v>0.15</v>
      </c>
      <c r="BE32" s="18">
        <v>9.9</v>
      </c>
      <c r="BF32" s="18">
        <v>62.7</v>
      </c>
      <c r="BG32" s="14">
        <v>35</v>
      </c>
      <c r="BH32" s="14">
        <v>4.5</v>
      </c>
      <c r="BI32" s="18">
        <f t="shared" si="10"/>
        <v>54.47535238095238</v>
      </c>
      <c r="BJ32" s="18">
        <f t="shared" si="11"/>
        <v>56.742534676575829</v>
      </c>
      <c r="BK32" s="18">
        <f t="shared" si="12"/>
        <v>3404.5520805945498</v>
      </c>
      <c r="BL32" s="18">
        <f t="shared" si="13"/>
        <v>3823.930995976878</v>
      </c>
      <c r="BM32" s="14">
        <f t="shared" si="14"/>
        <v>3.82</v>
      </c>
      <c r="BN32" s="14">
        <v>2.31</v>
      </c>
      <c r="BO32" s="14">
        <v>0.128</v>
      </c>
      <c r="BP32" s="14">
        <v>2.15</v>
      </c>
      <c r="BQ32" s="14">
        <v>0.20100000000000001</v>
      </c>
      <c r="BR32" s="16">
        <f t="shared" si="36"/>
        <v>53.725023436123344</v>
      </c>
      <c r="BS32" s="16">
        <f t="shared" si="37"/>
        <v>2.9769709955947139</v>
      </c>
      <c r="BT32" s="16">
        <f t="shared" si="38"/>
        <v>50.003809691629954</v>
      </c>
      <c r="BU32" s="16">
        <f t="shared" si="39"/>
        <v>4.6747747665198238</v>
      </c>
      <c r="BV32" s="16">
        <f t="shared" si="16"/>
        <v>60.318549039647571</v>
      </c>
      <c r="BW32" s="16">
        <f t="shared" si="17"/>
        <v>3.3423265268722471</v>
      </c>
      <c r="BX32" s="16">
        <f t="shared" si="18"/>
        <v>56.140640881057266</v>
      </c>
      <c r="BY32" s="16">
        <f t="shared" si="19"/>
        <v>5.2484971242290754</v>
      </c>
      <c r="BZ32" s="16">
        <v>2.95</v>
      </c>
      <c r="CA32" s="16">
        <v>0.14000000000000001</v>
      </c>
      <c r="CB32" s="16">
        <v>0.63</v>
      </c>
      <c r="CC32" s="16">
        <v>0.25700000000000001</v>
      </c>
      <c r="CD32" s="19">
        <v>0.46</v>
      </c>
      <c r="CE32" s="19">
        <v>3.5999999999999997E-2</v>
      </c>
      <c r="CF32" s="19">
        <v>0.84</v>
      </c>
      <c r="CG32" s="19">
        <v>9.4E-2</v>
      </c>
      <c r="CH32" s="16">
        <f t="shared" si="20"/>
        <v>50.844306000000003</v>
      </c>
      <c r="CI32" s="16">
        <f t="shared" si="21"/>
        <v>3.9791195999999998</v>
      </c>
      <c r="CJ32" s="16">
        <f t="shared" si="22"/>
        <v>92.846124000000003</v>
      </c>
      <c r="CK32" s="16">
        <f t="shared" si="23"/>
        <v>10.389923400000001</v>
      </c>
      <c r="CL32" s="16">
        <f t="shared" si="24"/>
        <v>57.084289009090909</v>
      </c>
      <c r="CM32" s="16">
        <f t="shared" si="25"/>
        <v>4.4674660963636361</v>
      </c>
      <c r="CN32" s="16">
        <f t="shared" si="26"/>
        <v>104.24087558181819</v>
      </c>
      <c r="CO32" s="16">
        <f t="shared" si="27"/>
        <v>11.665050362727273</v>
      </c>
      <c r="CP32" s="19">
        <v>2.17</v>
      </c>
      <c r="CQ32" s="19">
        <v>0.30199999999999999</v>
      </c>
      <c r="CR32" s="19">
        <v>0.3</v>
      </c>
      <c r="CS32" s="19">
        <v>0.13100000000000001</v>
      </c>
      <c r="CT32" s="16">
        <f t="shared" si="28"/>
        <v>73.87878014890174</v>
      </c>
      <c r="CU32" s="16">
        <f t="shared" si="29"/>
        <v>10.281747283395541</v>
      </c>
      <c r="CV32" s="16">
        <f t="shared" si="30"/>
        <v>10.213656241783649</v>
      </c>
      <c r="CW32" s="16">
        <f t="shared" si="31"/>
        <v>4.4599632255788597</v>
      </c>
      <c r="CX32" s="16">
        <f t="shared" si="32"/>
        <v>82.945721348994226</v>
      </c>
      <c r="CY32" s="16">
        <f t="shared" si="33"/>
        <v>11.54359808635772</v>
      </c>
      <c r="CZ32" s="16">
        <f t="shared" si="34"/>
        <v>11.467150416911643</v>
      </c>
      <c r="DA32" s="16">
        <f t="shared" si="35"/>
        <v>5.0073223487180831</v>
      </c>
      <c r="DB32" s="16"/>
      <c r="DC32" s="16"/>
      <c r="DD32" s="16"/>
      <c r="DE32" s="16"/>
      <c r="DF32" s="16"/>
      <c r="DG32" s="16"/>
      <c r="DH32" s="16"/>
      <c r="DI32" s="16"/>
    </row>
    <row r="33" spans="1:113" x14ac:dyDescent="0.25">
      <c r="A33" s="14">
        <v>2019</v>
      </c>
      <c r="B33" s="14">
        <v>2</v>
      </c>
      <c r="C33" s="14" t="s">
        <v>19</v>
      </c>
      <c r="D33" s="14" t="str">
        <f t="shared" si="0"/>
        <v>3</v>
      </c>
      <c r="E33" s="14">
        <v>302</v>
      </c>
      <c r="F33" s="14">
        <v>62</v>
      </c>
      <c r="G33" s="14">
        <v>1</v>
      </c>
      <c r="H33" s="14" t="s">
        <v>2</v>
      </c>
      <c r="I33" s="17">
        <v>0</v>
      </c>
      <c r="J33" s="17">
        <f t="shared" si="1"/>
        <v>0</v>
      </c>
      <c r="K33" s="17">
        <v>0</v>
      </c>
      <c r="L33" s="17">
        <f t="shared" si="2"/>
        <v>0</v>
      </c>
      <c r="M33" s="17">
        <v>0</v>
      </c>
      <c r="N33" s="17">
        <f t="shared" si="3"/>
        <v>0</v>
      </c>
      <c r="O33" s="17">
        <v>10</v>
      </c>
      <c r="P33" s="14">
        <v>12.11</v>
      </c>
      <c r="Q33" s="14">
        <v>7.6</v>
      </c>
      <c r="S33" s="14">
        <v>2.4</v>
      </c>
      <c r="T33" s="14">
        <v>15</v>
      </c>
      <c r="U33" s="14">
        <v>1.4000000000000001</v>
      </c>
      <c r="V33" s="16">
        <v>5.1494724950696016</v>
      </c>
      <c r="W33" s="16">
        <v>8.3109042062133671</v>
      </c>
      <c r="X33" s="16">
        <v>2.0499999999999998</v>
      </c>
      <c r="Y33" s="16">
        <v>239.24831986427307</v>
      </c>
      <c r="Z33" s="16">
        <v>5032.3463201522827</v>
      </c>
      <c r="AA33" s="16">
        <v>80.036451816558838</v>
      </c>
      <c r="AB33" s="16">
        <v>7.7928924560546875</v>
      </c>
      <c r="AC33" s="16">
        <f t="shared" si="4"/>
        <v>26.46623825691545</v>
      </c>
      <c r="AD33" s="16">
        <v>4.9395456314086914</v>
      </c>
      <c r="AE33" s="16">
        <v>9.32</v>
      </c>
      <c r="AF33" s="16">
        <v>0.3</v>
      </c>
      <c r="AG33" s="16">
        <v>21.9</v>
      </c>
      <c r="AH33" s="16">
        <v>6.8</v>
      </c>
      <c r="AI33" s="16">
        <v>7.5285387207031249</v>
      </c>
      <c r="AJ33" s="16">
        <v>3.24</v>
      </c>
      <c r="AK33" s="16">
        <v>21.7</v>
      </c>
      <c r="AL33" s="16">
        <v>5.5</v>
      </c>
      <c r="AM33" s="16">
        <v>4.2221670532226554</v>
      </c>
      <c r="AN33" s="16">
        <v>2.9</v>
      </c>
      <c r="AO33" s="16">
        <v>0.49440000000000001</v>
      </c>
      <c r="AP33" s="16">
        <v>101.7</v>
      </c>
      <c r="AQ33" s="18">
        <v>30.5</v>
      </c>
      <c r="AR33" s="18">
        <f t="shared" si="5"/>
        <v>71.2</v>
      </c>
      <c r="AS33" s="18">
        <f t="shared" si="6"/>
        <v>1639.5446696035242</v>
      </c>
      <c r="AT33" s="18">
        <f t="shared" si="7"/>
        <v>1840.7615154185021</v>
      </c>
      <c r="AW33" s="18"/>
      <c r="AY33" s="18"/>
      <c r="AZ33" s="18">
        <v>520</v>
      </c>
      <c r="BA33" s="16">
        <f t="shared" si="8"/>
        <v>11974.2</v>
      </c>
      <c r="BB33" s="16">
        <f t="shared" si="9"/>
        <v>13443.76090909091</v>
      </c>
      <c r="BC33" s="14">
        <v>11.66</v>
      </c>
      <c r="BD33" s="14">
        <v>0.15</v>
      </c>
      <c r="BE33" s="18">
        <v>9.9</v>
      </c>
      <c r="BF33" s="18">
        <v>63.2</v>
      </c>
      <c r="BG33" s="14">
        <v>35</v>
      </c>
      <c r="BH33" s="14">
        <v>4.5</v>
      </c>
      <c r="BI33" s="18">
        <f t="shared" si="10"/>
        <v>53.055619047619047</v>
      </c>
      <c r="BJ33" s="18">
        <f t="shared" si="11"/>
        <v>55.263714175612435</v>
      </c>
      <c r="BK33" s="18">
        <f t="shared" si="12"/>
        <v>3315.822850536746</v>
      </c>
      <c r="BL33" s="18">
        <f t="shared" si="13"/>
        <v>3724.2719380346816</v>
      </c>
      <c r="BM33" s="14">
        <f t="shared" si="14"/>
        <v>3.72</v>
      </c>
      <c r="BN33" s="14">
        <v>2.57</v>
      </c>
      <c r="BO33" s="14">
        <v>0.13100000000000001</v>
      </c>
      <c r="BP33" s="14">
        <v>2.15</v>
      </c>
      <c r="BQ33" s="14">
        <v>0.185</v>
      </c>
      <c r="BR33" s="16">
        <f t="shared" si="36"/>
        <v>42.13629800881057</v>
      </c>
      <c r="BS33" s="16">
        <f t="shared" si="37"/>
        <v>2.1478035171806167</v>
      </c>
      <c r="BT33" s="16">
        <f t="shared" si="38"/>
        <v>35.250210396475765</v>
      </c>
      <c r="BU33" s="16">
        <f t="shared" si="39"/>
        <v>3.0331576387665198</v>
      </c>
      <c r="BV33" s="16">
        <f t="shared" si="16"/>
        <v>47.307570946255503</v>
      </c>
      <c r="BW33" s="16">
        <f t="shared" si="17"/>
        <v>2.4113975851982379</v>
      </c>
      <c r="BX33" s="16">
        <f t="shared" si="18"/>
        <v>39.576372581497793</v>
      </c>
      <c r="BY33" s="16">
        <f t="shared" si="19"/>
        <v>3.4054088035242289</v>
      </c>
      <c r="BZ33" s="16">
        <v>3.19</v>
      </c>
      <c r="CA33" s="16">
        <v>0.16400000000000001</v>
      </c>
      <c r="CB33" s="16">
        <v>0.7</v>
      </c>
      <c r="CC33" s="16">
        <v>0.23499999999999999</v>
      </c>
      <c r="CD33" s="19">
        <v>0.43</v>
      </c>
      <c r="CE33" s="19">
        <v>4.4999999999999998E-2</v>
      </c>
      <c r="CF33" s="19">
        <v>0.83</v>
      </c>
      <c r="CG33" s="19">
        <v>8.4000000000000005E-2</v>
      </c>
      <c r="CH33" s="16">
        <f t="shared" si="20"/>
        <v>51.489060000000002</v>
      </c>
      <c r="CI33" s="16">
        <f t="shared" si="21"/>
        <v>5.3883900000000002</v>
      </c>
      <c r="CJ33" s="16">
        <f t="shared" si="22"/>
        <v>99.385860000000008</v>
      </c>
      <c r="CK33" s="16">
        <f t="shared" si="23"/>
        <v>10.058328000000001</v>
      </c>
      <c r="CL33" s="16">
        <f t="shared" si="24"/>
        <v>57.808171909090909</v>
      </c>
      <c r="CM33" s="16">
        <f t="shared" si="25"/>
        <v>6.0496924090909099</v>
      </c>
      <c r="CN33" s="16">
        <f t="shared" si="26"/>
        <v>111.58321554545455</v>
      </c>
      <c r="CO33" s="16">
        <f t="shared" si="27"/>
        <v>11.292759163636365</v>
      </c>
      <c r="CP33" s="19">
        <v>2.16</v>
      </c>
      <c r="CQ33" s="19">
        <v>0.32600000000000001</v>
      </c>
      <c r="CR33" s="19">
        <v>0.31</v>
      </c>
      <c r="CS33" s="19">
        <v>0.13300000000000001</v>
      </c>
      <c r="CT33" s="16">
        <f t="shared" si="28"/>
        <v>71.621773571593721</v>
      </c>
      <c r="CU33" s="16">
        <f t="shared" si="29"/>
        <v>10.809582492749794</v>
      </c>
      <c r="CV33" s="16">
        <f t="shared" si="30"/>
        <v>10.279050836663913</v>
      </c>
      <c r="CW33" s="16">
        <f t="shared" si="31"/>
        <v>4.410044391213872</v>
      </c>
      <c r="CX33" s="16">
        <f t="shared" si="32"/>
        <v>80.411718509925691</v>
      </c>
      <c r="CY33" s="16">
        <f t="shared" si="33"/>
        <v>12.13621307140545</v>
      </c>
      <c r="CZ33" s="16">
        <f t="shared" si="34"/>
        <v>11.540570712072666</v>
      </c>
      <c r="DA33" s="16">
        <f t="shared" si="35"/>
        <v>4.9512771119537566</v>
      </c>
      <c r="DB33" s="16"/>
      <c r="DC33" s="16"/>
      <c r="DD33" s="16"/>
      <c r="DE33" s="16"/>
      <c r="DF33" s="16"/>
      <c r="DG33" s="16"/>
      <c r="DH33" s="16"/>
      <c r="DI33" s="16"/>
    </row>
    <row r="34" spans="1:113" x14ac:dyDescent="0.25">
      <c r="A34" s="14">
        <v>2019</v>
      </c>
      <c r="B34" s="14">
        <v>2</v>
      </c>
      <c r="C34" s="14" t="s">
        <v>19</v>
      </c>
      <c r="D34" s="14" t="str">
        <f t="shared" si="0"/>
        <v>3</v>
      </c>
      <c r="E34" s="14">
        <v>304</v>
      </c>
      <c r="F34" s="14">
        <v>64</v>
      </c>
      <c r="G34" s="14">
        <v>3</v>
      </c>
      <c r="H34" s="14" t="s">
        <v>1</v>
      </c>
      <c r="I34" s="17">
        <v>100</v>
      </c>
      <c r="J34" s="17">
        <f t="shared" si="1"/>
        <v>112</v>
      </c>
      <c r="K34" s="17">
        <v>40</v>
      </c>
      <c r="L34" s="17">
        <f t="shared" si="2"/>
        <v>45</v>
      </c>
      <c r="M34" s="17">
        <v>0</v>
      </c>
      <c r="N34" s="17">
        <f t="shared" si="3"/>
        <v>0</v>
      </c>
      <c r="O34" s="17">
        <v>10</v>
      </c>
      <c r="P34" s="14">
        <v>12.11</v>
      </c>
      <c r="Q34" s="14">
        <v>7.6</v>
      </c>
      <c r="S34" s="14">
        <v>2.4</v>
      </c>
      <c r="T34" s="14">
        <v>15</v>
      </c>
      <c r="U34" s="14">
        <v>1.4000000000000001</v>
      </c>
      <c r="V34" s="16">
        <v>5.1494724950696016</v>
      </c>
      <c r="W34" s="16">
        <v>8.3109042062133671</v>
      </c>
      <c r="X34" s="16">
        <v>2.0499999999999998</v>
      </c>
      <c r="Y34" s="16">
        <v>239.24831986427307</v>
      </c>
      <c r="Z34" s="16">
        <v>5032.3463201522827</v>
      </c>
      <c r="AA34" s="16">
        <v>80.036451816558838</v>
      </c>
      <c r="AB34" s="16">
        <v>7.7928924560546875</v>
      </c>
      <c r="AC34" s="16">
        <f t="shared" si="4"/>
        <v>26.46623825691545</v>
      </c>
      <c r="AD34" s="16">
        <v>4.9395456314086914</v>
      </c>
      <c r="AE34" s="16">
        <v>9.32</v>
      </c>
      <c r="AF34" s="16">
        <v>0.3</v>
      </c>
      <c r="AG34" s="16">
        <v>21.9</v>
      </c>
      <c r="AH34" s="16">
        <v>6.8</v>
      </c>
      <c r="AI34" s="16">
        <v>7.5285387207031249</v>
      </c>
      <c r="AJ34" s="16">
        <v>3.24</v>
      </c>
      <c r="AK34" s="16">
        <v>21.7</v>
      </c>
      <c r="AL34" s="16">
        <v>5.5</v>
      </c>
      <c r="AM34" s="16">
        <v>4.2221670532226554</v>
      </c>
      <c r="AN34" s="16">
        <v>2.9</v>
      </c>
      <c r="AO34" s="16">
        <v>0.747</v>
      </c>
      <c r="AP34" s="16">
        <v>156</v>
      </c>
      <c r="AQ34" s="18">
        <v>30.5</v>
      </c>
      <c r="AR34" s="18">
        <f t="shared" si="5"/>
        <v>125.5</v>
      </c>
      <c r="AS34" s="18">
        <f t="shared" si="6"/>
        <v>2889.9277533039644</v>
      </c>
      <c r="AT34" s="18">
        <f t="shared" si="7"/>
        <v>3244.6007048458146</v>
      </c>
      <c r="AW34" s="18"/>
      <c r="AY34" s="18"/>
      <c r="AZ34" s="18">
        <v>540</v>
      </c>
      <c r="BA34" s="16">
        <f t="shared" si="8"/>
        <v>12434.75</v>
      </c>
      <c r="BB34" s="16">
        <f t="shared" si="9"/>
        <v>13960.832954545454</v>
      </c>
      <c r="BC34" s="14">
        <v>16.5</v>
      </c>
      <c r="BD34" s="14">
        <v>0.15</v>
      </c>
      <c r="BE34" s="18">
        <v>9.9</v>
      </c>
      <c r="BF34" s="18">
        <v>62.9</v>
      </c>
      <c r="BG34" s="14">
        <v>35</v>
      </c>
      <c r="BH34" s="14">
        <v>4.5</v>
      </c>
      <c r="BI34" s="18">
        <f t="shared" si="10"/>
        <v>75.36571428571429</v>
      </c>
      <c r="BJ34" s="18">
        <f t="shared" si="11"/>
        <v>78.502322047894296</v>
      </c>
      <c r="BK34" s="18">
        <f t="shared" si="12"/>
        <v>4710.1393228736579</v>
      </c>
      <c r="BL34" s="18">
        <f t="shared" si="13"/>
        <v>5290.3428485549121</v>
      </c>
      <c r="BM34" s="14">
        <f t="shared" si="14"/>
        <v>5.29</v>
      </c>
      <c r="BN34" s="14">
        <v>2.65</v>
      </c>
      <c r="BO34" s="14">
        <v>0.16200000000000001</v>
      </c>
      <c r="BP34" s="14">
        <v>2.36</v>
      </c>
      <c r="BQ34" s="14">
        <v>0.21199999999999999</v>
      </c>
      <c r="BR34" s="16">
        <f t="shared" si="36"/>
        <v>76.583085462555061</v>
      </c>
      <c r="BS34" s="16">
        <f t="shared" si="37"/>
        <v>4.6816829603524228</v>
      </c>
      <c r="BT34" s="16">
        <f t="shared" si="38"/>
        <v>68.202294977973565</v>
      </c>
      <c r="BU34" s="16">
        <f t="shared" si="39"/>
        <v>6.1266468370044045</v>
      </c>
      <c r="BV34" s="16">
        <f t="shared" si="16"/>
        <v>85.98191867841409</v>
      </c>
      <c r="BW34" s="16">
        <f t="shared" si="17"/>
        <v>5.2562531418502196</v>
      </c>
      <c r="BX34" s="16">
        <f t="shared" si="18"/>
        <v>76.572576634361226</v>
      </c>
      <c r="BY34" s="16">
        <f t="shared" si="19"/>
        <v>6.8785534942731275</v>
      </c>
      <c r="BZ34" s="16">
        <v>3.35</v>
      </c>
      <c r="CA34" s="16">
        <v>0.186</v>
      </c>
      <c r="CB34" s="16">
        <v>0.71</v>
      </c>
      <c r="CC34" s="16">
        <v>0.30599999999999999</v>
      </c>
      <c r="CD34" s="19">
        <v>0.68</v>
      </c>
      <c r="CE34" s="19">
        <v>8.1000000000000003E-2</v>
      </c>
      <c r="CF34" s="19">
        <v>0.78</v>
      </c>
      <c r="CG34" s="19">
        <v>0.10299999999999999</v>
      </c>
      <c r="CH34" s="16">
        <f t="shared" si="20"/>
        <v>84.556300000000007</v>
      </c>
      <c r="CI34" s="16">
        <f t="shared" si="21"/>
        <v>10.072147500000002</v>
      </c>
      <c r="CJ34" s="16">
        <f t="shared" si="22"/>
        <v>96.991050000000001</v>
      </c>
      <c r="CK34" s="16">
        <f t="shared" si="23"/>
        <v>12.807792499999998</v>
      </c>
      <c r="CL34" s="16">
        <f t="shared" si="24"/>
        <v>94.93366409090909</v>
      </c>
      <c r="CM34" s="16">
        <f t="shared" si="25"/>
        <v>11.308274693181819</v>
      </c>
      <c r="CN34" s="16">
        <f t="shared" si="26"/>
        <v>108.89449704545454</v>
      </c>
      <c r="CO34" s="16">
        <f t="shared" si="27"/>
        <v>14.379657943181815</v>
      </c>
      <c r="CP34" s="19">
        <v>2.29</v>
      </c>
      <c r="CQ34" s="19">
        <v>0.28899999999999998</v>
      </c>
      <c r="CR34" s="19">
        <v>0.27</v>
      </c>
      <c r="CS34" s="19">
        <v>0.128</v>
      </c>
      <c r="CT34" s="16">
        <f t="shared" si="28"/>
        <v>107.86219049380676</v>
      </c>
      <c r="CU34" s="16">
        <f t="shared" si="29"/>
        <v>13.61230264310487</v>
      </c>
      <c r="CV34" s="16">
        <f t="shared" si="30"/>
        <v>12.717376171758877</v>
      </c>
      <c r="CW34" s="16">
        <f t="shared" si="31"/>
        <v>6.0289783332782827</v>
      </c>
      <c r="CX34" s="16">
        <f t="shared" si="32"/>
        <v>121.09982296350124</v>
      </c>
      <c r="CY34" s="16">
        <f t="shared" si="33"/>
        <v>15.282903422031378</v>
      </c>
      <c r="CZ34" s="16">
        <f t="shared" si="34"/>
        <v>14.278145065565647</v>
      </c>
      <c r="DA34" s="16">
        <f t="shared" si="35"/>
        <v>6.7688984014533444</v>
      </c>
      <c r="DB34" s="16"/>
      <c r="DC34" s="16"/>
      <c r="DD34" s="16"/>
      <c r="DE34" s="16"/>
      <c r="DF34" s="16"/>
      <c r="DG34" s="16"/>
      <c r="DH34" s="16"/>
      <c r="DI34" s="16"/>
    </row>
    <row r="35" spans="1:113" x14ac:dyDescent="0.25">
      <c r="A35" s="14">
        <v>2019</v>
      </c>
      <c r="B35" s="14">
        <v>2</v>
      </c>
      <c r="C35" s="14" t="s">
        <v>19</v>
      </c>
      <c r="D35" s="14" t="str">
        <f t="shared" si="0"/>
        <v>3</v>
      </c>
      <c r="E35" s="14">
        <v>305</v>
      </c>
      <c r="F35" s="14">
        <v>65</v>
      </c>
      <c r="G35" s="14">
        <v>5</v>
      </c>
      <c r="H35" s="14" t="s">
        <v>1</v>
      </c>
      <c r="I35" s="17">
        <v>100</v>
      </c>
      <c r="J35" s="17">
        <f t="shared" si="1"/>
        <v>112</v>
      </c>
      <c r="K35" s="17">
        <v>120</v>
      </c>
      <c r="L35" s="17">
        <f t="shared" si="2"/>
        <v>135</v>
      </c>
      <c r="M35" s="17">
        <v>0</v>
      </c>
      <c r="N35" s="17">
        <f t="shared" si="3"/>
        <v>0</v>
      </c>
      <c r="O35" s="17">
        <v>10</v>
      </c>
      <c r="P35" s="14">
        <v>12.11</v>
      </c>
      <c r="Q35" s="14">
        <v>7.6</v>
      </c>
      <c r="S35" s="14">
        <v>2.4</v>
      </c>
      <c r="T35" s="14">
        <v>15</v>
      </c>
      <c r="U35" s="14">
        <v>1.4000000000000001</v>
      </c>
      <c r="V35" s="16">
        <v>5.1494724950696016</v>
      </c>
      <c r="W35" s="16">
        <v>8.3109042062133671</v>
      </c>
      <c r="X35" s="16">
        <v>2.0499999999999998</v>
      </c>
      <c r="Y35" s="16">
        <v>239.24831986427307</v>
      </c>
      <c r="Z35" s="16">
        <v>5032.3463201522827</v>
      </c>
      <c r="AA35" s="16">
        <v>80.036451816558838</v>
      </c>
      <c r="AB35" s="16">
        <v>7.7928924560546875</v>
      </c>
      <c r="AC35" s="16">
        <f t="shared" si="4"/>
        <v>26.46623825691545</v>
      </c>
      <c r="AD35" s="16">
        <v>4.9395456314086914</v>
      </c>
      <c r="AE35" s="16">
        <v>9.32</v>
      </c>
      <c r="AF35" s="16">
        <v>0.3</v>
      </c>
      <c r="AG35" s="16">
        <v>21.9</v>
      </c>
      <c r="AH35" s="16">
        <v>6.8</v>
      </c>
      <c r="AI35" s="16">
        <v>7.5285387207031249</v>
      </c>
      <c r="AJ35" s="16">
        <v>3.24</v>
      </c>
      <c r="AK35" s="16">
        <v>21.7</v>
      </c>
      <c r="AL35" s="16">
        <v>5.5</v>
      </c>
      <c r="AM35" s="16">
        <v>4.2221670532226554</v>
      </c>
      <c r="AN35" s="16">
        <v>2.9</v>
      </c>
      <c r="AO35" s="16">
        <v>0.8347</v>
      </c>
      <c r="AP35" s="16">
        <v>192.9</v>
      </c>
      <c r="AQ35" s="18">
        <v>30.5</v>
      </c>
      <c r="AR35" s="18">
        <f t="shared" si="5"/>
        <v>162.4</v>
      </c>
      <c r="AS35" s="18">
        <f t="shared" si="6"/>
        <v>3739.6355947136567</v>
      </c>
      <c r="AT35" s="18">
        <f t="shared" si="7"/>
        <v>4198.5908722466966</v>
      </c>
      <c r="AW35" s="18"/>
      <c r="AY35" s="18"/>
      <c r="AZ35" s="18">
        <v>870.97552064304</v>
      </c>
      <c r="BA35" s="16">
        <f t="shared" si="8"/>
        <v>20056.23</v>
      </c>
      <c r="BB35" s="16">
        <f t="shared" si="9"/>
        <v>22517.676409090909</v>
      </c>
      <c r="BC35" s="14">
        <v>18.788</v>
      </c>
      <c r="BD35" s="14">
        <v>0.15</v>
      </c>
      <c r="BE35" s="18">
        <v>9.9</v>
      </c>
      <c r="BF35" s="18">
        <v>62.9</v>
      </c>
      <c r="BG35" s="14">
        <v>35</v>
      </c>
      <c r="BH35" s="14">
        <v>4.5</v>
      </c>
      <c r="BI35" s="18">
        <f t="shared" si="10"/>
        <v>85.912304761904764</v>
      </c>
      <c r="BJ35" s="18">
        <f t="shared" si="11"/>
        <v>89.48784576933663</v>
      </c>
      <c r="BK35" s="18">
        <f t="shared" si="12"/>
        <v>5369.2707461601976</v>
      </c>
      <c r="BL35" s="18">
        <f t="shared" si="13"/>
        <v>6030.6672789826589</v>
      </c>
      <c r="BM35" s="14">
        <f t="shared" si="14"/>
        <v>6.03</v>
      </c>
      <c r="BN35" s="14">
        <v>2.94</v>
      </c>
      <c r="BO35" s="14">
        <v>0.21299999999999999</v>
      </c>
      <c r="BP35" s="14">
        <v>2.73</v>
      </c>
      <c r="BQ35" s="14">
        <v>0.23</v>
      </c>
      <c r="BR35" s="16">
        <f t="shared" si="36"/>
        <v>109.9452864845815</v>
      </c>
      <c r="BS35" s="16">
        <f t="shared" si="37"/>
        <v>7.9654238167400884</v>
      </c>
      <c r="BT35" s="16">
        <f t="shared" si="38"/>
        <v>102.09205173568283</v>
      </c>
      <c r="BU35" s="16">
        <f t="shared" si="39"/>
        <v>8.6011618678414106</v>
      </c>
      <c r="BV35" s="16">
        <f t="shared" si="16"/>
        <v>123.43857164405286</v>
      </c>
      <c r="BW35" s="16">
        <f t="shared" si="17"/>
        <v>8.9429985578854616</v>
      </c>
      <c r="BX35" s="16">
        <f t="shared" si="18"/>
        <v>114.62153081233481</v>
      </c>
      <c r="BY35" s="16">
        <f t="shared" si="19"/>
        <v>9.6567590061674018</v>
      </c>
      <c r="BZ35" s="16">
        <v>3.34</v>
      </c>
      <c r="CA35" s="16">
        <v>0.20399999999999999</v>
      </c>
      <c r="CB35" s="16">
        <v>0.7</v>
      </c>
      <c r="CC35" s="16">
        <v>0.36799999999999999</v>
      </c>
      <c r="CD35" s="19">
        <v>0.9</v>
      </c>
      <c r="CE35" s="19">
        <v>8.5000000000000006E-2</v>
      </c>
      <c r="CF35" s="19">
        <v>1.1100000000000001</v>
      </c>
      <c r="CG35" s="19">
        <v>0.16500000000000001</v>
      </c>
      <c r="CH35" s="16">
        <f t="shared" si="20"/>
        <v>180.50607000000002</v>
      </c>
      <c r="CI35" s="16">
        <f t="shared" si="21"/>
        <v>17.047795499999999</v>
      </c>
      <c r="CJ35" s="16">
        <f t="shared" si="22"/>
        <v>222.62415300000001</v>
      </c>
      <c r="CK35" s="16">
        <f t="shared" si="23"/>
        <v>33.092779499999999</v>
      </c>
      <c r="CL35" s="16">
        <f t="shared" si="24"/>
        <v>202.65908768181822</v>
      </c>
      <c r="CM35" s="16">
        <f t="shared" si="25"/>
        <v>19.140024947727273</v>
      </c>
      <c r="CN35" s="16">
        <f t="shared" si="26"/>
        <v>249.94620814090911</v>
      </c>
      <c r="CO35" s="16">
        <f t="shared" si="27"/>
        <v>37.154166074999999</v>
      </c>
      <c r="CP35" s="19">
        <v>2.11</v>
      </c>
      <c r="CQ35" s="19">
        <v>0.435</v>
      </c>
      <c r="CR35" s="19">
        <v>0.4</v>
      </c>
      <c r="CS35" s="19">
        <v>0.13400000000000001</v>
      </c>
      <c r="CT35" s="16">
        <f t="shared" si="28"/>
        <v>113.29161274398015</v>
      </c>
      <c r="CU35" s="16">
        <f t="shared" si="29"/>
        <v>23.356327745796857</v>
      </c>
      <c r="CV35" s="16">
        <f t="shared" si="30"/>
        <v>21.477082984640791</v>
      </c>
      <c r="CW35" s="16">
        <f t="shared" si="31"/>
        <v>7.1948227998546654</v>
      </c>
      <c r="CX35" s="16">
        <f t="shared" si="32"/>
        <v>127.19558339892318</v>
      </c>
      <c r="CY35" s="16">
        <f t="shared" si="33"/>
        <v>26.222786150962836</v>
      </c>
      <c r="CZ35" s="16">
        <f t="shared" si="34"/>
        <v>24.112906805483071</v>
      </c>
      <c r="DA35" s="16">
        <f t="shared" si="35"/>
        <v>8.0778237798368284</v>
      </c>
      <c r="DB35" s="16"/>
      <c r="DC35" s="16"/>
      <c r="DD35" s="16"/>
      <c r="DE35" s="16"/>
      <c r="DF35" s="16"/>
      <c r="DG35" s="16"/>
      <c r="DH35" s="16"/>
      <c r="DI35" s="16"/>
    </row>
    <row r="36" spans="1:113" x14ac:dyDescent="0.25">
      <c r="A36" s="14">
        <v>2019</v>
      </c>
      <c r="B36" s="14">
        <v>2</v>
      </c>
      <c r="C36" s="14" t="s">
        <v>19</v>
      </c>
      <c r="D36" s="14" t="str">
        <f t="shared" si="0"/>
        <v>3</v>
      </c>
      <c r="E36" s="14">
        <v>309</v>
      </c>
      <c r="F36" s="14">
        <v>69</v>
      </c>
      <c r="G36" s="14">
        <v>4</v>
      </c>
      <c r="H36" s="14" t="s">
        <v>1</v>
      </c>
      <c r="I36" s="17">
        <v>100</v>
      </c>
      <c r="J36" s="17">
        <f t="shared" si="1"/>
        <v>112</v>
      </c>
      <c r="K36" s="17">
        <v>80</v>
      </c>
      <c r="L36" s="17">
        <f t="shared" si="2"/>
        <v>90</v>
      </c>
      <c r="M36" s="17">
        <v>0</v>
      </c>
      <c r="N36" s="17">
        <f t="shared" si="3"/>
        <v>0</v>
      </c>
      <c r="O36" s="17">
        <v>10</v>
      </c>
      <c r="P36" s="14">
        <v>12.11</v>
      </c>
      <c r="Q36" s="14">
        <v>7.6</v>
      </c>
      <c r="S36" s="14">
        <v>2.4</v>
      </c>
      <c r="T36" s="14">
        <v>15</v>
      </c>
      <c r="U36" s="14">
        <v>1.4000000000000001</v>
      </c>
      <c r="V36" s="16">
        <v>5.1494724950696016</v>
      </c>
      <c r="W36" s="16">
        <v>8.3109042062133671</v>
      </c>
      <c r="X36" s="16">
        <v>2.0499999999999998</v>
      </c>
      <c r="Y36" s="16">
        <v>239.24831986427307</v>
      </c>
      <c r="Z36" s="16">
        <v>5032.3463201522827</v>
      </c>
      <c r="AA36" s="16">
        <v>80.036451816558838</v>
      </c>
      <c r="AB36" s="16">
        <v>7.7928924560546875</v>
      </c>
      <c r="AC36" s="16">
        <f t="shared" si="4"/>
        <v>26.46623825691545</v>
      </c>
      <c r="AD36" s="16">
        <v>4.9395456314086914</v>
      </c>
      <c r="AE36" s="16">
        <v>9.32</v>
      </c>
      <c r="AF36" s="16">
        <v>0.3</v>
      </c>
      <c r="AG36" s="16">
        <v>21.9</v>
      </c>
      <c r="AH36" s="16">
        <v>6.8</v>
      </c>
      <c r="AI36" s="16">
        <v>7.5285387207031249</v>
      </c>
      <c r="AJ36" s="16">
        <v>3.24</v>
      </c>
      <c r="AK36" s="16">
        <v>21.7</v>
      </c>
      <c r="AL36" s="16">
        <v>5.5</v>
      </c>
      <c r="AM36" s="16">
        <v>4.2221670532226554</v>
      </c>
      <c r="AN36" s="16">
        <v>2.9</v>
      </c>
      <c r="AO36" s="16">
        <v>0.83889999999999998</v>
      </c>
      <c r="AP36" s="16">
        <v>169</v>
      </c>
      <c r="AQ36" s="18">
        <v>30.5</v>
      </c>
      <c r="AR36" s="18">
        <f t="shared" si="5"/>
        <v>138.5</v>
      </c>
      <c r="AS36" s="18">
        <f t="shared" si="6"/>
        <v>3189.2828193832597</v>
      </c>
      <c r="AT36" s="18">
        <f t="shared" si="7"/>
        <v>3580.6948017621144</v>
      </c>
      <c r="AW36" s="18"/>
      <c r="AY36" s="18"/>
      <c r="AZ36" s="18">
        <v>600</v>
      </c>
      <c r="BA36" s="16">
        <f t="shared" si="8"/>
        <v>13816.39</v>
      </c>
      <c r="BB36" s="16">
        <f t="shared" si="9"/>
        <v>15512.037863636362</v>
      </c>
      <c r="BC36" s="14">
        <v>17.423999999999999</v>
      </c>
      <c r="BD36" s="14">
        <v>0.15</v>
      </c>
      <c r="BE36" s="18">
        <v>9.6</v>
      </c>
      <c r="BF36" s="18">
        <v>62.3</v>
      </c>
      <c r="BG36" s="14">
        <v>35</v>
      </c>
      <c r="BH36" s="14">
        <v>4.5</v>
      </c>
      <c r="BI36" s="18">
        <f t="shared" si="10"/>
        <v>79.624914285714283</v>
      </c>
      <c r="BJ36" s="18">
        <f t="shared" si="11"/>
        <v>83.214939322873647</v>
      </c>
      <c r="BK36" s="18">
        <f t="shared" si="12"/>
        <v>4992.8963593724184</v>
      </c>
      <c r="BL36" s="18">
        <f t="shared" si="13"/>
        <v>5607.9304109132936</v>
      </c>
      <c r="BM36" s="14">
        <f t="shared" si="14"/>
        <v>5.61</v>
      </c>
      <c r="BN36" s="14">
        <v>3.35</v>
      </c>
      <c r="BO36" s="14">
        <v>0.25900000000000001</v>
      </c>
      <c r="BP36" s="14">
        <v>2.89</v>
      </c>
      <c r="BQ36" s="14">
        <v>0.25800000000000001</v>
      </c>
      <c r="BR36" s="16">
        <f t="shared" si="36"/>
        <v>106.84097444933921</v>
      </c>
      <c r="BS36" s="16">
        <f t="shared" si="37"/>
        <v>8.2602425022026438</v>
      </c>
      <c r="BT36" s="16">
        <f t="shared" si="38"/>
        <v>92.170273480176206</v>
      </c>
      <c r="BU36" s="16">
        <f t="shared" si="39"/>
        <v>8.2283496740088111</v>
      </c>
      <c r="BV36" s="16">
        <f t="shared" si="16"/>
        <v>119.95327585903085</v>
      </c>
      <c r="BW36" s="16">
        <f t="shared" si="17"/>
        <v>9.2739995365638777</v>
      </c>
      <c r="BX36" s="16">
        <f t="shared" si="18"/>
        <v>103.48207977092511</v>
      </c>
      <c r="BY36" s="16">
        <f t="shared" si="19"/>
        <v>9.2381925885462568</v>
      </c>
      <c r="BZ36" s="16">
        <v>3.56</v>
      </c>
      <c r="CA36" s="16">
        <v>0.20200000000000001</v>
      </c>
      <c r="CB36" s="16">
        <v>0.65</v>
      </c>
      <c r="CC36" s="16">
        <v>0.318</v>
      </c>
      <c r="CD36" s="19">
        <v>0.65</v>
      </c>
      <c r="CE36" s="19">
        <v>8.2000000000000003E-2</v>
      </c>
      <c r="CF36" s="19">
        <v>0.92</v>
      </c>
      <c r="CG36" s="19">
        <v>0.111</v>
      </c>
      <c r="CH36" s="16">
        <f t="shared" si="20"/>
        <v>89.806535000000011</v>
      </c>
      <c r="CI36" s="16">
        <f t="shared" si="21"/>
        <v>11.329439799999999</v>
      </c>
      <c r="CJ36" s="16">
        <f t="shared" si="22"/>
        <v>127.110788</v>
      </c>
      <c r="CK36" s="16">
        <f t="shared" si="23"/>
        <v>15.3361929</v>
      </c>
      <c r="CL36" s="16">
        <f t="shared" si="24"/>
        <v>100.82824611363638</v>
      </c>
      <c r="CM36" s="16">
        <f t="shared" si="25"/>
        <v>12.719871048181817</v>
      </c>
      <c r="CN36" s="16">
        <f t="shared" si="26"/>
        <v>142.71074834545453</v>
      </c>
      <c r="CO36" s="16">
        <f t="shared" si="27"/>
        <v>17.218362028636363</v>
      </c>
      <c r="CP36" s="19">
        <v>2.29</v>
      </c>
      <c r="CQ36" s="19">
        <v>0.30199999999999999</v>
      </c>
      <c r="CR36" s="19">
        <v>0.28000000000000003</v>
      </c>
      <c r="CS36" s="19">
        <v>0.126</v>
      </c>
      <c r="CT36" s="16">
        <f t="shared" si="28"/>
        <v>114.33732662962838</v>
      </c>
      <c r="CU36" s="16">
        <f t="shared" si="29"/>
        <v>15.078547005304705</v>
      </c>
      <c r="CV36" s="16">
        <f t="shared" si="30"/>
        <v>13.980109806242773</v>
      </c>
      <c r="CW36" s="16">
        <f t="shared" si="31"/>
        <v>6.2910494128092473</v>
      </c>
      <c r="CX36" s="16">
        <f t="shared" si="32"/>
        <v>128.36963489781004</v>
      </c>
      <c r="CY36" s="16">
        <f t="shared" si="33"/>
        <v>16.929095955955734</v>
      </c>
      <c r="CZ36" s="16">
        <f t="shared" si="34"/>
        <v>15.695850555190749</v>
      </c>
      <c r="DA36" s="16">
        <f t="shared" si="35"/>
        <v>7.0631327498358374</v>
      </c>
      <c r="DB36" s="16"/>
      <c r="DC36" s="16"/>
      <c r="DD36" s="16"/>
      <c r="DE36" s="16"/>
      <c r="DF36" s="16"/>
      <c r="DG36" s="16"/>
      <c r="DH36" s="16"/>
      <c r="DI36" s="16"/>
    </row>
    <row r="37" spans="1:113" x14ac:dyDescent="0.25">
      <c r="A37" s="14">
        <v>2019</v>
      </c>
      <c r="B37" s="14">
        <v>2</v>
      </c>
      <c r="C37" s="14" t="s">
        <v>19</v>
      </c>
      <c r="D37" s="14" t="str">
        <f t="shared" si="0"/>
        <v>4</v>
      </c>
      <c r="E37" s="14">
        <v>401</v>
      </c>
      <c r="F37" s="14">
        <v>71</v>
      </c>
      <c r="G37" s="14">
        <v>2</v>
      </c>
      <c r="H37" s="14" t="s">
        <v>3</v>
      </c>
      <c r="I37" s="17">
        <v>100</v>
      </c>
      <c r="J37" s="17">
        <f t="shared" si="1"/>
        <v>112</v>
      </c>
      <c r="K37" s="17">
        <v>0</v>
      </c>
      <c r="L37" s="17">
        <f t="shared" si="2"/>
        <v>0</v>
      </c>
      <c r="M37" s="17">
        <v>0</v>
      </c>
      <c r="N37" s="17">
        <f t="shared" si="3"/>
        <v>0</v>
      </c>
      <c r="O37" s="17">
        <v>10</v>
      </c>
      <c r="P37" s="14">
        <v>8.59</v>
      </c>
      <c r="Q37" s="14">
        <v>7.6</v>
      </c>
      <c r="S37" s="14">
        <v>2.6</v>
      </c>
      <c r="T37" s="14">
        <v>18.100000000000001</v>
      </c>
      <c r="U37" s="14">
        <v>4.76</v>
      </c>
      <c r="V37" s="16">
        <v>6.4945239052597321</v>
      </c>
      <c r="W37" s="16">
        <v>9.3775443182407514</v>
      </c>
      <c r="X37" s="16">
        <v>2.4900000000000002</v>
      </c>
      <c r="Y37" s="16">
        <v>266.50929093360901</v>
      </c>
      <c r="Z37" s="16">
        <v>4859.8518133163452</v>
      </c>
      <c r="AA37" s="16">
        <v>79.189798831939697</v>
      </c>
      <c r="AB37" s="16">
        <v>6.335827112197876</v>
      </c>
      <c r="AC37" s="16">
        <f t="shared" si="4"/>
        <v>25.66018347233139</v>
      </c>
      <c r="AD37" s="16">
        <v>4.7888412475585938</v>
      </c>
      <c r="AE37" s="16">
        <v>5.09</v>
      </c>
      <c r="AF37" s="16">
        <v>0.31</v>
      </c>
      <c r="AG37" s="16">
        <v>26</v>
      </c>
      <c r="AH37" s="16">
        <v>4.7</v>
      </c>
      <c r="AI37" s="16">
        <v>5.3902807617187491</v>
      </c>
      <c r="AJ37" s="16">
        <v>3.06</v>
      </c>
      <c r="AK37" s="16">
        <v>20.6</v>
      </c>
      <c r="AL37" s="16">
        <v>5.6</v>
      </c>
      <c r="AM37" s="16">
        <v>3.3574114227294913</v>
      </c>
      <c r="AN37" s="16">
        <v>3.5</v>
      </c>
      <c r="AO37" s="16">
        <v>0.69720000000000004</v>
      </c>
      <c r="AP37" s="16">
        <v>152.1</v>
      </c>
      <c r="AQ37" s="18">
        <v>30.5</v>
      </c>
      <c r="AR37" s="18">
        <f t="shared" si="5"/>
        <v>121.6</v>
      </c>
      <c r="AS37" s="18">
        <f t="shared" si="6"/>
        <v>2800.1212334801758</v>
      </c>
      <c r="AT37" s="18">
        <f t="shared" si="7"/>
        <v>3143.7724757709248</v>
      </c>
      <c r="AW37" s="18"/>
      <c r="AY37" s="18"/>
      <c r="AZ37" s="18">
        <v>460</v>
      </c>
      <c r="BA37" s="16">
        <f t="shared" si="8"/>
        <v>10592.56</v>
      </c>
      <c r="BB37" s="16">
        <f t="shared" si="9"/>
        <v>11892.555999999999</v>
      </c>
      <c r="BC37" s="14">
        <v>13.332000000000001</v>
      </c>
      <c r="BD37" s="14">
        <v>0.15</v>
      </c>
      <c r="BE37" s="18">
        <v>9.6999999999999993</v>
      </c>
      <c r="BF37" s="18">
        <v>62.5</v>
      </c>
      <c r="BG37" s="14">
        <v>35</v>
      </c>
      <c r="BH37" s="14">
        <v>4.5</v>
      </c>
      <c r="BI37" s="18">
        <f t="shared" si="10"/>
        <v>60.762742857142854</v>
      </c>
      <c r="BJ37" s="18">
        <f t="shared" si="11"/>
        <v>63.432088786127167</v>
      </c>
      <c r="BK37" s="18">
        <f t="shared" si="12"/>
        <v>3805.9253271676298</v>
      </c>
      <c r="BL37" s="18">
        <f t="shared" si="13"/>
        <v>4274.7461288323693</v>
      </c>
      <c r="BM37" s="14">
        <f t="shared" si="14"/>
        <v>4.2699999999999996</v>
      </c>
      <c r="BN37" s="14">
        <v>2.86</v>
      </c>
      <c r="BO37" s="14">
        <v>0.17299999999999999</v>
      </c>
      <c r="BP37" s="14">
        <v>2.74</v>
      </c>
      <c r="BQ37" s="14">
        <v>0.215</v>
      </c>
      <c r="BR37" s="16">
        <f t="shared" si="36"/>
        <v>80.083467277533032</v>
      </c>
      <c r="BS37" s="16">
        <f t="shared" si="37"/>
        <v>4.8442097339207031</v>
      </c>
      <c r="BT37" s="16">
        <f t="shared" si="38"/>
        <v>76.723321797356817</v>
      </c>
      <c r="BU37" s="16">
        <f t="shared" si="39"/>
        <v>6.0202606519823778</v>
      </c>
      <c r="BV37" s="16">
        <f t="shared" si="16"/>
        <v>89.91189280704846</v>
      </c>
      <c r="BW37" s="16">
        <f t="shared" si="17"/>
        <v>5.4387263830836989</v>
      </c>
      <c r="BX37" s="16">
        <f t="shared" si="18"/>
        <v>86.139365836123332</v>
      </c>
      <c r="BY37" s="16">
        <f t="shared" si="19"/>
        <v>6.7591108229074877</v>
      </c>
      <c r="BZ37" s="16">
        <v>3.07</v>
      </c>
      <c r="CA37" s="16">
        <v>0.16900000000000001</v>
      </c>
      <c r="CB37" s="16">
        <v>0.73</v>
      </c>
      <c r="CC37" s="16">
        <v>0.26200000000000001</v>
      </c>
      <c r="CD37" s="19">
        <v>0.51</v>
      </c>
      <c r="CE37" s="19">
        <v>4.5999999999999999E-2</v>
      </c>
      <c r="CF37" s="19">
        <v>0.92</v>
      </c>
      <c r="CG37" s="19">
        <v>8.5999999999999993E-2</v>
      </c>
      <c r="CH37" s="16">
        <f t="shared" si="20"/>
        <v>54.022055999999999</v>
      </c>
      <c r="CI37" s="16">
        <f t="shared" si="21"/>
        <v>4.8725775999999996</v>
      </c>
      <c r="CJ37" s="16">
        <f t="shared" si="22"/>
        <v>97.451551999999992</v>
      </c>
      <c r="CK37" s="16">
        <f t="shared" si="23"/>
        <v>9.1096015999999995</v>
      </c>
      <c r="CL37" s="16">
        <f t="shared" si="24"/>
        <v>60.652035600000005</v>
      </c>
      <c r="CM37" s="16">
        <f t="shared" si="25"/>
        <v>5.47057576</v>
      </c>
      <c r="CN37" s="16">
        <f t="shared" si="26"/>
        <v>109.4115152</v>
      </c>
      <c r="CO37" s="16">
        <f t="shared" si="27"/>
        <v>10.227598159999999</v>
      </c>
      <c r="CP37" s="19">
        <v>2.36</v>
      </c>
      <c r="CQ37" s="19">
        <v>0.33</v>
      </c>
      <c r="CR37" s="19">
        <v>0.32</v>
      </c>
      <c r="CS37" s="19">
        <v>0.129</v>
      </c>
      <c r="CT37" s="16">
        <f t="shared" si="28"/>
        <v>89.819837721156063</v>
      </c>
      <c r="CU37" s="16">
        <f t="shared" si="29"/>
        <v>12.559553579653178</v>
      </c>
      <c r="CV37" s="16">
        <f t="shared" si="30"/>
        <v>12.178961046936417</v>
      </c>
      <c r="CW37" s="16">
        <f t="shared" si="31"/>
        <v>4.9096436720462426</v>
      </c>
      <c r="CX37" s="16">
        <f t="shared" si="32"/>
        <v>100.84318144147977</v>
      </c>
      <c r="CY37" s="16">
        <f t="shared" si="33"/>
        <v>14.100953337156069</v>
      </c>
      <c r="CZ37" s="16">
        <f t="shared" si="34"/>
        <v>13.673651720878613</v>
      </c>
      <c r="DA37" s="16">
        <f t="shared" si="35"/>
        <v>5.5121908499791905</v>
      </c>
      <c r="DB37" s="16"/>
      <c r="DC37" s="16"/>
      <c r="DD37" s="16"/>
      <c r="DE37" s="16"/>
      <c r="DF37" s="16"/>
      <c r="DG37" s="16"/>
      <c r="DH37" s="16"/>
      <c r="DI37" s="16"/>
    </row>
    <row r="38" spans="1:113" x14ac:dyDescent="0.25">
      <c r="A38" s="14">
        <v>2019</v>
      </c>
      <c r="B38" s="14">
        <v>2</v>
      </c>
      <c r="C38" s="14" t="s">
        <v>19</v>
      </c>
      <c r="D38" s="14" t="str">
        <f t="shared" si="0"/>
        <v>4</v>
      </c>
      <c r="E38" s="14">
        <v>402</v>
      </c>
      <c r="F38" s="14">
        <v>72</v>
      </c>
      <c r="G38" s="14">
        <v>3</v>
      </c>
      <c r="H38" s="14" t="s">
        <v>1</v>
      </c>
      <c r="I38" s="17">
        <v>100</v>
      </c>
      <c r="J38" s="17">
        <f t="shared" si="1"/>
        <v>112</v>
      </c>
      <c r="K38" s="17">
        <v>40</v>
      </c>
      <c r="L38" s="17">
        <f t="shared" si="2"/>
        <v>45</v>
      </c>
      <c r="M38" s="17">
        <v>0</v>
      </c>
      <c r="N38" s="17">
        <f t="shared" si="3"/>
        <v>0</v>
      </c>
      <c r="O38" s="17">
        <v>10</v>
      </c>
      <c r="P38" s="14">
        <v>8.59</v>
      </c>
      <c r="Q38" s="14">
        <v>7.6</v>
      </c>
      <c r="S38" s="14">
        <v>2.6</v>
      </c>
      <c r="T38" s="14">
        <v>18.100000000000001</v>
      </c>
      <c r="U38" s="14">
        <v>4.76</v>
      </c>
      <c r="V38" s="16">
        <v>6.4945239052597321</v>
      </c>
      <c r="W38" s="16">
        <v>9.3775443182407514</v>
      </c>
      <c r="X38" s="16">
        <v>2.4900000000000002</v>
      </c>
      <c r="Y38" s="16">
        <v>266.50929093360901</v>
      </c>
      <c r="Z38" s="16">
        <v>4859.8518133163452</v>
      </c>
      <c r="AA38" s="16">
        <v>79.189798831939697</v>
      </c>
      <c r="AB38" s="16">
        <v>6.335827112197876</v>
      </c>
      <c r="AC38" s="16">
        <f t="shared" si="4"/>
        <v>25.66018347233139</v>
      </c>
      <c r="AD38" s="16">
        <v>4.7888412475585938</v>
      </c>
      <c r="AE38" s="16">
        <v>5.09</v>
      </c>
      <c r="AF38" s="16">
        <v>0.31</v>
      </c>
      <c r="AG38" s="16">
        <v>26</v>
      </c>
      <c r="AH38" s="16">
        <v>4.7</v>
      </c>
      <c r="AI38" s="16">
        <v>5.3902807617187491</v>
      </c>
      <c r="AJ38" s="16">
        <v>3.06</v>
      </c>
      <c r="AK38" s="16">
        <v>20.6</v>
      </c>
      <c r="AL38" s="16">
        <v>5.6</v>
      </c>
      <c r="AM38" s="16">
        <v>3.3574114227294913</v>
      </c>
      <c r="AN38" s="16">
        <v>3.5</v>
      </c>
      <c r="AO38" s="16">
        <v>0.81330000000000002</v>
      </c>
      <c r="AP38" s="16">
        <v>150.1</v>
      </c>
      <c r="AQ38" s="18">
        <v>30.5</v>
      </c>
      <c r="AR38" s="18">
        <f t="shared" si="5"/>
        <v>119.6</v>
      </c>
      <c r="AS38" s="18">
        <f t="shared" si="6"/>
        <v>2754.0666079295156</v>
      </c>
      <c r="AT38" s="18">
        <f t="shared" si="7"/>
        <v>3092.0656916299558</v>
      </c>
      <c r="AW38" s="18"/>
      <c r="AY38" s="18"/>
      <c r="AZ38" s="18">
        <v>534.32553744389327</v>
      </c>
      <c r="BA38" s="16">
        <f t="shared" si="8"/>
        <v>12304.08</v>
      </c>
      <c r="BB38" s="16">
        <f t="shared" si="9"/>
        <v>13814.126181818181</v>
      </c>
      <c r="BC38" s="14">
        <v>16.72</v>
      </c>
      <c r="BD38" s="14">
        <v>0.15</v>
      </c>
      <c r="BE38" s="18">
        <v>9.8000000000000007</v>
      </c>
      <c r="BF38" s="18">
        <v>62.7</v>
      </c>
      <c r="BG38" s="14">
        <v>35</v>
      </c>
      <c r="BH38" s="14">
        <v>4.5</v>
      </c>
      <c r="BI38" s="18">
        <f t="shared" si="10"/>
        <v>76.379809523809527</v>
      </c>
      <c r="BJ38" s="18">
        <f t="shared" si="11"/>
        <v>79.646922763556304</v>
      </c>
      <c r="BK38" s="18">
        <f t="shared" si="12"/>
        <v>4778.8153658133779</v>
      </c>
      <c r="BL38" s="18">
        <f t="shared" si="13"/>
        <v>5367.4785313294806</v>
      </c>
      <c r="BM38" s="14">
        <f t="shared" si="14"/>
        <v>5.37</v>
      </c>
      <c r="BN38" s="14">
        <v>2.61</v>
      </c>
      <c r="BO38" s="14">
        <v>0.17299999999999999</v>
      </c>
      <c r="BP38" s="14">
        <v>2.5299999999999998</v>
      </c>
      <c r="BQ38" s="14">
        <v>0.218</v>
      </c>
      <c r="BR38" s="16">
        <f t="shared" si="36"/>
        <v>71.881138466960351</v>
      </c>
      <c r="BS38" s="16">
        <f t="shared" si="37"/>
        <v>4.7645352317180611</v>
      </c>
      <c r="BT38" s="16">
        <f t="shared" si="38"/>
        <v>69.677885180616741</v>
      </c>
      <c r="BU38" s="16">
        <f t="shared" si="39"/>
        <v>6.0038652052863446</v>
      </c>
      <c r="BV38" s="16">
        <f t="shared" si="16"/>
        <v>80.702914551541852</v>
      </c>
      <c r="BW38" s="16">
        <f t="shared" si="17"/>
        <v>5.3492736465198236</v>
      </c>
      <c r="BX38" s="16">
        <f t="shared" si="18"/>
        <v>78.229261998237888</v>
      </c>
      <c r="BY38" s="16">
        <f t="shared" si="19"/>
        <v>6.740703207753306</v>
      </c>
      <c r="BZ38" s="16">
        <v>3.4</v>
      </c>
      <c r="CA38" s="16">
        <v>0.19700000000000001</v>
      </c>
      <c r="CB38" s="16">
        <v>0.68</v>
      </c>
      <c r="CC38" s="16">
        <v>0.30199999999999999</v>
      </c>
      <c r="CD38" s="19">
        <v>0.71</v>
      </c>
      <c r="CE38" s="19">
        <v>0.09</v>
      </c>
      <c r="CF38" s="19">
        <v>0.91</v>
      </c>
      <c r="CG38" s="19">
        <v>0.106</v>
      </c>
      <c r="CH38" s="16">
        <f t="shared" si="20"/>
        <v>87.35896799999999</v>
      </c>
      <c r="CI38" s="16">
        <f t="shared" si="21"/>
        <v>11.073672</v>
      </c>
      <c r="CJ38" s="16">
        <f t="shared" si="22"/>
        <v>111.967128</v>
      </c>
      <c r="CK38" s="16">
        <f t="shared" si="23"/>
        <v>13.042324799999999</v>
      </c>
      <c r="CL38" s="16">
        <f t="shared" si="24"/>
        <v>98.080295890909085</v>
      </c>
      <c r="CM38" s="16">
        <f t="shared" si="25"/>
        <v>12.432713563636366</v>
      </c>
      <c r="CN38" s="16">
        <f t="shared" si="26"/>
        <v>125.70854825454546</v>
      </c>
      <c r="CO38" s="16">
        <f t="shared" si="27"/>
        <v>14.642973752727272</v>
      </c>
      <c r="CP38" s="19">
        <v>2.31</v>
      </c>
      <c r="CQ38" s="19">
        <v>0.32900000000000001</v>
      </c>
      <c r="CR38" s="19">
        <v>0.3</v>
      </c>
      <c r="CS38" s="19">
        <v>0.13300000000000001</v>
      </c>
      <c r="CT38" s="16">
        <f t="shared" si="28"/>
        <v>110.39063495028903</v>
      </c>
      <c r="CU38" s="16">
        <f t="shared" si="29"/>
        <v>15.722302553526013</v>
      </c>
      <c r="CV38" s="16">
        <f t="shared" si="30"/>
        <v>14.336446097440135</v>
      </c>
      <c r="CW38" s="16">
        <f t="shared" si="31"/>
        <v>6.3558244365317931</v>
      </c>
      <c r="CX38" s="16">
        <f t="shared" si="32"/>
        <v>123.93857651236996</v>
      </c>
      <c r="CY38" s="16">
        <f t="shared" si="33"/>
        <v>17.651857866913296</v>
      </c>
      <c r="CZ38" s="16">
        <f t="shared" si="34"/>
        <v>16.095919027580514</v>
      </c>
      <c r="DA38" s="16">
        <f t="shared" si="35"/>
        <v>7.1358574355606947</v>
      </c>
      <c r="DB38" s="16"/>
      <c r="DC38" s="16"/>
      <c r="DD38" s="16"/>
      <c r="DE38" s="16"/>
      <c r="DF38" s="16"/>
      <c r="DG38" s="16"/>
      <c r="DH38" s="16"/>
      <c r="DI38" s="16"/>
    </row>
    <row r="39" spans="1:113" x14ac:dyDescent="0.25">
      <c r="A39" s="14">
        <v>2019</v>
      </c>
      <c r="B39" s="14">
        <v>2</v>
      </c>
      <c r="C39" s="14" t="s">
        <v>19</v>
      </c>
      <c r="D39" s="14" t="str">
        <f t="shared" si="0"/>
        <v>4</v>
      </c>
      <c r="E39" s="14">
        <v>404</v>
      </c>
      <c r="F39" s="14">
        <v>74</v>
      </c>
      <c r="G39" s="14">
        <v>4</v>
      </c>
      <c r="H39" s="14" t="s">
        <v>1</v>
      </c>
      <c r="I39" s="17">
        <v>100</v>
      </c>
      <c r="J39" s="17">
        <f t="shared" si="1"/>
        <v>112</v>
      </c>
      <c r="K39" s="17">
        <v>80</v>
      </c>
      <c r="L39" s="17">
        <f t="shared" si="2"/>
        <v>90</v>
      </c>
      <c r="M39" s="17">
        <v>0</v>
      </c>
      <c r="N39" s="17">
        <f t="shared" si="3"/>
        <v>0</v>
      </c>
      <c r="O39" s="17">
        <v>10</v>
      </c>
      <c r="P39" s="14">
        <v>8.59</v>
      </c>
      <c r="Q39" s="14">
        <v>7.6</v>
      </c>
      <c r="S39" s="14">
        <v>2.6</v>
      </c>
      <c r="T39" s="14">
        <v>18.100000000000001</v>
      </c>
      <c r="U39" s="14">
        <v>4.76</v>
      </c>
      <c r="V39" s="16">
        <v>6.4945239052597321</v>
      </c>
      <c r="W39" s="16">
        <v>9.3775443182407514</v>
      </c>
      <c r="X39" s="16">
        <v>2.4900000000000002</v>
      </c>
      <c r="Y39" s="16">
        <v>266.50929093360901</v>
      </c>
      <c r="Z39" s="16">
        <v>4859.8518133163452</v>
      </c>
      <c r="AA39" s="16">
        <v>79.189798831939697</v>
      </c>
      <c r="AB39" s="16">
        <v>6.335827112197876</v>
      </c>
      <c r="AC39" s="16">
        <f t="shared" si="4"/>
        <v>25.66018347233139</v>
      </c>
      <c r="AD39" s="16">
        <v>4.7888412475585938</v>
      </c>
      <c r="AE39" s="16">
        <v>5.09</v>
      </c>
      <c r="AF39" s="16">
        <v>0.31</v>
      </c>
      <c r="AG39" s="16">
        <v>26</v>
      </c>
      <c r="AH39" s="16">
        <v>4.7</v>
      </c>
      <c r="AI39" s="16">
        <v>5.3902807617187491</v>
      </c>
      <c r="AJ39" s="16">
        <v>3.06</v>
      </c>
      <c r="AK39" s="16">
        <v>20.6</v>
      </c>
      <c r="AL39" s="16">
        <v>5.6</v>
      </c>
      <c r="AM39" s="16">
        <v>3.3574114227294913</v>
      </c>
      <c r="AN39" s="16">
        <v>3.5</v>
      </c>
      <c r="AO39" s="16">
        <v>0.84750000000000003</v>
      </c>
      <c r="AP39" s="16">
        <v>198</v>
      </c>
      <c r="AQ39" s="18">
        <v>30.5</v>
      </c>
      <c r="AR39" s="18">
        <f t="shared" si="5"/>
        <v>167.5</v>
      </c>
      <c r="AS39" s="18">
        <f t="shared" si="6"/>
        <v>3857.0748898678412</v>
      </c>
      <c r="AT39" s="18">
        <f t="shared" si="7"/>
        <v>4330.4431718061669</v>
      </c>
      <c r="AW39" s="18"/>
      <c r="AY39" s="18"/>
      <c r="AZ39" s="18">
        <v>580</v>
      </c>
      <c r="BA39" s="16">
        <f t="shared" si="8"/>
        <v>13355.84</v>
      </c>
      <c r="BB39" s="16">
        <f t="shared" si="9"/>
        <v>14994.965818181818</v>
      </c>
      <c r="BC39" s="14">
        <v>19.228000000000002</v>
      </c>
      <c r="BD39" s="14">
        <v>0.15</v>
      </c>
      <c r="BE39" s="18">
        <v>10</v>
      </c>
      <c r="BF39" s="18">
        <v>62.6</v>
      </c>
      <c r="BG39" s="14">
        <v>35</v>
      </c>
      <c r="BH39" s="14">
        <v>4.5</v>
      </c>
      <c r="BI39" s="18">
        <f t="shared" si="10"/>
        <v>87.940495238095252</v>
      </c>
      <c r="BJ39" s="18">
        <f t="shared" si="11"/>
        <v>91.498781172584657</v>
      </c>
      <c r="BK39" s="18">
        <f t="shared" si="12"/>
        <v>5489.9268703550797</v>
      </c>
      <c r="BL39" s="18">
        <f t="shared" si="13"/>
        <v>6166.1860439306374</v>
      </c>
      <c r="BM39" s="14">
        <f t="shared" si="14"/>
        <v>6.16</v>
      </c>
      <c r="BN39" s="14">
        <v>2.88</v>
      </c>
      <c r="BO39" s="14">
        <v>0.222</v>
      </c>
      <c r="BP39" s="14">
        <v>2.99</v>
      </c>
      <c r="BQ39" s="14">
        <v>0.23699999999999999</v>
      </c>
      <c r="BR39" s="16">
        <f t="shared" si="36"/>
        <v>111.08375682819383</v>
      </c>
      <c r="BS39" s="16">
        <f t="shared" si="37"/>
        <v>8.5627062555066082</v>
      </c>
      <c r="BT39" s="16">
        <f t="shared" si="38"/>
        <v>115.32653920704847</v>
      </c>
      <c r="BU39" s="16">
        <f t="shared" si="39"/>
        <v>9.1412674889867827</v>
      </c>
      <c r="BV39" s="16">
        <f t="shared" si="16"/>
        <v>124.71676334801762</v>
      </c>
      <c r="BW39" s="16">
        <f t="shared" si="17"/>
        <v>9.6135838414096924</v>
      </c>
      <c r="BX39" s="16">
        <f t="shared" si="18"/>
        <v>129.48025083700441</v>
      </c>
      <c r="BY39" s="16">
        <f t="shared" si="19"/>
        <v>10.263150317180616</v>
      </c>
      <c r="BZ39" s="16">
        <v>3.23</v>
      </c>
      <c r="CA39" s="16">
        <v>0.19700000000000001</v>
      </c>
      <c r="CB39" s="16">
        <v>0.67</v>
      </c>
      <c r="CC39" s="16">
        <v>0.33</v>
      </c>
      <c r="CD39" s="19">
        <v>0.68</v>
      </c>
      <c r="CE39" s="19">
        <v>6.4000000000000001E-2</v>
      </c>
      <c r="CF39" s="19">
        <v>1.1599999999999999</v>
      </c>
      <c r="CG39" s="19">
        <v>0.12</v>
      </c>
      <c r="CH39" s="16">
        <f t="shared" si="20"/>
        <v>90.81971200000001</v>
      </c>
      <c r="CI39" s="16">
        <f t="shared" si="21"/>
        <v>8.5477376000000014</v>
      </c>
      <c r="CJ39" s="16">
        <f t="shared" si="22"/>
        <v>154.92774399999999</v>
      </c>
      <c r="CK39" s="16">
        <f t="shared" si="23"/>
        <v>16.027007999999999</v>
      </c>
      <c r="CL39" s="16">
        <f t="shared" si="24"/>
        <v>101.96576756363638</v>
      </c>
      <c r="CM39" s="16">
        <f t="shared" si="25"/>
        <v>9.5967781236363656</v>
      </c>
      <c r="CN39" s="16">
        <f t="shared" si="26"/>
        <v>173.94160349090907</v>
      </c>
      <c r="CO39" s="16">
        <f t="shared" si="27"/>
        <v>17.993958981818182</v>
      </c>
      <c r="CP39" s="19">
        <v>2.1800000000000002</v>
      </c>
      <c r="CQ39" s="19">
        <v>0.32500000000000001</v>
      </c>
      <c r="CR39" s="19">
        <v>0.31</v>
      </c>
      <c r="CS39" s="19">
        <v>0.125</v>
      </c>
      <c r="CT39" s="16">
        <f t="shared" si="28"/>
        <v>119.68040577374073</v>
      </c>
      <c r="CU39" s="16">
        <f t="shared" si="29"/>
        <v>17.842262328654012</v>
      </c>
      <c r="CV39" s="16">
        <f t="shared" si="30"/>
        <v>17.018773298100747</v>
      </c>
      <c r="CW39" s="16">
        <f t="shared" si="31"/>
        <v>6.8624085879438494</v>
      </c>
      <c r="CX39" s="16">
        <f t="shared" si="32"/>
        <v>134.36845557324526</v>
      </c>
      <c r="CY39" s="16">
        <f t="shared" si="33"/>
        <v>20.03199452353428</v>
      </c>
      <c r="CZ39" s="16">
        <f t="shared" si="34"/>
        <v>19.107440930140385</v>
      </c>
      <c r="DA39" s="16">
        <f t="shared" si="35"/>
        <v>7.7046132782824133</v>
      </c>
      <c r="DB39" s="16"/>
      <c r="DC39" s="16"/>
      <c r="DD39" s="16"/>
      <c r="DE39" s="16"/>
      <c r="DF39" s="16"/>
      <c r="DG39" s="16"/>
      <c r="DH39" s="16"/>
      <c r="DI39" s="16"/>
    </row>
    <row r="40" spans="1:113" x14ac:dyDescent="0.25">
      <c r="A40" s="14">
        <v>2019</v>
      </c>
      <c r="B40" s="14">
        <v>2</v>
      </c>
      <c r="C40" s="14" t="s">
        <v>19</v>
      </c>
      <c r="D40" s="14" t="str">
        <f t="shared" si="0"/>
        <v>4</v>
      </c>
      <c r="E40" s="14">
        <v>409</v>
      </c>
      <c r="F40" s="14">
        <v>79</v>
      </c>
      <c r="G40" s="14">
        <v>1</v>
      </c>
      <c r="H40" s="14" t="s">
        <v>2</v>
      </c>
      <c r="I40" s="17">
        <v>0</v>
      </c>
      <c r="J40" s="17">
        <f t="shared" si="1"/>
        <v>0</v>
      </c>
      <c r="K40" s="17">
        <v>0</v>
      </c>
      <c r="L40" s="17">
        <f t="shared" si="2"/>
        <v>0</v>
      </c>
      <c r="M40" s="17">
        <v>0</v>
      </c>
      <c r="N40" s="17">
        <f t="shared" si="3"/>
        <v>0</v>
      </c>
      <c r="O40" s="17">
        <v>10</v>
      </c>
      <c r="P40" s="14">
        <v>8.59</v>
      </c>
      <c r="Q40" s="14">
        <v>7.6</v>
      </c>
      <c r="S40" s="14">
        <v>2.6</v>
      </c>
      <c r="T40" s="14">
        <v>18.100000000000001</v>
      </c>
      <c r="U40" s="14">
        <v>4.76</v>
      </c>
      <c r="V40" s="16">
        <v>6.4945239052597321</v>
      </c>
      <c r="W40" s="16">
        <v>9.3775443182407514</v>
      </c>
      <c r="X40" s="16">
        <v>2.4900000000000002</v>
      </c>
      <c r="Y40" s="16">
        <v>266.50929093360901</v>
      </c>
      <c r="Z40" s="16">
        <v>4859.8518133163452</v>
      </c>
      <c r="AA40" s="16">
        <v>79.189798831939697</v>
      </c>
      <c r="AB40" s="16">
        <v>6.335827112197876</v>
      </c>
      <c r="AC40" s="16">
        <f t="shared" si="4"/>
        <v>25.66018347233139</v>
      </c>
      <c r="AD40" s="16">
        <v>4.7888412475585938</v>
      </c>
      <c r="AE40" s="16">
        <v>5.09</v>
      </c>
      <c r="AF40" s="16">
        <v>0.31</v>
      </c>
      <c r="AG40" s="16">
        <v>26</v>
      </c>
      <c r="AH40" s="16">
        <v>4.7</v>
      </c>
      <c r="AI40" s="16">
        <v>5.3902807617187491</v>
      </c>
      <c r="AJ40" s="16">
        <v>3.06</v>
      </c>
      <c r="AK40" s="16">
        <v>20.6</v>
      </c>
      <c r="AL40" s="16">
        <v>5.6</v>
      </c>
      <c r="AM40" s="16">
        <v>3.3574114227294913</v>
      </c>
      <c r="AN40" s="16">
        <v>3.5</v>
      </c>
      <c r="AO40" s="16">
        <v>0.74890000000000001</v>
      </c>
      <c r="AP40" s="16">
        <v>134.30000000000001</v>
      </c>
      <c r="AQ40" s="18">
        <v>30.5</v>
      </c>
      <c r="AR40" s="18">
        <f t="shared" si="5"/>
        <v>103.80000000000001</v>
      </c>
      <c r="AS40" s="18">
        <f t="shared" si="6"/>
        <v>2390.2350660792949</v>
      </c>
      <c r="AT40" s="18">
        <f t="shared" si="7"/>
        <v>2683.5820969162996</v>
      </c>
      <c r="AW40" s="18"/>
      <c r="AY40" s="18"/>
      <c r="AZ40" s="18">
        <v>460</v>
      </c>
      <c r="BA40" s="16">
        <f t="shared" si="8"/>
        <v>10592.56</v>
      </c>
      <c r="BB40" s="16">
        <f t="shared" si="9"/>
        <v>11892.555999999999</v>
      </c>
      <c r="BC40" s="14">
        <v>15.884</v>
      </c>
      <c r="BD40" s="14">
        <v>0.15</v>
      </c>
      <c r="BE40" s="18">
        <v>9.6</v>
      </c>
      <c r="BF40" s="18">
        <v>62.4</v>
      </c>
      <c r="BG40" s="14">
        <v>35</v>
      </c>
      <c r="BH40" s="14">
        <v>4.5</v>
      </c>
      <c r="BI40" s="18">
        <f t="shared" si="10"/>
        <v>72.526247619047609</v>
      </c>
      <c r="BJ40" s="18">
        <f t="shared" si="11"/>
        <v>75.796217164877504</v>
      </c>
      <c r="BK40" s="18">
        <f t="shared" si="12"/>
        <v>4547.7730298926499</v>
      </c>
      <c r="BL40" s="18">
        <f t="shared" si="13"/>
        <v>5107.9759803930629</v>
      </c>
      <c r="BM40" s="14">
        <f t="shared" si="14"/>
        <v>5.1100000000000003</v>
      </c>
      <c r="BN40" s="14">
        <v>2.85</v>
      </c>
      <c r="BO40" s="14">
        <v>0.17899999999999999</v>
      </c>
      <c r="BP40" s="14">
        <v>2.54</v>
      </c>
      <c r="BQ40" s="14">
        <v>0.223</v>
      </c>
      <c r="BR40" s="16">
        <f t="shared" si="36"/>
        <v>68.121699383259909</v>
      </c>
      <c r="BS40" s="16">
        <f t="shared" si="37"/>
        <v>4.2785207682819379</v>
      </c>
      <c r="BT40" s="16">
        <f t="shared" si="38"/>
        <v>60.71197067841409</v>
      </c>
      <c r="BU40" s="16">
        <f t="shared" si="39"/>
        <v>5.3302241973568281</v>
      </c>
      <c r="BV40" s="16">
        <f t="shared" si="16"/>
        <v>76.482089762114526</v>
      </c>
      <c r="BW40" s="16">
        <f t="shared" si="17"/>
        <v>4.8036119534801758</v>
      </c>
      <c r="BX40" s="16">
        <f t="shared" si="18"/>
        <v>68.162985261673995</v>
      </c>
      <c r="BY40" s="16">
        <f t="shared" si="19"/>
        <v>5.9843880761233477</v>
      </c>
      <c r="BZ40" s="16">
        <v>3.25</v>
      </c>
      <c r="CA40" s="16">
        <v>0.20399999999999999</v>
      </c>
      <c r="CB40" s="16">
        <v>0.72</v>
      </c>
      <c r="CC40" s="16">
        <v>0.26300000000000001</v>
      </c>
      <c r="CD40" s="19">
        <v>0.63</v>
      </c>
      <c r="CE40" s="19">
        <v>8.4000000000000005E-2</v>
      </c>
      <c r="CF40" s="19">
        <v>1.03</v>
      </c>
      <c r="CG40" s="19">
        <v>9.5000000000000001E-2</v>
      </c>
      <c r="CH40" s="16">
        <f t="shared" si="20"/>
        <v>66.733127999999994</v>
      </c>
      <c r="CI40" s="16">
        <f t="shared" si="21"/>
        <v>8.8977503999999996</v>
      </c>
      <c r="CJ40" s="16">
        <f t="shared" si="22"/>
        <v>109.10336799999999</v>
      </c>
      <c r="CK40" s="16">
        <f t="shared" si="23"/>
        <v>10.062932</v>
      </c>
      <c r="CL40" s="16">
        <f t="shared" si="24"/>
        <v>74.923102799999995</v>
      </c>
      <c r="CM40" s="16">
        <f t="shared" si="25"/>
        <v>9.9897470399999992</v>
      </c>
      <c r="CN40" s="16">
        <f t="shared" si="26"/>
        <v>122.49332679999998</v>
      </c>
      <c r="CO40" s="16">
        <f t="shared" si="27"/>
        <v>11.297928199999999</v>
      </c>
      <c r="CP40" s="19">
        <v>2.2599999999999998</v>
      </c>
      <c r="CQ40" s="19">
        <v>0.30299999999999999</v>
      </c>
      <c r="CR40" s="19">
        <v>0.28000000000000003</v>
      </c>
      <c r="CS40" s="19">
        <v>0.115</v>
      </c>
      <c r="CT40" s="16">
        <f t="shared" si="28"/>
        <v>102.77967047557388</v>
      </c>
      <c r="CU40" s="16">
        <f t="shared" si="29"/>
        <v>13.779752280574728</v>
      </c>
      <c r="CV40" s="16">
        <f t="shared" si="30"/>
        <v>12.733764483699421</v>
      </c>
      <c r="CW40" s="16">
        <f t="shared" si="31"/>
        <v>5.2299389843765471</v>
      </c>
      <c r="CX40" s="16">
        <f t="shared" si="32"/>
        <v>115.39353912484886</v>
      </c>
      <c r="CY40" s="16">
        <f t="shared" si="33"/>
        <v>15.470903696827081</v>
      </c>
      <c r="CZ40" s="16">
        <f t="shared" si="34"/>
        <v>14.29654467033526</v>
      </c>
      <c r="DA40" s="16">
        <f t="shared" si="35"/>
        <v>5.8717951324591233</v>
      </c>
      <c r="DB40" s="16"/>
      <c r="DC40" s="16"/>
      <c r="DD40" s="16"/>
      <c r="DE40" s="16"/>
      <c r="DF40" s="16"/>
      <c r="DG40" s="16"/>
      <c r="DH40" s="16"/>
      <c r="DI40" s="16"/>
    </row>
    <row r="41" spans="1:113" x14ac:dyDescent="0.25">
      <c r="A41" s="14">
        <v>2019</v>
      </c>
      <c r="B41" s="14">
        <v>2</v>
      </c>
      <c r="C41" s="14" t="s">
        <v>19</v>
      </c>
      <c r="D41" s="14" t="str">
        <f t="shared" si="0"/>
        <v>4</v>
      </c>
      <c r="E41" s="14">
        <v>410</v>
      </c>
      <c r="F41" s="14">
        <v>80</v>
      </c>
      <c r="G41" s="14">
        <v>5</v>
      </c>
      <c r="H41" s="14" t="s">
        <v>1</v>
      </c>
      <c r="I41" s="17">
        <v>100</v>
      </c>
      <c r="J41" s="17">
        <f t="shared" si="1"/>
        <v>112</v>
      </c>
      <c r="K41" s="17">
        <v>120</v>
      </c>
      <c r="L41" s="17">
        <f t="shared" si="2"/>
        <v>135</v>
      </c>
      <c r="M41" s="17">
        <v>0</v>
      </c>
      <c r="N41" s="17">
        <f t="shared" si="3"/>
        <v>0</v>
      </c>
      <c r="O41" s="17">
        <v>10</v>
      </c>
      <c r="P41" s="14">
        <v>8.59</v>
      </c>
      <c r="Q41" s="14">
        <v>7.6</v>
      </c>
      <c r="S41" s="14">
        <v>2.6</v>
      </c>
      <c r="T41" s="14">
        <v>18.100000000000001</v>
      </c>
      <c r="U41" s="14">
        <v>4.76</v>
      </c>
      <c r="V41" s="16">
        <v>6.4945239052597321</v>
      </c>
      <c r="W41" s="16">
        <v>9.3775443182407514</v>
      </c>
      <c r="X41" s="16">
        <v>2.4900000000000002</v>
      </c>
      <c r="Y41" s="16">
        <v>266.50929093360901</v>
      </c>
      <c r="Z41" s="16">
        <v>4859.8518133163452</v>
      </c>
      <c r="AA41" s="16">
        <v>79.189798831939697</v>
      </c>
      <c r="AB41" s="16">
        <v>6.335827112197876</v>
      </c>
      <c r="AC41" s="16">
        <f t="shared" si="4"/>
        <v>25.66018347233139</v>
      </c>
      <c r="AD41" s="16">
        <v>4.7888412475585938</v>
      </c>
      <c r="AE41" s="16">
        <v>5.09</v>
      </c>
      <c r="AF41" s="16">
        <v>0.31</v>
      </c>
      <c r="AG41" s="16">
        <v>26</v>
      </c>
      <c r="AH41" s="16">
        <v>4.7</v>
      </c>
      <c r="AI41" s="16">
        <v>5.3902807617187491</v>
      </c>
      <c r="AJ41" s="16">
        <v>3.06</v>
      </c>
      <c r="AK41" s="16">
        <v>20.6</v>
      </c>
      <c r="AL41" s="16">
        <v>5.6</v>
      </c>
      <c r="AM41" s="16">
        <v>3.3574114227294913</v>
      </c>
      <c r="AN41" s="16">
        <v>3.5</v>
      </c>
      <c r="AO41" s="16">
        <v>0.86860000000000004</v>
      </c>
      <c r="AP41" s="16">
        <v>221.3</v>
      </c>
      <c r="AQ41" s="18">
        <v>30.5</v>
      </c>
      <c r="AR41" s="18">
        <f t="shared" si="5"/>
        <v>190.8</v>
      </c>
      <c r="AS41" s="18">
        <f t="shared" si="6"/>
        <v>4393.6112775330394</v>
      </c>
      <c r="AT41" s="18">
        <f t="shared" si="7"/>
        <v>4932.8272070484581</v>
      </c>
      <c r="AW41" s="18"/>
      <c r="AY41" s="18"/>
      <c r="AZ41" s="18">
        <v>600</v>
      </c>
      <c r="BA41" s="16">
        <f t="shared" si="8"/>
        <v>13816.39</v>
      </c>
      <c r="BB41" s="16">
        <f t="shared" si="9"/>
        <v>15512.037863636362</v>
      </c>
      <c r="BC41" s="14">
        <v>17.687999999999999</v>
      </c>
      <c r="BD41" s="14">
        <v>0.15</v>
      </c>
      <c r="BE41" s="18">
        <v>9.5</v>
      </c>
      <c r="BF41" s="18">
        <v>59.9</v>
      </c>
      <c r="BG41" s="14">
        <v>35</v>
      </c>
      <c r="BH41" s="14">
        <v>4.5</v>
      </c>
      <c r="BI41" s="18">
        <f t="shared" si="10"/>
        <v>80.841828571428564</v>
      </c>
      <c r="BJ41" s="18">
        <f t="shared" si="11"/>
        <v>84.580179025598682</v>
      </c>
      <c r="BK41" s="18">
        <f t="shared" si="12"/>
        <v>5074.8107415359209</v>
      </c>
      <c r="BL41" s="18">
        <f t="shared" si="13"/>
        <v>5699.935155606936</v>
      </c>
      <c r="BM41" s="14">
        <f t="shared" si="14"/>
        <v>5.7</v>
      </c>
      <c r="BN41" s="14">
        <v>3.75</v>
      </c>
      <c r="BO41" s="14">
        <v>0.38700000000000001</v>
      </c>
      <c r="BP41" s="14">
        <v>3.51</v>
      </c>
      <c r="BQ41" s="14">
        <v>0.29499999999999998</v>
      </c>
      <c r="BR41" s="16">
        <f t="shared" si="36"/>
        <v>164.76042290748896</v>
      </c>
      <c r="BS41" s="16">
        <f t="shared" si="37"/>
        <v>17.003275644052863</v>
      </c>
      <c r="BT41" s="16">
        <f t="shared" si="38"/>
        <v>154.21575584140967</v>
      </c>
      <c r="BU41" s="16">
        <f t="shared" si="39"/>
        <v>12.961153268722466</v>
      </c>
      <c r="BV41" s="16">
        <f t="shared" si="16"/>
        <v>184.98102026431712</v>
      </c>
      <c r="BW41" s="16">
        <f t="shared" si="17"/>
        <v>19.090041291277533</v>
      </c>
      <c r="BX41" s="16">
        <f t="shared" si="18"/>
        <v>173.14223496740084</v>
      </c>
      <c r="BY41" s="16">
        <f t="shared" si="19"/>
        <v>14.55184026079295</v>
      </c>
      <c r="BZ41" s="16">
        <v>3.28</v>
      </c>
      <c r="CA41" s="16">
        <v>0.22600000000000001</v>
      </c>
      <c r="CB41" s="16">
        <v>0.77</v>
      </c>
      <c r="CC41" s="16">
        <v>0.36699999999999999</v>
      </c>
      <c r="CD41" s="19">
        <v>0.81</v>
      </c>
      <c r="CE41" s="19">
        <v>0.17499999999999999</v>
      </c>
      <c r="CF41" s="19">
        <v>0.9</v>
      </c>
      <c r="CG41" s="19">
        <v>0.10299999999999999</v>
      </c>
      <c r="CH41" s="16">
        <f t="shared" si="20"/>
        <v>111.91275900000001</v>
      </c>
      <c r="CI41" s="16">
        <f t="shared" si="21"/>
        <v>24.178682499999997</v>
      </c>
      <c r="CJ41" s="16">
        <f t="shared" si="22"/>
        <v>124.34751000000001</v>
      </c>
      <c r="CK41" s="16">
        <f t="shared" si="23"/>
        <v>14.230881699999998</v>
      </c>
      <c r="CL41" s="16">
        <f t="shared" si="24"/>
        <v>125.64750669545455</v>
      </c>
      <c r="CM41" s="16">
        <f t="shared" si="25"/>
        <v>27.146066261363636</v>
      </c>
      <c r="CN41" s="16">
        <f t="shared" si="26"/>
        <v>139.60834077272727</v>
      </c>
      <c r="CO41" s="16">
        <f t="shared" si="27"/>
        <v>15.977398999545452</v>
      </c>
      <c r="CP41" s="19">
        <v>1.93</v>
      </c>
      <c r="CQ41" s="19">
        <v>0.36</v>
      </c>
      <c r="CR41" s="19">
        <v>0.34</v>
      </c>
      <c r="CS41" s="19">
        <v>0.11899999999999999</v>
      </c>
      <c r="CT41" s="16">
        <f t="shared" si="28"/>
        <v>97.943847311643268</v>
      </c>
      <c r="CU41" s="16">
        <f t="shared" si="29"/>
        <v>18.269318669529316</v>
      </c>
      <c r="CV41" s="16">
        <f t="shared" si="30"/>
        <v>17.254356521222132</v>
      </c>
      <c r="CW41" s="16">
        <f t="shared" si="31"/>
        <v>6.0390247824277452</v>
      </c>
      <c r="CX41" s="16">
        <f t="shared" si="32"/>
        <v>109.96422857261767</v>
      </c>
      <c r="CY41" s="16">
        <f t="shared" si="33"/>
        <v>20.511462324426098</v>
      </c>
      <c r="CZ41" s="16">
        <f t="shared" si="34"/>
        <v>19.371936639735758</v>
      </c>
      <c r="DA41" s="16">
        <f t="shared" si="35"/>
        <v>6.7801778239075139</v>
      </c>
      <c r="DB41" s="16"/>
      <c r="DC41" s="16"/>
      <c r="DD41" s="16"/>
      <c r="DE41" s="16"/>
      <c r="DF41" s="16"/>
      <c r="DG41" s="16"/>
      <c r="DH41" s="16"/>
      <c r="DI41" s="16"/>
    </row>
    <row r="42" spans="1:113" x14ac:dyDescent="0.25">
      <c r="A42" s="14">
        <v>2019</v>
      </c>
      <c r="B42" s="14">
        <v>3</v>
      </c>
      <c r="C42" s="14" t="s">
        <v>20</v>
      </c>
      <c r="D42" s="14" t="str">
        <f t="shared" si="0"/>
        <v>1</v>
      </c>
      <c r="E42" s="14">
        <v>102</v>
      </c>
      <c r="F42" s="14">
        <v>82</v>
      </c>
      <c r="G42" s="14">
        <v>4</v>
      </c>
      <c r="H42" s="14" t="s">
        <v>1</v>
      </c>
      <c r="I42" s="17">
        <v>100</v>
      </c>
      <c r="J42" s="17">
        <f t="shared" si="1"/>
        <v>112</v>
      </c>
      <c r="K42" s="17">
        <v>80</v>
      </c>
      <c r="L42" s="17">
        <f t="shared" si="2"/>
        <v>90</v>
      </c>
      <c r="M42" s="17">
        <v>0</v>
      </c>
      <c r="N42" s="17">
        <f t="shared" si="3"/>
        <v>0</v>
      </c>
      <c r="O42" s="17">
        <v>7.5</v>
      </c>
      <c r="P42" s="14">
        <v>2.34</v>
      </c>
      <c r="Q42" s="14">
        <v>6.2</v>
      </c>
      <c r="R42" s="14">
        <v>6.8</v>
      </c>
      <c r="S42" s="14">
        <v>3.4</v>
      </c>
      <c r="T42" s="14">
        <v>9.1</v>
      </c>
      <c r="U42" s="14">
        <v>6.82</v>
      </c>
      <c r="V42" s="16">
        <v>5.541779156375056</v>
      </c>
      <c r="W42" s="16">
        <v>7.0609353249312781</v>
      </c>
      <c r="X42" s="16">
        <v>5.89</v>
      </c>
      <c r="Y42" s="16">
        <v>128.84666085243225</v>
      </c>
      <c r="Z42" s="16">
        <v>2408.7875127792358</v>
      </c>
      <c r="AA42" s="16">
        <v>315.7085919380188</v>
      </c>
      <c r="AB42" s="16">
        <v>28.411630392074585</v>
      </c>
      <c r="AC42" s="16">
        <f t="shared" si="4"/>
        <v>15.095422118616458</v>
      </c>
      <c r="AD42" s="16">
        <v>2.6376466751098633</v>
      </c>
      <c r="AE42" s="16">
        <v>1.93</v>
      </c>
      <c r="AF42" s="16">
        <v>0.61</v>
      </c>
      <c r="AG42" s="16">
        <v>0.9</v>
      </c>
      <c r="AH42" s="16">
        <v>4.8</v>
      </c>
      <c r="AI42" s="16">
        <v>4.2963457489013663</v>
      </c>
      <c r="AJ42" s="16">
        <v>3.68</v>
      </c>
      <c r="AK42" s="16">
        <v>1</v>
      </c>
      <c r="AL42" s="16">
        <v>5</v>
      </c>
      <c r="AM42" s="16">
        <v>5.1032972717285148</v>
      </c>
      <c r="AN42" s="16">
        <v>5.9</v>
      </c>
      <c r="AO42" s="16">
        <v>0.58540000000000003</v>
      </c>
      <c r="AP42" s="16">
        <v>78.7</v>
      </c>
      <c r="AQ42" s="18">
        <v>30.5</v>
      </c>
      <c r="AR42" s="18">
        <f t="shared" si="5"/>
        <v>48.2</v>
      </c>
      <c r="AS42" s="18">
        <f t="shared" si="6"/>
        <v>1479.8886343612337</v>
      </c>
      <c r="AT42" s="18">
        <f t="shared" si="7"/>
        <v>1661.5113303964758</v>
      </c>
      <c r="AW42" s="18"/>
      <c r="AY42" s="18"/>
      <c r="AZ42" s="16"/>
      <c r="BA42" s="16"/>
      <c r="BB42" s="16"/>
      <c r="BI42" s="18"/>
      <c r="BJ42" s="18"/>
      <c r="BK42" s="18"/>
      <c r="BL42" s="18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</row>
    <row r="43" spans="1:113" x14ac:dyDescent="0.25">
      <c r="A43" s="14">
        <v>2019</v>
      </c>
      <c r="B43" s="14">
        <v>3</v>
      </c>
      <c r="C43" s="14" t="s">
        <v>20</v>
      </c>
      <c r="D43" s="14" t="str">
        <f t="shared" si="0"/>
        <v>1</v>
      </c>
      <c r="E43" s="14">
        <v>103</v>
      </c>
      <c r="F43" s="14">
        <v>83</v>
      </c>
      <c r="G43" s="14">
        <v>5</v>
      </c>
      <c r="H43" s="14" t="s">
        <v>1</v>
      </c>
      <c r="I43" s="17">
        <v>100</v>
      </c>
      <c r="J43" s="17">
        <f t="shared" si="1"/>
        <v>112</v>
      </c>
      <c r="K43" s="17">
        <v>120</v>
      </c>
      <c r="L43" s="17">
        <f t="shared" si="2"/>
        <v>135</v>
      </c>
      <c r="M43" s="17">
        <v>0</v>
      </c>
      <c r="N43" s="17">
        <f t="shared" si="3"/>
        <v>0</v>
      </c>
      <c r="O43" s="17">
        <v>7.5</v>
      </c>
      <c r="P43" s="14">
        <v>2.34</v>
      </c>
      <c r="Q43" s="14">
        <v>6.2</v>
      </c>
      <c r="R43" s="14">
        <v>6.8</v>
      </c>
      <c r="S43" s="14">
        <v>3.4</v>
      </c>
      <c r="T43" s="14">
        <v>9.1</v>
      </c>
      <c r="U43" s="14">
        <v>6.82</v>
      </c>
      <c r="V43" s="16">
        <v>5.541779156375056</v>
      </c>
      <c r="W43" s="16">
        <v>7.0609353249312781</v>
      </c>
      <c r="X43" s="16">
        <v>5.89</v>
      </c>
      <c r="Y43" s="16">
        <v>128.84666085243225</v>
      </c>
      <c r="Z43" s="16">
        <v>2408.7875127792358</v>
      </c>
      <c r="AA43" s="16">
        <v>315.7085919380188</v>
      </c>
      <c r="AB43" s="16">
        <v>28.411630392074585</v>
      </c>
      <c r="AC43" s="16">
        <f t="shared" si="4"/>
        <v>15.095422118616458</v>
      </c>
      <c r="AD43" s="16">
        <v>2.6376466751098633</v>
      </c>
      <c r="AE43" s="16">
        <v>1.93</v>
      </c>
      <c r="AF43" s="16">
        <v>0.61</v>
      </c>
      <c r="AG43" s="16">
        <v>0.9</v>
      </c>
      <c r="AH43" s="16">
        <v>4.8</v>
      </c>
      <c r="AI43" s="16">
        <v>4.2963457489013663</v>
      </c>
      <c r="AJ43" s="16">
        <v>3.68</v>
      </c>
      <c r="AK43" s="16">
        <v>1</v>
      </c>
      <c r="AL43" s="16">
        <v>5</v>
      </c>
      <c r="AM43" s="16">
        <v>5.1032972717285148</v>
      </c>
      <c r="AN43" s="16">
        <v>5.9</v>
      </c>
      <c r="AO43" s="16">
        <v>0.56289999999999996</v>
      </c>
      <c r="AP43" s="16">
        <v>57.1</v>
      </c>
      <c r="AQ43" s="18">
        <v>30.5</v>
      </c>
      <c r="AR43" s="18">
        <f t="shared" si="5"/>
        <v>26.6</v>
      </c>
      <c r="AS43" s="18">
        <f t="shared" si="6"/>
        <v>816.70202643171808</v>
      </c>
      <c r="AT43" s="18">
        <f t="shared" si="7"/>
        <v>916.93363876651995</v>
      </c>
      <c r="AW43" s="18"/>
      <c r="AY43" s="18"/>
      <c r="AZ43" s="16"/>
      <c r="BA43" s="16"/>
      <c r="BB43" s="16"/>
      <c r="BI43" s="18"/>
      <c r="BJ43" s="18"/>
      <c r="BK43" s="18"/>
      <c r="BL43" s="18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</row>
    <row r="44" spans="1:113" x14ac:dyDescent="0.25">
      <c r="A44" s="14">
        <v>2019</v>
      </c>
      <c r="B44" s="14">
        <v>3</v>
      </c>
      <c r="C44" s="14" t="s">
        <v>20</v>
      </c>
      <c r="D44" s="14" t="str">
        <f t="shared" si="0"/>
        <v>1</v>
      </c>
      <c r="E44" s="14">
        <v>105</v>
      </c>
      <c r="F44" s="14">
        <v>85</v>
      </c>
      <c r="G44" s="14">
        <v>1</v>
      </c>
      <c r="H44" s="14" t="s">
        <v>2</v>
      </c>
      <c r="I44" s="17">
        <v>0</v>
      </c>
      <c r="J44" s="17">
        <f t="shared" si="1"/>
        <v>0</v>
      </c>
      <c r="K44" s="17">
        <v>0</v>
      </c>
      <c r="L44" s="17">
        <f t="shared" si="2"/>
        <v>0</v>
      </c>
      <c r="M44" s="17">
        <v>0</v>
      </c>
      <c r="N44" s="17">
        <f t="shared" si="3"/>
        <v>0</v>
      </c>
      <c r="O44" s="17">
        <v>7.5</v>
      </c>
      <c r="P44" s="14">
        <v>2.34</v>
      </c>
      <c r="Q44" s="14">
        <v>6.2</v>
      </c>
      <c r="R44" s="14">
        <v>6.8</v>
      </c>
      <c r="S44" s="14">
        <v>3.4</v>
      </c>
      <c r="T44" s="14">
        <v>9.1</v>
      </c>
      <c r="U44" s="14">
        <v>6.82</v>
      </c>
      <c r="V44" s="16">
        <v>5.541779156375056</v>
      </c>
      <c r="W44" s="16">
        <v>7.0609353249312781</v>
      </c>
      <c r="X44" s="16">
        <v>5.89</v>
      </c>
      <c r="Y44" s="16">
        <v>128.84666085243225</v>
      </c>
      <c r="Z44" s="16">
        <v>2408.7875127792358</v>
      </c>
      <c r="AA44" s="16">
        <v>315.7085919380188</v>
      </c>
      <c r="AB44" s="16">
        <v>28.411630392074585</v>
      </c>
      <c r="AC44" s="16">
        <f t="shared" si="4"/>
        <v>15.095422118616458</v>
      </c>
      <c r="AD44" s="16">
        <v>2.6376466751098633</v>
      </c>
      <c r="AE44" s="16">
        <v>1.93</v>
      </c>
      <c r="AF44" s="16">
        <v>0.61</v>
      </c>
      <c r="AG44" s="16">
        <v>0.9</v>
      </c>
      <c r="AH44" s="16">
        <v>4.8</v>
      </c>
      <c r="AI44" s="16">
        <v>4.2963457489013663</v>
      </c>
      <c r="AJ44" s="16">
        <v>3.68</v>
      </c>
      <c r="AK44" s="16">
        <v>1</v>
      </c>
      <c r="AL44" s="16">
        <v>5</v>
      </c>
      <c r="AM44" s="16">
        <v>5.1032972717285148</v>
      </c>
      <c r="AN44" s="16">
        <v>5.9</v>
      </c>
      <c r="AO44" s="16">
        <v>0.3226</v>
      </c>
      <c r="AP44" s="16">
        <v>52.3</v>
      </c>
      <c r="AQ44" s="18">
        <v>30.5</v>
      </c>
      <c r="AR44" s="18">
        <f t="shared" si="5"/>
        <v>21.799999999999997</v>
      </c>
      <c r="AS44" s="18">
        <f t="shared" si="6"/>
        <v>669.32722466960354</v>
      </c>
      <c r="AT44" s="18">
        <f t="shared" si="7"/>
        <v>751.47192951541854</v>
      </c>
      <c r="AW44" s="18"/>
      <c r="AY44" s="18"/>
      <c r="AZ44" s="16"/>
      <c r="BA44" s="16"/>
      <c r="BB44" s="16"/>
      <c r="BI44" s="18"/>
      <c r="BJ44" s="18"/>
      <c r="BK44" s="18"/>
      <c r="BL44" s="18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</row>
    <row r="45" spans="1:113" x14ac:dyDescent="0.25">
      <c r="A45" s="14">
        <v>2019</v>
      </c>
      <c r="B45" s="14">
        <v>3</v>
      </c>
      <c r="C45" s="14" t="s">
        <v>20</v>
      </c>
      <c r="D45" s="14" t="str">
        <f t="shared" si="0"/>
        <v>1</v>
      </c>
      <c r="E45" s="14">
        <v>107</v>
      </c>
      <c r="F45" s="14">
        <v>87</v>
      </c>
      <c r="G45" s="14">
        <v>3</v>
      </c>
      <c r="H45" s="14" t="s">
        <v>1</v>
      </c>
      <c r="I45" s="17">
        <v>100</v>
      </c>
      <c r="J45" s="17">
        <f t="shared" si="1"/>
        <v>112</v>
      </c>
      <c r="K45" s="17">
        <v>40</v>
      </c>
      <c r="L45" s="17">
        <f t="shared" si="2"/>
        <v>45</v>
      </c>
      <c r="M45" s="17">
        <v>0</v>
      </c>
      <c r="N45" s="17">
        <f t="shared" si="3"/>
        <v>0</v>
      </c>
      <c r="O45" s="17">
        <v>7.5</v>
      </c>
      <c r="P45" s="14">
        <v>2.34</v>
      </c>
      <c r="Q45" s="14">
        <v>6.2</v>
      </c>
      <c r="R45" s="14">
        <v>6.8</v>
      </c>
      <c r="S45" s="14">
        <v>3.4</v>
      </c>
      <c r="T45" s="14">
        <v>9.1</v>
      </c>
      <c r="U45" s="14">
        <v>6.82</v>
      </c>
      <c r="V45" s="16">
        <v>5.541779156375056</v>
      </c>
      <c r="W45" s="16">
        <v>7.0609353249312781</v>
      </c>
      <c r="X45" s="16">
        <v>5.89</v>
      </c>
      <c r="Y45" s="16">
        <v>128.84666085243225</v>
      </c>
      <c r="Z45" s="16">
        <v>2408.7875127792358</v>
      </c>
      <c r="AA45" s="16">
        <v>315.7085919380188</v>
      </c>
      <c r="AB45" s="16">
        <v>28.411630392074585</v>
      </c>
      <c r="AC45" s="16">
        <f t="shared" si="4"/>
        <v>15.095422118616458</v>
      </c>
      <c r="AD45" s="16">
        <v>2.6376466751098633</v>
      </c>
      <c r="AE45" s="16">
        <v>1.93</v>
      </c>
      <c r="AF45" s="16">
        <v>0.61</v>
      </c>
      <c r="AG45" s="16">
        <v>0.9</v>
      </c>
      <c r="AH45" s="16">
        <v>4.8</v>
      </c>
      <c r="AI45" s="16">
        <v>4.2963457489013663</v>
      </c>
      <c r="AJ45" s="16">
        <v>3.68</v>
      </c>
      <c r="AK45" s="16">
        <v>1</v>
      </c>
      <c r="AL45" s="16">
        <v>5</v>
      </c>
      <c r="AM45" s="16">
        <v>5.1032972717285148</v>
      </c>
      <c r="AN45" s="16">
        <v>5.9</v>
      </c>
      <c r="AO45" s="16">
        <v>0.50680000000000003</v>
      </c>
      <c r="AP45" s="16">
        <v>59.9</v>
      </c>
      <c r="AQ45" s="18">
        <v>30.5</v>
      </c>
      <c r="AR45" s="18">
        <f t="shared" si="5"/>
        <v>29.4</v>
      </c>
      <c r="AS45" s="18">
        <f t="shared" si="6"/>
        <v>902.67066079295148</v>
      </c>
      <c r="AT45" s="18">
        <f t="shared" si="7"/>
        <v>1013.4529691629955</v>
      </c>
      <c r="AW45" s="18"/>
      <c r="AY45" s="18"/>
      <c r="AZ45" s="16"/>
      <c r="BA45" s="16"/>
      <c r="BB45" s="16"/>
      <c r="BI45" s="18"/>
      <c r="BJ45" s="18"/>
      <c r="BK45" s="18"/>
      <c r="BL45" s="18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</row>
    <row r="46" spans="1:113" x14ac:dyDescent="0.25">
      <c r="A46" s="14">
        <v>2019</v>
      </c>
      <c r="B46" s="14">
        <v>3</v>
      </c>
      <c r="C46" s="14" t="s">
        <v>20</v>
      </c>
      <c r="D46" s="14" t="str">
        <f t="shared" si="0"/>
        <v>1</v>
      </c>
      <c r="E46" s="14">
        <v>108</v>
      </c>
      <c r="F46" s="14">
        <v>88</v>
      </c>
      <c r="G46" s="14">
        <v>2</v>
      </c>
      <c r="H46" s="14" t="s">
        <v>3</v>
      </c>
      <c r="I46" s="17">
        <v>100</v>
      </c>
      <c r="J46" s="17">
        <f t="shared" si="1"/>
        <v>112</v>
      </c>
      <c r="K46" s="17">
        <v>0</v>
      </c>
      <c r="L46" s="17">
        <f t="shared" si="2"/>
        <v>0</v>
      </c>
      <c r="M46" s="17">
        <v>0</v>
      </c>
      <c r="N46" s="17">
        <f t="shared" si="3"/>
        <v>0</v>
      </c>
      <c r="O46" s="17">
        <v>7.5</v>
      </c>
      <c r="P46" s="14">
        <v>2.34</v>
      </c>
      <c r="Q46" s="14">
        <v>6.2</v>
      </c>
      <c r="R46" s="14">
        <v>6.8</v>
      </c>
      <c r="S46" s="14">
        <v>3.4</v>
      </c>
      <c r="T46" s="14">
        <v>9.1</v>
      </c>
      <c r="U46" s="14">
        <v>6.82</v>
      </c>
      <c r="V46" s="16">
        <v>5.541779156375056</v>
      </c>
      <c r="W46" s="16">
        <v>7.0609353249312781</v>
      </c>
      <c r="X46" s="16">
        <v>5.89</v>
      </c>
      <c r="Y46" s="16">
        <v>128.84666085243225</v>
      </c>
      <c r="Z46" s="16">
        <v>2408.7875127792358</v>
      </c>
      <c r="AA46" s="16">
        <v>315.7085919380188</v>
      </c>
      <c r="AB46" s="16">
        <v>28.411630392074585</v>
      </c>
      <c r="AC46" s="16">
        <f t="shared" si="4"/>
        <v>15.095422118616458</v>
      </c>
      <c r="AD46" s="16">
        <v>2.6376466751098633</v>
      </c>
      <c r="AE46" s="16">
        <v>1.93</v>
      </c>
      <c r="AF46" s="16">
        <v>0.61</v>
      </c>
      <c r="AG46" s="16">
        <v>0.9</v>
      </c>
      <c r="AH46" s="16">
        <v>4.8</v>
      </c>
      <c r="AI46" s="16">
        <v>4.2963457489013663</v>
      </c>
      <c r="AJ46" s="16">
        <v>3.68</v>
      </c>
      <c r="AK46" s="16">
        <v>1</v>
      </c>
      <c r="AL46" s="16">
        <v>5</v>
      </c>
      <c r="AM46" s="16">
        <v>5.1032972717285148</v>
      </c>
      <c r="AN46" s="16">
        <v>5.9</v>
      </c>
      <c r="AO46" s="16">
        <v>0.3417</v>
      </c>
      <c r="AP46" s="16">
        <v>44.5</v>
      </c>
      <c r="AQ46" s="18">
        <v>30.5</v>
      </c>
      <c r="AR46" s="18">
        <f t="shared" si="5"/>
        <v>14</v>
      </c>
      <c r="AS46" s="18">
        <f t="shared" si="6"/>
        <v>429.84317180616745</v>
      </c>
      <c r="AT46" s="18">
        <f t="shared" si="7"/>
        <v>482.59665198237889</v>
      </c>
      <c r="AW46" s="18"/>
      <c r="AY46" s="18"/>
      <c r="AZ46" s="16"/>
      <c r="BA46" s="16"/>
      <c r="BB46" s="16"/>
      <c r="BI46" s="18"/>
      <c r="BJ46" s="18"/>
      <c r="BK46" s="18"/>
      <c r="BL46" s="18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</row>
    <row r="47" spans="1:113" x14ac:dyDescent="0.25">
      <c r="A47" s="14">
        <v>2019</v>
      </c>
      <c r="B47" s="14">
        <v>3</v>
      </c>
      <c r="C47" s="14" t="s">
        <v>20</v>
      </c>
      <c r="D47" s="14" t="str">
        <f t="shared" si="0"/>
        <v>2</v>
      </c>
      <c r="E47" s="14">
        <v>201</v>
      </c>
      <c r="F47" s="14">
        <v>91</v>
      </c>
      <c r="G47" s="14">
        <v>3</v>
      </c>
      <c r="H47" s="14" t="s">
        <v>1</v>
      </c>
      <c r="I47" s="17">
        <v>100</v>
      </c>
      <c r="J47" s="17">
        <f t="shared" si="1"/>
        <v>112</v>
      </c>
      <c r="K47" s="17">
        <v>40</v>
      </c>
      <c r="L47" s="17">
        <f t="shared" si="2"/>
        <v>45</v>
      </c>
      <c r="M47" s="17">
        <v>0</v>
      </c>
      <c r="N47" s="17">
        <f t="shared" si="3"/>
        <v>0</v>
      </c>
      <c r="O47" s="17">
        <v>7.5</v>
      </c>
      <c r="P47" s="14">
        <v>3.12</v>
      </c>
      <c r="Q47" s="14">
        <v>6.1</v>
      </c>
      <c r="R47" s="14">
        <v>6.8</v>
      </c>
      <c r="S47" s="14">
        <v>3.5</v>
      </c>
      <c r="T47" s="14">
        <v>7.1499999999999995</v>
      </c>
      <c r="U47" s="14">
        <v>6.1</v>
      </c>
      <c r="V47" s="16">
        <v>5.541779156375056</v>
      </c>
      <c r="W47" s="16">
        <v>9.6608705979980272</v>
      </c>
      <c r="X47" s="16">
        <v>4.76</v>
      </c>
      <c r="Y47" s="16">
        <v>136.30084633827209</v>
      </c>
      <c r="Z47" s="16">
        <v>2508.8422918319702</v>
      </c>
      <c r="AA47" s="16">
        <v>324.61629152297974</v>
      </c>
      <c r="AB47" s="16">
        <v>19.788411855697632</v>
      </c>
      <c r="AC47" s="16">
        <f t="shared" si="4"/>
        <v>15.650582572257624</v>
      </c>
      <c r="AD47" s="16">
        <v>2.9297580718994141</v>
      </c>
      <c r="AE47" s="16">
        <v>6.63</v>
      </c>
      <c r="AF47" s="16">
        <v>0.42</v>
      </c>
      <c r="AG47" s="16">
        <v>1.2</v>
      </c>
      <c r="AH47" s="16">
        <v>4.8</v>
      </c>
      <c r="AI47" s="16">
        <v>4.6516390228271476</v>
      </c>
      <c r="AJ47" s="16">
        <v>6.12</v>
      </c>
      <c r="AK47" s="16">
        <v>1.4</v>
      </c>
      <c r="AL47" s="16">
        <v>5.3</v>
      </c>
      <c r="AM47" s="16">
        <v>4.073235549926757</v>
      </c>
      <c r="AN47" s="16">
        <v>6.32</v>
      </c>
      <c r="AO47" s="16">
        <v>0.49590000000000001</v>
      </c>
      <c r="AP47" s="16">
        <v>65.8</v>
      </c>
      <c r="AQ47" s="18">
        <v>30.5</v>
      </c>
      <c r="AR47" s="18">
        <f t="shared" si="5"/>
        <v>35.299999999999997</v>
      </c>
      <c r="AS47" s="18">
        <f t="shared" si="6"/>
        <v>1083.8188546255508</v>
      </c>
      <c r="AT47" s="18">
        <f t="shared" si="7"/>
        <v>1216.8329867841412</v>
      </c>
      <c r="AW47" s="18"/>
      <c r="AY47" s="18"/>
      <c r="AZ47" s="16"/>
      <c r="BA47" s="16"/>
      <c r="BB47" s="16"/>
      <c r="BI47" s="18"/>
      <c r="BJ47" s="18"/>
      <c r="BK47" s="18"/>
      <c r="BL47" s="18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</row>
    <row r="48" spans="1:113" x14ac:dyDescent="0.25">
      <c r="A48" s="14">
        <v>2019</v>
      </c>
      <c r="B48" s="14">
        <v>3</v>
      </c>
      <c r="C48" s="14" t="s">
        <v>20</v>
      </c>
      <c r="D48" s="14" t="str">
        <f t="shared" si="0"/>
        <v>2</v>
      </c>
      <c r="E48" s="14">
        <v>202</v>
      </c>
      <c r="F48" s="14">
        <v>92</v>
      </c>
      <c r="G48" s="14">
        <v>5</v>
      </c>
      <c r="H48" s="14" t="s">
        <v>1</v>
      </c>
      <c r="I48" s="17">
        <v>100</v>
      </c>
      <c r="J48" s="17">
        <f t="shared" si="1"/>
        <v>112</v>
      </c>
      <c r="K48" s="17">
        <v>120</v>
      </c>
      <c r="L48" s="17">
        <f t="shared" si="2"/>
        <v>135</v>
      </c>
      <c r="M48" s="17">
        <v>0</v>
      </c>
      <c r="N48" s="17">
        <f t="shared" si="3"/>
        <v>0</v>
      </c>
      <c r="O48" s="17">
        <v>7.5</v>
      </c>
      <c r="P48" s="14">
        <v>3.12</v>
      </c>
      <c r="Q48" s="14">
        <v>6.1</v>
      </c>
      <c r="R48" s="14">
        <v>6.8</v>
      </c>
      <c r="S48" s="14">
        <v>3.5</v>
      </c>
      <c r="T48" s="14">
        <v>7.1499999999999995</v>
      </c>
      <c r="U48" s="14">
        <v>6.1</v>
      </c>
      <c r="V48" s="16">
        <v>5.541779156375056</v>
      </c>
      <c r="W48" s="16">
        <v>9.6608705979980272</v>
      </c>
      <c r="X48" s="16">
        <v>4.76</v>
      </c>
      <c r="Y48" s="16">
        <v>136.30084633827209</v>
      </c>
      <c r="Z48" s="16">
        <v>2508.8422918319702</v>
      </c>
      <c r="AA48" s="16">
        <v>324.61629152297974</v>
      </c>
      <c r="AB48" s="16">
        <v>19.788411855697632</v>
      </c>
      <c r="AC48" s="16">
        <f t="shared" si="4"/>
        <v>15.650582572257624</v>
      </c>
      <c r="AD48" s="16">
        <v>2.9297580718994141</v>
      </c>
      <c r="AE48" s="16">
        <v>6.63</v>
      </c>
      <c r="AF48" s="16">
        <v>0.42</v>
      </c>
      <c r="AG48" s="16">
        <v>1.2</v>
      </c>
      <c r="AH48" s="16">
        <v>4.8</v>
      </c>
      <c r="AI48" s="16">
        <v>4.6516390228271476</v>
      </c>
      <c r="AJ48" s="16">
        <v>6.12</v>
      </c>
      <c r="AK48" s="16">
        <v>1.4</v>
      </c>
      <c r="AL48" s="16">
        <v>5.3</v>
      </c>
      <c r="AM48" s="16">
        <v>4.073235549926757</v>
      </c>
      <c r="AN48" s="16">
        <v>6.32</v>
      </c>
      <c r="AO48" s="16">
        <v>0.61780000000000002</v>
      </c>
      <c r="AP48" s="16">
        <v>72.7</v>
      </c>
      <c r="AQ48" s="18">
        <v>30.5</v>
      </c>
      <c r="AR48" s="18">
        <f t="shared" si="5"/>
        <v>42.2</v>
      </c>
      <c r="AS48" s="18">
        <f t="shared" si="6"/>
        <v>1295.6701321585906</v>
      </c>
      <c r="AT48" s="18">
        <f t="shared" si="7"/>
        <v>1454.6841938325995</v>
      </c>
      <c r="AW48" s="18"/>
      <c r="AY48" s="18"/>
      <c r="AZ48" s="16"/>
      <c r="BA48" s="16"/>
      <c r="BB48" s="16"/>
      <c r="BI48" s="18"/>
      <c r="BJ48" s="18"/>
      <c r="BK48" s="18"/>
      <c r="BL48" s="18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</row>
    <row r="49" spans="1:113" x14ac:dyDescent="0.25">
      <c r="A49" s="14">
        <v>2019</v>
      </c>
      <c r="B49" s="14">
        <v>3</v>
      </c>
      <c r="C49" s="14" t="s">
        <v>20</v>
      </c>
      <c r="D49" s="14" t="str">
        <f t="shared" si="0"/>
        <v>2</v>
      </c>
      <c r="E49" s="14">
        <v>205</v>
      </c>
      <c r="F49" s="14">
        <v>95</v>
      </c>
      <c r="G49" s="14">
        <v>4</v>
      </c>
      <c r="H49" s="14" t="s">
        <v>1</v>
      </c>
      <c r="I49" s="17">
        <v>100</v>
      </c>
      <c r="J49" s="17">
        <f t="shared" si="1"/>
        <v>112</v>
      </c>
      <c r="K49" s="17">
        <v>80</v>
      </c>
      <c r="L49" s="17">
        <f t="shared" si="2"/>
        <v>90</v>
      </c>
      <c r="M49" s="17">
        <v>0</v>
      </c>
      <c r="N49" s="17">
        <f t="shared" si="3"/>
        <v>0</v>
      </c>
      <c r="O49" s="17">
        <v>7.5</v>
      </c>
      <c r="P49" s="14">
        <v>3.12</v>
      </c>
      <c r="Q49" s="14">
        <v>6.1</v>
      </c>
      <c r="R49" s="14">
        <v>6.8</v>
      </c>
      <c r="S49" s="14">
        <v>3.5</v>
      </c>
      <c r="T49" s="14">
        <v>7.1499999999999995</v>
      </c>
      <c r="U49" s="14">
        <v>6.1</v>
      </c>
      <c r="V49" s="16">
        <v>5.541779156375056</v>
      </c>
      <c r="W49" s="16">
        <v>9.6608705979980272</v>
      </c>
      <c r="X49" s="16">
        <v>4.76</v>
      </c>
      <c r="Y49" s="16">
        <v>136.30084633827209</v>
      </c>
      <c r="Z49" s="16">
        <v>2508.8422918319702</v>
      </c>
      <c r="AA49" s="16">
        <v>324.61629152297974</v>
      </c>
      <c r="AB49" s="16">
        <v>19.788411855697632</v>
      </c>
      <c r="AC49" s="16">
        <f t="shared" si="4"/>
        <v>15.650582572257624</v>
      </c>
      <c r="AD49" s="16">
        <v>2.9297580718994141</v>
      </c>
      <c r="AE49" s="16">
        <v>6.63</v>
      </c>
      <c r="AF49" s="16">
        <v>0.42</v>
      </c>
      <c r="AG49" s="16">
        <v>1.2</v>
      </c>
      <c r="AH49" s="16">
        <v>4.8</v>
      </c>
      <c r="AI49" s="16">
        <v>4.6516390228271476</v>
      </c>
      <c r="AJ49" s="16">
        <v>6.12</v>
      </c>
      <c r="AK49" s="16">
        <v>1.4</v>
      </c>
      <c r="AL49" s="16">
        <v>5.3</v>
      </c>
      <c r="AM49" s="16">
        <v>4.073235549926757</v>
      </c>
      <c r="AN49" s="16">
        <v>6.32</v>
      </c>
      <c r="AO49" s="16">
        <v>0.49930000000000002</v>
      </c>
      <c r="AP49" s="16">
        <v>59.1</v>
      </c>
      <c r="AQ49" s="18">
        <v>30.5</v>
      </c>
      <c r="AR49" s="18">
        <f t="shared" si="5"/>
        <v>28.6</v>
      </c>
      <c r="AS49" s="18">
        <f t="shared" si="6"/>
        <v>878.10819383259923</v>
      </c>
      <c r="AT49" s="18">
        <f t="shared" si="7"/>
        <v>985.87601762114548</v>
      </c>
      <c r="AW49" s="18"/>
      <c r="AY49" s="18"/>
      <c r="AZ49" s="16"/>
      <c r="BA49" s="16"/>
      <c r="BB49" s="16"/>
      <c r="BI49" s="18"/>
      <c r="BJ49" s="18"/>
      <c r="BK49" s="18"/>
      <c r="BL49" s="18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</row>
    <row r="50" spans="1:113" x14ac:dyDescent="0.25">
      <c r="A50" s="14">
        <v>2019</v>
      </c>
      <c r="B50" s="14">
        <v>3</v>
      </c>
      <c r="C50" s="14" t="s">
        <v>20</v>
      </c>
      <c r="D50" s="14" t="str">
        <f t="shared" si="0"/>
        <v>2</v>
      </c>
      <c r="E50" s="14">
        <v>207</v>
      </c>
      <c r="F50" s="14">
        <v>97</v>
      </c>
      <c r="G50" s="14">
        <v>2</v>
      </c>
      <c r="H50" s="14" t="s">
        <v>3</v>
      </c>
      <c r="I50" s="17">
        <v>100</v>
      </c>
      <c r="J50" s="17">
        <f t="shared" si="1"/>
        <v>112</v>
      </c>
      <c r="K50" s="17">
        <v>0</v>
      </c>
      <c r="L50" s="17">
        <f t="shared" si="2"/>
        <v>0</v>
      </c>
      <c r="M50" s="17">
        <v>0</v>
      </c>
      <c r="N50" s="17">
        <f t="shared" si="3"/>
        <v>0</v>
      </c>
      <c r="O50" s="17">
        <v>7.5</v>
      </c>
      <c r="P50" s="14">
        <v>3.12</v>
      </c>
      <c r="Q50" s="14">
        <v>6.1</v>
      </c>
      <c r="R50" s="14">
        <v>6.8</v>
      </c>
      <c r="S50" s="14">
        <v>3.5</v>
      </c>
      <c r="T50" s="14">
        <v>7.1499999999999995</v>
      </c>
      <c r="U50" s="14">
        <v>6.1</v>
      </c>
      <c r="V50" s="16">
        <v>5.541779156375056</v>
      </c>
      <c r="W50" s="16">
        <v>9.6608705979980272</v>
      </c>
      <c r="X50" s="16">
        <v>4.76</v>
      </c>
      <c r="Y50" s="16">
        <v>136.30084633827209</v>
      </c>
      <c r="Z50" s="16">
        <v>2508.8422918319702</v>
      </c>
      <c r="AA50" s="16">
        <v>324.61629152297974</v>
      </c>
      <c r="AB50" s="16">
        <v>19.788411855697632</v>
      </c>
      <c r="AC50" s="16">
        <f t="shared" si="4"/>
        <v>15.650582572257624</v>
      </c>
      <c r="AD50" s="16">
        <v>2.9297580718994141</v>
      </c>
      <c r="AE50" s="16">
        <v>6.63</v>
      </c>
      <c r="AF50" s="16">
        <v>0.42</v>
      </c>
      <c r="AG50" s="16">
        <v>1.2</v>
      </c>
      <c r="AH50" s="16">
        <v>4.8</v>
      </c>
      <c r="AI50" s="16">
        <v>4.6516390228271476</v>
      </c>
      <c r="AJ50" s="16">
        <v>6.12</v>
      </c>
      <c r="AK50" s="16">
        <v>1.4</v>
      </c>
      <c r="AL50" s="16">
        <v>5.3</v>
      </c>
      <c r="AM50" s="16">
        <v>4.073235549926757</v>
      </c>
      <c r="AN50" s="16">
        <v>6.32</v>
      </c>
      <c r="AO50" s="16">
        <v>0.4577</v>
      </c>
      <c r="AP50" s="16">
        <v>53</v>
      </c>
      <c r="AQ50" s="18">
        <v>30.5</v>
      </c>
      <c r="AR50" s="18">
        <f t="shared" si="5"/>
        <v>22.5</v>
      </c>
      <c r="AS50" s="18">
        <f t="shared" si="6"/>
        <v>690.81938325991189</v>
      </c>
      <c r="AT50" s="18">
        <f t="shared" si="7"/>
        <v>775.60176211453745</v>
      </c>
      <c r="AW50" s="18"/>
      <c r="AY50" s="18"/>
      <c r="AZ50" s="16"/>
      <c r="BA50" s="16"/>
      <c r="BB50" s="16"/>
      <c r="BI50" s="18"/>
      <c r="BJ50" s="18"/>
      <c r="BK50" s="18"/>
      <c r="BL50" s="18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</row>
    <row r="51" spans="1:113" x14ac:dyDescent="0.25">
      <c r="A51" s="14">
        <v>2019</v>
      </c>
      <c r="B51" s="14">
        <v>3</v>
      </c>
      <c r="C51" s="14" t="s">
        <v>20</v>
      </c>
      <c r="D51" s="14" t="str">
        <f t="shared" si="0"/>
        <v>2</v>
      </c>
      <c r="E51" s="14">
        <v>210</v>
      </c>
      <c r="F51" s="14">
        <v>100</v>
      </c>
      <c r="G51" s="14">
        <v>1</v>
      </c>
      <c r="H51" s="14" t="s">
        <v>2</v>
      </c>
      <c r="I51" s="17">
        <v>0</v>
      </c>
      <c r="J51" s="17">
        <f t="shared" si="1"/>
        <v>0</v>
      </c>
      <c r="K51" s="17">
        <v>0</v>
      </c>
      <c r="L51" s="17">
        <f t="shared" si="2"/>
        <v>0</v>
      </c>
      <c r="M51" s="17">
        <v>0</v>
      </c>
      <c r="N51" s="17">
        <f t="shared" si="3"/>
        <v>0</v>
      </c>
      <c r="O51" s="17">
        <v>7.5</v>
      </c>
      <c r="P51" s="14">
        <v>3.12</v>
      </c>
      <c r="Q51" s="14">
        <v>6.1</v>
      </c>
      <c r="R51" s="14">
        <v>6.8</v>
      </c>
      <c r="S51" s="14">
        <v>3.5</v>
      </c>
      <c r="T51" s="14">
        <v>7.1499999999999995</v>
      </c>
      <c r="U51" s="14">
        <v>6.1</v>
      </c>
      <c r="V51" s="16">
        <v>5.541779156375056</v>
      </c>
      <c r="W51" s="16">
        <v>9.6608705979980272</v>
      </c>
      <c r="X51" s="16">
        <v>4.76</v>
      </c>
      <c r="Y51" s="16">
        <v>136.30084633827209</v>
      </c>
      <c r="Z51" s="16">
        <v>2508.8422918319702</v>
      </c>
      <c r="AA51" s="16">
        <v>324.61629152297974</v>
      </c>
      <c r="AB51" s="16">
        <v>19.788411855697632</v>
      </c>
      <c r="AC51" s="16">
        <f t="shared" si="4"/>
        <v>15.650582572257624</v>
      </c>
      <c r="AD51" s="16">
        <v>2.9297580718994141</v>
      </c>
      <c r="AE51" s="16">
        <v>6.63</v>
      </c>
      <c r="AF51" s="16">
        <v>0.42</v>
      </c>
      <c r="AG51" s="16">
        <v>1.2</v>
      </c>
      <c r="AH51" s="16">
        <v>4.8</v>
      </c>
      <c r="AI51" s="16">
        <v>4.6516390228271502</v>
      </c>
      <c r="AJ51" s="16">
        <v>6.12</v>
      </c>
      <c r="AK51" s="16">
        <v>1.4</v>
      </c>
      <c r="AL51" s="16">
        <v>5.3</v>
      </c>
      <c r="AM51" s="16">
        <v>4.0732355499267596</v>
      </c>
      <c r="AN51" s="16">
        <v>6.32</v>
      </c>
      <c r="AO51" s="16">
        <v>0.31430000000000002</v>
      </c>
      <c r="AP51" s="16">
        <v>52.7</v>
      </c>
      <c r="AQ51" s="18">
        <v>30.5</v>
      </c>
      <c r="AR51" s="18">
        <f t="shared" si="5"/>
        <v>22.200000000000003</v>
      </c>
      <c r="AS51" s="18">
        <f t="shared" si="6"/>
        <v>681.60845814977984</v>
      </c>
      <c r="AT51" s="18">
        <f t="shared" si="7"/>
        <v>765.26040528634371</v>
      </c>
      <c r="AW51" s="18"/>
      <c r="AY51" s="18"/>
      <c r="AZ51" s="16"/>
      <c r="BA51" s="16"/>
      <c r="BB51" s="16"/>
      <c r="BI51" s="18"/>
      <c r="BJ51" s="18"/>
      <c r="BK51" s="18"/>
      <c r="BL51" s="18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</row>
    <row r="52" spans="1:113" x14ac:dyDescent="0.25">
      <c r="A52" s="14">
        <v>2019</v>
      </c>
      <c r="B52" s="14">
        <v>3</v>
      </c>
      <c r="C52" s="14" t="s">
        <v>20</v>
      </c>
      <c r="D52" s="14" t="str">
        <f t="shared" si="0"/>
        <v>3</v>
      </c>
      <c r="E52" s="14">
        <v>301</v>
      </c>
      <c r="F52" s="14">
        <v>101</v>
      </c>
      <c r="G52" s="14">
        <v>2</v>
      </c>
      <c r="H52" s="14" t="s">
        <v>3</v>
      </c>
      <c r="I52" s="17">
        <v>100</v>
      </c>
      <c r="J52" s="17">
        <f t="shared" si="1"/>
        <v>112</v>
      </c>
      <c r="K52" s="17">
        <v>0</v>
      </c>
      <c r="L52" s="17">
        <f t="shared" si="2"/>
        <v>0</v>
      </c>
      <c r="M52" s="17">
        <v>0</v>
      </c>
      <c r="N52" s="17">
        <f t="shared" si="3"/>
        <v>0</v>
      </c>
      <c r="O52" s="17">
        <v>7.5</v>
      </c>
      <c r="P52" s="14">
        <v>2.73</v>
      </c>
      <c r="Q52" s="14">
        <v>6.1</v>
      </c>
      <c r="R52" s="14">
        <v>6.9</v>
      </c>
      <c r="S52" s="14">
        <v>3.6</v>
      </c>
      <c r="T52" s="14">
        <v>15.1</v>
      </c>
      <c r="U52" s="14">
        <v>13.3</v>
      </c>
      <c r="V52" s="16">
        <v>10.865940988377661</v>
      </c>
      <c r="W52" s="16">
        <v>16.094043773663195</v>
      </c>
      <c r="X52" s="16">
        <v>9.7199999999999989</v>
      </c>
      <c r="Y52" s="16">
        <v>119.33801293373108</v>
      </c>
      <c r="Z52" s="16">
        <v>2347.1908330917358</v>
      </c>
      <c r="AA52" s="16">
        <v>286.65438890457153</v>
      </c>
      <c r="AB52" s="16">
        <v>14.043658971786499</v>
      </c>
      <c r="AC52" s="16">
        <f t="shared" si="4"/>
        <v>14.461521243516593</v>
      </c>
      <c r="AD52" s="16">
        <v>2.486729621887207</v>
      </c>
      <c r="AE52" s="16">
        <v>3.75</v>
      </c>
      <c r="AF52" s="16">
        <v>0.35</v>
      </c>
      <c r="AG52" s="16">
        <v>1.8</v>
      </c>
      <c r="AH52" s="16">
        <v>4.4000000000000004</v>
      </c>
      <c r="AI52" s="16">
        <v>3.2308664703369132</v>
      </c>
      <c r="AJ52" s="16">
        <v>3.98</v>
      </c>
      <c r="AK52" s="16">
        <v>1.4</v>
      </c>
      <c r="AL52" s="16">
        <v>4.5999999999999996</v>
      </c>
      <c r="AM52" s="16">
        <v>3.4460745239257804</v>
      </c>
      <c r="AN52" s="16">
        <v>5.34</v>
      </c>
      <c r="AO52" s="16">
        <v>0.43940000000000001</v>
      </c>
      <c r="AP52" s="16">
        <v>59.7</v>
      </c>
      <c r="AQ52" s="18">
        <v>30.5</v>
      </c>
      <c r="AR52" s="18">
        <f t="shared" si="5"/>
        <v>29.200000000000003</v>
      </c>
      <c r="AS52" s="18">
        <f t="shared" si="6"/>
        <v>896.53004405286356</v>
      </c>
      <c r="AT52" s="18">
        <f t="shared" si="7"/>
        <v>1006.5587312775332</v>
      </c>
      <c r="AW52" s="18"/>
      <c r="AY52" s="18"/>
      <c r="AZ52" s="16"/>
      <c r="BA52" s="16"/>
      <c r="BB52" s="16"/>
      <c r="BI52" s="18"/>
      <c r="BJ52" s="18"/>
      <c r="BK52" s="18"/>
      <c r="BL52" s="18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</row>
    <row r="53" spans="1:113" x14ac:dyDescent="0.25">
      <c r="A53" s="14">
        <v>2019</v>
      </c>
      <c r="B53" s="14">
        <v>3</v>
      </c>
      <c r="C53" s="14" t="s">
        <v>20</v>
      </c>
      <c r="D53" s="14" t="str">
        <f t="shared" si="0"/>
        <v>3</v>
      </c>
      <c r="E53" s="14">
        <v>302</v>
      </c>
      <c r="F53" s="14">
        <v>102</v>
      </c>
      <c r="G53" s="14">
        <v>1</v>
      </c>
      <c r="H53" s="14" t="s">
        <v>2</v>
      </c>
      <c r="I53" s="17">
        <v>0</v>
      </c>
      <c r="J53" s="17">
        <f t="shared" si="1"/>
        <v>0</v>
      </c>
      <c r="K53" s="17">
        <v>0</v>
      </c>
      <c r="L53" s="17">
        <f t="shared" si="2"/>
        <v>0</v>
      </c>
      <c r="M53" s="17">
        <v>0</v>
      </c>
      <c r="N53" s="17">
        <f t="shared" si="3"/>
        <v>0</v>
      </c>
      <c r="O53" s="17">
        <v>7.5</v>
      </c>
      <c r="P53" s="14">
        <v>2.73</v>
      </c>
      <c r="Q53" s="14">
        <v>6.1</v>
      </c>
      <c r="R53" s="14">
        <v>6.9</v>
      </c>
      <c r="S53" s="14">
        <v>3.6</v>
      </c>
      <c r="T53" s="14">
        <v>15.1</v>
      </c>
      <c r="U53" s="14">
        <v>13.3</v>
      </c>
      <c r="V53" s="16">
        <v>10.865940988377661</v>
      </c>
      <c r="W53" s="16">
        <v>16.094043773663195</v>
      </c>
      <c r="X53" s="16">
        <v>9.7199999999999989</v>
      </c>
      <c r="Y53" s="16">
        <v>119.33801293373108</v>
      </c>
      <c r="Z53" s="16">
        <v>2347.1908330917358</v>
      </c>
      <c r="AA53" s="16">
        <v>286.65438890457153</v>
      </c>
      <c r="AB53" s="16">
        <v>14.043658971786499</v>
      </c>
      <c r="AC53" s="16">
        <f t="shared" si="4"/>
        <v>14.461521243516593</v>
      </c>
      <c r="AD53" s="16">
        <v>2.486729621887207</v>
      </c>
      <c r="AE53" s="16">
        <v>3.75</v>
      </c>
      <c r="AF53" s="16">
        <v>0.35</v>
      </c>
      <c r="AG53" s="16">
        <v>1.8</v>
      </c>
      <c r="AH53" s="16">
        <v>4.4000000000000004</v>
      </c>
      <c r="AI53" s="16">
        <v>3.2308664703369132</v>
      </c>
      <c r="AJ53" s="16">
        <v>3.98</v>
      </c>
      <c r="AK53" s="16">
        <v>1.4</v>
      </c>
      <c r="AL53" s="16">
        <v>4.5999999999999996</v>
      </c>
      <c r="AM53" s="16">
        <v>3.4460745239257804</v>
      </c>
      <c r="AN53" s="16">
        <v>5.34</v>
      </c>
      <c r="AO53" s="16">
        <v>0.3619</v>
      </c>
      <c r="AP53" s="16">
        <v>57.3</v>
      </c>
      <c r="AQ53" s="18">
        <v>30.5</v>
      </c>
      <c r="AR53" s="18">
        <f t="shared" si="5"/>
        <v>26.799999999999997</v>
      </c>
      <c r="AS53" s="18">
        <f t="shared" si="6"/>
        <v>822.84264317180612</v>
      </c>
      <c r="AT53" s="18">
        <f t="shared" si="7"/>
        <v>923.82787665198225</v>
      </c>
      <c r="AW53" s="18"/>
      <c r="AY53" s="18"/>
      <c r="AZ53" s="16"/>
      <c r="BA53" s="16"/>
      <c r="BB53" s="16"/>
      <c r="BI53" s="18"/>
      <c r="BJ53" s="18"/>
      <c r="BK53" s="18"/>
      <c r="BL53" s="18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</row>
    <row r="54" spans="1:113" x14ac:dyDescent="0.25">
      <c r="A54" s="14">
        <v>2019</v>
      </c>
      <c r="B54" s="14">
        <v>3</v>
      </c>
      <c r="C54" s="14" t="s">
        <v>20</v>
      </c>
      <c r="D54" s="14" t="str">
        <f t="shared" si="0"/>
        <v>3</v>
      </c>
      <c r="E54" s="14">
        <v>304</v>
      </c>
      <c r="F54" s="14">
        <v>104</v>
      </c>
      <c r="G54" s="14">
        <v>3</v>
      </c>
      <c r="H54" s="14" t="s">
        <v>1</v>
      </c>
      <c r="I54" s="17">
        <v>100</v>
      </c>
      <c r="J54" s="17">
        <f t="shared" si="1"/>
        <v>112</v>
      </c>
      <c r="K54" s="17">
        <v>40</v>
      </c>
      <c r="L54" s="17">
        <f t="shared" si="2"/>
        <v>45</v>
      </c>
      <c r="M54" s="17">
        <v>0</v>
      </c>
      <c r="N54" s="17">
        <f t="shared" si="3"/>
        <v>0</v>
      </c>
      <c r="O54" s="17">
        <v>7.5</v>
      </c>
      <c r="P54" s="14">
        <v>2.73</v>
      </c>
      <c r="Q54" s="14">
        <v>6.1</v>
      </c>
      <c r="R54" s="14">
        <v>6.9</v>
      </c>
      <c r="S54" s="14">
        <v>3.6</v>
      </c>
      <c r="T54" s="14">
        <v>15.1</v>
      </c>
      <c r="U54" s="14">
        <v>13.3</v>
      </c>
      <c r="V54" s="16">
        <v>10.865940988377661</v>
      </c>
      <c r="W54" s="16">
        <v>16.094043773663195</v>
      </c>
      <c r="X54" s="16">
        <v>9.7199999999999989</v>
      </c>
      <c r="Y54" s="16">
        <v>119.33801293373108</v>
      </c>
      <c r="Z54" s="16">
        <v>2347.1908330917358</v>
      </c>
      <c r="AA54" s="16">
        <v>286.65438890457153</v>
      </c>
      <c r="AB54" s="16">
        <v>14.043658971786499</v>
      </c>
      <c r="AC54" s="16">
        <f t="shared" si="4"/>
        <v>14.461521243516593</v>
      </c>
      <c r="AD54" s="16">
        <v>2.486729621887207</v>
      </c>
      <c r="AE54" s="16">
        <v>3.75</v>
      </c>
      <c r="AF54" s="16">
        <v>0.35</v>
      </c>
      <c r="AG54" s="16">
        <v>1.8</v>
      </c>
      <c r="AH54" s="16">
        <v>4.4000000000000004</v>
      </c>
      <c r="AI54" s="16">
        <v>3.2308664703369132</v>
      </c>
      <c r="AJ54" s="16">
        <v>3.98</v>
      </c>
      <c r="AK54" s="16">
        <v>1.4</v>
      </c>
      <c r="AL54" s="16">
        <v>4.5999999999999996</v>
      </c>
      <c r="AM54" s="16">
        <v>3.4460745239257804</v>
      </c>
      <c r="AN54" s="16">
        <v>5.34</v>
      </c>
      <c r="AO54" s="16">
        <v>0.47320000000000001</v>
      </c>
      <c r="AP54" s="16">
        <v>62</v>
      </c>
      <c r="AQ54" s="18">
        <v>30.5</v>
      </c>
      <c r="AR54" s="18">
        <f t="shared" si="5"/>
        <v>31.5</v>
      </c>
      <c r="AS54" s="18">
        <f t="shared" si="6"/>
        <v>967.14713656387676</v>
      </c>
      <c r="AT54" s="18">
        <f t="shared" si="7"/>
        <v>1085.8424669603526</v>
      </c>
      <c r="AW54" s="18"/>
      <c r="AY54" s="18"/>
      <c r="AZ54" s="16"/>
      <c r="BA54" s="16"/>
      <c r="BB54" s="16"/>
      <c r="BI54" s="18"/>
      <c r="BJ54" s="18"/>
      <c r="BK54" s="18"/>
      <c r="BL54" s="18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</row>
    <row r="55" spans="1:113" x14ac:dyDescent="0.25">
      <c r="A55" s="14">
        <v>2019</v>
      </c>
      <c r="B55" s="14">
        <v>3</v>
      </c>
      <c r="C55" s="14" t="s">
        <v>20</v>
      </c>
      <c r="D55" s="14" t="str">
        <f t="shared" si="0"/>
        <v>3</v>
      </c>
      <c r="E55" s="14">
        <v>305</v>
      </c>
      <c r="F55" s="14">
        <v>105</v>
      </c>
      <c r="G55" s="14">
        <v>5</v>
      </c>
      <c r="H55" s="14" t="s">
        <v>1</v>
      </c>
      <c r="I55" s="17">
        <v>100</v>
      </c>
      <c r="J55" s="17">
        <f t="shared" si="1"/>
        <v>112</v>
      </c>
      <c r="K55" s="17">
        <v>120</v>
      </c>
      <c r="L55" s="17">
        <f t="shared" si="2"/>
        <v>135</v>
      </c>
      <c r="M55" s="17">
        <v>0</v>
      </c>
      <c r="N55" s="17">
        <f t="shared" si="3"/>
        <v>0</v>
      </c>
      <c r="O55" s="17">
        <v>7.5</v>
      </c>
      <c r="P55" s="14">
        <v>2.73</v>
      </c>
      <c r="Q55" s="14">
        <v>6.1</v>
      </c>
      <c r="R55" s="14">
        <v>6.9</v>
      </c>
      <c r="S55" s="14">
        <v>3.6</v>
      </c>
      <c r="T55" s="14">
        <v>15.1</v>
      </c>
      <c r="U55" s="14">
        <v>13.3</v>
      </c>
      <c r="V55" s="16">
        <v>10.865940988377661</v>
      </c>
      <c r="W55" s="16">
        <v>16.094043773663195</v>
      </c>
      <c r="X55" s="16">
        <v>9.7199999999999989</v>
      </c>
      <c r="Y55" s="16">
        <v>119.33801293373108</v>
      </c>
      <c r="Z55" s="16">
        <v>2347.1908330917358</v>
      </c>
      <c r="AA55" s="16">
        <v>286.65438890457153</v>
      </c>
      <c r="AB55" s="16">
        <v>14.043658971786499</v>
      </c>
      <c r="AC55" s="16">
        <f t="shared" si="4"/>
        <v>14.461521243516593</v>
      </c>
      <c r="AD55" s="16">
        <v>2.486729621887207</v>
      </c>
      <c r="AE55" s="16">
        <v>3.75</v>
      </c>
      <c r="AF55" s="16">
        <v>0.35</v>
      </c>
      <c r="AG55" s="16">
        <v>1.8</v>
      </c>
      <c r="AH55" s="16">
        <v>4.4000000000000004</v>
      </c>
      <c r="AI55" s="16">
        <v>3.2308664703369132</v>
      </c>
      <c r="AJ55" s="16">
        <v>3.98</v>
      </c>
      <c r="AK55" s="16">
        <v>1.4</v>
      </c>
      <c r="AL55" s="16">
        <v>4.5999999999999996</v>
      </c>
      <c r="AM55" s="16">
        <v>3.4460745239257804</v>
      </c>
      <c r="AN55" s="16">
        <v>5.34</v>
      </c>
      <c r="AO55" s="16">
        <v>0.50080000000000002</v>
      </c>
      <c r="AP55" s="16">
        <v>77.7</v>
      </c>
      <c r="AQ55" s="18">
        <v>30.5</v>
      </c>
      <c r="AR55" s="18">
        <f t="shared" si="5"/>
        <v>47.2</v>
      </c>
      <c r="AS55" s="18">
        <f t="shared" si="6"/>
        <v>1449.1855506607933</v>
      </c>
      <c r="AT55" s="18">
        <f t="shared" si="7"/>
        <v>1627.0401409691635</v>
      </c>
      <c r="AW55" s="18"/>
      <c r="AY55" s="18"/>
      <c r="AZ55" s="16"/>
      <c r="BA55" s="16"/>
      <c r="BB55" s="16"/>
      <c r="BI55" s="18"/>
      <c r="BJ55" s="18"/>
      <c r="BK55" s="18"/>
      <c r="BL55" s="18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</row>
    <row r="56" spans="1:113" x14ac:dyDescent="0.25">
      <c r="A56" s="14">
        <v>2019</v>
      </c>
      <c r="B56" s="14">
        <v>3</v>
      </c>
      <c r="C56" s="14" t="s">
        <v>20</v>
      </c>
      <c r="D56" s="14" t="str">
        <f t="shared" si="0"/>
        <v>3</v>
      </c>
      <c r="E56" s="14">
        <v>309</v>
      </c>
      <c r="F56" s="14">
        <v>109</v>
      </c>
      <c r="G56" s="14">
        <v>4</v>
      </c>
      <c r="H56" s="14" t="s">
        <v>1</v>
      </c>
      <c r="I56" s="17">
        <v>100</v>
      </c>
      <c r="J56" s="17">
        <f t="shared" si="1"/>
        <v>112</v>
      </c>
      <c r="K56" s="17">
        <v>80</v>
      </c>
      <c r="L56" s="17">
        <f t="shared" si="2"/>
        <v>90</v>
      </c>
      <c r="M56" s="17">
        <v>0</v>
      </c>
      <c r="N56" s="17">
        <f t="shared" si="3"/>
        <v>0</v>
      </c>
      <c r="O56" s="17">
        <v>7.5</v>
      </c>
      <c r="P56" s="14">
        <v>2.73</v>
      </c>
      <c r="Q56" s="14">
        <v>6.1</v>
      </c>
      <c r="R56" s="14">
        <v>6.9</v>
      </c>
      <c r="S56" s="14">
        <v>3.6</v>
      </c>
      <c r="T56" s="14">
        <v>15.1</v>
      </c>
      <c r="U56" s="14">
        <v>13.3</v>
      </c>
      <c r="V56" s="16">
        <v>10.865940988377661</v>
      </c>
      <c r="W56" s="16">
        <v>16.094043773663195</v>
      </c>
      <c r="X56" s="16">
        <v>9.7199999999999989</v>
      </c>
      <c r="Y56" s="16">
        <v>119.33801293373108</v>
      </c>
      <c r="Z56" s="16">
        <v>2347.1908330917358</v>
      </c>
      <c r="AA56" s="16">
        <v>286.65438890457153</v>
      </c>
      <c r="AB56" s="16">
        <v>14.043658971786499</v>
      </c>
      <c r="AC56" s="16">
        <f t="shared" si="4"/>
        <v>14.461521243516593</v>
      </c>
      <c r="AD56" s="16">
        <v>2.486729621887207</v>
      </c>
      <c r="AE56" s="16">
        <v>3.75</v>
      </c>
      <c r="AF56" s="16">
        <v>0.35</v>
      </c>
      <c r="AG56" s="16">
        <v>1.8</v>
      </c>
      <c r="AH56" s="16">
        <v>4.4000000000000004</v>
      </c>
      <c r="AI56" s="16">
        <v>3.2308664703369132</v>
      </c>
      <c r="AJ56" s="16">
        <v>3.98</v>
      </c>
      <c r="AK56" s="16">
        <v>1.4</v>
      </c>
      <c r="AL56" s="16">
        <v>4.5999999999999996</v>
      </c>
      <c r="AM56" s="16">
        <v>3.4460745239257804</v>
      </c>
      <c r="AN56" s="16">
        <v>5.34</v>
      </c>
      <c r="AO56" s="16">
        <v>0.59519999999999995</v>
      </c>
      <c r="AP56" s="16">
        <v>91.6</v>
      </c>
      <c r="AQ56" s="18">
        <v>30.5</v>
      </c>
      <c r="AR56" s="18">
        <f t="shared" si="5"/>
        <v>61.099999999999994</v>
      </c>
      <c r="AS56" s="18">
        <f t="shared" si="6"/>
        <v>1875.9584140969164</v>
      </c>
      <c r="AT56" s="18">
        <f t="shared" si="7"/>
        <v>2106.1896740088105</v>
      </c>
      <c r="AW56" s="18"/>
      <c r="AY56" s="18"/>
      <c r="AZ56" s="16"/>
      <c r="BA56" s="16"/>
      <c r="BB56" s="16"/>
      <c r="BI56" s="18"/>
      <c r="BJ56" s="18"/>
      <c r="BK56" s="18"/>
      <c r="BL56" s="18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</row>
    <row r="57" spans="1:113" x14ac:dyDescent="0.25">
      <c r="A57" s="14">
        <v>2019</v>
      </c>
      <c r="B57" s="14">
        <v>3</v>
      </c>
      <c r="C57" s="14" t="s">
        <v>20</v>
      </c>
      <c r="D57" s="14" t="str">
        <f t="shared" si="0"/>
        <v>4</v>
      </c>
      <c r="E57" s="14">
        <v>401</v>
      </c>
      <c r="F57" s="14">
        <v>111</v>
      </c>
      <c r="G57" s="14">
        <v>2</v>
      </c>
      <c r="H57" s="14" t="s">
        <v>3</v>
      </c>
      <c r="I57" s="17">
        <v>100</v>
      </c>
      <c r="J57" s="17">
        <f t="shared" si="1"/>
        <v>112</v>
      </c>
      <c r="K57" s="17">
        <v>0</v>
      </c>
      <c r="L57" s="17">
        <f t="shared" si="2"/>
        <v>0</v>
      </c>
      <c r="M57" s="17">
        <v>0</v>
      </c>
      <c r="N57" s="17">
        <f t="shared" si="3"/>
        <v>0</v>
      </c>
      <c r="O57" s="17">
        <v>7.5</v>
      </c>
      <c r="P57" s="14">
        <v>3.91</v>
      </c>
      <c r="Q57" s="14">
        <v>6.4</v>
      </c>
      <c r="R57" s="14">
        <v>6.8</v>
      </c>
      <c r="S57" s="14">
        <v>3.5</v>
      </c>
      <c r="T57" s="14">
        <v>6.59</v>
      </c>
      <c r="U57" s="14">
        <v>5.7799999999999994</v>
      </c>
      <c r="V57" s="16">
        <v>3.9165087023953138</v>
      </c>
      <c r="W57" s="16">
        <v>8.4053462994657941</v>
      </c>
      <c r="X57" s="16">
        <v>4.7799999999999994</v>
      </c>
      <c r="Y57" s="16">
        <v>122.51720070838928</v>
      </c>
      <c r="Z57" s="16">
        <v>2435.145697593689</v>
      </c>
      <c r="AA57" s="16">
        <v>299.98738527297974</v>
      </c>
      <c r="AB57" s="16">
        <v>17.618244886398315</v>
      </c>
      <c r="AC57" s="16">
        <f t="shared" si="4"/>
        <v>15.034704754565437</v>
      </c>
      <c r="AD57" s="16">
        <v>2.7020387649536133</v>
      </c>
      <c r="AE57" s="16">
        <v>1.61</v>
      </c>
      <c r="AF57" s="16">
        <v>0.31</v>
      </c>
      <c r="AG57" s="16">
        <v>2.6</v>
      </c>
      <c r="AH57" s="16">
        <v>6</v>
      </c>
      <c r="AI57" s="16">
        <v>4.1848974609374991</v>
      </c>
      <c r="AJ57" s="16">
        <v>4.4400000000000004</v>
      </c>
      <c r="AK57" s="16">
        <v>1.4</v>
      </c>
      <c r="AL57" s="16">
        <v>6.7</v>
      </c>
      <c r="AM57" s="16">
        <v>4.3500681304931632</v>
      </c>
      <c r="AN57" s="16">
        <v>7.24</v>
      </c>
      <c r="AO57" s="16">
        <v>0.40500000000000003</v>
      </c>
      <c r="AP57" s="16">
        <v>44.9</v>
      </c>
      <c r="AQ57" s="18">
        <v>30.5</v>
      </c>
      <c r="AR57" s="18">
        <f t="shared" si="5"/>
        <v>14.399999999999999</v>
      </c>
      <c r="AS57" s="18">
        <f t="shared" si="6"/>
        <v>442.12440528634357</v>
      </c>
      <c r="AT57" s="18">
        <f t="shared" si="7"/>
        <v>496.38512775330389</v>
      </c>
      <c r="AW57" s="18"/>
      <c r="AY57" s="18"/>
      <c r="AZ57" s="16"/>
      <c r="BA57" s="16"/>
      <c r="BB57" s="16"/>
      <c r="BI57" s="18"/>
      <c r="BJ57" s="18"/>
      <c r="BK57" s="18"/>
      <c r="BL57" s="18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</row>
    <row r="58" spans="1:113" x14ac:dyDescent="0.25">
      <c r="A58" s="14">
        <v>2019</v>
      </c>
      <c r="B58" s="14">
        <v>3</v>
      </c>
      <c r="C58" s="14" t="s">
        <v>20</v>
      </c>
      <c r="D58" s="14" t="str">
        <f t="shared" si="0"/>
        <v>4</v>
      </c>
      <c r="E58" s="14">
        <v>402</v>
      </c>
      <c r="F58" s="14">
        <v>112</v>
      </c>
      <c r="G58" s="14">
        <v>3</v>
      </c>
      <c r="H58" s="14" t="s">
        <v>1</v>
      </c>
      <c r="I58" s="17">
        <v>100</v>
      </c>
      <c r="J58" s="17">
        <f t="shared" si="1"/>
        <v>112</v>
      </c>
      <c r="K58" s="17">
        <v>40</v>
      </c>
      <c r="L58" s="17">
        <f t="shared" si="2"/>
        <v>45</v>
      </c>
      <c r="M58" s="17">
        <v>0</v>
      </c>
      <c r="N58" s="17">
        <f t="shared" si="3"/>
        <v>0</v>
      </c>
      <c r="O58" s="17">
        <v>7.5</v>
      </c>
      <c r="P58" s="14">
        <v>3.91</v>
      </c>
      <c r="Q58" s="14">
        <v>6.4</v>
      </c>
      <c r="R58" s="14">
        <v>6.8</v>
      </c>
      <c r="S58" s="14">
        <v>3.5</v>
      </c>
      <c r="T58" s="14">
        <v>6.59</v>
      </c>
      <c r="U58" s="14">
        <v>5.7799999999999994</v>
      </c>
      <c r="V58" s="16">
        <v>3.9165087023953138</v>
      </c>
      <c r="W58" s="16">
        <v>8.4053462994657941</v>
      </c>
      <c r="X58" s="16">
        <v>4.7799999999999994</v>
      </c>
      <c r="Y58" s="16">
        <v>122.51720070838928</v>
      </c>
      <c r="Z58" s="16">
        <v>2435.145697593689</v>
      </c>
      <c r="AA58" s="16">
        <v>299.98738527297974</v>
      </c>
      <c r="AB58" s="16">
        <v>17.618244886398315</v>
      </c>
      <c r="AC58" s="16">
        <f t="shared" si="4"/>
        <v>15.034704754565437</v>
      </c>
      <c r="AD58" s="16">
        <v>2.7020387649536133</v>
      </c>
      <c r="AE58" s="16">
        <v>1.61</v>
      </c>
      <c r="AF58" s="16">
        <v>0.31</v>
      </c>
      <c r="AG58" s="16">
        <v>2.6</v>
      </c>
      <c r="AH58" s="16">
        <v>6</v>
      </c>
      <c r="AI58" s="16">
        <v>4.1848974609374991</v>
      </c>
      <c r="AJ58" s="16">
        <v>4.4400000000000004</v>
      </c>
      <c r="AK58" s="16">
        <v>1.4</v>
      </c>
      <c r="AL58" s="16">
        <v>6.7</v>
      </c>
      <c r="AM58" s="16">
        <v>4.3500681304931632</v>
      </c>
      <c r="AN58" s="16">
        <v>7.24</v>
      </c>
      <c r="AO58" s="16">
        <v>0.51859999999999995</v>
      </c>
      <c r="AP58" s="16">
        <v>75.5</v>
      </c>
      <c r="AQ58" s="18">
        <v>30.5</v>
      </c>
      <c r="AR58" s="18">
        <f t="shared" si="5"/>
        <v>45</v>
      </c>
      <c r="AS58" s="18">
        <f t="shared" si="6"/>
        <v>1381.6387665198238</v>
      </c>
      <c r="AT58" s="18">
        <f t="shared" si="7"/>
        <v>1551.2035242290749</v>
      </c>
      <c r="AW58" s="18"/>
      <c r="AY58" s="18"/>
      <c r="AZ58" s="16"/>
      <c r="BA58" s="16"/>
      <c r="BB58" s="16"/>
      <c r="BI58" s="18"/>
      <c r="BJ58" s="18"/>
      <c r="BK58" s="18"/>
      <c r="BL58" s="18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</row>
    <row r="59" spans="1:113" x14ac:dyDescent="0.25">
      <c r="A59" s="14">
        <v>2019</v>
      </c>
      <c r="B59" s="14">
        <v>3</v>
      </c>
      <c r="C59" s="14" t="s">
        <v>20</v>
      </c>
      <c r="D59" s="14" t="str">
        <f t="shared" si="0"/>
        <v>4</v>
      </c>
      <c r="E59" s="14">
        <v>404</v>
      </c>
      <c r="F59" s="14">
        <v>114</v>
      </c>
      <c r="G59" s="14">
        <v>4</v>
      </c>
      <c r="H59" s="14" t="s">
        <v>1</v>
      </c>
      <c r="I59" s="17">
        <v>100</v>
      </c>
      <c r="J59" s="17">
        <f t="shared" si="1"/>
        <v>112</v>
      </c>
      <c r="K59" s="17">
        <v>80</v>
      </c>
      <c r="L59" s="17">
        <f t="shared" si="2"/>
        <v>90</v>
      </c>
      <c r="M59" s="17">
        <v>0</v>
      </c>
      <c r="N59" s="17">
        <f t="shared" si="3"/>
        <v>0</v>
      </c>
      <c r="O59" s="17">
        <v>7.5</v>
      </c>
      <c r="P59" s="14">
        <v>3.91</v>
      </c>
      <c r="Q59" s="14">
        <v>6.4</v>
      </c>
      <c r="R59" s="14">
        <v>6.8</v>
      </c>
      <c r="S59" s="14">
        <v>3.5</v>
      </c>
      <c r="T59" s="14">
        <v>6.59</v>
      </c>
      <c r="U59" s="14">
        <v>5.7799999999999994</v>
      </c>
      <c r="V59" s="16">
        <v>3.9165087023953138</v>
      </c>
      <c r="W59" s="16">
        <v>8.4053462994657941</v>
      </c>
      <c r="X59" s="16">
        <v>4.7799999999999994</v>
      </c>
      <c r="Y59" s="16">
        <v>122.51720070838928</v>
      </c>
      <c r="Z59" s="16">
        <v>2435.145697593689</v>
      </c>
      <c r="AA59" s="16">
        <v>299.98738527297974</v>
      </c>
      <c r="AB59" s="16">
        <v>17.618244886398315</v>
      </c>
      <c r="AC59" s="16">
        <f t="shared" si="4"/>
        <v>15.034704754565437</v>
      </c>
      <c r="AD59" s="16">
        <v>2.7020387649536133</v>
      </c>
      <c r="AE59" s="16">
        <v>1.61</v>
      </c>
      <c r="AF59" s="16">
        <v>0.31</v>
      </c>
      <c r="AG59" s="16">
        <v>2.6</v>
      </c>
      <c r="AH59" s="16">
        <v>6</v>
      </c>
      <c r="AI59" s="16">
        <v>4.1848974609374991</v>
      </c>
      <c r="AJ59" s="16">
        <v>4.4400000000000004</v>
      </c>
      <c r="AK59" s="16">
        <v>1.4</v>
      </c>
      <c r="AL59" s="16">
        <v>6.7</v>
      </c>
      <c r="AM59" s="16">
        <v>4.3500681304931632</v>
      </c>
      <c r="AN59" s="16">
        <v>7.24</v>
      </c>
      <c r="AO59" s="16">
        <v>0.44850000000000001</v>
      </c>
      <c r="AP59" s="16">
        <v>85.8</v>
      </c>
      <c r="AQ59" s="18">
        <v>30.5</v>
      </c>
      <c r="AR59" s="18">
        <f t="shared" si="5"/>
        <v>55.3</v>
      </c>
      <c r="AS59" s="18">
        <f t="shared" si="6"/>
        <v>1697.8805286343613</v>
      </c>
      <c r="AT59" s="18">
        <f t="shared" si="7"/>
        <v>1906.2567753303967</v>
      </c>
      <c r="AW59" s="18"/>
      <c r="AY59" s="18"/>
      <c r="AZ59" s="16"/>
      <c r="BA59" s="16"/>
      <c r="BB59" s="16"/>
      <c r="BI59" s="18"/>
      <c r="BJ59" s="18"/>
      <c r="BK59" s="18"/>
      <c r="BL59" s="18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</row>
    <row r="60" spans="1:113" x14ac:dyDescent="0.25">
      <c r="A60" s="14">
        <v>2019</v>
      </c>
      <c r="B60" s="14">
        <v>3</v>
      </c>
      <c r="C60" s="14" t="s">
        <v>20</v>
      </c>
      <c r="D60" s="14" t="str">
        <f t="shared" si="0"/>
        <v>4</v>
      </c>
      <c r="E60" s="14">
        <v>409</v>
      </c>
      <c r="F60" s="14">
        <v>119</v>
      </c>
      <c r="G60" s="14">
        <v>1</v>
      </c>
      <c r="H60" s="14" t="s">
        <v>2</v>
      </c>
      <c r="I60" s="17">
        <v>0</v>
      </c>
      <c r="J60" s="17">
        <f t="shared" si="1"/>
        <v>0</v>
      </c>
      <c r="K60" s="17">
        <v>0</v>
      </c>
      <c r="L60" s="17">
        <f t="shared" si="2"/>
        <v>0</v>
      </c>
      <c r="M60" s="17">
        <v>0</v>
      </c>
      <c r="N60" s="17">
        <f t="shared" si="3"/>
        <v>0</v>
      </c>
      <c r="O60" s="17">
        <v>7.5</v>
      </c>
      <c r="P60" s="14">
        <v>3.91</v>
      </c>
      <c r="Q60" s="14">
        <v>6.4</v>
      </c>
      <c r="R60" s="14">
        <v>6.8</v>
      </c>
      <c r="S60" s="14">
        <v>3.5</v>
      </c>
      <c r="T60" s="14">
        <v>6.59</v>
      </c>
      <c r="U60" s="14">
        <v>5.7799999999999994</v>
      </c>
      <c r="V60" s="16">
        <v>3.9165087023953138</v>
      </c>
      <c r="W60" s="16">
        <v>8.4053462994657941</v>
      </c>
      <c r="X60" s="16">
        <v>4.7799999999999994</v>
      </c>
      <c r="Y60" s="16">
        <v>122.51720070838928</v>
      </c>
      <c r="Z60" s="16">
        <v>2435.145697593689</v>
      </c>
      <c r="AA60" s="16">
        <v>299.98738527297974</v>
      </c>
      <c r="AB60" s="16">
        <v>17.618244886398315</v>
      </c>
      <c r="AC60" s="16">
        <f t="shared" si="4"/>
        <v>15.034704754565437</v>
      </c>
      <c r="AD60" s="16">
        <v>2.7020387649536133</v>
      </c>
      <c r="AE60" s="16">
        <v>1.61</v>
      </c>
      <c r="AF60" s="16">
        <v>0.31</v>
      </c>
      <c r="AG60" s="16">
        <v>2.6</v>
      </c>
      <c r="AH60" s="16">
        <v>6</v>
      </c>
      <c r="AI60" s="16">
        <v>4.1848974609374991</v>
      </c>
      <c r="AJ60" s="16">
        <v>4.4400000000000004</v>
      </c>
      <c r="AK60" s="16">
        <v>1.4</v>
      </c>
      <c r="AL60" s="16">
        <v>6.7</v>
      </c>
      <c r="AM60" s="16">
        <v>4.3500681304931632</v>
      </c>
      <c r="AN60" s="16">
        <v>7.24</v>
      </c>
      <c r="AO60" s="16">
        <v>0.41599999999999998</v>
      </c>
      <c r="AP60" s="16">
        <v>50.6</v>
      </c>
      <c r="AQ60" s="18">
        <v>30.5</v>
      </c>
      <c r="AR60" s="18">
        <f t="shared" si="5"/>
        <v>20.100000000000001</v>
      </c>
      <c r="AS60" s="18">
        <f t="shared" si="6"/>
        <v>617.13198237885467</v>
      </c>
      <c r="AT60" s="18">
        <f t="shared" si="7"/>
        <v>692.87090748898686</v>
      </c>
      <c r="AW60" s="18"/>
      <c r="AY60" s="18"/>
      <c r="AZ60" s="16"/>
      <c r="BA60" s="16"/>
      <c r="BB60" s="16"/>
      <c r="BI60" s="18"/>
      <c r="BJ60" s="18"/>
      <c r="BK60" s="18"/>
      <c r="BL60" s="18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</row>
    <row r="61" spans="1:113" x14ac:dyDescent="0.25">
      <c r="A61" s="14">
        <v>2019</v>
      </c>
      <c r="B61" s="14">
        <v>3</v>
      </c>
      <c r="C61" s="14" t="s">
        <v>20</v>
      </c>
      <c r="D61" s="14" t="str">
        <f t="shared" si="0"/>
        <v>4</v>
      </c>
      <c r="E61" s="14">
        <v>410</v>
      </c>
      <c r="F61" s="14">
        <v>120</v>
      </c>
      <c r="G61" s="14">
        <v>5</v>
      </c>
      <c r="H61" s="14" t="s">
        <v>1</v>
      </c>
      <c r="I61" s="17">
        <v>100</v>
      </c>
      <c r="J61" s="17">
        <f t="shared" si="1"/>
        <v>112</v>
      </c>
      <c r="K61" s="17">
        <v>120</v>
      </c>
      <c r="L61" s="17">
        <f t="shared" si="2"/>
        <v>135</v>
      </c>
      <c r="M61" s="17">
        <v>0</v>
      </c>
      <c r="N61" s="17">
        <f t="shared" si="3"/>
        <v>0</v>
      </c>
      <c r="O61" s="17">
        <v>7.5</v>
      </c>
      <c r="P61" s="14">
        <v>3.91</v>
      </c>
      <c r="Q61" s="14">
        <v>6.4</v>
      </c>
      <c r="R61" s="14">
        <v>6.8</v>
      </c>
      <c r="S61" s="14">
        <v>3.5</v>
      </c>
      <c r="T61" s="14">
        <v>6.59</v>
      </c>
      <c r="U61" s="14">
        <v>5.7799999999999994</v>
      </c>
      <c r="V61" s="16">
        <v>3.9165087023953138</v>
      </c>
      <c r="W61" s="16">
        <v>8.4053462994657941</v>
      </c>
      <c r="X61" s="16">
        <v>4.7799999999999994</v>
      </c>
      <c r="Y61" s="16">
        <v>122.51720070838928</v>
      </c>
      <c r="Z61" s="16">
        <v>2435.145697593689</v>
      </c>
      <c r="AA61" s="16">
        <v>299.98738527297974</v>
      </c>
      <c r="AB61" s="16">
        <v>17.618244886398315</v>
      </c>
      <c r="AC61" s="16">
        <f t="shared" si="4"/>
        <v>15.034704754565437</v>
      </c>
      <c r="AD61" s="16">
        <v>2.7020387649536133</v>
      </c>
      <c r="AE61" s="16">
        <v>1.61</v>
      </c>
      <c r="AF61" s="16">
        <v>0.31</v>
      </c>
      <c r="AG61" s="16">
        <v>2.6</v>
      </c>
      <c r="AH61" s="16">
        <v>6</v>
      </c>
      <c r="AI61" s="16">
        <v>4.1848974609374991</v>
      </c>
      <c r="AJ61" s="16">
        <v>4.4400000000000004</v>
      </c>
      <c r="AK61" s="16">
        <v>1.4</v>
      </c>
      <c r="AL61" s="16">
        <v>6.7</v>
      </c>
      <c r="AM61" s="16">
        <v>4.3500681304931632</v>
      </c>
      <c r="AN61" s="16">
        <v>7.24</v>
      </c>
      <c r="AO61" s="16">
        <v>0.63060000000000005</v>
      </c>
      <c r="AP61" s="16">
        <v>101</v>
      </c>
      <c r="AQ61" s="18">
        <v>30.5</v>
      </c>
      <c r="AR61" s="18">
        <f t="shared" si="5"/>
        <v>70.5</v>
      </c>
      <c r="AS61" s="18">
        <f t="shared" si="6"/>
        <v>2164.5674008810574</v>
      </c>
      <c r="AT61" s="18">
        <f t="shared" si="7"/>
        <v>2430.2188546255506</v>
      </c>
      <c r="AW61" s="18"/>
      <c r="AY61" s="18"/>
      <c r="AZ61" s="16"/>
      <c r="BA61" s="16"/>
      <c r="BB61" s="16"/>
      <c r="BI61" s="18"/>
      <c r="BJ61" s="18"/>
      <c r="BK61" s="18"/>
      <c r="BL61" s="18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</row>
    <row r="62" spans="1:113" x14ac:dyDescent="0.25">
      <c r="A62" s="14">
        <v>2019</v>
      </c>
      <c r="B62" s="14">
        <v>4</v>
      </c>
      <c r="C62" s="14" t="s">
        <v>21</v>
      </c>
      <c r="D62" s="14" t="str">
        <f t="shared" si="0"/>
        <v>1</v>
      </c>
      <c r="E62" s="14">
        <v>102</v>
      </c>
      <c r="F62" s="14">
        <v>122</v>
      </c>
      <c r="G62" s="14">
        <v>4</v>
      </c>
      <c r="H62" s="14" t="s">
        <v>1</v>
      </c>
      <c r="I62" s="17">
        <v>100</v>
      </c>
      <c r="J62" s="17">
        <f t="shared" si="1"/>
        <v>112</v>
      </c>
      <c r="K62" s="17">
        <v>80</v>
      </c>
      <c r="L62" s="17">
        <f t="shared" si="2"/>
        <v>90</v>
      </c>
      <c r="M62" s="17">
        <v>0</v>
      </c>
      <c r="N62" s="17">
        <f t="shared" si="3"/>
        <v>0</v>
      </c>
      <c r="O62" s="17">
        <v>10</v>
      </c>
      <c r="P62" s="14">
        <v>0</v>
      </c>
      <c r="Q62" s="14">
        <v>6.5</v>
      </c>
      <c r="S62" s="14">
        <v>2.5</v>
      </c>
      <c r="T62" s="14">
        <v>22.7</v>
      </c>
      <c r="U62" s="14">
        <v>20.099999999999998</v>
      </c>
      <c r="V62" s="16">
        <v>11.370335267198959</v>
      </c>
      <c r="W62" s="16">
        <v>17.527341424199989</v>
      </c>
      <c r="X62" s="16">
        <v>19.5</v>
      </c>
      <c r="Y62" s="16">
        <v>635.72420716285706</v>
      </c>
      <c r="Z62" s="16">
        <v>2403.8769292831421</v>
      </c>
      <c r="AA62" s="16">
        <v>349.8656964302063</v>
      </c>
      <c r="AB62" s="16">
        <v>3.141744066687191</v>
      </c>
      <c r="AC62" s="16">
        <f t="shared" si="4"/>
        <v>16.538490573214613</v>
      </c>
      <c r="AD62" s="16">
        <v>3.0275287628173828</v>
      </c>
      <c r="AE62" s="16">
        <v>0.97</v>
      </c>
      <c r="AF62" s="16">
        <v>5.98</v>
      </c>
      <c r="AG62" s="16">
        <v>14.9</v>
      </c>
      <c r="AH62" s="16">
        <v>4</v>
      </c>
      <c r="AI62" s="16">
        <v>5.5116918945312499</v>
      </c>
      <c r="AJ62" s="16">
        <v>8.42</v>
      </c>
      <c r="AK62" s="16">
        <v>7.2</v>
      </c>
      <c r="AL62" s="16">
        <v>2.2000000000000002</v>
      </c>
      <c r="AM62" s="16">
        <v>5.572297897338867</v>
      </c>
      <c r="AN62" s="16">
        <v>7.16</v>
      </c>
      <c r="AO62" s="16">
        <v>0.74480000000000002</v>
      </c>
      <c r="AP62" s="16">
        <v>132.1</v>
      </c>
      <c r="AQ62" s="18">
        <v>30.5</v>
      </c>
      <c r="AR62" s="18">
        <f t="shared" si="5"/>
        <v>101.6</v>
      </c>
      <c r="AS62" s="18">
        <f t="shared" si="6"/>
        <v>2339.5749779735679</v>
      </c>
      <c r="AT62" s="18">
        <f t="shared" si="7"/>
        <v>2626.7046343612328</v>
      </c>
      <c r="AW62" s="18"/>
      <c r="AY62" s="18"/>
      <c r="AZ62" s="16"/>
      <c r="BA62" s="16"/>
      <c r="BB62" s="16"/>
      <c r="BI62" s="18"/>
      <c r="BJ62" s="18"/>
      <c r="BK62" s="18"/>
      <c r="BL62" s="18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</row>
    <row r="63" spans="1:113" x14ac:dyDescent="0.25">
      <c r="A63" s="14">
        <v>2019</v>
      </c>
      <c r="B63" s="14">
        <v>4</v>
      </c>
      <c r="C63" s="14" t="s">
        <v>21</v>
      </c>
      <c r="D63" s="14" t="str">
        <f t="shared" si="0"/>
        <v>1</v>
      </c>
      <c r="E63" s="14">
        <v>103</v>
      </c>
      <c r="F63" s="14">
        <v>123</v>
      </c>
      <c r="G63" s="14">
        <v>5</v>
      </c>
      <c r="H63" s="14" t="s">
        <v>1</v>
      </c>
      <c r="I63" s="17">
        <v>100</v>
      </c>
      <c r="J63" s="17">
        <f t="shared" si="1"/>
        <v>112</v>
      </c>
      <c r="K63" s="17">
        <v>120</v>
      </c>
      <c r="L63" s="17">
        <f t="shared" si="2"/>
        <v>135</v>
      </c>
      <c r="M63" s="17">
        <v>0</v>
      </c>
      <c r="N63" s="17">
        <f t="shared" si="3"/>
        <v>0</v>
      </c>
      <c r="O63" s="17">
        <v>10</v>
      </c>
      <c r="P63" s="14">
        <v>0</v>
      </c>
      <c r="Q63" s="14">
        <v>6.5</v>
      </c>
      <c r="S63" s="14">
        <v>2.5</v>
      </c>
      <c r="T63" s="14">
        <v>22.7</v>
      </c>
      <c r="U63" s="14">
        <v>20.099999999999998</v>
      </c>
      <c r="V63" s="16">
        <v>11.370335267198959</v>
      </c>
      <c r="W63" s="16">
        <v>17.527341424199989</v>
      </c>
      <c r="X63" s="16">
        <v>19.5</v>
      </c>
      <c r="Y63" s="16">
        <v>635.72420716285706</v>
      </c>
      <c r="Z63" s="16">
        <v>2403.8769292831421</v>
      </c>
      <c r="AA63" s="16">
        <v>349.8656964302063</v>
      </c>
      <c r="AB63" s="16">
        <v>3.141744066687191</v>
      </c>
      <c r="AC63" s="16">
        <f t="shared" si="4"/>
        <v>16.538490573214613</v>
      </c>
      <c r="AD63" s="16">
        <v>3.0275287628173828</v>
      </c>
      <c r="AE63" s="16">
        <v>0.97</v>
      </c>
      <c r="AF63" s="16">
        <v>5.98</v>
      </c>
      <c r="AG63" s="16">
        <v>14.9</v>
      </c>
      <c r="AH63" s="16">
        <v>4</v>
      </c>
      <c r="AI63" s="16">
        <v>5.5116918945312499</v>
      </c>
      <c r="AJ63" s="16">
        <v>8.42</v>
      </c>
      <c r="AK63" s="16">
        <v>7.2</v>
      </c>
      <c r="AL63" s="16">
        <v>2.2000000000000002</v>
      </c>
      <c r="AM63" s="16">
        <v>5.572297897338867</v>
      </c>
      <c r="AN63" s="16">
        <v>7.16</v>
      </c>
      <c r="AO63" s="16">
        <v>0.75119999999999998</v>
      </c>
      <c r="AP63" s="16">
        <v>135.9</v>
      </c>
      <c r="AQ63" s="18">
        <v>30.5</v>
      </c>
      <c r="AR63" s="18">
        <f t="shared" si="5"/>
        <v>105.4</v>
      </c>
      <c r="AS63" s="18">
        <f t="shared" si="6"/>
        <v>2427.0787665198236</v>
      </c>
      <c r="AT63" s="18">
        <f t="shared" si="7"/>
        <v>2724.9475242290746</v>
      </c>
      <c r="AW63" s="18"/>
      <c r="AY63" s="18"/>
      <c r="AZ63" s="16"/>
      <c r="BA63" s="16"/>
      <c r="BB63" s="16"/>
      <c r="BI63" s="18"/>
      <c r="BJ63" s="18"/>
      <c r="BK63" s="18"/>
      <c r="BL63" s="18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</row>
    <row r="64" spans="1:113" x14ac:dyDescent="0.25">
      <c r="A64" s="14">
        <v>2019</v>
      </c>
      <c r="B64" s="14">
        <v>4</v>
      </c>
      <c r="C64" s="14" t="s">
        <v>21</v>
      </c>
      <c r="D64" s="14" t="str">
        <f t="shared" si="0"/>
        <v>1</v>
      </c>
      <c r="E64" s="14">
        <v>105</v>
      </c>
      <c r="F64" s="14">
        <v>125</v>
      </c>
      <c r="G64" s="14">
        <v>1</v>
      </c>
      <c r="H64" s="14" t="s">
        <v>2</v>
      </c>
      <c r="I64" s="17">
        <v>0</v>
      </c>
      <c r="J64" s="17">
        <f t="shared" si="1"/>
        <v>0</v>
      </c>
      <c r="K64" s="17">
        <v>0</v>
      </c>
      <c r="L64" s="17">
        <f t="shared" si="2"/>
        <v>0</v>
      </c>
      <c r="M64" s="17">
        <v>0</v>
      </c>
      <c r="N64" s="17">
        <f t="shared" si="3"/>
        <v>0</v>
      </c>
      <c r="O64" s="17">
        <v>10</v>
      </c>
      <c r="P64" s="14">
        <v>0</v>
      </c>
      <c r="Q64" s="14">
        <v>6.5</v>
      </c>
      <c r="S64" s="14">
        <v>2.5</v>
      </c>
      <c r="T64" s="14">
        <v>22.7</v>
      </c>
      <c r="U64" s="14">
        <v>20.099999999999998</v>
      </c>
      <c r="V64" s="16">
        <v>11.370335267198959</v>
      </c>
      <c r="W64" s="16">
        <v>17.527341424199989</v>
      </c>
      <c r="X64" s="16">
        <v>19.5</v>
      </c>
      <c r="Y64" s="16">
        <v>635.72420716285706</v>
      </c>
      <c r="Z64" s="16">
        <v>2403.8769292831421</v>
      </c>
      <c r="AA64" s="16">
        <v>349.8656964302063</v>
      </c>
      <c r="AB64" s="16">
        <v>3.141744066687191</v>
      </c>
      <c r="AC64" s="16">
        <f t="shared" si="4"/>
        <v>16.538490573214613</v>
      </c>
      <c r="AD64" s="16">
        <v>3.0275287628173828</v>
      </c>
      <c r="AE64" s="16">
        <v>0.97</v>
      </c>
      <c r="AF64" s="16">
        <v>5.98</v>
      </c>
      <c r="AG64" s="16">
        <v>14.9</v>
      </c>
      <c r="AH64" s="16">
        <v>4</v>
      </c>
      <c r="AI64" s="16">
        <v>5.5116918945312499</v>
      </c>
      <c r="AJ64" s="16">
        <v>8.42</v>
      </c>
      <c r="AK64" s="16">
        <v>7.2</v>
      </c>
      <c r="AL64" s="16">
        <v>2.2000000000000002</v>
      </c>
      <c r="AM64" s="16">
        <v>5.572297897338867</v>
      </c>
      <c r="AN64" s="16">
        <v>7.16</v>
      </c>
      <c r="AO64" s="16">
        <v>0.59699999999999998</v>
      </c>
      <c r="AP64" s="16">
        <v>83.1</v>
      </c>
      <c r="AQ64" s="18">
        <v>30.5</v>
      </c>
      <c r="AR64" s="18">
        <f t="shared" si="5"/>
        <v>52.599999999999994</v>
      </c>
      <c r="AS64" s="18">
        <f t="shared" si="6"/>
        <v>1211.2366519823788</v>
      </c>
      <c r="AT64" s="18">
        <f t="shared" si="7"/>
        <v>1359.888422907489</v>
      </c>
      <c r="AW64" s="18"/>
      <c r="AY64" s="18"/>
      <c r="AZ64" s="16"/>
      <c r="BA64" s="16"/>
      <c r="BB64" s="16"/>
      <c r="BI64" s="18"/>
      <c r="BJ64" s="18"/>
      <c r="BK64" s="18"/>
      <c r="BL64" s="18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</row>
    <row r="65" spans="1:113" x14ac:dyDescent="0.25">
      <c r="A65" s="14">
        <v>2019</v>
      </c>
      <c r="B65" s="14">
        <v>4</v>
      </c>
      <c r="C65" s="14" t="s">
        <v>21</v>
      </c>
      <c r="D65" s="14" t="str">
        <f t="shared" si="0"/>
        <v>1</v>
      </c>
      <c r="E65" s="14">
        <v>107</v>
      </c>
      <c r="F65" s="14">
        <v>127</v>
      </c>
      <c r="G65" s="14">
        <v>3</v>
      </c>
      <c r="H65" s="14" t="s">
        <v>1</v>
      </c>
      <c r="I65" s="17">
        <v>100</v>
      </c>
      <c r="J65" s="17">
        <f t="shared" si="1"/>
        <v>112</v>
      </c>
      <c r="K65" s="17">
        <v>40</v>
      </c>
      <c r="L65" s="17">
        <f t="shared" si="2"/>
        <v>45</v>
      </c>
      <c r="M65" s="17">
        <v>0</v>
      </c>
      <c r="N65" s="17">
        <f t="shared" si="3"/>
        <v>0</v>
      </c>
      <c r="O65" s="17">
        <v>10</v>
      </c>
      <c r="P65" s="14">
        <v>0</v>
      </c>
      <c r="Q65" s="14">
        <v>6.5</v>
      </c>
      <c r="S65" s="14">
        <v>2.5</v>
      </c>
      <c r="T65" s="14">
        <v>22.7</v>
      </c>
      <c r="U65" s="14">
        <v>20.099999999999998</v>
      </c>
      <c r="V65" s="16">
        <v>11.370335267198959</v>
      </c>
      <c r="W65" s="16">
        <v>17.527341424199989</v>
      </c>
      <c r="X65" s="16">
        <v>19.5</v>
      </c>
      <c r="Y65" s="16">
        <v>635.72420716285706</v>
      </c>
      <c r="Z65" s="16">
        <v>2403.8769292831421</v>
      </c>
      <c r="AA65" s="16">
        <v>349.8656964302063</v>
      </c>
      <c r="AB65" s="16">
        <v>3.141744066687191</v>
      </c>
      <c r="AC65" s="16">
        <f t="shared" si="4"/>
        <v>16.538490573214613</v>
      </c>
      <c r="AD65" s="16">
        <v>3.0275287628173828</v>
      </c>
      <c r="AE65" s="16">
        <v>0.97</v>
      </c>
      <c r="AF65" s="16">
        <v>5.98</v>
      </c>
      <c r="AG65" s="16">
        <v>14.9</v>
      </c>
      <c r="AH65" s="16">
        <v>4</v>
      </c>
      <c r="AI65" s="16">
        <v>5.5116918945312499</v>
      </c>
      <c r="AJ65" s="16">
        <v>8.42</v>
      </c>
      <c r="AK65" s="16">
        <v>7.2</v>
      </c>
      <c r="AL65" s="16">
        <v>2.2000000000000002</v>
      </c>
      <c r="AM65" s="16">
        <v>5.572297897338867</v>
      </c>
      <c r="AN65" s="16">
        <v>7.16</v>
      </c>
      <c r="AO65" s="16">
        <v>0.64859999999999995</v>
      </c>
      <c r="AP65" s="16">
        <v>97.6</v>
      </c>
      <c r="AQ65" s="18">
        <v>30.5</v>
      </c>
      <c r="AR65" s="18">
        <f t="shared" si="5"/>
        <v>67.099999999999994</v>
      </c>
      <c r="AS65" s="18">
        <f t="shared" si="6"/>
        <v>1545.1326872246693</v>
      </c>
      <c r="AT65" s="18">
        <f t="shared" si="7"/>
        <v>1734.7626079295151</v>
      </c>
      <c r="AW65" s="18"/>
      <c r="AY65" s="18"/>
      <c r="AZ65" s="16"/>
      <c r="BA65" s="16"/>
      <c r="BB65" s="16"/>
      <c r="BI65" s="18"/>
      <c r="BJ65" s="18"/>
      <c r="BK65" s="18"/>
      <c r="BL65" s="18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</row>
    <row r="66" spans="1:113" x14ac:dyDescent="0.25">
      <c r="A66" s="14">
        <v>2019</v>
      </c>
      <c r="B66" s="14">
        <v>4</v>
      </c>
      <c r="C66" s="14" t="s">
        <v>21</v>
      </c>
      <c r="D66" s="14" t="str">
        <f t="shared" ref="D66:D129" si="40">LEFT(E66,1)</f>
        <v>1</v>
      </c>
      <c r="E66" s="14">
        <v>108</v>
      </c>
      <c r="F66" s="14">
        <v>128</v>
      </c>
      <c r="G66" s="14">
        <v>2</v>
      </c>
      <c r="H66" s="14" t="s">
        <v>3</v>
      </c>
      <c r="I66" s="17">
        <v>100</v>
      </c>
      <c r="J66" s="17">
        <f t="shared" ref="J66:J129" si="41">ROUND(I66/2.2*2.471,0)</f>
        <v>112</v>
      </c>
      <c r="K66" s="17">
        <v>0</v>
      </c>
      <c r="L66" s="17">
        <f t="shared" ref="L66:L129" si="42">ROUND(K66/2.2*2.471,0)</f>
        <v>0</v>
      </c>
      <c r="M66" s="17">
        <v>0</v>
      </c>
      <c r="N66" s="17">
        <f t="shared" ref="N66:N129" si="43">ROUND(M66/2.2*2.471,0)</f>
        <v>0</v>
      </c>
      <c r="O66" s="17">
        <v>10</v>
      </c>
      <c r="P66" s="14">
        <v>0</v>
      </c>
      <c r="Q66" s="14">
        <v>6.5</v>
      </c>
      <c r="S66" s="14">
        <v>2.5</v>
      </c>
      <c r="T66" s="14">
        <v>22.7</v>
      </c>
      <c r="U66" s="14">
        <v>20.099999999999998</v>
      </c>
      <c r="V66" s="16">
        <v>11.370335267198959</v>
      </c>
      <c r="W66" s="16">
        <v>17.527341424199989</v>
      </c>
      <c r="X66" s="16">
        <v>19.5</v>
      </c>
      <c r="Y66" s="16">
        <v>635.72420716285706</v>
      </c>
      <c r="Z66" s="16">
        <v>2403.8769292831421</v>
      </c>
      <c r="AA66" s="16">
        <v>349.8656964302063</v>
      </c>
      <c r="AB66" s="16">
        <v>3.141744066687191</v>
      </c>
      <c r="AC66" s="16">
        <f t="shared" ref="AC66:AC129" si="44">Y66*2/782+Z66*2/400+AA66*2/243+AB66*2/460</f>
        <v>16.538490573214613</v>
      </c>
      <c r="AD66" s="16">
        <v>3.0275287628173828</v>
      </c>
      <c r="AE66" s="16">
        <v>0.97</v>
      </c>
      <c r="AF66" s="16">
        <v>5.98</v>
      </c>
      <c r="AG66" s="16">
        <v>14.9</v>
      </c>
      <c r="AH66" s="16">
        <v>4</v>
      </c>
      <c r="AI66" s="16">
        <v>5.5116918945312499</v>
      </c>
      <c r="AJ66" s="16">
        <v>8.42</v>
      </c>
      <c r="AK66" s="16">
        <v>7.2</v>
      </c>
      <c r="AL66" s="16">
        <v>2.2000000000000002</v>
      </c>
      <c r="AM66" s="16">
        <v>5.572297897338867</v>
      </c>
      <c r="AN66" s="16">
        <v>7.16</v>
      </c>
      <c r="AO66" s="16">
        <v>0.62009999999999998</v>
      </c>
      <c r="AP66" s="16">
        <v>102.3</v>
      </c>
      <c r="AQ66" s="18">
        <v>30.5</v>
      </c>
      <c r="AR66" s="18">
        <f t="shared" ref="AR66:AR129" si="45">AP66-AQ66</f>
        <v>71.8</v>
      </c>
      <c r="AS66" s="18">
        <f t="shared" ref="AS66:AS129" si="46">(43560/((O66/12)*5))*AR66/454</f>
        <v>1653.3610572687223</v>
      </c>
      <c r="AT66" s="18">
        <f t="shared" ref="AT66:AT129" si="47">(AS66/2.2)*2.47</f>
        <v>1856.273550660793</v>
      </c>
      <c r="AW66" s="18"/>
      <c r="AY66" s="18"/>
      <c r="AZ66" s="16"/>
      <c r="BA66" s="16"/>
      <c r="BB66" s="16"/>
      <c r="BI66" s="18"/>
      <c r="BJ66" s="18"/>
      <c r="BK66" s="18"/>
      <c r="BL66" s="18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</row>
    <row r="67" spans="1:113" x14ac:dyDescent="0.25">
      <c r="A67" s="14">
        <v>2019</v>
      </c>
      <c r="B67" s="14">
        <v>4</v>
      </c>
      <c r="C67" s="14" t="s">
        <v>21</v>
      </c>
      <c r="D67" s="14" t="str">
        <f t="shared" si="40"/>
        <v>2</v>
      </c>
      <c r="E67" s="14">
        <v>201</v>
      </c>
      <c r="F67" s="14">
        <v>131</v>
      </c>
      <c r="G67" s="14">
        <v>3</v>
      </c>
      <c r="H67" s="14" t="s">
        <v>1</v>
      </c>
      <c r="I67" s="17">
        <v>100</v>
      </c>
      <c r="J67" s="17">
        <f t="shared" si="41"/>
        <v>112</v>
      </c>
      <c r="K67" s="17">
        <v>40</v>
      </c>
      <c r="L67" s="17">
        <f t="shared" si="42"/>
        <v>45</v>
      </c>
      <c r="M67" s="17">
        <v>0</v>
      </c>
      <c r="N67" s="17">
        <f t="shared" si="43"/>
        <v>0</v>
      </c>
      <c r="O67" s="17">
        <v>10</v>
      </c>
      <c r="P67" s="14">
        <v>0</v>
      </c>
      <c r="Q67" s="14">
        <v>6.7</v>
      </c>
      <c r="S67" s="14">
        <v>2.5</v>
      </c>
      <c r="T67" s="14">
        <v>16.599999999999998</v>
      </c>
      <c r="U67" s="14">
        <v>14.399999999999999</v>
      </c>
      <c r="V67" s="16">
        <v>14.396700940126756</v>
      </c>
      <c r="W67" s="16">
        <v>13.560773507598155</v>
      </c>
      <c r="X67" s="16">
        <v>19.8</v>
      </c>
      <c r="Y67" s="16">
        <v>592.95630097389221</v>
      </c>
      <c r="Z67" s="16">
        <v>2600.181097984314</v>
      </c>
      <c r="AA67" s="16">
        <v>330.17945528030396</v>
      </c>
      <c r="AB67" s="16">
        <v>4.8738985201891722</v>
      </c>
      <c r="AC67" s="16">
        <f t="shared" si="44"/>
        <v>17.256135012666284</v>
      </c>
      <c r="AD67" s="16">
        <v>3.4610376358032227</v>
      </c>
      <c r="AE67" s="16">
        <v>0.67</v>
      </c>
      <c r="AF67" s="16">
        <v>5.42</v>
      </c>
      <c r="AG67" s="16">
        <v>13.9</v>
      </c>
      <c r="AH67" s="16">
        <v>4.3</v>
      </c>
      <c r="AI67" s="16">
        <v>4.8233984374999999</v>
      </c>
      <c r="AJ67" s="16">
        <v>6.5</v>
      </c>
      <c r="AK67" s="16">
        <v>8.1</v>
      </c>
      <c r="AL67" s="16">
        <v>2.4</v>
      </c>
      <c r="AM67" s="16">
        <v>4.5452707672119139</v>
      </c>
      <c r="AN67" s="16">
        <v>5.5</v>
      </c>
      <c r="AO67" s="16">
        <v>0.65369999999999995</v>
      </c>
      <c r="AP67" s="16">
        <v>79.900000000000006</v>
      </c>
      <c r="AQ67" s="18">
        <v>30.5</v>
      </c>
      <c r="AR67" s="18">
        <f t="shared" si="45"/>
        <v>49.400000000000006</v>
      </c>
      <c r="AS67" s="18">
        <f t="shared" si="46"/>
        <v>1137.5492511013217</v>
      </c>
      <c r="AT67" s="18">
        <f t="shared" si="47"/>
        <v>1277.1575682819384</v>
      </c>
      <c r="AW67" s="18"/>
      <c r="AY67" s="18"/>
      <c r="AZ67" s="16"/>
      <c r="BA67" s="16"/>
      <c r="BB67" s="16"/>
      <c r="BI67" s="18"/>
      <c r="BJ67" s="18"/>
      <c r="BK67" s="18"/>
      <c r="BL67" s="18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</row>
    <row r="68" spans="1:113" x14ac:dyDescent="0.25">
      <c r="A68" s="14">
        <v>2019</v>
      </c>
      <c r="B68" s="14">
        <v>4</v>
      </c>
      <c r="C68" s="14" t="s">
        <v>21</v>
      </c>
      <c r="D68" s="14" t="str">
        <f t="shared" si="40"/>
        <v>2</v>
      </c>
      <c r="E68" s="14">
        <v>202</v>
      </c>
      <c r="F68" s="14">
        <v>132</v>
      </c>
      <c r="G68" s="14">
        <v>5</v>
      </c>
      <c r="H68" s="14" t="s">
        <v>1</v>
      </c>
      <c r="I68" s="17">
        <v>100</v>
      </c>
      <c r="J68" s="17">
        <f t="shared" si="41"/>
        <v>112</v>
      </c>
      <c r="K68" s="17">
        <v>120</v>
      </c>
      <c r="L68" s="17">
        <f t="shared" si="42"/>
        <v>135</v>
      </c>
      <c r="M68" s="17">
        <v>0</v>
      </c>
      <c r="N68" s="17">
        <f t="shared" si="43"/>
        <v>0</v>
      </c>
      <c r="O68" s="17">
        <v>10</v>
      </c>
      <c r="P68" s="14">
        <v>0</v>
      </c>
      <c r="Q68" s="14">
        <v>6.7</v>
      </c>
      <c r="S68" s="14">
        <v>2.5</v>
      </c>
      <c r="T68" s="14">
        <v>16.599999999999998</v>
      </c>
      <c r="U68" s="14">
        <v>14.399999999999999</v>
      </c>
      <c r="V68" s="16">
        <v>14.396700940126756</v>
      </c>
      <c r="W68" s="16">
        <v>13.560773507598155</v>
      </c>
      <c r="X68" s="16">
        <v>19.8</v>
      </c>
      <c r="Y68" s="16">
        <v>592.95630097389221</v>
      </c>
      <c r="Z68" s="16">
        <v>2600.181097984314</v>
      </c>
      <c r="AA68" s="16">
        <v>330.17945528030396</v>
      </c>
      <c r="AB68" s="16">
        <v>4.8738985201891722</v>
      </c>
      <c r="AC68" s="16">
        <f t="shared" si="44"/>
        <v>17.256135012666284</v>
      </c>
      <c r="AD68" s="16">
        <v>3.4610376358032227</v>
      </c>
      <c r="AE68" s="16">
        <v>0.67</v>
      </c>
      <c r="AF68" s="16">
        <v>5.42</v>
      </c>
      <c r="AG68" s="16">
        <v>13.9</v>
      </c>
      <c r="AH68" s="16">
        <v>4.3</v>
      </c>
      <c r="AI68" s="16">
        <v>4.8233984374999999</v>
      </c>
      <c r="AJ68" s="16">
        <v>6.5</v>
      </c>
      <c r="AK68" s="16">
        <v>8.1</v>
      </c>
      <c r="AL68" s="16">
        <v>2.4</v>
      </c>
      <c r="AM68" s="16">
        <v>4.5452707672119139</v>
      </c>
      <c r="AN68" s="16">
        <v>5.5</v>
      </c>
      <c r="AO68" s="16">
        <v>0.71909999999999996</v>
      </c>
      <c r="AP68" s="16">
        <v>116.8</v>
      </c>
      <c r="AQ68" s="18">
        <v>30.5</v>
      </c>
      <c r="AR68" s="18">
        <f t="shared" si="45"/>
        <v>86.3</v>
      </c>
      <c r="AS68" s="18">
        <f t="shared" si="46"/>
        <v>1987.2570925110131</v>
      </c>
      <c r="AT68" s="18">
        <f t="shared" si="47"/>
        <v>2231.1477356828191</v>
      </c>
      <c r="AW68" s="18"/>
      <c r="AY68" s="18"/>
      <c r="AZ68" s="16"/>
      <c r="BA68" s="16"/>
      <c r="BB68" s="16"/>
      <c r="BI68" s="18"/>
      <c r="BJ68" s="18"/>
      <c r="BK68" s="18"/>
      <c r="BL68" s="18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</row>
    <row r="69" spans="1:113" x14ac:dyDescent="0.25">
      <c r="A69" s="14">
        <v>2019</v>
      </c>
      <c r="B69" s="14">
        <v>4</v>
      </c>
      <c r="C69" s="14" t="s">
        <v>21</v>
      </c>
      <c r="D69" s="14" t="str">
        <f t="shared" si="40"/>
        <v>2</v>
      </c>
      <c r="E69" s="14">
        <v>205</v>
      </c>
      <c r="F69" s="14">
        <v>135</v>
      </c>
      <c r="G69" s="14">
        <v>4</v>
      </c>
      <c r="H69" s="14" t="s">
        <v>1</v>
      </c>
      <c r="I69" s="17">
        <v>100</v>
      </c>
      <c r="J69" s="17">
        <f t="shared" si="41"/>
        <v>112</v>
      </c>
      <c r="K69" s="17">
        <v>80</v>
      </c>
      <c r="L69" s="17">
        <f t="shared" si="42"/>
        <v>90</v>
      </c>
      <c r="M69" s="17">
        <v>0</v>
      </c>
      <c r="N69" s="17">
        <f t="shared" si="43"/>
        <v>0</v>
      </c>
      <c r="O69" s="17">
        <v>10</v>
      </c>
      <c r="P69" s="14">
        <v>0</v>
      </c>
      <c r="Q69" s="14">
        <v>6.7</v>
      </c>
      <c r="S69" s="14">
        <v>2.5</v>
      </c>
      <c r="T69" s="14">
        <v>16.599999999999998</v>
      </c>
      <c r="U69" s="14">
        <v>14.399999999999999</v>
      </c>
      <c r="V69" s="16">
        <v>14.396700940126756</v>
      </c>
      <c r="W69" s="16">
        <v>13.560773507598155</v>
      </c>
      <c r="X69" s="16">
        <v>19.8</v>
      </c>
      <c r="Y69" s="16">
        <v>592.95630097389221</v>
      </c>
      <c r="Z69" s="16">
        <v>2600.181097984314</v>
      </c>
      <c r="AA69" s="16">
        <v>330.17945528030396</v>
      </c>
      <c r="AB69" s="16">
        <v>4.8738985201891722</v>
      </c>
      <c r="AC69" s="16">
        <f t="shared" si="44"/>
        <v>17.256135012666284</v>
      </c>
      <c r="AD69" s="16">
        <v>3.4610376358032227</v>
      </c>
      <c r="AE69" s="16">
        <v>0.67</v>
      </c>
      <c r="AF69" s="16">
        <v>5.42</v>
      </c>
      <c r="AG69" s="16">
        <v>13.9</v>
      </c>
      <c r="AH69" s="16">
        <v>4.3</v>
      </c>
      <c r="AI69" s="16">
        <v>4.8233984374999999</v>
      </c>
      <c r="AJ69" s="16">
        <v>6.5</v>
      </c>
      <c r="AK69" s="16">
        <v>8.1</v>
      </c>
      <c r="AL69" s="16">
        <v>2.4</v>
      </c>
      <c r="AM69" s="16">
        <v>4.5452707672119139</v>
      </c>
      <c r="AN69" s="16">
        <v>5.5</v>
      </c>
      <c r="AO69" s="16">
        <v>0.69440000000000002</v>
      </c>
      <c r="AP69" s="16">
        <v>118.6</v>
      </c>
      <c r="AQ69" s="18">
        <v>30.5</v>
      </c>
      <c r="AR69" s="18">
        <f t="shared" si="45"/>
        <v>88.1</v>
      </c>
      <c r="AS69" s="18">
        <f t="shared" si="46"/>
        <v>2028.7062555066077</v>
      </c>
      <c r="AT69" s="18">
        <f t="shared" si="47"/>
        <v>2277.6838414096915</v>
      </c>
      <c r="AW69" s="18"/>
      <c r="AY69" s="18"/>
      <c r="AZ69" s="16"/>
      <c r="BA69" s="16"/>
      <c r="BB69" s="16"/>
      <c r="BI69" s="18"/>
      <c r="BJ69" s="18"/>
      <c r="BK69" s="18"/>
      <c r="BL69" s="18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</row>
    <row r="70" spans="1:113" x14ac:dyDescent="0.25">
      <c r="A70" s="14">
        <v>2019</v>
      </c>
      <c r="B70" s="14">
        <v>4</v>
      </c>
      <c r="C70" s="14" t="s">
        <v>21</v>
      </c>
      <c r="D70" s="14" t="str">
        <f t="shared" si="40"/>
        <v>2</v>
      </c>
      <c r="E70" s="14">
        <v>207</v>
      </c>
      <c r="F70" s="14">
        <v>137</v>
      </c>
      <c r="G70" s="14">
        <v>2</v>
      </c>
      <c r="H70" s="14" t="s">
        <v>3</v>
      </c>
      <c r="I70" s="17">
        <v>100</v>
      </c>
      <c r="J70" s="17">
        <f t="shared" si="41"/>
        <v>112</v>
      </c>
      <c r="K70" s="17">
        <v>0</v>
      </c>
      <c r="L70" s="17">
        <f t="shared" si="42"/>
        <v>0</v>
      </c>
      <c r="M70" s="17">
        <v>0</v>
      </c>
      <c r="N70" s="17">
        <f t="shared" si="43"/>
        <v>0</v>
      </c>
      <c r="O70" s="17">
        <v>10</v>
      </c>
      <c r="P70" s="14">
        <v>0</v>
      </c>
      <c r="Q70" s="14">
        <v>6.7</v>
      </c>
      <c r="S70" s="14">
        <v>2.5</v>
      </c>
      <c r="T70" s="14">
        <v>16.599999999999998</v>
      </c>
      <c r="U70" s="14">
        <v>14.399999999999999</v>
      </c>
      <c r="V70" s="16">
        <v>14.396700940126756</v>
      </c>
      <c r="W70" s="16">
        <v>13.560773507598155</v>
      </c>
      <c r="X70" s="16">
        <v>19.8</v>
      </c>
      <c r="Y70" s="16">
        <v>592.95630097389221</v>
      </c>
      <c r="Z70" s="16">
        <v>2600.181097984314</v>
      </c>
      <c r="AA70" s="16">
        <v>330.17945528030396</v>
      </c>
      <c r="AB70" s="16">
        <v>4.8738985201891722</v>
      </c>
      <c r="AC70" s="16">
        <f t="shared" si="44"/>
        <v>17.256135012666284</v>
      </c>
      <c r="AD70" s="16">
        <v>3.4610376358032227</v>
      </c>
      <c r="AE70" s="16">
        <v>0.67</v>
      </c>
      <c r="AF70" s="16">
        <v>5.42</v>
      </c>
      <c r="AG70" s="16">
        <v>13.9</v>
      </c>
      <c r="AH70" s="16">
        <v>4.3</v>
      </c>
      <c r="AI70" s="16">
        <v>4.8233984374999999</v>
      </c>
      <c r="AJ70" s="16">
        <v>6.5</v>
      </c>
      <c r="AK70" s="16">
        <v>8.1</v>
      </c>
      <c r="AL70" s="16">
        <v>2.4</v>
      </c>
      <c r="AM70" s="16">
        <v>4.5452707672119139</v>
      </c>
      <c r="AN70" s="16">
        <v>5.5</v>
      </c>
      <c r="AO70" s="16">
        <v>0.55189999999999995</v>
      </c>
      <c r="AP70" s="16">
        <v>109.3</v>
      </c>
      <c r="AQ70" s="18">
        <v>30.5</v>
      </c>
      <c r="AR70" s="18">
        <f t="shared" si="45"/>
        <v>78.8</v>
      </c>
      <c r="AS70" s="18">
        <f t="shared" si="46"/>
        <v>1814.5522466960351</v>
      </c>
      <c r="AT70" s="18">
        <f t="shared" si="47"/>
        <v>2037.2472951541849</v>
      </c>
      <c r="AW70" s="18"/>
      <c r="AY70" s="18"/>
      <c r="AZ70" s="16"/>
      <c r="BA70" s="16"/>
      <c r="BB70" s="16"/>
      <c r="BI70" s="18"/>
      <c r="BJ70" s="18"/>
      <c r="BK70" s="18"/>
      <c r="BL70" s="18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</row>
    <row r="71" spans="1:113" x14ac:dyDescent="0.25">
      <c r="A71" s="14">
        <v>2019</v>
      </c>
      <c r="B71" s="14">
        <v>4</v>
      </c>
      <c r="C71" s="14" t="s">
        <v>21</v>
      </c>
      <c r="D71" s="14" t="str">
        <f t="shared" si="40"/>
        <v>2</v>
      </c>
      <c r="E71" s="14">
        <v>210</v>
      </c>
      <c r="F71" s="14">
        <v>140</v>
      </c>
      <c r="G71" s="14">
        <v>1</v>
      </c>
      <c r="H71" s="14" t="s">
        <v>2</v>
      </c>
      <c r="I71" s="17">
        <v>0</v>
      </c>
      <c r="J71" s="17">
        <f t="shared" si="41"/>
        <v>0</v>
      </c>
      <c r="K71" s="17">
        <v>0</v>
      </c>
      <c r="L71" s="17">
        <f t="shared" si="42"/>
        <v>0</v>
      </c>
      <c r="M71" s="17">
        <v>0</v>
      </c>
      <c r="N71" s="17">
        <f t="shared" si="43"/>
        <v>0</v>
      </c>
      <c r="O71" s="17">
        <v>10</v>
      </c>
      <c r="P71" s="14">
        <v>0</v>
      </c>
      <c r="Q71" s="14">
        <v>6.7</v>
      </c>
      <c r="S71" s="14">
        <v>2.5</v>
      </c>
      <c r="T71" s="14">
        <v>16.599999999999998</v>
      </c>
      <c r="U71" s="14">
        <v>14.399999999999999</v>
      </c>
      <c r="V71" s="16">
        <v>14.396700940126756</v>
      </c>
      <c r="W71" s="16">
        <v>13.560773507598155</v>
      </c>
      <c r="X71" s="16">
        <v>19.8</v>
      </c>
      <c r="Y71" s="16">
        <v>592.95630097389221</v>
      </c>
      <c r="Z71" s="16">
        <v>2600.181097984314</v>
      </c>
      <c r="AA71" s="16">
        <v>330.17945528030396</v>
      </c>
      <c r="AB71" s="16">
        <v>4.8738985201891722</v>
      </c>
      <c r="AC71" s="16">
        <f t="shared" si="44"/>
        <v>17.256135012666284</v>
      </c>
      <c r="AD71" s="16">
        <v>3.4610376358032227</v>
      </c>
      <c r="AE71" s="16">
        <v>0.67</v>
      </c>
      <c r="AF71" s="16">
        <v>5.42</v>
      </c>
      <c r="AG71" s="16">
        <v>13.9</v>
      </c>
      <c r="AH71" s="16">
        <v>4.3</v>
      </c>
      <c r="AI71" s="16">
        <v>4.8233984374999999</v>
      </c>
      <c r="AJ71" s="16">
        <v>6.5</v>
      </c>
      <c r="AK71" s="16">
        <v>8.1</v>
      </c>
      <c r="AL71" s="16">
        <v>2.4</v>
      </c>
      <c r="AM71" s="16">
        <v>4.5452707672119139</v>
      </c>
      <c r="AN71" s="16">
        <v>5.5</v>
      </c>
      <c r="AO71" s="16">
        <v>0.61040000000000005</v>
      </c>
      <c r="AP71" s="16">
        <v>93.1</v>
      </c>
      <c r="AQ71" s="18">
        <v>30.5</v>
      </c>
      <c r="AR71" s="18">
        <f t="shared" si="45"/>
        <v>62.599999999999994</v>
      </c>
      <c r="AS71" s="18">
        <f t="shared" si="46"/>
        <v>1441.5097797356827</v>
      </c>
      <c r="AT71" s="18">
        <f t="shared" si="47"/>
        <v>1618.4223436123348</v>
      </c>
      <c r="AW71" s="18"/>
      <c r="AY71" s="18"/>
      <c r="AZ71" s="16"/>
      <c r="BA71" s="16"/>
      <c r="BB71" s="16"/>
      <c r="BI71" s="18"/>
      <c r="BJ71" s="18"/>
      <c r="BK71" s="18"/>
      <c r="BL71" s="18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</row>
    <row r="72" spans="1:113" x14ac:dyDescent="0.25">
      <c r="A72" s="14">
        <v>2019</v>
      </c>
      <c r="B72" s="14">
        <v>4</v>
      </c>
      <c r="C72" s="14" t="s">
        <v>21</v>
      </c>
      <c r="D72" s="14" t="str">
        <f t="shared" si="40"/>
        <v>3</v>
      </c>
      <c r="E72" s="14">
        <v>301</v>
      </c>
      <c r="F72" s="14">
        <v>141</v>
      </c>
      <c r="G72" s="14">
        <v>2</v>
      </c>
      <c r="H72" s="14" t="s">
        <v>3</v>
      </c>
      <c r="I72" s="17">
        <v>100</v>
      </c>
      <c r="J72" s="17">
        <f t="shared" si="41"/>
        <v>112</v>
      </c>
      <c r="K72" s="17">
        <v>0</v>
      </c>
      <c r="L72" s="17">
        <f t="shared" si="42"/>
        <v>0</v>
      </c>
      <c r="M72" s="17">
        <v>0</v>
      </c>
      <c r="N72" s="17">
        <f t="shared" si="43"/>
        <v>0</v>
      </c>
      <c r="O72" s="17">
        <v>10</v>
      </c>
      <c r="P72" s="14">
        <v>0</v>
      </c>
      <c r="Q72" s="14">
        <v>7.2</v>
      </c>
      <c r="S72" s="14">
        <v>2.6</v>
      </c>
      <c r="T72" s="14">
        <v>15.600000000000001</v>
      </c>
      <c r="U72" s="14">
        <v>12.1</v>
      </c>
      <c r="V72" s="16">
        <v>6.4384800965018103</v>
      </c>
      <c r="W72" s="16">
        <v>12.344137129816916</v>
      </c>
      <c r="X72" s="16">
        <v>15.4</v>
      </c>
      <c r="Y72" s="16">
        <v>648.72408509254456</v>
      </c>
      <c r="Z72" s="16">
        <v>3025.6550359725952</v>
      </c>
      <c r="AA72" s="16">
        <v>304.8937726020813</v>
      </c>
      <c r="AB72" s="16">
        <v>4.1164637313169594</v>
      </c>
      <c r="AC72" s="16">
        <f t="shared" si="44"/>
        <v>19.314727497121908</v>
      </c>
      <c r="AD72" s="16">
        <v>3.9045429229736328</v>
      </c>
      <c r="AE72" s="16">
        <v>0.42</v>
      </c>
      <c r="AF72" s="16">
        <v>4.96</v>
      </c>
      <c r="AG72" s="16">
        <v>5.8</v>
      </c>
      <c r="AH72" s="16">
        <v>3.2</v>
      </c>
      <c r="AI72" s="16">
        <v>2.4309633636474608</v>
      </c>
      <c r="AJ72" s="16">
        <v>5</v>
      </c>
      <c r="AK72" s="16">
        <v>13.1</v>
      </c>
      <c r="AL72" s="16">
        <v>4.3</v>
      </c>
      <c r="AM72" s="16">
        <v>4.9264353179931639</v>
      </c>
      <c r="AN72" s="16">
        <v>5.26</v>
      </c>
      <c r="AO72" s="16">
        <v>0.60409999999999997</v>
      </c>
      <c r="AP72" s="16">
        <v>96.9</v>
      </c>
      <c r="AQ72" s="18">
        <v>30.5</v>
      </c>
      <c r="AR72" s="18">
        <f t="shared" si="45"/>
        <v>66.400000000000006</v>
      </c>
      <c r="AS72" s="18">
        <f t="shared" si="46"/>
        <v>1529.0135682819384</v>
      </c>
      <c r="AT72" s="18">
        <f t="shared" si="47"/>
        <v>1716.6652334801763</v>
      </c>
      <c r="AW72" s="18"/>
      <c r="AY72" s="18"/>
      <c r="AZ72" s="16"/>
      <c r="BA72" s="16"/>
      <c r="BB72" s="16"/>
      <c r="BI72" s="18"/>
      <c r="BJ72" s="18"/>
      <c r="BK72" s="18"/>
      <c r="BL72" s="18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16"/>
    </row>
    <row r="73" spans="1:113" x14ac:dyDescent="0.25">
      <c r="A73" s="14">
        <v>2019</v>
      </c>
      <c r="B73" s="14">
        <v>4</v>
      </c>
      <c r="C73" s="14" t="s">
        <v>21</v>
      </c>
      <c r="D73" s="14" t="str">
        <f t="shared" si="40"/>
        <v>3</v>
      </c>
      <c r="E73" s="14">
        <v>302</v>
      </c>
      <c r="F73" s="14">
        <v>142</v>
      </c>
      <c r="G73" s="14">
        <v>1</v>
      </c>
      <c r="H73" s="14" t="s">
        <v>2</v>
      </c>
      <c r="I73" s="17">
        <v>0</v>
      </c>
      <c r="J73" s="17">
        <f t="shared" si="41"/>
        <v>0</v>
      </c>
      <c r="K73" s="17">
        <v>0</v>
      </c>
      <c r="L73" s="17">
        <f t="shared" si="42"/>
        <v>0</v>
      </c>
      <c r="M73" s="17">
        <v>0</v>
      </c>
      <c r="N73" s="17">
        <f t="shared" si="43"/>
        <v>0</v>
      </c>
      <c r="O73" s="17">
        <v>10</v>
      </c>
      <c r="P73" s="14">
        <v>0</v>
      </c>
      <c r="Q73" s="14">
        <v>7.2</v>
      </c>
      <c r="S73" s="14">
        <v>2.6</v>
      </c>
      <c r="T73" s="14">
        <v>15.600000000000001</v>
      </c>
      <c r="U73" s="14">
        <v>12.1</v>
      </c>
      <c r="V73" s="16">
        <v>6.4384800965018103</v>
      </c>
      <c r="W73" s="16">
        <v>12.344137129816916</v>
      </c>
      <c r="X73" s="16">
        <v>15.4</v>
      </c>
      <c r="Y73" s="16">
        <v>648.72408509254456</v>
      </c>
      <c r="Z73" s="16">
        <v>3025.6550359725952</v>
      </c>
      <c r="AA73" s="16">
        <v>304.8937726020813</v>
      </c>
      <c r="AB73" s="16">
        <v>4.1164637313169594</v>
      </c>
      <c r="AC73" s="16">
        <f t="shared" si="44"/>
        <v>19.314727497121908</v>
      </c>
      <c r="AD73" s="16">
        <v>3.9045429229736328</v>
      </c>
      <c r="AE73" s="16">
        <v>0.42</v>
      </c>
      <c r="AF73" s="16">
        <v>4.96</v>
      </c>
      <c r="AG73" s="16">
        <v>5.8</v>
      </c>
      <c r="AH73" s="16">
        <v>3.2</v>
      </c>
      <c r="AI73" s="16">
        <v>2.4309633636474608</v>
      </c>
      <c r="AJ73" s="16">
        <v>5</v>
      </c>
      <c r="AK73" s="16">
        <v>13.1</v>
      </c>
      <c r="AL73" s="16">
        <v>4.3</v>
      </c>
      <c r="AM73" s="16">
        <v>4.9264353179931639</v>
      </c>
      <c r="AN73" s="16">
        <v>5.26</v>
      </c>
      <c r="AO73" s="16">
        <v>0.58199999999999996</v>
      </c>
      <c r="AP73" s="16">
        <v>92.6</v>
      </c>
      <c r="AQ73" s="18">
        <v>30.5</v>
      </c>
      <c r="AR73" s="18">
        <f t="shared" si="45"/>
        <v>62.099999999999994</v>
      </c>
      <c r="AS73" s="18">
        <f t="shared" si="46"/>
        <v>1429.9961233480174</v>
      </c>
      <c r="AT73" s="18">
        <f t="shared" si="47"/>
        <v>1605.4956475770921</v>
      </c>
      <c r="AW73" s="18"/>
      <c r="AY73" s="18"/>
      <c r="AZ73" s="16"/>
      <c r="BA73" s="16"/>
      <c r="BB73" s="16"/>
      <c r="BI73" s="18"/>
      <c r="BJ73" s="18"/>
      <c r="BK73" s="18"/>
      <c r="BL73" s="18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</row>
    <row r="74" spans="1:113" x14ac:dyDescent="0.25">
      <c r="A74" s="14">
        <v>2019</v>
      </c>
      <c r="B74" s="14">
        <v>4</v>
      </c>
      <c r="C74" s="14" t="s">
        <v>21</v>
      </c>
      <c r="D74" s="14" t="str">
        <f t="shared" si="40"/>
        <v>3</v>
      </c>
      <c r="E74" s="14">
        <v>304</v>
      </c>
      <c r="F74" s="14">
        <v>144</v>
      </c>
      <c r="G74" s="14">
        <v>3</v>
      </c>
      <c r="H74" s="14" t="s">
        <v>1</v>
      </c>
      <c r="I74" s="17">
        <v>100</v>
      </c>
      <c r="J74" s="17">
        <f t="shared" si="41"/>
        <v>112</v>
      </c>
      <c r="K74" s="17">
        <v>40</v>
      </c>
      <c r="L74" s="17">
        <f t="shared" si="42"/>
        <v>45</v>
      </c>
      <c r="M74" s="17">
        <v>0</v>
      </c>
      <c r="N74" s="17">
        <f t="shared" si="43"/>
        <v>0</v>
      </c>
      <c r="O74" s="17">
        <v>10</v>
      </c>
      <c r="P74" s="14">
        <v>0</v>
      </c>
      <c r="Q74" s="14">
        <v>7.2</v>
      </c>
      <c r="S74" s="14">
        <v>2.6</v>
      </c>
      <c r="T74" s="14">
        <v>15.600000000000001</v>
      </c>
      <c r="U74" s="14">
        <v>12.1</v>
      </c>
      <c r="V74" s="16">
        <v>6.4384800965018103</v>
      </c>
      <c r="W74" s="16">
        <v>12.344137129816916</v>
      </c>
      <c r="X74" s="16">
        <v>15.4</v>
      </c>
      <c r="Y74" s="16">
        <v>648.72408509254456</v>
      </c>
      <c r="Z74" s="16">
        <v>3025.6550359725952</v>
      </c>
      <c r="AA74" s="16">
        <v>304.8937726020813</v>
      </c>
      <c r="AB74" s="16">
        <v>4.1164637313169594</v>
      </c>
      <c r="AC74" s="16">
        <f t="shared" si="44"/>
        <v>19.314727497121908</v>
      </c>
      <c r="AD74" s="16">
        <v>3.9045429229736328</v>
      </c>
      <c r="AE74" s="16">
        <v>0.42</v>
      </c>
      <c r="AF74" s="16">
        <v>4.96</v>
      </c>
      <c r="AG74" s="16">
        <v>5.8</v>
      </c>
      <c r="AH74" s="16">
        <v>3.2</v>
      </c>
      <c r="AI74" s="16">
        <v>2.4309633636474608</v>
      </c>
      <c r="AJ74" s="16">
        <v>5</v>
      </c>
      <c r="AK74" s="16">
        <v>13.1</v>
      </c>
      <c r="AL74" s="16">
        <v>4.3</v>
      </c>
      <c r="AM74" s="16">
        <v>4.9264353179931639</v>
      </c>
      <c r="AN74" s="16">
        <v>5.26</v>
      </c>
      <c r="AO74" s="16">
        <v>0.64839999999999998</v>
      </c>
      <c r="AP74" s="16">
        <v>97.2</v>
      </c>
      <c r="AQ74" s="18">
        <v>30.5</v>
      </c>
      <c r="AR74" s="18">
        <f t="shared" si="45"/>
        <v>66.7</v>
      </c>
      <c r="AS74" s="18">
        <f t="shared" si="46"/>
        <v>1535.9217621145374</v>
      </c>
      <c r="AT74" s="18">
        <f t="shared" si="47"/>
        <v>1724.4212511013216</v>
      </c>
      <c r="AW74" s="18"/>
      <c r="AY74" s="18"/>
      <c r="AZ74" s="16"/>
      <c r="BA74" s="16"/>
      <c r="BB74" s="16"/>
      <c r="BI74" s="18"/>
      <c r="BJ74" s="18"/>
      <c r="BK74" s="18"/>
      <c r="BL74" s="18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</row>
    <row r="75" spans="1:113" x14ac:dyDescent="0.25">
      <c r="A75" s="14">
        <v>2019</v>
      </c>
      <c r="B75" s="14">
        <v>4</v>
      </c>
      <c r="C75" s="14" t="s">
        <v>21</v>
      </c>
      <c r="D75" s="14" t="str">
        <f t="shared" si="40"/>
        <v>3</v>
      </c>
      <c r="E75" s="14">
        <v>305</v>
      </c>
      <c r="F75" s="14">
        <v>145</v>
      </c>
      <c r="G75" s="14">
        <v>5</v>
      </c>
      <c r="H75" s="14" t="s">
        <v>1</v>
      </c>
      <c r="I75" s="17">
        <v>100</v>
      </c>
      <c r="J75" s="17">
        <f t="shared" si="41"/>
        <v>112</v>
      </c>
      <c r="K75" s="17">
        <v>120</v>
      </c>
      <c r="L75" s="17">
        <f t="shared" si="42"/>
        <v>135</v>
      </c>
      <c r="M75" s="17">
        <v>0</v>
      </c>
      <c r="N75" s="17">
        <f t="shared" si="43"/>
        <v>0</v>
      </c>
      <c r="O75" s="17">
        <v>10</v>
      </c>
      <c r="P75" s="14">
        <v>0</v>
      </c>
      <c r="Q75" s="14">
        <v>7.2</v>
      </c>
      <c r="S75" s="14">
        <v>2.6</v>
      </c>
      <c r="T75" s="14">
        <v>15.600000000000001</v>
      </c>
      <c r="U75" s="14">
        <v>12.1</v>
      </c>
      <c r="V75" s="16">
        <v>6.4384800965018103</v>
      </c>
      <c r="W75" s="16">
        <v>12.344137129816916</v>
      </c>
      <c r="X75" s="16">
        <v>15.4</v>
      </c>
      <c r="Y75" s="16">
        <v>648.72408509254456</v>
      </c>
      <c r="Z75" s="16">
        <v>3025.6550359725952</v>
      </c>
      <c r="AA75" s="16">
        <v>304.8937726020813</v>
      </c>
      <c r="AB75" s="16">
        <v>4.1164637313169594</v>
      </c>
      <c r="AC75" s="16">
        <f t="shared" si="44"/>
        <v>19.314727497121908</v>
      </c>
      <c r="AD75" s="16">
        <v>3.9045429229736328</v>
      </c>
      <c r="AE75" s="16">
        <v>0.42</v>
      </c>
      <c r="AF75" s="16">
        <v>4.96</v>
      </c>
      <c r="AG75" s="16">
        <v>5.8</v>
      </c>
      <c r="AH75" s="16">
        <v>3.2</v>
      </c>
      <c r="AI75" s="16">
        <v>2.4309633636474608</v>
      </c>
      <c r="AJ75" s="16">
        <v>5</v>
      </c>
      <c r="AK75" s="16">
        <v>13.1</v>
      </c>
      <c r="AL75" s="16">
        <v>4.3</v>
      </c>
      <c r="AM75" s="16">
        <v>4.9264353179931639</v>
      </c>
      <c r="AN75" s="16">
        <v>5.26</v>
      </c>
      <c r="AO75" s="16">
        <v>0.70340000000000003</v>
      </c>
      <c r="AP75" s="16">
        <v>104.4</v>
      </c>
      <c r="AQ75" s="18">
        <v>30.5</v>
      </c>
      <c r="AR75" s="18">
        <f t="shared" si="45"/>
        <v>73.900000000000006</v>
      </c>
      <c r="AS75" s="18">
        <f t="shared" si="46"/>
        <v>1701.7184140969164</v>
      </c>
      <c r="AT75" s="18">
        <f t="shared" si="47"/>
        <v>1910.5656740088107</v>
      </c>
      <c r="AW75" s="18"/>
      <c r="AY75" s="18"/>
      <c r="AZ75" s="16"/>
      <c r="BA75" s="16"/>
      <c r="BB75" s="16"/>
      <c r="BI75" s="18"/>
      <c r="BJ75" s="18"/>
      <c r="BK75" s="18"/>
      <c r="BL75" s="18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</row>
    <row r="76" spans="1:113" x14ac:dyDescent="0.25">
      <c r="A76" s="14">
        <v>2019</v>
      </c>
      <c r="B76" s="14">
        <v>4</v>
      </c>
      <c r="C76" s="14" t="s">
        <v>21</v>
      </c>
      <c r="D76" s="14" t="str">
        <f t="shared" si="40"/>
        <v>3</v>
      </c>
      <c r="E76" s="14">
        <v>309</v>
      </c>
      <c r="F76" s="14">
        <v>149</v>
      </c>
      <c r="G76" s="14">
        <v>4</v>
      </c>
      <c r="H76" s="14" t="s">
        <v>1</v>
      </c>
      <c r="I76" s="17">
        <v>100</v>
      </c>
      <c r="J76" s="17">
        <f t="shared" si="41"/>
        <v>112</v>
      </c>
      <c r="K76" s="17">
        <v>80</v>
      </c>
      <c r="L76" s="17">
        <f t="shared" si="42"/>
        <v>90</v>
      </c>
      <c r="M76" s="17">
        <v>0</v>
      </c>
      <c r="N76" s="17">
        <f t="shared" si="43"/>
        <v>0</v>
      </c>
      <c r="O76" s="17">
        <v>10</v>
      </c>
      <c r="P76" s="14">
        <v>0</v>
      </c>
      <c r="Q76" s="14">
        <v>7.2</v>
      </c>
      <c r="S76" s="14">
        <v>2.6</v>
      </c>
      <c r="T76" s="14">
        <v>15.600000000000001</v>
      </c>
      <c r="U76" s="14">
        <v>12.1</v>
      </c>
      <c r="V76" s="16">
        <v>6.4384800965018103</v>
      </c>
      <c r="W76" s="16">
        <v>12.344137129816916</v>
      </c>
      <c r="X76" s="16">
        <v>15.4</v>
      </c>
      <c r="Y76" s="16">
        <v>648.72408509254456</v>
      </c>
      <c r="Z76" s="16">
        <v>3025.6550359725952</v>
      </c>
      <c r="AA76" s="16">
        <v>304.8937726020813</v>
      </c>
      <c r="AB76" s="16">
        <v>4.1164637313169594</v>
      </c>
      <c r="AC76" s="16">
        <f t="shared" si="44"/>
        <v>19.314727497121908</v>
      </c>
      <c r="AD76" s="16">
        <v>3.9045429229736328</v>
      </c>
      <c r="AE76" s="16">
        <v>0.42</v>
      </c>
      <c r="AF76" s="16">
        <v>4.96</v>
      </c>
      <c r="AG76" s="16">
        <v>5.8</v>
      </c>
      <c r="AH76" s="16">
        <v>3.2</v>
      </c>
      <c r="AI76" s="16">
        <v>2.4309633636474608</v>
      </c>
      <c r="AJ76" s="16">
        <v>5</v>
      </c>
      <c r="AK76" s="16">
        <v>13.1</v>
      </c>
      <c r="AL76" s="16">
        <v>4.3</v>
      </c>
      <c r="AM76" s="16">
        <v>4.9264353179931639</v>
      </c>
      <c r="AN76" s="16">
        <v>5.26</v>
      </c>
      <c r="AO76" s="16">
        <v>0.73950000000000005</v>
      </c>
      <c r="AP76" s="16">
        <v>108.3</v>
      </c>
      <c r="AQ76" s="18">
        <v>30.5</v>
      </c>
      <c r="AR76" s="18">
        <f t="shared" si="45"/>
        <v>77.8</v>
      </c>
      <c r="AS76" s="18">
        <f t="shared" si="46"/>
        <v>1791.5249339207048</v>
      </c>
      <c r="AT76" s="18">
        <f t="shared" si="47"/>
        <v>2011.3939030837005</v>
      </c>
      <c r="AW76" s="18"/>
      <c r="AY76" s="18"/>
      <c r="AZ76" s="16"/>
      <c r="BA76" s="16"/>
      <c r="BB76" s="16"/>
      <c r="BI76" s="18"/>
      <c r="BJ76" s="18"/>
      <c r="BK76" s="18"/>
      <c r="BL76" s="18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</row>
    <row r="77" spans="1:113" x14ac:dyDescent="0.25">
      <c r="A77" s="14">
        <v>2019</v>
      </c>
      <c r="B77" s="14">
        <v>4</v>
      </c>
      <c r="C77" s="14" t="s">
        <v>21</v>
      </c>
      <c r="D77" s="14" t="str">
        <f t="shared" si="40"/>
        <v>4</v>
      </c>
      <c r="E77" s="14">
        <v>401</v>
      </c>
      <c r="F77" s="14">
        <v>151</v>
      </c>
      <c r="G77" s="14">
        <v>2</v>
      </c>
      <c r="H77" s="14" t="s">
        <v>3</v>
      </c>
      <c r="I77" s="17">
        <v>100</v>
      </c>
      <c r="J77" s="17">
        <f t="shared" si="41"/>
        <v>112</v>
      </c>
      <c r="K77" s="17">
        <v>0</v>
      </c>
      <c r="L77" s="17">
        <f t="shared" si="42"/>
        <v>0</v>
      </c>
      <c r="M77" s="17">
        <v>0</v>
      </c>
      <c r="N77" s="17">
        <f t="shared" si="43"/>
        <v>0</v>
      </c>
      <c r="O77" s="17">
        <v>10</v>
      </c>
      <c r="P77" s="14">
        <v>0</v>
      </c>
      <c r="Q77" s="14">
        <v>7.2</v>
      </c>
      <c r="S77" s="14">
        <v>2.5</v>
      </c>
      <c r="T77" s="14">
        <v>12.7</v>
      </c>
      <c r="U77" s="14">
        <v>8.92</v>
      </c>
      <c r="V77" s="16">
        <v>5.4296915388592115</v>
      </c>
      <c r="W77" s="16">
        <v>11.383049945542242</v>
      </c>
      <c r="X77" s="16">
        <v>10.3</v>
      </c>
      <c r="Y77" s="16">
        <v>638.30156922340393</v>
      </c>
      <c r="Z77" s="16">
        <v>3286.4314031600952</v>
      </c>
      <c r="AA77" s="16">
        <v>285.7621693611145</v>
      </c>
      <c r="AB77" s="16">
        <v>5.4778800992404708</v>
      </c>
      <c r="AC77" s="16">
        <f t="shared" si="44"/>
        <v>20.440410728773173</v>
      </c>
      <c r="AD77" s="16">
        <v>3.9111328125</v>
      </c>
      <c r="AE77" s="16">
        <v>0.33</v>
      </c>
      <c r="AF77" s="16">
        <v>5.75</v>
      </c>
      <c r="AG77" s="16">
        <v>15.4</v>
      </c>
      <c r="AH77" s="16">
        <v>3.2</v>
      </c>
      <c r="AI77" s="16">
        <v>5.4683798217773436</v>
      </c>
      <c r="AJ77" s="16">
        <v>5.26</v>
      </c>
      <c r="AK77" s="16">
        <v>5.0999999999999996</v>
      </c>
      <c r="AL77" s="16">
        <v>2.5</v>
      </c>
      <c r="AM77" s="16">
        <v>4.7920092010498045</v>
      </c>
      <c r="AN77" s="16">
        <v>5.46</v>
      </c>
      <c r="AO77" s="16">
        <v>0.57799999999999996</v>
      </c>
      <c r="AP77" s="16">
        <v>134.5</v>
      </c>
      <c r="AQ77" s="18">
        <v>30.5</v>
      </c>
      <c r="AR77" s="18">
        <f t="shared" si="45"/>
        <v>104</v>
      </c>
      <c r="AS77" s="18">
        <f t="shared" si="46"/>
        <v>2394.8405286343609</v>
      </c>
      <c r="AT77" s="18">
        <f t="shared" si="47"/>
        <v>2688.7527753303962</v>
      </c>
      <c r="AW77" s="18"/>
      <c r="AY77" s="18"/>
      <c r="AZ77" s="16"/>
      <c r="BA77" s="16"/>
      <c r="BB77" s="16"/>
      <c r="BI77" s="18"/>
      <c r="BJ77" s="18"/>
      <c r="BK77" s="18"/>
      <c r="BL77" s="18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</row>
    <row r="78" spans="1:113" x14ac:dyDescent="0.25">
      <c r="A78" s="14">
        <v>2019</v>
      </c>
      <c r="B78" s="14">
        <v>4</v>
      </c>
      <c r="C78" s="14" t="s">
        <v>21</v>
      </c>
      <c r="D78" s="14" t="str">
        <f t="shared" si="40"/>
        <v>4</v>
      </c>
      <c r="E78" s="14">
        <v>402</v>
      </c>
      <c r="F78" s="14">
        <v>152</v>
      </c>
      <c r="G78" s="14">
        <v>3</v>
      </c>
      <c r="H78" s="14" t="s">
        <v>1</v>
      </c>
      <c r="I78" s="17">
        <v>100</v>
      </c>
      <c r="J78" s="17">
        <f t="shared" si="41"/>
        <v>112</v>
      </c>
      <c r="K78" s="17">
        <v>40</v>
      </c>
      <c r="L78" s="17">
        <f t="shared" si="42"/>
        <v>45</v>
      </c>
      <c r="M78" s="17">
        <v>0</v>
      </c>
      <c r="N78" s="17">
        <f t="shared" si="43"/>
        <v>0</v>
      </c>
      <c r="O78" s="17">
        <v>10</v>
      </c>
      <c r="P78" s="14">
        <v>0</v>
      </c>
      <c r="Q78" s="14">
        <v>7.2</v>
      </c>
      <c r="S78" s="14">
        <v>2.5</v>
      </c>
      <c r="T78" s="14">
        <v>12.7</v>
      </c>
      <c r="U78" s="14">
        <v>8.92</v>
      </c>
      <c r="V78" s="16">
        <v>5.4296915388592115</v>
      </c>
      <c r="W78" s="16">
        <v>11.383049945542242</v>
      </c>
      <c r="X78" s="16">
        <v>10.3</v>
      </c>
      <c r="Y78" s="16">
        <v>638.30156922340393</v>
      </c>
      <c r="Z78" s="16">
        <v>3286.4314031600952</v>
      </c>
      <c r="AA78" s="16">
        <v>285.7621693611145</v>
      </c>
      <c r="AB78" s="16">
        <v>5.4778800992404708</v>
      </c>
      <c r="AC78" s="16">
        <f t="shared" si="44"/>
        <v>20.440410728773173</v>
      </c>
      <c r="AD78" s="16">
        <v>3.9111328125</v>
      </c>
      <c r="AE78" s="16">
        <v>0.33</v>
      </c>
      <c r="AF78" s="16">
        <v>5.75</v>
      </c>
      <c r="AG78" s="16">
        <v>15.4</v>
      </c>
      <c r="AH78" s="16">
        <v>3.2</v>
      </c>
      <c r="AI78" s="16">
        <v>5.4683798217773436</v>
      </c>
      <c r="AJ78" s="16">
        <v>5.26</v>
      </c>
      <c r="AK78" s="16">
        <v>5.0999999999999996</v>
      </c>
      <c r="AL78" s="16">
        <v>2.5</v>
      </c>
      <c r="AM78" s="16">
        <v>4.7920092010498045</v>
      </c>
      <c r="AN78" s="16">
        <v>5.46</v>
      </c>
      <c r="AO78" s="16">
        <v>0.71020000000000005</v>
      </c>
      <c r="AP78" s="16">
        <v>97.6</v>
      </c>
      <c r="AQ78" s="18">
        <v>30.5</v>
      </c>
      <c r="AR78" s="18">
        <f t="shared" si="45"/>
        <v>67.099999999999994</v>
      </c>
      <c r="AS78" s="18">
        <f t="shared" si="46"/>
        <v>1545.1326872246693</v>
      </c>
      <c r="AT78" s="18">
        <f t="shared" si="47"/>
        <v>1734.7626079295151</v>
      </c>
      <c r="AW78" s="18"/>
      <c r="AY78" s="18"/>
      <c r="AZ78" s="16"/>
      <c r="BA78" s="16"/>
      <c r="BB78" s="16"/>
      <c r="BI78" s="18"/>
      <c r="BJ78" s="18"/>
      <c r="BK78" s="18"/>
      <c r="BL78" s="18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</row>
    <row r="79" spans="1:113" x14ac:dyDescent="0.25">
      <c r="A79" s="14">
        <v>2019</v>
      </c>
      <c r="B79" s="14">
        <v>4</v>
      </c>
      <c r="C79" s="14" t="s">
        <v>21</v>
      </c>
      <c r="D79" s="14" t="str">
        <f t="shared" si="40"/>
        <v>4</v>
      </c>
      <c r="E79" s="14">
        <v>404</v>
      </c>
      <c r="F79" s="14">
        <v>154</v>
      </c>
      <c r="G79" s="14">
        <v>4</v>
      </c>
      <c r="H79" s="14" t="s">
        <v>1</v>
      </c>
      <c r="I79" s="17">
        <v>100</v>
      </c>
      <c r="J79" s="17">
        <f t="shared" si="41"/>
        <v>112</v>
      </c>
      <c r="K79" s="17">
        <v>80</v>
      </c>
      <c r="L79" s="17">
        <f t="shared" si="42"/>
        <v>90</v>
      </c>
      <c r="M79" s="17">
        <v>0</v>
      </c>
      <c r="N79" s="17">
        <f t="shared" si="43"/>
        <v>0</v>
      </c>
      <c r="O79" s="17">
        <v>10</v>
      </c>
      <c r="P79" s="14">
        <v>0</v>
      </c>
      <c r="Q79" s="14">
        <v>7.2</v>
      </c>
      <c r="S79" s="14">
        <v>2.5</v>
      </c>
      <c r="T79" s="14">
        <v>12.7</v>
      </c>
      <c r="U79" s="14">
        <v>8.92</v>
      </c>
      <c r="V79" s="16">
        <v>5.4296915388592115</v>
      </c>
      <c r="W79" s="16">
        <v>11.383049945542242</v>
      </c>
      <c r="X79" s="16">
        <v>10.3</v>
      </c>
      <c r="Y79" s="16">
        <v>638.30156922340393</v>
      </c>
      <c r="Z79" s="16">
        <v>3286.4314031600952</v>
      </c>
      <c r="AA79" s="16">
        <v>285.7621693611145</v>
      </c>
      <c r="AB79" s="16">
        <v>5.4778800992404708</v>
      </c>
      <c r="AC79" s="16">
        <f t="shared" si="44"/>
        <v>20.440410728773173</v>
      </c>
      <c r="AD79" s="16">
        <v>3.9111328125</v>
      </c>
      <c r="AE79" s="16">
        <v>0.33</v>
      </c>
      <c r="AF79" s="16">
        <v>5.75</v>
      </c>
      <c r="AG79" s="16">
        <v>15.4</v>
      </c>
      <c r="AH79" s="16">
        <v>3.2</v>
      </c>
      <c r="AI79" s="16">
        <v>5.4683798217773436</v>
      </c>
      <c r="AJ79" s="16">
        <v>5.26</v>
      </c>
      <c r="AK79" s="16">
        <v>5.0999999999999996</v>
      </c>
      <c r="AL79" s="16">
        <v>2.5</v>
      </c>
      <c r="AM79" s="16">
        <v>4.7920092010498045</v>
      </c>
      <c r="AN79" s="16">
        <v>5.46</v>
      </c>
      <c r="AO79" s="16">
        <v>0.69599999999999995</v>
      </c>
      <c r="AP79" s="16">
        <v>119</v>
      </c>
      <c r="AQ79" s="18">
        <v>30.5</v>
      </c>
      <c r="AR79" s="18">
        <f t="shared" si="45"/>
        <v>88.5</v>
      </c>
      <c r="AS79" s="18">
        <f t="shared" si="46"/>
        <v>2037.9171806167401</v>
      </c>
      <c r="AT79" s="18">
        <f t="shared" si="47"/>
        <v>2288.0251982378854</v>
      </c>
      <c r="AW79" s="18"/>
      <c r="AY79" s="18"/>
      <c r="AZ79" s="16"/>
      <c r="BA79" s="16"/>
      <c r="BB79" s="16"/>
      <c r="BI79" s="18"/>
      <c r="BJ79" s="18"/>
      <c r="BK79" s="18"/>
      <c r="BL79" s="18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</row>
    <row r="80" spans="1:113" x14ac:dyDescent="0.25">
      <c r="A80" s="14">
        <v>2019</v>
      </c>
      <c r="B80" s="14">
        <v>4</v>
      </c>
      <c r="C80" s="14" t="s">
        <v>21</v>
      </c>
      <c r="D80" s="14" t="str">
        <f t="shared" si="40"/>
        <v>4</v>
      </c>
      <c r="E80" s="14">
        <v>409</v>
      </c>
      <c r="F80" s="14">
        <v>159</v>
      </c>
      <c r="G80" s="14">
        <v>1</v>
      </c>
      <c r="H80" s="14" t="s">
        <v>2</v>
      </c>
      <c r="I80" s="17">
        <v>0</v>
      </c>
      <c r="J80" s="17">
        <f t="shared" si="41"/>
        <v>0</v>
      </c>
      <c r="K80" s="17">
        <v>0</v>
      </c>
      <c r="L80" s="17">
        <f t="shared" si="42"/>
        <v>0</v>
      </c>
      <c r="M80" s="17">
        <v>0</v>
      </c>
      <c r="N80" s="17">
        <f t="shared" si="43"/>
        <v>0</v>
      </c>
      <c r="O80" s="17">
        <v>10</v>
      </c>
      <c r="P80" s="14">
        <v>0</v>
      </c>
      <c r="Q80" s="14">
        <v>7.2</v>
      </c>
      <c r="S80" s="14">
        <v>2.5</v>
      </c>
      <c r="T80" s="14">
        <v>12.7</v>
      </c>
      <c r="U80" s="14">
        <v>8.92</v>
      </c>
      <c r="V80" s="16">
        <v>5.4296915388592115</v>
      </c>
      <c r="W80" s="16">
        <v>11.383049945542242</v>
      </c>
      <c r="X80" s="16">
        <v>10.3</v>
      </c>
      <c r="Y80" s="16">
        <v>638.30156922340393</v>
      </c>
      <c r="Z80" s="16">
        <v>3286.4314031600952</v>
      </c>
      <c r="AA80" s="16">
        <v>285.7621693611145</v>
      </c>
      <c r="AB80" s="16">
        <v>5.4778800992404708</v>
      </c>
      <c r="AC80" s="16">
        <f t="shared" si="44"/>
        <v>20.440410728773173</v>
      </c>
      <c r="AD80" s="16">
        <v>3.9111328125</v>
      </c>
      <c r="AE80" s="16">
        <v>0.33</v>
      </c>
      <c r="AF80" s="16">
        <v>5.75</v>
      </c>
      <c r="AG80" s="16">
        <v>15.4</v>
      </c>
      <c r="AH80" s="16">
        <v>3.2</v>
      </c>
      <c r="AI80" s="16">
        <v>5.4683798217773436</v>
      </c>
      <c r="AJ80" s="16">
        <v>5.26</v>
      </c>
      <c r="AK80" s="16">
        <v>5.0999999999999996</v>
      </c>
      <c r="AL80" s="16">
        <v>2.5</v>
      </c>
      <c r="AM80" s="16">
        <v>4.7920092010498045</v>
      </c>
      <c r="AN80" s="16">
        <v>5.46</v>
      </c>
      <c r="AO80" s="16">
        <v>0.57389999999999997</v>
      </c>
      <c r="AP80" s="16">
        <v>86</v>
      </c>
      <c r="AQ80" s="18">
        <v>30.5</v>
      </c>
      <c r="AR80" s="18">
        <f t="shared" si="45"/>
        <v>55.5</v>
      </c>
      <c r="AS80" s="18">
        <f t="shared" si="46"/>
        <v>1278.015859030837</v>
      </c>
      <c r="AT80" s="18">
        <f t="shared" si="47"/>
        <v>1434.8632599118944</v>
      </c>
      <c r="AW80" s="18"/>
      <c r="AY80" s="18"/>
      <c r="AZ80" s="16"/>
      <c r="BA80" s="16"/>
      <c r="BB80" s="16"/>
      <c r="BI80" s="18"/>
      <c r="BJ80" s="18"/>
      <c r="BK80" s="18"/>
      <c r="BL80" s="18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</row>
    <row r="81" spans="1:113" x14ac:dyDescent="0.25">
      <c r="A81" s="14">
        <v>2019</v>
      </c>
      <c r="B81" s="14">
        <v>4</v>
      </c>
      <c r="C81" s="14" t="s">
        <v>21</v>
      </c>
      <c r="D81" s="14" t="str">
        <f t="shared" si="40"/>
        <v>4</v>
      </c>
      <c r="E81" s="14">
        <v>410</v>
      </c>
      <c r="F81" s="14">
        <v>160</v>
      </c>
      <c r="G81" s="14">
        <v>5</v>
      </c>
      <c r="H81" s="14" t="s">
        <v>1</v>
      </c>
      <c r="I81" s="17">
        <v>100</v>
      </c>
      <c r="J81" s="17">
        <f t="shared" si="41"/>
        <v>112</v>
      </c>
      <c r="K81" s="17">
        <v>120</v>
      </c>
      <c r="L81" s="17">
        <f t="shared" si="42"/>
        <v>135</v>
      </c>
      <c r="M81" s="17">
        <v>0</v>
      </c>
      <c r="N81" s="17">
        <f t="shared" si="43"/>
        <v>0</v>
      </c>
      <c r="O81" s="17">
        <v>10</v>
      </c>
      <c r="P81" s="14">
        <v>0</v>
      </c>
      <c r="Q81" s="14">
        <v>7.2</v>
      </c>
      <c r="S81" s="14">
        <v>2.5</v>
      </c>
      <c r="T81" s="14">
        <v>12.7</v>
      </c>
      <c r="U81" s="14">
        <v>8.92</v>
      </c>
      <c r="V81" s="16">
        <v>5.4296915388592115</v>
      </c>
      <c r="W81" s="16">
        <v>11.383049945542242</v>
      </c>
      <c r="X81" s="16">
        <v>10.3</v>
      </c>
      <c r="Y81" s="16">
        <v>638.30156922340393</v>
      </c>
      <c r="Z81" s="16">
        <v>3286.4314031600952</v>
      </c>
      <c r="AA81" s="16">
        <v>285.7621693611145</v>
      </c>
      <c r="AB81" s="16">
        <v>5.4778800992404708</v>
      </c>
      <c r="AC81" s="16">
        <f t="shared" si="44"/>
        <v>20.440410728773173</v>
      </c>
      <c r="AD81" s="16">
        <v>3.9111328125</v>
      </c>
      <c r="AE81" s="16">
        <v>0.33</v>
      </c>
      <c r="AF81" s="16">
        <v>5.75</v>
      </c>
      <c r="AG81" s="16">
        <v>15.4</v>
      </c>
      <c r="AH81" s="16">
        <v>3.2</v>
      </c>
      <c r="AI81" s="16">
        <v>5.4683798217773436</v>
      </c>
      <c r="AJ81" s="16">
        <v>5.26</v>
      </c>
      <c r="AK81" s="16">
        <v>5.0999999999999996</v>
      </c>
      <c r="AL81" s="16">
        <v>2.5</v>
      </c>
      <c r="AM81" s="16">
        <v>4.7920092010498045</v>
      </c>
      <c r="AN81" s="16">
        <v>5.46</v>
      </c>
      <c r="AO81" s="16">
        <v>0.73240000000000005</v>
      </c>
      <c r="AP81" s="16">
        <v>140.19999999999999</v>
      </c>
      <c r="AQ81" s="18">
        <v>30.5</v>
      </c>
      <c r="AR81" s="18">
        <f t="shared" si="45"/>
        <v>109.69999999999999</v>
      </c>
      <c r="AS81" s="18">
        <f t="shared" si="46"/>
        <v>2526.0962114537442</v>
      </c>
      <c r="AT81" s="18">
        <f t="shared" si="47"/>
        <v>2836.1171101321584</v>
      </c>
      <c r="AW81" s="18"/>
      <c r="AY81" s="18"/>
      <c r="AZ81" s="16"/>
      <c r="BA81" s="16"/>
      <c r="BB81" s="16"/>
      <c r="BI81" s="18"/>
      <c r="BJ81" s="18"/>
      <c r="BK81" s="18"/>
      <c r="BL81" s="18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</row>
    <row r="82" spans="1:113" x14ac:dyDescent="0.25">
      <c r="A82" s="14">
        <v>2019</v>
      </c>
      <c r="B82" s="14">
        <v>5</v>
      </c>
      <c r="C82" s="14" t="s">
        <v>22</v>
      </c>
      <c r="D82" s="14" t="str">
        <f t="shared" si="40"/>
        <v>1</v>
      </c>
      <c r="E82" s="14">
        <v>102</v>
      </c>
      <c r="F82" s="14">
        <v>162</v>
      </c>
      <c r="G82" s="14">
        <v>4</v>
      </c>
      <c r="H82" s="14" t="s">
        <v>1</v>
      </c>
      <c r="I82" s="17">
        <v>100</v>
      </c>
      <c r="J82" s="17">
        <f t="shared" si="41"/>
        <v>112</v>
      </c>
      <c r="K82" s="17">
        <v>80</v>
      </c>
      <c r="L82" s="17">
        <f t="shared" si="42"/>
        <v>90</v>
      </c>
      <c r="M82" s="17">
        <v>0</v>
      </c>
      <c r="N82" s="17">
        <f t="shared" si="43"/>
        <v>0</v>
      </c>
      <c r="O82" s="17">
        <v>10</v>
      </c>
      <c r="P82" s="14">
        <v>0</v>
      </c>
      <c r="Q82" s="14">
        <v>6.4</v>
      </c>
      <c r="R82" s="14">
        <v>7</v>
      </c>
      <c r="S82" s="14">
        <v>2.5</v>
      </c>
      <c r="T82" s="14">
        <v>22.1</v>
      </c>
      <c r="U82" s="14">
        <v>15.9</v>
      </c>
      <c r="V82" s="16">
        <v>10.249459092040516</v>
      </c>
      <c r="W82" s="16">
        <v>18.14954815621596</v>
      </c>
      <c r="X82" s="16">
        <v>20.5</v>
      </c>
      <c r="Y82" s="16">
        <v>585.25900483131409</v>
      </c>
      <c r="Z82" s="16">
        <v>2396.8078374862671</v>
      </c>
      <c r="AA82" s="16">
        <v>361.7828106880188</v>
      </c>
      <c r="AB82" s="16">
        <v>5.4960728392881508</v>
      </c>
      <c r="AC82" s="16">
        <f t="shared" si="44"/>
        <v>16.48239755756963</v>
      </c>
      <c r="AD82" s="16">
        <v>3.1793451309204102</v>
      </c>
      <c r="AE82" s="16">
        <v>0.6</v>
      </c>
      <c r="AF82" s="16">
        <v>0.42</v>
      </c>
      <c r="AG82" s="16">
        <v>6.7</v>
      </c>
      <c r="AH82" s="16">
        <v>3.1</v>
      </c>
      <c r="AI82" s="16">
        <v>4.7332247161865233</v>
      </c>
      <c r="AJ82" s="16">
        <v>6.7</v>
      </c>
      <c r="AK82" s="16">
        <v>5.2</v>
      </c>
      <c r="AL82" s="16">
        <v>3.4</v>
      </c>
      <c r="AM82" s="16">
        <v>7.1616609954833983</v>
      </c>
      <c r="AN82" s="16">
        <v>5.9</v>
      </c>
      <c r="AO82" s="16">
        <v>0.76929999999999998</v>
      </c>
      <c r="AP82" s="16">
        <v>141</v>
      </c>
      <c r="AQ82" s="18">
        <v>30.5</v>
      </c>
      <c r="AR82" s="18">
        <f t="shared" si="45"/>
        <v>110.5</v>
      </c>
      <c r="AS82" s="18">
        <f t="shared" si="46"/>
        <v>2544.5180616740085</v>
      </c>
      <c r="AT82" s="18">
        <f t="shared" si="47"/>
        <v>2856.7998237885463</v>
      </c>
      <c r="AW82" s="18"/>
      <c r="AY82" s="18"/>
      <c r="AZ82" s="16"/>
      <c r="BA82" s="16"/>
      <c r="BB82" s="16"/>
      <c r="BI82" s="18"/>
      <c r="BJ82" s="18"/>
      <c r="BK82" s="18"/>
      <c r="BL82" s="18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</row>
    <row r="83" spans="1:113" x14ac:dyDescent="0.25">
      <c r="A83" s="14">
        <v>2019</v>
      </c>
      <c r="B83" s="14">
        <v>5</v>
      </c>
      <c r="C83" s="14" t="s">
        <v>22</v>
      </c>
      <c r="D83" s="14" t="str">
        <f t="shared" si="40"/>
        <v>1</v>
      </c>
      <c r="E83" s="14">
        <v>103</v>
      </c>
      <c r="F83" s="14">
        <v>163</v>
      </c>
      <c r="G83" s="14">
        <v>5</v>
      </c>
      <c r="H83" s="14" t="s">
        <v>1</v>
      </c>
      <c r="I83" s="17">
        <v>100</v>
      </c>
      <c r="J83" s="17">
        <f t="shared" si="41"/>
        <v>112</v>
      </c>
      <c r="K83" s="17">
        <v>120</v>
      </c>
      <c r="L83" s="17">
        <f t="shared" si="42"/>
        <v>135</v>
      </c>
      <c r="M83" s="17">
        <v>0</v>
      </c>
      <c r="N83" s="17">
        <f t="shared" si="43"/>
        <v>0</v>
      </c>
      <c r="O83" s="17">
        <v>10</v>
      </c>
      <c r="P83" s="14">
        <v>0</v>
      </c>
      <c r="Q83" s="14">
        <v>6.4</v>
      </c>
      <c r="R83" s="14">
        <v>7</v>
      </c>
      <c r="S83" s="14">
        <v>2.5</v>
      </c>
      <c r="T83" s="14">
        <v>22.1</v>
      </c>
      <c r="U83" s="14">
        <v>15.9</v>
      </c>
      <c r="V83" s="16">
        <v>10.249459092040516</v>
      </c>
      <c r="W83" s="16">
        <v>18.14954815621596</v>
      </c>
      <c r="X83" s="16">
        <v>20.5</v>
      </c>
      <c r="Y83" s="16">
        <v>585.25900483131409</v>
      </c>
      <c r="Z83" s="16">
        <v>2396.8078374862671</v>
      </c>
      <c r="AA83" s="16">
        <v>361.7828106880188</v>
      </c>
      <c r="AB83" s="16">
        <v>5.4960728392881508</v>
      </c>
      <c r="AC83" s="16">
        <f t="shared" si="44"/>
        <v>16.48239755756963</v>
      </c>
      <c r="AD83" s="16">
        <v>3.1793451309204102</v>
      </c>
      <c r="AE83" s="16">
        <v>0.6</v>
      </c>
      <c r="AF83" s="16">
        <v>0.42</v>
      </c>
      <c r="AG83" s="16">
        <v>6.7</v>
      </c>
      <c r="AH83" s="16">
        <v>3.1</v>
      </c>
      <c r="AI83" s="16">
        <v>4.7332247161865233</v>
      </c>
      <c r="AJ83" s="16">
        <v>6.7</v>
      </c>
      <c r="AK83" s="16">
        <v>5.2</v>
      </c>
      <c r="AL83" s="16">
        <v>3.4</v>
      </c>
      <c r="AM83" s="16">
        <v>7.1616609954833983</v>
      </c>
      <c r="AN83" s="16">
        <v>5.9</v>
      </c>
      <c r="AO83" s="16">
        <v>0.71970000000000001</v>
      </c>
      <c r="AP83" s="16">
        <v>103.6</v>
      </c>
      <c r="AQ83" s="18">
        <v>30.5</v>
      </c>
      <c r="AR83" s="18">
        <f t="shared" si="45"/>
        <v>73.099999999999994</v>
      </c>
      <c r="AS83" s="18">
        <f t="shared" si="46"/>
        <v>1683.2965638766518</v>
      </c>
      <c r="AT83" s="18">
        <f t="shared" si="47"/>
        <v>1889.8829603524227</v>
      </c>
      <c r="AW83" s="18"/>
      <c r="AY83" s="18"/>
      <c r="AZ83" s="16"/>
      <c r="BA83" s="16"/>
      <c r="BB83" s="16"/>
      <c r="BI83" s="18"/>
      <c r="BJ83" s="18"/>
      <c r="BK83" s="18"/>
      <c r="BL83" s="18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</row>
    <row r="84" spans="1:113" x14ac:dyDescent="0.25">
      <c r="A84" s="14">
        <v>2019</v>
      </c>
      <c r="B84" s="14">
        <v>5</v>
      </c>
      <c r="C84" s="14" t="s">
        <v>22</v>
      </c>
      <c r="D84" s="14" t="str">
        <f t="shared" si="40"/>
        <v>1</v>
      </c>
      <c r="E84" s="14">
        <v>105</v>
      </c>
      <c r="F84" s="14">
        <v>165</v>
      </c>
      <c r="G84" s="14">
        <v>1</v>
      </c>
      <c r="H84" s="14" t="s">
        <v>2</v>
      </c>
      <c r="I84" s="17">
        <v>0</v>
      </c>
      <c r="J84" s="17">
        <f t="shared" si="41"/>
        <v>0</v>
      </c>
      <c r="K84" s="17">
        <v>0</v>
      </c>
      <c r="L84" s="17">
        <f t="shared" si="42"/>
        <v>0</v>
      </c>
      <c r="M84" s="17">
        <v>0</v>
      </c>
      <c r="N84" s="17">
        <f t="shared" si="43"/>
        <v>0</v>
      </c>
      <c r="O84" s="17">
        <v>10</v>
      </c>
      <c r="P84" s="14">
        <v>0</v>
      </c>
      <c r="Q84" s="14">
        <v>6.4</v>
      </c>
      <c r="R84" s="14">
        <v>7</v>
      </c>
      <c r="S84" s="14">
        <v>2.5</v>
      </c>
      <c r="T84" s="14">
        <v>22.1</v>
      </c>
      <c r="U84" s="14">
        <v>15.9</v>
      </c>
      <c r="V84" s="16">
        <v>10.249459092040516</v>
      </c>
      <c r="W84" s="16">
        <v>18.14954815621596</v>
      </c>
      <c r="X84" s="16">
        <v>20.5</v>
      </c>
      <c r="Y84" s="16">
        <v>585.25900483131409</v>
      </c>
      <c r="Z84" s="16">
        <v>2396.8078374862671</v>
      </c>
      <c r="AA84" s="16">
        <v>361.7828106880188</v>
      </c>
      <c r="AB84" s="16">
        <v>5.4960728392881508</v>
      </c>
      <c r="AC84" s="16">
        <f t="shared" si="44"/>
        <v>16.48239755756963</v>
      </c>
      <c r="AD84" s="16">
        <v>3.1793451309204102</v>
      </c>
      <c r="AE84" s="16">
        <v>0.6</v>
      </c>
      <c r="AF84" s="16">
        <v>0.42</v>
      </c>
      <c r="AG84" s="16">
        <v>6.7</v>
      </c>
      <c r="AH84" s="16">
        <v>3.1</v>
      </c>
      <c r="AI84" s="16">
        <v>4.7332247161865233</v>
      </c>
      <c r="AJ84" s="16">
        <v>6.7</v>
      </c>
      <c r="AK84" s="16">
        <v>5.2</v>
      </c>
      <c r="AL84" s="16">
        <v>3.4</v>
      </c>
      <c r="AM84" s="16">
        <v>7.1616609954833983</v>
      </c>
      <c r="AN84" s="16">
        <v>5.9</v>
      </c>
      <c r="AO84" s="16">
        <v>0.6502</v>
      </c>
      <c r="AP84" s="16">
        <v>118.2</v>
      </c>
      <c r="AQ84" s="18">
        <v>30.5</v>
      </c>
      <c r="AR84" s="18">
        <f t="shared" si="45"/>
        <v>87.7</v>
      </c>
      <c r="AS84" s="18">
        <f t="shared" si="46"/>
        <v>2019.4953303964758</v>
      </c>
      <c r="AT84" s="18">
        <f t="shared" si="47"/>
        <v>2267.3424845814975</v>
      </c>
      <c r="AW84" s="18"/>
      <c r="AY84" s="18"/>
      <c r="AZ84" s="16"/>
      <c r="BA84" s="16"/>
      <c r="BB84" s="16"/>
      <c r="BI84" s="18"/>
      <c r="BJ84" s="18"/>
      <c r="BK84" s="18"/>
      <c r="BL84" s="18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</row>
    <row r="85" spans="1:113" x14ac:dyDescent="0.25">
      <c r="A85" s="14">
        <v>2019</v>
      </c>
      <c r="B85" s="14">
        <v>5</v>
      </c>
      <c r="C85" s="14" t="s">
        <v>22</v>
      </c>
      <c r="D85" s="14" t="str">
        <f t="shared" si="40"/>
        <v>1</v>
      </c>
      <c r="E85" s="14">
        <v>107</v>
      </c>
      <c r="F85" s="14">
        <v>167</v>
      </c>
      <c r="G85" s="14">
        <v>3</v>
      </c>
      <c r="H85" s="14" t="s">
        <v>1</v>
      </c>
      <c r="I85" s="17">
        <v>100</v>
      </c>
      <c r="J85" s="17">
        <f t="shared" si="41"/>
        <v>112</v>
      </c>
      <c r="K85" s="17">
        <v>40</v>
      </c>
      <c r="L85" s="17">
        <f t="shared" si="42"/>
        <v>45</v>
      </c>
      <c r="M85" s="17">
        <v>0</v>
      </c>
      <c r="N85" s="17">
        <f t="shared" si="43"/>
        <v>0</v>
      </c>
      <c r="O85" s="17">
        <v>10</v>
      </c>
      <c r="P85" s="14">
        <v>0</v>
      </c>
      <c r="Q85" s="14">
        <v>6.4</v>
      </c>
      <c r="R85" s="14">
        <v>7</v>
      </c>
      <c r="S85" s="14">
        <v>2.5</v>
      </c>
      <c r="T85" s="14">
        <v>22.1</v>
      </c>
      <c r="U85" s="14">
        <v>15.9</v>
      </c>
      <c r="V85" s="16">
        <v>10.249459092040516</v>
      </c>
      <c r="W85" s="16">
        <v>18.14954815621596</v>
      </c>
      <c r="X85" s="16">
        <v>20.5</v>
      </c>
      <c r="Y85" s="16">
        <v>585.25900483131409</v>
      </c>
      <c r="Z85" s="16">
        <v>2396.8078374862671</v>
      </c>
      <c r="AA85" s="16">
        <v>361.7828106880188</v>
      </c>
      <c r="AB85" s="16">
        <v>5.4960728392881508</v>
      </c>
      <c r="AC85" s="16">
        <f t="shared" si="44"/>
        <v>16.48239755756963</v>
      </c>
      <c r="AD85" s="16">
        <v>3.1793451309204102</v>
      </c>
      <c r="AE85" s="16">
        <v>0.6</v>
      </c>
      <c r="AF85" s="16">
        <v>0.42</v>
      </c>
      <c r="AG85" s="16">
        <v>6.7</v>
      </c>
      <c r="AH85" s="16">
        <v>3.1</v>
      </c>
      <c r="AI85" s="16">
        <v>4.7332247161865233</v>
      </c>
      <c r="AJ85" s="16">
        <v>6.7</v>
      </c>
      <c r="AK85" s="16">
        <v>5.2</v>
      </c>
      <c r="AL85" s="16">
        <v>3.4</v>
      </c>
      <c r="AM85" s="16">
        <v>7.1616609954833983</v>
      </c>
      <c r="AN85" s="16">
        <v>5.9</v>
      </c>
      <c r="AO85" s="16">
        <v>0.71889999999999998</v>
      </c>
      <c r="AP85" s="16">
        <v>115.2</v>
      </c>
      <c r="AQ85" s="18">
        <v>30.5</v>
      </c>
      <c r="AR85" s="18">
        <f t="shared" si="45"/>
        <v>84.7</v>
      </c>
      <c r="AS85" s="18">
        <f t="shared" si="46"/>
        <v>1950.4133920704846</v>
      </c>
      <c r="AT85" s="18">
        <f t="shared" si="47"/>
        <v>2189.7823083700441</v>
      </c>
      <c r="AW85" s="18"/>
      <c r="AY85" s="18"/>
      <c r="AZ85" s="16"/>
      <c r="BA85" s="16"/>
      <c r="BB85" s="16"/>
      <c r="BI85" s="18"/>
      <c r="BJ85" s="18"/>
      <c r="BK85" s="18"/>
      <c r="BL85" s="18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</row>
    <row r="86" spans="1:113" x14ac:dyDescent="0.25">
      <c r="A86" s="14">
        <v>2019</v>
      </c>
      <c r="B86" s="14">
        <v>5</v>
      </c>
      <c r="C86" s="14" t="s">
        <v>22</v>
      </c>
      <c r="D86" s="14" t="str">
        <f t="shared" si="40"/>
        <v>1</v>
      </c>
      <c r="E86" s="14">
        <v>108</v>
      </c>
      <c r="F86" s="14">
        <v>168</v>
      </c>
      <c r="G86" s="14">
        <v>2</v>
      </c>
      <c r="H86" s="14" t="s">
        <v>3</v>
      </c>
      <c r="I86" s="17">
        <v>100</v>
      </c>
      <c r="J86" s="17">
        <f t="shared" si="41"/>
        <v>112</v>
      </c>
      <c r="K86" s="17">
        <v>0</v>
      </c>
      <c r="L86" s="17">
        <f t="shared" si="42"/>
        <v>0</v>
      </c>
      <c r="M86" s="17">
        <v>0</v>
      </c>
      <c r="N86" s="17">
        <f t="shared" si="43"/>
        <v>0</v>
      </c>
      <c r="O86" s="17">
        <v>10</v>
      </c>
      <c r="P86" s="14">
        <v>0</v>
      </c>
      <c r="Q86" s="14">
        <v>6.4</v>
      </c>
      <c r="R86" s="14">
        <v>7</v>
      </c>
      <c r="S86" s="14">
        <v>2.5</v>
      </c>
      <c r="T86" s="14">
        <v>22.1</v>
      </c>
      <c r="U86" s="14">
        <v>15.9</v>
      </c>
      <c r="V86" s="16">
        <v>10.249459092040516</v>
      </c>
      <c r="W86" s="16">
        <v>18.14954815621596</v>
      </c>
      <c r="X86" s="16">
        <v>20.5</v>
      </c>
      <c r="Y86" s="16">
        <v>585.25900483131409</v>
      </c>
      <c r="Z86" s="16">
        <v>2396.8078374862671</v>
      </c>
      <c r="AA86" s="16">
        <v>361.7828106880188</v>
      </c>
      <c r="AB86" s="16">
        <v>5.4960728392881508</v>
      </c>
      <c r="AC86" s="16">
        <f t="shared" si="44"/>
        <v>16.48239755756963</v>
      </c>
      <c r="AD86" s="16">
        <v>3.1793451309204102</v>
      </c>
      <c r="AE86" s="16">
        <v>0.6</v>
      </c>
      <c r="AF86" s="16">
        <v>0.42</v>
      </c>
      <c r="AG86" s="16">
        <v>6.7</v>
      </c>
      <c r="AH86" s="16">
        <v>3.1</v>
      </c>
      <c r="AI86" s="16">
        <v>4.7332247161865233</v>
      </c>
      <c r="AJ86" s="16">
        <v>6.7</v>
      </c>
      <c r="AK86" s="16">
        <v>5.2</v>
      </c>
      <c r="AL86" s="16">
        <v>3.4</v>
      </c>
      <c r="AM86" s="16">
        <v>7.1616609954833983</v>
      </c>
      <c r="AN86" s="16">
        <v>5.9</v>
      </c>
      <c r="AO86" s="16">
        <v>0.69279999999999997</v>
      </c>
      <c r="AP86" s="16">
        <v>104.7</v>
      </c>
      <c r="AQ86" s="18">
        <v>30.5</v>
      </c>
      <c r="AR86" s="18">
        <f t="shared" si="45"/>
        <v>74.2</v>
      </c>
      <c r="AS86" s="18">
        <f t="shared" si="46"/>
        <v>1708.6266079295153</v>
      </c>
      <c r="AT86" s="18">
        <f t="shared" si="47"/>
        <v>1918.3216916299559</v>
      </c>
      <c r="AW86" s="18"/>
      <c r="AY86" s="18"/>
      <c r="AZ86" s="16"/>
      <c r="BA86" s="16"/>
      <c r="BB86" s="16"/>
      <c r="BI86" s="18"/>
      <c r="BJ86" s="18"/>
      <c r="BK86" s="18"/>
      <c r="BL86" s="18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</row>
    <row r="87" spans="1:113" x14ac:dyDescent="0.25">
      <c r="A87" s="14">
        <v>2019</v>
      </c>
      <c r="B87" s="14">
        <v>5</v>
      </c>
      <c r="C87" s="14" t="s">
        <v>22</v>
      </c>
      <c r="D87" s="14" t="str">
        <f t="shared" si="40"/>
        <v>2</v>
      </c>
      <c r="E87" s="14">
        <v>201</v>
      </c>
      <c r="F87" s="14">
        <v>171</v>
      </c>
      <c r="G87" s="14">
        <v>3</v>
      </c>
      <c r="H87" s="14" t="s">
        <v>1</v>
      </c>
      <c r="I87" s="17">
        <v>100</v>
      </c>
      <c r="J87" s="17">
        <f t="shared" si="41"/>
        <v>112</v>
      </c>
      <c r="K87" s="17">
        <v>40</v>
      </c>
      <c r="L87" s="17">
        <f t="shared" si="42"/>
        <v>45</v>
      </c>
      <c r="M87" s="17">
        <v>0</v>
      </c>
      <c r="N87" s="17">
        <f t="shared" si="43"/>
        <v>0</v>
      </c>
      <c r="O87" s="17">
        <v>10</v>
      </c>
      <c r="P87" s="14">
        <v>0</v>
      </c>
      <c r="Q87" s="14">
        <v>6.6</v>
      </c>
      <c r="S87" s="14">
        <v>2.7</v>
      </c>
      <c r="T87" s="14">
        <v>20.299999999999997</v>
      </c>
      <c r="U87" s="14">
        <v>17</v>
      </c>
      <c r="V87" s="16">
        <v>10.865940988377661</v>
      </c>
      <c r="W87" s="16">
        <v>17.982885638711682</v>
      </c>
      <c r="X87" s="16">
        <v>24.6</v>
      </c>
      <c r="Y87" s="16">
        <v>618.57306122779846</v>
      </c>
      <c r="Z87" s="16">
        <v>2628.7751531600952</v>
      </c>
      <c r="AA87" s="16">
        <v>332.9498028755188</v>
      </c>
      <c r="AB87" s="16">
        <v>2.9359285270466517</v>
      </c>
      <c r="AC87" s="16">
        <f t="shared" si="44"/>
        <v>17.478996557708253</v>
      </c>
      <c r="AD87" s="16">
        <v>3.0568408966064453</v>
      </c>
      <c r="AE87" s="16">
        <v>0.4</v>
      </c>
      <c r="AF87" s="16">
        <v>7.9</v>
      </c>
      <c r="AG87" s="16">
        <v>11</v>
      </c>
      <c r="AH87" s="16">
        <v>4</v>
      </c>
      <c r="AI87" s="16">
        <v>4.6787374877929686</v>
      </c>
      <c r="AJ87" s="16">
        <v>7.6</v>
      </c>
      <c r="AK87" s="16">
        <v>6.6</v>
      </c>
      <c r="AL87" s="16">
        <v>4.4000000000000004</v>
      </c>
      <c r="AM87" s="16">
        <v>5.0800588989257811</v>
      </c>
      <c r="AN87" s="16">
        <v>5.64</v>
      </c>
      <c r="AO87" s="16">
        <v>0.70850000000000002</v>
      </c>
      <c r="AP87" s="16">
        <v>99.4</v>
      </c>
      <c r="AQ87" s="18">
        <v>30.5</v>
      </c>
      <c r="AR87" s="18">
        <f t="shared" si="45"/>
        <v>68.900000000000006</v>
      </c>
      <c r="AS87" s="18">
        <f t="shared" si="46"/>
        <v>1586.5818502202644</v>
      </c>
      <c r="AT87" s="18">
        <f t="shared" si="47"/>
        <v>1781.2987136563877</v>
      </c>
      <c r="AW87" s="18"/>
      <c r="AY87" s="18"/>
      <c r="AZ87" s="16"/>
      <c r="BA87" s="16"/>
      <c r="BB87" s="16"/>
      <c r="BI87" s="18"/>
      <c r="BJ87" s="18"/>
      <c r="BK87" s="18"/>
      <c r="BL87" s="18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6"/>
    </row>
    <row r="88" spans="1:113" x14ac:dyDescent="0.25">
      <c r="A88" s="14">
        <v>2019</v>
      </c>
      <c r="B88" s="14">
        <v>5</v>
      </c>
      <c r="C88" s="14" t="s">
        <v>22</v>
      </c>
      <c r="D88" s="14" t="str">
        <f t="shared" si="40"/>
        <v>2</v>
      </c>
      <c r="E88" s="14">
        <v>202</v>
      </c>
      <c r="F88" s="14">
        <v>172</v>
      </c>
      <c r="G88" s="14">
        <v>5</v>
      </c>
      <c r="H88" s="14" t="s">
        <v>1</v>
      </c>
      <c r="I88" s="17">
        <v>100</v>
      </c>
      <c r="J88" s="17">
        <f t="shared" si="41"/>
        <v>112</v>
      </c>
      <c r="K88" s="17">
        <v>120</v>
      </c>
      <c r="L88" s="17">
        <f t="shared" si="42"/>
        <v>135</v>
      </c>
      <c r="M88" s="17">
        <v>0</v>
      </c>
      <c r="N88" s="17">
        <f t="shared" si="43"/>
        <v>0</v>
      </c>
      <c r="O88" s="17">
        <v>10</v>
      </c>
      <c r="P88" s="14">
        <v>0</v>
      </c>
      <c r="Q88" s="14">
        <v>6.6</v>
      </c>
      <c r="S88" s="14">
        <v>2.7</v>
      </c>
      <c r="T88" s="14">
        <v>20.299999999999997</v>
      </c>
      <c r="U88" s="14">
        <v>17</v>
      </c>
      <c r="V88" s="16">
        <v>10.865940988377661</v>
      </c>
      <c r="W88" s="16">
        <v>17.982885638711682</v>
      </c>
      <c r="X88" s="16">
        <v>24.6</v>
      </c>
      <c r="Y88" s="16">
        <v>618.57306122779846</v>
      </c>
      <c r="Z88" s="16">
        <v>2628.7751531600952</v>
      </c>
      <c r="AA88" s="16">
        <v>332.9498028755188</v>
      </c>
      <c r="AB88" s="16">
        <v>2.9359285270466517</v>
      </c>
      <c r="AC88" s="16">
        <f t="shared" si="44"/>
        <v>17.478996557708253</v>
      </c>
      <c r="AD88" s="16">
        <v>3.0568408966064453</v>
      </c>
      <c r="AE88" s="16">
        <v>0.4</v>
      </c>
      <c r="AF88" s="16">
        <v>7.9</v>
      </c>
      <c r="AG88" s="16">
        <v>11</v>
      </c>
      <c r="AH88" s="16">
        <v>4</v>
      </c>
      <c r="AI88" s="16">
        <v>4.6787374877929686</v>
      </c>
      <c r="AJ88" s="16">
        <v>7.6</v>
      </c>
      <c r="AK88" s="16">
        <v>6.6</v>
      </c>
      <c r="AL88" s="16">
        <v>4.4000000000000004</v>
      </c>
      <c r="AM88" s="16">
        <v>5.0800588989257811</v>
      </c>
      <c r="AN88" s="16">
        <v>5.64</v>
      </c>
      <c r="AO88" s="16">
        <v>0.75509999999999999</v>
      </c>
      <c r="AP88" s="16">
        <v>130.30000000000001</v>
      </c>
      <c r="AQ88" s="18">
        <v>30.5</v>
      </c>
      <c r="AR88" s="18">
        <f t="shared" si="45"/>
        <v>99.800000000000011</v>
      </c>
      <c r="AS88" s="18">
        <f t="shared" si="46"/>
        <v>2298.1258149779737</v>
      </c>
      <c r="AT88" s="18">
        <f t="shared" si="47"/>
        <v>2580.1685286343618</v>
      </c>
      <c r="AW88" s="18"/>
      <c r="AY88" s="18"/>
      <c r="AZ88" s="16"/>
      <c r="BA88" s="16"/>
      <c r="BB88" s="16"/>
      <c r="BI88" s="18"/>
      <c r="BJ88" s="18"/>
      <c r="BK88" s="18"/>
      <c r="BL88" s="18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</row>
    <row r="89" spans="1:113" x14ac:dyDescent="0.25">
      <c r="A89" s="14">
        <v>2019</v>
      </c>
      <c r="B89" s="14">
        <v>5</v>
      </c>
      <c r="C89" s="14" t="s">
        <v>22</v>
      </c>
      <c r="D89" s="14" t="str">
        <f t="shared" si="40"/>
        <v>2</v>
      </c>
      <c r="E89" s="14">
        <v>205</v>
      </c>
      <c r="F89" s="14">
        <v>175</v>
      </c>
      <c r="G89" s="14">
        <v>4</v>
      </c>
      <c r="H89" s="14" t="s">
        <v>1</v>
      </c>
      <c r="I89" s="17">
        <v>100</v>
      </c>
      <c r="J89" s="17">
        <f t="shared" si="41"/>
        <v>112</v>
      </c>
      <c r="K89" s="17">
        <v>80</v>
      </c>
      <c r="L89" s="17">
        <f t="shared" si="42"/>
        <v>90</v>
      </c>
      <c r="M89" s="17">
        <v>0</v>
      </c>
      <c r="N89" s="17">
        <f t="shared" si="43"/>
        <v>0</v>
      </c>
      <c r="O89" s="17">
        <v>10</v>
      </c>
      <c r="P89" s="14">
        <v>0</v>
      </c>
      <c r="Q89" s="14">
        <v>6.6</v>
      </c>
      <c r="S89" s="14">
        <v>2.7</v>
      </c>
      <c r="T89" s="14">
        <v>20.299999999999997</v>
      </c>
      <c r="U89" s="14">
        <v>17</v>
      </c>
      <c r="V89" s="16">
        <v>10.865940988377661</v>
      </c>
      <c r="W89" s="16">
        <v>17.982885638711682</v>
      </c>
      <c r="X89" s="16">
        <v>24.6</v>
      </c>
      <c r="Y89" s="16">
        <v>618.57306122779846</v>
      </c>
      <c r="Z89" s="16">
        <v>2628.7751531600952</v>
      </c>
      <c r="AA89" s="16">
        <v>332.9498028755188</v>
      </c>
      <c r="AB89" s="16">
        <v>2.9359285270466517</v>
      </c>
      <c r="AC89" s="16">
        <f t="shared" si="44"/>
        <v>17.478996557708253</v>
      </c>
      <c r="AD89" s="16">
        <v>3.0568408966064453</v>
      </c>
      <c r="AE89" s="16">
        <v>0.4</v>
      </c>
      <c r="AF89" s="16">
        <v>7.9</v>
      </c>
      <c r="AG89" s="16">
        <v>11</v>
      </c>
      <c r="AH89" s="16">
        <v>4</v>
      </c>
      <c r="AI89" s="16">
        <v>4.6787374877929686</v>
      </c>
      <c r="AJ89" s="16">
        <v>7.6</v>
      </c>
      <c r="AK89" s="16">
        <v>6.6</v>
      </c>
      <c r="AL89" s="16">
        <v>4.4000000000000004</v>
      </c>
      <c r="AM89" s="16">
        <v>5.0800588989257811</v>
      </c>
      <c r="AN89" s="16">
        <v>5.64</v>
      </c>
      <c r="AO89" s="16">
        <v>0.75490000000000002</v>
      </c>
      <c r="AP89" s="16">
        <v>138.4</v>
      </c>
      <c r="AQ89" s="18">
        <v>30.5</v>
      </c>
      <c r="AR89" s="18">
        <f t="shared" si="45"/>
        <v>107.9</v>
      </c>
      <c r="AS89" s="18">
        <f t="shared" si="46"/>
        <v>2484.6470484581496</v>
      </c>
      <c r="AT89" s="18">
        <f t="shared" si="47"/>
        <v>2789.581004405286</v>
      </c>
      <c r="AW89" s="18"/>
      <c r="AY89" s="18"/>
      <c r="AZ89" s="16"/>
      <c r="BA89" s="16"/>
      <c r="BB89" s="16"/>
      <c r="BI89" s="18"/>
      <c r="BJ89" s="18"/>
      <c r="BK89" s="18"/>
      <c r="BL89" s="18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6"/>
    </row>
    <row r="90" spans="1:113" x14ac:dyDescent="0.25">
      <c r="A90" s="14">
        <v>2019</v>
      </c>
      <c r="B90" s="14">
        <v>5</v>
      </c>
      <c r="C90" s="14" t="s">
        <v>22</v>
      </c>
      <c r="D90" s="14" t="str">
        <f t="shared" si="40"/>
        <v>2</v>
      </c>
      <c r="E90" s="14">
        <v>207</v>
      </c>
      <c r="F90" s="14">
        <v>177</v>
      </c>
      <c r="G90" s="14">
        <v>2</v>
      </c>
      <c r="H90" s="14" t="s">
        <v>3</v>
      </c>
      <c r="I90" s="17">
        <v>100</v>
      </c>
      <c r="J90" s="17">
        <f t="shared" si="41"/>
        <v>112</v>
      </c>
      <c r="K90" s="17">
        <v>0</v>
      </c>
      <c r="L90" s="17">
        <f t="shared" si="42"/>
        <v>0</v>
      </c>
      <c r="M90" s="17">
        <v>0</v>
      </c>
      <c r="N90" s="17">
        <f t="shared" si="43"/>
        <v>0</v>
      </c>
      <c r="O90" s="17">
        <v>10</v>
      </c>
      <c r="P90" s="14">
        <v>0</v>
      </c>
      <c r="Q90" s="14">
        <v>6.6</v>
      </c>
      <c r="S90" s="14">
        <v>2.7</v>
      </c>
      <c r="T90" s="14">
        <v>20.299999999999997</v>
      </c>
      <c r="U90" s="14">
        <v>17</v>
      </c>
      <c r="V90" s="16">
        <v>10.865940988377661</v>
      </c>
      <c r="W90" s="16">
        <v>17.982885638711682</v>
      </c>
      <c r="X90" s="16">
        <v>24.6</v>
      </c>
      <c r="Y90" s="16">
        <v>618.57306122779846</v>
      </c>
      <c r="Z90" s="16">
        <v>2628.7751531600952</v>
      </c>
      <c r="AA90" s="16">
        <v>332.9498028755188</v>
      </c>
      <c r="AB90" s="16">
        <v>2.9359285270466517</v>
      </c>
      <c r="AC90" s="16">
        <f t="shared" si="44"/>
        <v>17.478996557708253</v>
      </c>
      <c r="AD90" s="16">
        <v>3.0568408966064453</v>
      </c>
      <c r="AE90" s="16">
        <v>0.4</v>
      </c>
      <c r="AF90" s="16">
        <v>7.9</v>
      </c>
      <c r="AG90" s="16">
        <v>11</v>
      </c>
      <c r="AH90" s="16">
        <v>4</v>
      </c>
      <c r="AI90" s="16">
        <v>4.6787374877929686</v>
      </c>
      <c r="AJ90" s="16">
        <v>7.6</v>
      </c>
      <c r="AK90" s="16">
        <v>6.6</v>
      </c>
      <c r="AL90" s="16">
        <v>4.4000000000000004</v>
      </c>
      <c r="AM90" s="16">
        <v>5.0800588989257811</v>
      </c>
      <c r="AN90" s="16">
        <v>5.64</v>
      </c>
      <c r="AO90" s="16">
        <v>0.7006</v>
      </c>
      <c r="AP90" s="16">
        <v>107.9</v>
      </c>
      <c r="AQ90" s="18">
        <v>30.5</v>
      </c>
      <c r="AR90" s="18">
        <f t="shared" si="45"/>
        <v>77.400000000000006</v>
      </c>
      <c r="AS90" s="18">
        <f t="shared" si="46"/>
        <v>1782.3140088105729</v>
      </c>
      <c r="AT90" s="18">
        <f t="shared" si="47"/>
        <v>2001.0525462555067</v>
      </c>
      <c r="AW90" s="18"/>
      <c r="AY90" s="18"/>
      <c r="AZ90" s="16"/>
      <c r="BA90" s="16"/>
      <c r="BB90" s="16"/>
      <c r="BI90" s="18"/>
      <c r="BJ90" s="18"/>
      <c r="BK90" s="18"/>
      <c r="BL90" s="18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</row>
    <row r="91" spans="1:113" x14ac:dyDescent="0.25">
      <c r="A91" s="14">
        <v>2019</v>
      </c>
      <c r="B91" s="14">
        <v>5</v>
      </c>
      <c r="C91" s="14" t="s">
        <v>22</v>
      </c>
      <c r="D91" s="14" t="str">
        <f t="shared" si="40"/>
        <v>2</v>
      </c>
      <c r="E91" s="14">
        <v>210</v>
      </c>
      <c r="F91" s="14">
        <v>180</v>
      </c>
      <c r="G91" s="14">
        <v>1</v>
      </c>
      <c r="H91" s="14" t="s">
        <v>2</v>
      </c>
      <c r="I91" s="17">
        <v>0</v>
      </c>
      <c r="J91" s="17">
        <f t="shared" si="41"/>
        <v>0</v>
      </c>
      <c r="K91" s="17">
        <v>0</v>
      </c>
      <c r="L91" s="17">
        <f t="shared" si="42"/>
        <v>0</v>
      </c>
      <c r="M91" s="17">
        <v>0</v>
      </c>
      <c r="N91" s="17">
        <f t="shared" si="43"/>
        <v>0</v>
      </c>
      <c r="O91" s="17">
        <v>10</v>
      </c>
      <c r="P91" s="14">
        <v>0</v>
      </c>
      <c r="Q91" s="14">
        <v>6.6</v>
      </c>
      <c r="S91" s="14">
        <v>2.7</v>
      </c>
      <c r="T91" s="14">
        <v>20.299999999999997</v>
      </c>
      <c r="U91" s="14">
        <v>17</v>
      </c>
      <c r="V91" s="16">
        <v>10.865940988377661</v>
      </c>
      <c r="W91" s="16">
        <v>17.982885638711682</v>
      </c>
      <c r="X91" s="16">
        <v>24.6</v>
      </c>
      <c r="Y91" s="16">
        <v>618.57306122779846</v>
      </c>
      <c r="Z91" s="16">
        <v>2628.7751531600952</v>
      </c>
      <c r="AA91" s="16">
        <v>332.9498028755188</v>
      </c>
      <c r="AB91" s="16">
        <v>2.9359285270466517</v>
      </c>
      <c r="AC91" s="16">
        <f t="shared" si="44"/>
        <v>17.478996557708253</v>
      </c>
      <c r="AD91" s="16">
        <v>3.0568408966064453</v>
      </c>
      <c r="AE91" s="16">
        <v>0.4</v>
      </c>
      <c r="AF91" s="16">
        <v>7.9</v>
      </c>
      <c r="AG91" s="16">
        <v>11</v>
      </c>
      <c r="AH91" s="16">
        <v>4</v>
      </c>
      <c r="AI91" s="16">
        <v>4.6787374877929686</v>
      </c>
      <c r="AJ91" s="16">
        <v>7.6</v>
      </c>
      <c r="AK91" s="16">
        <v>6.6</v>
      </c>
      <c r="AL91" s="16">
        <v>4.4000000000000004</v>
      </c>
      <c r="AM91" s="16">
        <v>5.0800588989257811</v>
      </c>
      <c r="AN91" s="16">
        <v>5.64</v>
      </c>
      <c r="AO91" s="16">
        <v>0.60740000000000005</v>
      </c>
      <c r="AP91" s="16">
        <v>98.1</v>
      </c>
      <c r="AQ91" s="18">
        <v>30.5</v>
      </c>
      <c r="AR91" s="18">
        <f t="shared" si="45"/>
        <v>67.599999999999994</v>
      </c>
      <c r="AS91" s="18">
        <f t="shared" si="46"/>
        <v>1556.6463436123347</v>
      </c>
      <c r="AT91" s="18">
        <f t="shared" si="47"/>
        <v>1747.6893039647575</v>
      </c>
      <c r="AW91" s="18"/>
      <c r="AY91" s="18"/>
      <c r="AZ91" s="16"/>
      <c r="BA91" s="16"/>
      <c r="BB91" s="16"/>
      <c r="BI91" s="18"/>
      <c r="BJ91" s="18"/>
      <c r="BK91" s="18"/>
      <c r="BL91" s="18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/>
      <c r="DF91" s="16"/>
      <c r="DG91" s="16"/>
      <c r="DH91" s="16"/>
      <c r="DI91" s="16"/>
    </row>
    <row r="92" spans="1:113" x14ac:dyDescent="0.25">
      <c r="A92" s="14">
        <v>2019</v>
      </c>
      <c r="B92" s="14">
        <v>5</v>
      </c>
      <c r="C92" s="14" t="s">
        <v>22</v>
      </c>
      <c r="D92" s="14" t="str">
        <f t="shared" si="40"/>
        <v>3</v>
      </c>
      <c r="E92" s="14">
        <v>301</v>
      </c>
      <c r="F92" s="14">
        <v>181</v>
      </c>
      <c r="G92" s="14">
        <v>2</v>
      </c>
      <c r="H92" s="14" t="s">
        <v>3</v>
      </c>
      <c r="I92" s="17">
        <v>100</v>
      </c>
      <c r="J92" s="17">
        <f t="shared" si="41"/>
        <v>112</v>
      </c>
      <c r="K92" s="17">
        <v>0</v>
      </c>
      <c r="L92" s="17">
        <f t="shared" si="42"/>
        <v>0</v>
      </c>
      <c r="M92" s="17">
        <v>0</v>
      </c>
      <c r="N92" s="17">
        <f t="shared" si="43"/>
        <v>0</v>
      </c>
      <c r="O92" s="17">
        <v>10</v>
      </c>
      <c r="P92" s="14">
        <v>2.73</v>
      </c>
      <c r="Q92" s="14">
        <v>6.8</v>
      </c>
      <c r="S92" s="14">
        <v>2.6</v>
      </c>
      <c r="T92" s="14">
        <v>17.3</v>
      </c>
      <c r="U92" s="14">
        <v>11.6</v>
      </c>
      <c r="V92" s="16">
        <v>8.0637505504815525</v>
      </c>
      <c r="W92" s="16">
        <v>13.705214356101861</v>
      </c>
      <c r="X92" s="16">
        <v>19.2</v>
      </c>
      <c r="Y92" s="16">
        <v>593.34845185279846</v>
      </c>
      <c r="Z92" s="16">
        <v>2704.6302556991577</v>
      </c>
      <c r="AA92" s="16">
        <v>313.88043642044067</v>
      </c>
      <c r="AB92" s="16">
        <v>3.3696371667525349</v>
      </c>
      <c r="AC92" s="16">
        <f t="shared" si="44"/>
        <v>17.638695174537382</v>
      </c>
      <c r="AD92" s="16">
        <v>3.0905361175537109</v>
      </c>
      <c r="AE92" s="16">
        <v>0.36</v>
      </c>
      <c r="AF92" s="16">
        <v>4.33</v>
      </c>
      <c r="AG92" s="16">
        <v>13.6</v>
      </c>
      <c r="AH92" s="16">
        <v>4.0999999999999996</v>
      </c>
      <c r="AI92" s="16">
        <v>6.2362097167968749</v>
      </c>
      <c r="AJ92" s="16">
        <v>6.82</v>
      </c>
      <c r="AK92" s="16">
        <v>6.5</v>
      </c>
      <c r="AL92" s="16">
        <v>2.2000000000000002</v>
      </c>
      <c r="AM92" s="16">
        <v>5.4812887573242186</v>
      </c>
      <c r="AN92" s="16">
        <v>5.74</v>
      </c>
      <c r="AO92" s="16">
        <v>0.58660000000000001</v>
      </c>
      <c r="AP92" s="16">
        <v>110.4</v>
      </c>
      <c r="AQ92" s="18">
        <v>30.5</v>
      </c>
      <c r="AR92" s="18">
        <f t="shared" si="45"/>
        <v>79.900000000000006</v>
      </c>
      <c r="AS92" s="18">
        <f t="shared" si="46"/>
        <v>1839.8822907488989</v>
      </c>
      <c r="AT92" s="18">
        <f t="shared" si="47"/>
        <v>2065.6860264317183</v>
      </c>
      <c r="AW92" s="18"/>
      <c r="AY92" s="18"/>
      <c r="AZ92" s="16"/>
      <c r="BA92" s="16"/>
      <c r="BB92" s="16"/>
      <c r="BI92" s="18"/>
      <c r="BJ92" s="18"/>
      <c r="BK92" s="18"/>
      <c r="BL92" s="18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</row>
    <row r="93" spans="1:113" x14ac:dyDescent="0.25">
      <c r="A93" s="14">
        <v>2019</v>
      </c>
      <c r="B93" s="14">
        <v>5</v>
      </c>
      <c r="C93" s="14" t="s">
        <v>22</v>
      </c>
      <c r="D93" s="14" t="str">
        <f t="shared" si="40"/>
        <v>3</v>
      </c>
      <c r="E93" s="14">
        <v>302</v>
      </c>
      <c r="F93" s="14">
        <v>182</v>
      </c>
      <c r="G93" s="14">
        <v>1</v>
      </c>
      <c r="H93" s="14" t="s">
        <v>2</v>
      </c>
      <c r="I93" s="17">
        <v>0</v>
      </c>
      <c r="J93" s="17">
        <f t="shared" si="41"/>
        <v>0</v>
      </c>
      <c r="K93" s="17">
        <v>0</v>
      </c>
      <c r="L93" s="17">
        <f t="shared" si="42"/>
        <v>0</v>
      </c>
      <c r="M93" s="17">
        <v>0</v>
      </c>
      <c r="N93" s="17">
        <f t="shared" si="43"/>
        <v>0</v>
      </c>
      <c r="O93" s="17">
        <v>10</v>
      </c>
      <c r="P93" s="14">
        <v>2.73</v>
      </c>
      <c r="Q93" s="14">
        <v>6.8</v>
      </c>
      <c r="S93" s="14">
        <v>2.6</v>
      </c>
      <c r="T93" s="14">
        <v>17.3</v>
      </c>
      <c r="U93" s="14">
        <v>11.6</v>
      </c>
      <c r="V93" s="16">
        <v>8.0637505504815525</v>
      </c>
      <c r="W93" s="16">
        <v>13.705214356101861</v>
      </c>
      <c r="X93" s="16">
        <v>19.2</v>
      </c>
      <c r="Y93" s="16">
        <v>593.34845185279846</v>
      </c>
      <c r="Z93" s="16">
        <v>2704.6302556991577</v>
      </c>
      <c r="AA93" s="16">
        <v>313.88043642044067</v>
      </c>
      <c r="AB93" s="16">
        <v>3.3696371667525349</v>
      </c>
      <c r="AC93" s="16">
        <f t="shared" si="44"/>
        <v>17.638695174537382</v>
      </c>
      <c r="AD93" s="16">
        <v>3.0905361175537109</v>
      </c>
      <c r="AE93" s="16">
        <v>0.36</v>
      </c>
      <c r="AF93" s="16">
        <v>4.33</v>
      </c>
      <c r="AG93" s="16">
        <v>13.6</v>
      </c>
      <c r="AH93" s="16">
        <v>4.0999999999999996</v>
      </c>
      <c r="AI93" s="16">
        <v>6.2362097167968749</v>
      </c>
      <c r="AJ93" s="16">
        <v>6.82</v>
      </c>
      <c r="AK93" s="16">
        <v>6.5</v>
      </c>
      <c r="AL93" s="16">
        <v>2.2000000000000002</v>
      </c>
      <c r="AM93" s="16">
        <v>5.4812887573242186</v>
      </c>
      <c r="AN93" s="16">
        <v>5.74</v>
      </c>
      <c r="AO93" s="16">
        <v>0.62770000000000004</v>
      </c>
      <c r="AP93" s="16">
        <v>101.5</v>
      </c>
      <c r="AQ93" s="18">
        <v>30.5</v>
      </c>
      <c r="AR93" s="18">
        <f t="shared" si="45"/>
        <v>71</v>
      </c>
      <c r="AS93" s="18">
        <f t="shared" si="46"/>
        <v>1634.9392070484582</v>
      </c>
      <c r="AT93" s="18">
        <f t="shared" si="47"/>
        <v>1835.5908370044053</v>
      </c>
      <c r="AW93" s="18"/>
      <c r="AY93" s="18"/>
      <c r="AZ93" s="16"/>
      <c r="BA93" s="16"/>
      <c r="BB93" s="16"/>
      <c r="BI93" s="18"/>
      <c r="BJ93" s="18"/>
      <c r="BK93" s="18"/>
      <c r="BL93" s="18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</row>
    <row r="94" spans="1:113" x14ac:dyDescent="0.25">
      <c r="A94" s="14">
        <v>2019</v>
      </c>
      <c r="B94" s="14">
        <v>5</v>
      </c>
      <c r="C94" s="14" t="s">
        <v>22</v>
      </c>
      <c r="D94" s="14" t="str">
        <f t="shared" si="40"/>
        <v>3</v>
      </c>
      <c r="E94" s="14">
        <v>304</v>
      </c>
      <c r="F94" s="14">
        <v>184</v>
      </c>
      <c r="G94" s="14">
        <v>3</v>
      </c>
      <c r="H94" s="14" t="s">
        <v>1</v>
      </c>
      <c r="I94" s="17">
        <v>100</v>
      </c>
      <c r="J94" s="17">
        <f t="shared" si="41"/>
        <v>112</v>
      </c>
      <c r="K94" s="17">
        <v>40</v>
      </c>
      <c r="L94" s="17">
        <f t="shared" si="42"/>
        <v>45</v>
      </c>
      <c r="M94" s="17">
        <v>0</v>
      </c>
      <c r="N94" s="17">
        <f t="shared" si="43"/>
        <v>0</v>
      </c>
      <c r="O94" s="17">
        <v>10</v>
      </c>
      <c r="P94" s="14">
        <v>2.73</v>
      </c>
      <c r="Q94" s="14">
        <v>6.8</v>
      </c>
      <c r="S94" s="14">
        <v>2.6</v>
      </c>
      <c r="T94" s="14">
        <v>17.3</v>
      </c>
      <c r="U94" s="14">
        <v>11.6</v>
      </c>
      <c r="V94" s="16">
        <v>8.0637505504815525</v>
      </c>
      <c r="W94" s="16">
        <v>13.705214356101861</v>
      </c>
      <c r="X94" s="16">
        <v>19.2</v>
      </c>
      <c r="Y94" s="16">
        <v>593.34845185279846</v>
      </c>
      <c r="Z94" s="16">
        <v>2704.6302556991577</v>
      </c>
      <c r="AA94" s="16">
        <v>313.88043642044067</v>
      </c>
      <c r="AB94" s="16">
        <v>3.3696371667525349</v>
      </c>
      <c r="AC94" s="16">
        <f t="shared" si="44"/>
        <v>17.638695174537382</v>
      </c>
      <c r="AD94" s="16">
        <v>3.0905361175537109</v>
      </c>
      <c r="AE94" s="16">
        <v>0.36</v>
      </c>
      <c r="AF94" s="16">
        <v>4.33</v>
      </c>
      <c r="AG94" s="16">
        <v>13.6</v>
      </c>
      <c r="AH94" s="16">
        <v>4.0999999999999996</v>
      </c>
      <c r="AI94" s="16">
        <v>6.2362097167968749</v>
      </c>
      <c r="AJ94" s="16">
        <v>6.82</v>
      </c>
      <c r="AK94" s="16">
        <v>6.5</v>
      </c>
      <c r="AL94" s="16">
        <v>2.2000000000000002</v>
      </c>
      <c r="AM94" s="16">
        <v>5.4812887573242186</v>
      </c>
      <c r="AN94" s="16">
        <v>5.74</v>
      </c>
      <c r="AO94" s="16">
        <v>0.69530000000000003</v>
      </c>
      <c r="AP94" s="16">
        <v>123.9</v>
      </c>
      <c r="AQ94" s="18">
        <v>30.5</v>
      </c>
      <c r="AR94" s="18">
        <f t="shared" si="45"/>
        <v>93.4</v>
      </c>
      <c r="AS94" s="18">
        <f t="shared" si="46"/>
        <v>2150.7510132158591</v>
      </c>
      <c r="AT94" s="18">
        <f t="shared" si="47"/>
        <v>2414.7068193832597</v>
      </c>
      <c r="AW94" s="18"/>
      <c r="AY94" s="18"/>
      <c r="AZ94" s="16"/>
      <c r="BA94" s="16"/>
      <c r="BB94" s="16"/>
      <c r="BI94" s="18"/>
      <c r="BJ94" s="18"/>
      <c r="BK94" s="18"/>
      <c r="BL94" s="18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6"/>
    </row>
    <row r="95" spans="1:113" x14ac:dyDescent="0.25">
      <c r="A95" s="14">
        <v>2019</v>
      </c>
      <c r="B95" s="14">
        <v>5</v>
      </c>
      <c r="C95" s="14" t="s">
        <v>22</v>
      </c>
      <c r="D95" s="14" t="str">
        <f t="shared" si="40"/>
        <v>3</v>
      </c>
      <c r="E95" s="14">
        <v>305</v>
      </c>
      <c r="F95" s="14">
        <v>185</v>
      </c>
      <c r="G95" s="14">
        <v>5</v>
      </c>
      <c r="H95" s="14" t="s">
        <v>1</v>
      </c>
      <c r="I95" s="17">
        <v>100</v>
      </c>
      <c r="J95" s="17">
        <f t="shared" si="41"/>
        <v>112</v>
      </c>
      <c r="K95" s="17">
        <v>120</v>
      </c>
      <c r="L95" s="17">
        <f t="shared" si="42"/>
        <v>135</v>
      </c>
      <c r="M95" s="17">
        <v>0</v>
      </c>
      <c r="N95" s="17">
        <f t="shared" si="43"/>
        <v>0</v>
      </c>
      <c r="O95" s="17">
        <v>10</v>
      </c>
      <c r="P95" s="14">
        <v>2.73</v>
      </c>
      <c r="Q95" s="14">
        <v>6.8</v>
      </c>
      <c r="S95" s="14">
        <v>2.6</v>
      </c>
      <c r="T95" s="14">
        <v>17.3</v>
      </c>
      <c r="U95" s="14">
        <v>11.6</v>
      </c>
      <c r="V95" s="16">
        <v>8.0637505504815525</v>
      </c>
      <c r="W95" s="16">
        <v>13.705214356101861</v>
      </c>
      <c r="X95" s="16">
        <v>19.2</v>
      </c>
      <c r="Y95" s="16">
        <v>593.34845185279846</v>
      </c>
      <c r="Z95" s="16">
        <v>2704.6302556991577</v>
      </c>
      <c r="AA95" s="16">
        <v>313.88043642044067</v>
      </c>
      <c r="AB95" s="16">
        <v>3.3696371667525349</v>
      </c>
      <c r="AC95" s="16">
        <f t="shared" si="44"/>
        <v>17.638695174537382</v>
      </c>
      <c r="AD95" s="16">
        <v>3.0905361175537109</v>
      </c>
      <c r="AE95" s="16">
        <v>0.36</v>
      </c>
      <c r="AF95" s="16">
        <v>4.33</v>
      </c>
      <c r="AG95" s="16">
        <v>13.6</v>
      </c>
      <c r="AH95" s="16">
        <v>4.0999999999999996</v>
      </c>
      <c r="AI95" s="16">
        <v>6.2362097167968749</v>
      </c>
      <c r="AJ95" s="16">
        <v>6.82</v>
      </c>
      <c r="AK95" s="16">
        <v>6.5</v>
      </c>
      <c r="AL95" s="16">
        <v>2.2000000000000002</v>
      </c>
      <c r="AM95" s="16">
        <v>5.4812887573242186</v>
      </c>
      <c r="AN95" s="16">
        <v>5.74</v>
      </c>
      <c r="AO95" s="16">
        <v>0.75019999999999998</v>
      </c>
      <c r="AP95" s="16">
        <v>132.9</v>
      </c>
      <c r="AQ95" s="18">
        <v>30.5</v>
      </c>
      <c r="AR95" s="18">
        <f t="shared" si="45"/>
        <v>102.4</v>
      </c>
      <c r="AS95" s="18">
        <f t="shared" si="46"/>
        <v>2357.9968281938327</v>
      </c>
      <c r="AT95" s="18">
        <f t="shared" si="47"/>
        <v>2647.3873480176212</v>
      </c>
      <c r="AW95" s="18"/>
      <c r="AY95" s="18"/>
      <c r="AZ95" s="16"/>
      <c r="BA95" s="16"/>
      <c r="BB95" s="16"/>
      <c r="BI95" s="18"/>
      <c r="BJ95" s="18"/>
      <c r="BK95" s="18"/>
      <c r="BL95" s="18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/>
      <c r="CZ95" s="16"/>
      <c r="DA95" s="16"/>
      <c r="DB95" s="16"/>
      <c r="DC95" s="16"/>
      <c r="DD95" s="16"/>
      <c r="DE95" s="16"/>
      <c r="DF95" s="16"/>
      <c r="DG95" s="16"/>
      <c r="DH95" s="16"/>
      <c r="DI95" s="16"/>
    </row>
    <row r="96" spans="1:113" x14ac:dyDescent="0.25">
      <c r="A96" s="14">
        <v>2019</v>
      </c>
      <c r="B96" s="14">
        <v>5</v>
      </c>
      <c r="C96" s="14" t="s">
        <v>22</v>
      </c>
      <c r="D96" s="14" t="str">
        <f t="shared" si="40"/>
        <v>3</v>
      </c>
      <c r="E96" s="14">
        <v>309</v>
      </c>
      <c r="F96" s="14">
        <v>189</v>
      </c>
      <c r="G96" s="14">
        <v>4</v>
      </c>
      <c r="H96" s="14" t="s">
        <v>1</v>
      </c>
      <c r="I96" s="17">
        <v>100</v>
      </c>
      <c r="J96" s="17">
        <f t="shared" si="41"/>
        <v>112</v>
      </c>
      <c r="K96" s="17">
        <v>80</v>
      </c>
      <c r="L96" s="17">
        <f t="shared" si="42"/>
        <v>90</v>
      </c>
      <c r="M96" s="17">
        <v>0</v>
      </c>
      <c r="N96" s="17">
        <f t="shared" si="43"/>
        <v>0</v>
      </c>
      <c r="O96" s="17">
        <v>10</v>
      </c>
      <c r="P96" s="14">
        <v>2.73</v>
      </c>
      <c r="Q96" s="14">
        <v>6.8</v>
      </c>
      <c r="S96" s="14">
        <v>2.6</v>
      </c>
      <c r="T96" s="14">
        <v>17.3</v>
      </c>
      <c r="U96" s="14">
        <v>11.6</v>
      </c>
      <c r="V96" s="16">
        <v>8.0637505504815525</v>
      </c>
      <c r="W96" s="16">
        <v>13.705214356101861</v>
      </c>
      <c r="X96" s="16">
        <v>19.2</v>
      </c>
      <c r="Y96" s="16">
        <v>593.34845185279846</v>
      </c>
      <c r="Z96" s="16">
        <v>2704.6302556991577</v>
      </c>
      <c r="AA96" s="16">
        <v>313.88043642044067</v>
      </c>
      <c r="AB96" s="16">
        <v>3.3696371667525349</v>
      </c>
      <c r="AC96" s="16">
        <f t="shared" si="44"/>
        <v>17.638695174537382</v>
      </c>
      <c r="AD96" s="16">
        <v>3.0905361175537109</v>
      </c>
      <c r="AE96" s="16">
        <v>0.36</v>
      </c>
      <c r="AF96" s="16">
        <v>4.33</v>
      </c>
      <c r="AG96" s="16">
        <v>13.6</v>
      </c>
      <c r="AH96" s="16">
        <v>4.0999999999999996</v>
      </c>
      <c r="AI96" s="16">
        <v>6.2362097167968749</v>
      </c>
      <c r="AJ96" s="16">
        <v>6.82</v>
      </c>
      <c r="AK96" s="16">
        <v>6.5</v>
      </c>
      <c r="AL96" s="16">
        <v>2.2000000000000002</v>
      </c>
      <c r="AM96" s="16">
        <v>5.4812887573242186</v>
      </c>
      <c r="AN96" s="16">
        <v>5.74</v>
      </c>
      <c r="AO96" s="16">
        <v>0.73850000000000005</v>
      </c>
      <c r="AP96" s="16">
        <v>122.6</v>
      </c>
      <c r="AQ96" s="18">
        <v>30.5</v>
      </c>
      <c r="AR96" s="18">
        <f t="shared" si="45"/>
        <v>92.1</v>
      </c>
      <c r="AS96" s="18">
        <f t="shared" si="46"/>
        <v>2120.8155066079294</v>
      </c>
      <c r="AT96" s="18">
        <f t="shared" si="47"/>
        <v>2381.0974096916298</v>
      </c>
      <c r="AW96" s="18"/>
      <c r="AY96" s="18"/>
      <c r="AZ96" s="16"/>
      <c r="BA96" s="16"/>
      <c r="BB96" s="16"/>
      <c r="BI96" s="18"/>
      <c r="BJ96" s="18"/>
      <c r="BK96" s="18"/>
      <c r="BL96" s="18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</row>
    <row r="97" spans="1:113" x14ac:dyDescent="0.25">
      <c r="A97" s="14">
        <v>2019</v>
      </c>
      <c r="B97" s="14">
        <v>5</v>
      </c>
      <c r="C97" s="14" t="s">
        <v>22</v>
      </c>
      <c r="D97" s="14" t="str">
        <f t="shared" si="40"/>
        <v>4</v>
      </c>
      <c r="E97" s="14">
        <v>401</v>
      </c>
      <c r="F97" s="14">
        <v>191</v>
      </c>
      <c r="G97" s="14">
        <v>2</v>
      </c>
      <c r="H97" s="14" t="s">
        <v>3</v>
      </c>
      <c r="I97" s="17">
        <v>100</v>
      </c>
      <c r="J97" s="17">
        <f t="shared" si="41"/>
        <v>112</v>
      </c>
      <c r="K97" s="17">
        <v>0</v>
      </c>
      <c r="L97" s="17">
        <f t="shared" si="42"/>
        <v>0</v>
      </c>
      <c r="M97" s="17">
        <v>0</v>
      </c>
      <c r="N97" s="17">
        <f t="shared" si="43"/>
        <v>0</v>
      </c>
      <c r="O97" s="17">
        <v>10</v>
      </c>
      <c r="P97" s="14">
        <v>3.52</v>
      </c>
      <c r="Q97" s="14">
        <v>6.8</v>
      </c>
      <c r="S97" s="14">
        <v>2.6</v>
      </c>
      <c r="T97" s="14">
        <v>24.3</v>
      </c>
      <c r="U97" s="14">
        <v>17.600000000000001</v>
      </c>
      <c r="V97" s="16">
        <v>11.762641928504413</v>
      </c>
      <c r="W97" s="16">
        <v>20.782815932783564</v>
      </c>
      <c r="X97" s="16">
        <v>27.200000000000003</v>
      </c>
      <c r="Y97" s="16">
        <v>619.37056183815002</v>
      </c>
      <c r="Z97" s="16">
        <v>2890.2656316757202</v>
      </c>
      <c r="AA97" s="16">
        <v>297.40887880325317</v>
      </c>
      <c r="AB97" s="16">
        <v>3.8737508128671094</v>
      </c>
      <c r="AC97" s="16">
        <f t="shared" si="44"/>
        <v>18.500048188391439</v>
      </c>
      <c r="AD97" s="16">
        <v>3.6567783355712891</v>
      </c>
      <c r="AE97" s="16">
        <v>1.23</v>
      </c>
      <c r="AF97" s="16">
        <v>0.41</v>
      </c>
      <c r="AG97" s="16">
        <v>10.3</v>
      </c>
      <c r="AH97" s="16">
        <v>3.5</v>
      </c>
      <c r="AI97" s="16">
        <v>6.2455690765380858</v>
      </c>
      <c r="AJ97" s="16">
        <v>6.32</v>
      </c>
      <c r="AK97" s="16">
        <v>6.5</v>
      </c>
      <c r="AL97" s="16">
        <v>3.7</v>
      </c>
      <c r="AM97" s="16">
        <v>6.1783693695068358</v>
      </c>
      <c r="AN97" s="16">
        <v>6.24</v>
      </c>
      <c r="AO97" s="16">
        <v>0.54849999999999999</v>
      </c>
      <c r="AP97" s="16">
        <v>87.6</v>
      </c>
      <c r="AQ97" s="18">
        <v>30.5</v>
      </c>
      <c r="AR97" s="18">
        <f t="shared" si="45"/>
        <v>57.099999999999994</v>
      </c>
      <c r="AS97" s="18">
        <f t="shared" si="46"/>
        <v>1314.8595594713654</v>
      </c>
      <c r="AT97" s="18">
        <f t="shared" si="47"/>
        <v>1476.2286872246693</v>
      </c>
      <c r="AW97" s="18"/>
      <c r="AY97" s="18"/>
      <c r="AZ97" s="16"/>
      <c r="BA97" s="16"/>
      <c r="BB97" s="16"/>
      <c r="BI97" s="18"/>
      <c r="BJ97" s="18"/>
      <c r="BK97" s="18"/>
      <c r="BL97" s="18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6"/>
    </row>
    <row r="98" spans="1:113" x14ac:dyDescent="0.25">
      <c r="A98" s="14">
        <v>2019</v>
      </c>
      <c r="B98" s="14">
        <v>5</v>
      </c>
      <c r="C98" s="14" t="s">
        <v>22</v>
      </c>
      <c r="D98" s="14" t="str">
        <f t="shared" si="40"/>
        <v>4</v>
      </c>
      <c r="E98" s="14">
        <v>402</v>
      </c>
      <c r="F98" s="14">
        <v>192</v>
      </c>
      <c r="G98" s="14">
        <v>3</v>
      </c>
      <c r="H98" s="14" t="s">
        <v>1</v>
      </c>
      <c r="I98" s="17">
        <v>100</v>
      </c>
      <c r="J98" s="17">
        <f t="shared" si="41"/>
        <v>112</v>
      </c>
      <c r="K98" s="17">
        <v>40</v>
      </c>
      <c r="L98" s="17">
        <f t="shared" si="42"/>
        <v>45</v>
      </c>
      <c r="M98" s="17">
        <v>0</v>
      </c>
      <c r="N98" s="17">
        <f t="shared" si="43"/>
        <v>0</v>
      </c>
      <c r="O98" s="17">
        <v>10</v>
      </c>
      <c r="P98" s="14">
        <v>3.52</v>
      </c>
      <c r="Q98" s="14">
        <v>6.8</v>
      </c>
      <c r="S98" s="14">
        <v>2.6</v>
      </c>
      <c r="T98" s="14">
        <v>24.3</v>
      </c>
      <c r="U98" s="14">
        <v>17.600000000000001</v>
      </c>
      <c r="V98" s="16">
        <v>11.762641928504413</v>
      </c>
      <c r="W98" s="16">
        <v>20.782815932783564</v>
      </c>
      <c r="X98" s="16">
        <v>27.200000000000003</v>
      </c>
      <c r="Y98" s="16">
        <v>619.37056183815002</v>
      </c>
      <c r="Z98" s="16">
        <v>2890.2656316757202</v>
      </c>
      <c r="AA98" s="16">
        <v>297.40887880325317</v>
      </c>
      <c r="AB98" s="16">
        <v>3.8737508128671094</v>
      </c>
      <c r="AC98" s="16">
        <f t="shared" si="44"/>
        <v>18.500048188391439</v>
      </c>
      <c r="AD98" s="16">
        <v>3.6567783355712891</v>
      </c>
      <c r="AE98" s="16">
        <v>1.23</v>
      </c>
      <c r="AF98" s="16">
        <v>0.41</v>
      </c>
      <c r="AG98" s="16">
        <v>10.3</v>
      </c>
      <c r="AH98" s="16">
        <v>3.5</v>
      </c>
      <c r="AI98" s="16">
        <v>6.2455690765380858</v>
      </c>
      <c r="AJ98" s="16">
        <v>6.32</v>
      </c>
      <c r="AK98" s="16">
        <v>6.5</v>
      </c>
      <c r="AL98" s="16">
        <v>3.7</v>
      </c>
      <c r="AM98" s="16">
        <v>6.1783693695068358</v>
      </c>
      <c r="AN98" s="16">
        <v>6.24</v>
      </c>
      <c r="AO98" s="16">
        <v>0.73939999999999995</v>
      </c>
      <c r="AP98" s="16">
        <v>129.1</v>
      </c>
      <c r="AQ98" s="18">
        <v>30.5</v>
      </c>
      <c r="AR98" s="18">
        <f t="shared" si="45"/>
        <v>98.6</v>
      </c>
      <c r="AS98" s="18">
        <f t="shared" si="46"/>
        <v>2270.4930396475766</v>
      </c>
      <c r="AT98" s="18">
        <f t="shared" si="47"/>
        <v>2549.144458149779</v>
      </c>
      <c r="AW98" s="18"/>
      <c r="AY98" s="18"/>
      <c r="AZ98" s="16"/>
      <c r="BA98" s="16"/>
      <c r="BB98" s="16"/>
      <c r="BI98" s="18"/>
      <c r="BJ98" s="18"/>
      <c r="BK98" s="18"/>
      <c r="BL98" s="18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</row>
    <row r="99" spans="1:113" x14ac:dyDescent="0.25">
      <c r="A99" s="14">
        <v>2019</v>
      </c>
      <c r="B99" s="14">
        <v>5</v>
      </c>
      <c r="C99" s="14" t="s">
        <v>22</v>
      </c>
      <c r="D99" s="14" t="str">
        <f t="shared" si="40"/>
        <v>4</v>
      </c>
      <c r="E99" s="14">
        <v>404</v>
      </c>
      <c r="F99" s="14">
        <v>194</v>
      </c>
      <c r="G99" s="14">
        <v>4</v>
      </c>
      <c r="H99" s="14" t="s">
        <v>1</v>
      </c>
      <c r="I99" s="17">
        <v>100</v>
      </c>
      <c r="J99" s="17">
        <f t="shared" si="41"/>
        <v>112</v>
      </c>
      <c r="K99" s="17">
        <v>80</v>
      </c>
      <c r="L99" s="17">
        <f t="shared" si="42"/>
        <v>90</v>
      </c>
      <c r="M99" s="17">
        <v>0</v>
      </c>
      <c r="N99" s="17">
        <f t="shared" si="43"/>
        <v>0</v>
      </c>
      <c r="O99" s="17">
        <v>10</v>
      </c>
      <c r="P99" s="14">
        <v>3.52</v>
      </c>
      <c r="Q99" s="14">
        <v>6.8</v>
      </c>
      <c r="S99" s="14">
        <v>2.6</v>
      </c>
      <c r="T99" s="14">
        <v>24.3</v>
      </c>
      <c r="U99" s="14">
        <v>17.600000000000001</v>
      </c>
      <c r="V99" s="16">
        <v>11.762641928504413</v>
      </c>
      <c r="W99" s="16">
        <v>20.782815932783564</v>
      </c>
      <c r="X99" s="16">
        <v>27.200000000000003</v>
      </c>
      <c r="Y99" s="16">
        <v>619.37056183815002</v>
      </c>
      <c r="Z99" s="16">
        <v>2890.2656316757202</v>
      </c>
      <c r="AA99" s="16">
        <v>297.40887880325317</v>
      </c>
      <c r="AB99" s="16">
        <v>3.8737508128671094</v>
      </c>
      <c r="AC99" s="16">
        <f t="shared" si="44"/>
        <v>18.500048188391439</v>
      </c>
      <c r="AD99" s="16">
        <v>3.6567783355712891</v>
      </c>
      <c r="AE99" s="16">
        <v>1.23</v>
      </c>
      <c r="AF99" s="16">
        <v>0.41</v>
      </c>
      <c r="AG99" s="16">
        <v>10.3</v>
      </c>
      <c r="AH99" s="16">
        <v>3.5</v>
      </c>
      <c r="AI99" s="16">
        <v>6.2455690765380858</v>
      </c>
      <c r="AJ99" s="16">
        <v>6.32</v>
      </c>
      <c r="AK99" s="16">
        <v>6.5</v>
      </c>
      <c r="AL99" s="16">
        <v>3.7</v>
      </c>
      <c r="AM99" s="16">
        <v>6.1783693695068358</v>
      </c>
      <c r="AN99" s="16">
        <v>6.24</v>
      </c>
      <c r="AO99" s="16">
        <v>0.70479999999999998</v>
      </c>
      <c r="AP99" s="16">
        <v>113</v>
      </c>
      <c r="AQ99" s="18">
        <v>30.5</v>
      </c>
      <c r="AR99" s="18">
        <f t="shared" si="45"/>
        <v>82.5</v>
      </c>
      <c r="AS99" s="18">
        <f t="shared" si="46"/>
        <v>1899.7533039647576</v>
      </c>
      <c r="AT99" s="18">
        <f t="shared" si="47"/>
        <v>2132.9048458149778</v>
      </c>
      <c r="AW99" s="18"/>
      <c r="AY99" s="18"/>
      <c r="AZ99" s="16"/>
      <c r="BA99" s="16"/>
      <c r="BB99" s="16"/>
      <c r="BI99" s="18"/>
      <c r="BJ99" s="18"/>
      <c r="BK99" s="18"/>
      <c r="BL99" s="18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16"/>
    </row>
    <row r="100" spans="1:113" x14ac:dyDescent="0.25">
      <c r="A100" s="14">
        <v>2019</v>
      </c>
      <c r="B100" s="14">
        <v>5</v>
      </c>
      <c r="C100" s="14" t="s">
        <v>22</v>
      </c>
      <c r="D100" s="14" t="str">
        <f t="shared" si="40"/>
        <v>4</v>
      </c>
      <c r="E100" s="14">
        <v>409</v>
      </c>
      <c r="F100" s="14">
        <v>199</v>
      </c>
      <c r="G100" s="14">
        <v>1</v>
      </c>
      <c r="H100" s="14" t="s">
        <v>2</v>
      </c>
      <c r="I100" s="17">
        <v>0</v>
      </c>
      <c r="J100" s="17">
        <f t="shared" si="41"/>
        <v>0</v>
      </c>
      <c r="K100" s="17">
        <v>0</v>
      </c>
      <c r="L100" s="17">
        <f t="shared" si="42"/>
        <v>0</v>
      </c>
      <c r="M100" s="17">
        <v>0</v>
      </c>
      <c r="N100" s="17">
        <f t="shared" si="43"/>
        <v>0</v>
      </c>
      <c r="O100" s="17">
        <v>10</v>
      </c>
      <c r="P100" s="14">
        <v>3.52</v>
      </c>
      <c r="Q100" s="14">
        <v>6.8</v>
      </c>
      <c r="S100" s="14">
        <v>2.6</v>
      </c>
      <c r="T100" s="14">
        <v>24.3</v>
      </c>
      <c r="U100" s="14">
        <v>17.600000000000001</v>
      </c>
      <c r="V100" s="16">
        <v>11.762641928504413</v>
      </c>
      <c r="W100" s="16">
        <v>20.782815932783564</v>
      </c>
      <c r="X100" s="16">
        <v>27.200000000000003</v>
      </c>
      <c r="Y100" s="16">
        <v>619.37056183815002</v>
      </c>
      <c r="Z100" s="16">
        <v>2890.2656316757202</v>
      </c>
      <c r="AA100" s="16">
        <v>297.40887880325317</v>
      </c>
      <c r="AB100" s="16">
        <v>3.8737508128671094</v>
      </c>
      <c r="AC100" s="16">
        <f t="shared" si="44"/>
        <v>18.500048188391439</v>
      </c>
      <c r="AD100" s="16">
        <v>3.6567783355712891</v>
      </c>
      <c r="AE100" s="16">
        <v>1.23</v>
      </c>
      <c r="AF100" s="16">
        <v>0.41</v>
      </c>
      <c r="AG100" s="16">
        <v>10.3</v>
      </c>
      <c r="AH100" s="16">
        <v>3.5</v>
      </c>
      <c r="AI100" s="16">
        <v>6.2455690765380858</v>
      </c>
      <c r="AJ100" s="16">
        <v>6.32</v>
      </c>
      <c r="AK100" s="16">
        <v>6.5</v>
      </c>
      <c r="AL100" s="16">
        <v>3.7</v>
      </c>
      <c r="AM100" s="16">
        <v>6.1783693695068358</v>
      </c>
      <c r="AN100" s="16">
        <v>6.24</v>
      </c>
      <c r="AO100" s="16">
        <v>0.56759999999999999</v>
      </c>
      <c r="AP100" s="16">
        <v>88.3</v>
      </c>
      <c r="AQ100" s="18">
        <v>30.5</v>
      </c>
      <c r="AR100" s="18">
        <f t="shared" si="45"/>
        <v>57.8</v>
      </c>
      <c r="AS100" s="18">
        <f t="shared" si="46"/>
        <v>1330.9786784140967</v>
      </c>
      <c r="AT100" s="18">
        <f t="shared" si="47"/>
        <v>1494.3260616740088</v>
      </c>
      <c r="AW100" s="18"/>
      <c r="AY100" s="18"/>
      <c r="AZ100" s="16"/>
      <c r="BA100" s="16"/>
      <c r="BB100" s="16"/>
      <c r="BI100" s="18"/>
      <c r="BJ100" s="18"/>
      <c r="BK100" s="18"/>
      <c r="BL100" s="18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</row>
    <row r="101" spans="1:113" x14ac:dyDescent="0.25">
      <c r="A101" s="14">
        <v>2019</v>
      </c>
      <c r="B101" s="14">
        <v>5</v>
      </c>
      <c r="C101" s="14" t="s">
        <v>22</v>
      </c>
      <c r="D101" s="14" t="str">
        <f t="shared" si="40"/>
        <v>4</v>
      </c>
      <c r="E101" s="14">
        <v>410</v>
      </c>
      <c r="F101" s="14">
        <v>200</v>
      </c>
      <c r="G101" s="14">
        <v>5</v>
      </c>
      <c r="H101" s="14" t="s">
        <v>1</v>
      </c>
      <c r="I101" s="17">
        <v>100</v>
      </c>
      <c r="J101" s="17">
        <f t="shared" si="41"/>
        <v>112</v>
      </c>
      <c r="K101" s="17">
        <v>120</v>
      </c>
      <c r="L101" s="17">
        <f t="shared" si="42"/>
        <v>135</v>
      </c>
      <c r="M101" s="17">
        <v>0</v>
      </c>
      <c r="N101" s="17">
        <f t="shared" si="43"/>
        <v>0</v>
      </c>
      <c r="O101" s="17">
        <v>10</v>
      </c>
      <c r="P101" s="14">
        <v>3.52</v>
      </c>
      <c r="Q101" s="14">
        <v>6.8</v>
      </c>
      <c r="S101" s="14">
        <v>2.6</v>
      </c>
      <c r="T101" s="14">
        <v>24.3</v>
      </c>
      <c r="U101" s="14">
        <v>17.600000000000001</v>
      </c>
      <c r="V101" s="16">
        <v>11.762641928504413</v>
      </c>
      <c r="W101" s="16">
        <v>20.782815932783564</v>
      </c>
      <c r="X101" s="16">
        <v>27.200000000000003</v>
      </c>
      <c r="Y101" s="16">
        <v>619.37056183815002</v>
      </c>
      <c r="Z101" s="16">
        <v>2890.2656316757202</v>
      </c>
      <c r="AA101" s="16">
        <v>297.40887880325317</v>
      </c>
      <c r="AB101" s="16">
        <v>3.8737508128671094</v>
      </c>
      <c r="AC101" s="16">
        <f t="shared" si="44"/>
        <v>18.500048188391439</v>
      </c>
      <c r="AD101" s="16">
        <v>3.6567783355712891</v>
      </c>
      <c r="AE101" s="16">
        <v>1.23</v>
      </c>
      <c r="AF101" s="16">
        <v>0.41</v>
      </c>
      <c r="AG101" s="16">
        <v>10.3</v>
      </c>
      <c r="AH101" s="16">
        <v>3.5</v>
      </c>
      <c r="AI101" s="16">
        <v>6.2455690765380858</v>
      </c>
      <c r="AJ101" s="16">
        <v>6.32</v>
      </c>
      <c r="AK101" s="16">
        <v>6.5</v>
      </c>
      <c r="AL101" s="16">
        <v>3.7</v>
      </c>
      <c r="AM101" s="16">
        <v>6.1783693695068358</v>
      </c>
      <c r="AN101" s="16">
        <v>6.24</v>
      </c>
      <c r="AO101" s="16">
        <v>0.7641</v>
      </c>
      <c r="AP101" s="16">
        <v>140.6</v>
      </c>
      <c r="AQ101" s="18">
        <v>30.5</v>
      </c>
      <c r="AR101" s="18">
        <f t="shared" si="45"/>
        <v>110.1</v>
      </c>
      <c r="AS101" s="18">
        <f t="shared" si="46"/>
        <v>2535.3071365638766</v>
      </c>
      <c r="AT101" s="18">
        <f t="shared" si="47"/>
        <v>2846.4584669603523</v>
      </c>
      <c r="AW101" s="18"/>
      <c r="AY101" s="18"/>
      <c r="AZ101" s="16"/>
      <c r="BA101" s="16"/>
      <c r="BB101" s="16"/>
      <c r="BI101" s="18"/>
      <c r="BJ101" s="18"/>
      <c r="BK101" s="18"/>
      <c r="BL101" s="18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</row>
    <row r="102" spans="1:113" x14ac:dyDescent="0.25">
      <c r="A102" s="14">
        <v>2019</v>
      </c>
      <c r="B102" s="14">
        <v>6</v>
      </c>
      <c r="C102" s="14" t="s">
        <v>23</v>
      </c>
      <c r="D102" s="14" t="str">
        <f t="shared" si="40"/>
        <v>1</v>
      </c>
      <c r="E102" s="14">
        <v>102</v>
      </c>
      <c r="F102" s="14">
        <v>202</v>
      </c>
      <c r="G102" s="14">
        <v>4</v>
      </c>
      <c r="H102" s="14" t="s">
        <v>1</v>
      </c>
      <c r="I102" s="17">
        <v>100</v>
      </c>
      <c r="J102" s="17">
        <f t="shared" si="41"/>
        <v>112</v>
      </c>
      <c r="K102" s="17">
        <v>80</v>
      </c>
      <c r="L102" s="17">
        <f t="shared" si="42"/>
        <v>90</v>
      </c>
      <c r="M102" s="17">
        <v>0</v>
      </c>
      <c r="N102" s="17">
        <f t="shared" si="43"/>
        <v>0</v>
      </c>
      <c r="O102" s="17">
        <v>10</v>
      </c>
      <c r="P102" s="14">
        <v>10.55</v>
      </c>
      <c r="Q102" s="14">
        <v>7.5</v>
      </c>
      <c r="S102" s="14">
        <v>2.1</v>
      </c>
      <c r="T102" s="14">
        <v>16.399999999999999</v>
      </c>
      <c r="U102" s="14">
        <v>1.9900000000000002</v>
      </c>
      <c r="V102" s="16">
        <v>4.9813410687958344</v>
      </c>
      <c r="W102" s="16">
        <v>6.6776115346714366</v>
      </c>
      <c r="X102" s="16">
        <v>0.77899999999999991</v>
      </c>
      <c r="Y102" s="16">
        <v>610.31092286109924</v>
      </c>
      <c r="Z102" s="16">
        <v>5227.0347356796265</v>
      </c>
      <c r="AA102" s="16">
        <v>211.40021562576294</v>
      </c>
      <c r="AB102" s="16">
        <v>3.206805691999548</v>
      </c>
      <c r="AC102" s="16">
        <f t="shared" si="44"/>
        <v>29.449933282936026</v>
      </c>
      <c r="AD102" s="16">
        <v>2.5195207595825195</v>
      </c>
      <c r="AE102" s="16">
        <v>2.94</v>
      </c>
      <c r="AF102" s="16">
        <v>6.99</v>
      </c>
      <c r="AG102" s="16">
        <v>12.4</v>
      </c>
      <c r="AH102" s="16">
        <v>2.9</v>
      </c>
      <c r="AI102" s="16">
        <v>5.6475580596923827</v>
      </c>
      <c r="AJ102" s="16">
        <v>7.04</v>
      </c>
      <c r="AK102" s="16">
        <v>3.3</v>
      </c>
      <c r="AL102" s="16">
        <v>3.6</v>
      </c>
      <c r="AM102" s="16">
        <v>4.9079798126220702</v>
      </c>
      <c r="AN102" s="16">
        <v>4.5999999999999996</v>
      </c>
      <c r="AO102" s="16">
        <v>0.53769999999999996</v>
      </c>
      <c r="AP102" s="16">
        <v>76.400000000000006</v>
      </c>
      <c r="AQ102" s="18">
        <v>30.5</v>
      </c>
      <c r="AR102" s="18">
        <f t="shared" si="45"/>
        <v>45.900000000000006</v>
      </c>
      <c r="AS102" s="18">
        <f t="shared" si="46"/>
        <v>1056.9536563876652</v>
      </c>
      <c r="AT102" s="18">
        <f t="shared" si="47"/>
        <v>1186.6706960352421</v>
      </c>
      <c r="AU102" s="16">
        <v>0.66</v>
      </c>
      <c r="AV102" s="18">
        <v>451.3</v>
      </c>
      <c r="AW102" s="18">
        <v>34</v>
      </c>
      <c r="AX102" s="18">
        <v>240.5</v>
      </c>
      <c r="AY102" s="18">
        <v>30.5</v>
      </c>
      <c r="AZ102" s="16">
        <f t="shared" ref="AZ102:AZ165" si="48">((AX102-AY102)/(AV102-AW102))*AU102*1000</f>
        <v>332.13515456506116</v>
      </c>
      <c r="BA102" s="16">
        <f t="shared" ref="BA102:BA165" si="49">ROUND(43560/((O102/12)*5)*AZ102/454,2)</f>
        <v>7648.18</v>
      </c>
      <c r="BB102" s="16">
        <f t="shared" ref="BB102:BB165" si="50">BA102/2.2*2.47</f>
        <v>8586.8202727272728</v>
      </c>
      <c r="BC102" s="14">
        <v>12.452000000000002</v>
      </c>
      <c r="BD102" s="14">
        <v>0.15</v>
      </c>
      <c r="BE102" s="18">
        <v>10.6</v>
      </c>
      <c r="BF102" s="18">
        <v>62.5</v>
      </c>
      <c r="BG102" s="14">
        <v>35</v>
      </c>
      <c r="BH102" s="14">
        <v>4.5</v>
      </c>
      <c r="BI102" s="18">
        <f t="shared" ref="BI102:BI133" si="51">(43560/(BG102*BH102)*(BC102-BD102))/60</f>
        <v>56.706361904761913</v>
      </c>
      <c r="BJ102" s="18">
        <f t="shared" ref="BJ102:BJ165" si="52">(((100-BE102)/100)*BI102)/(86.5/100)</f>
        <v>58.607500049545841</v>
      </c>
      <c r="BK102" s="18">
        <f t="shared" ref="BK102:BK165" si="53">BJ102*60</f>
        <v>3516.4500029727506</v>
      </c>
      <c r="BL102" s="18">
        <f t="shared" ref="BL102:BL165" si="54">BK102/2.2*2.471</f>
        <v>3949.6127078843933</v>
      </c>
      <c r="BM102" s="14">
        <f t="shared" ref="BM102:BM165" si="55">ROUND(BK102/2.2/1000*2.47,2)</f>
        <v>3.95</v>
      </c>
      <c r="BN102" s="14">
        <v>3.34</v>
      </c>
      <c r="BO102" s="14">
        <v>0.23599999999999999</v>
      </c>
      <c r="BP102" s="14">
        <v>3.68</v>
      </c>
      <c r="BQ102" s="14">
        <v>0.26300000000000001</v>
      </c>
      <c r="BR102" s="16">
        <f t="shared" ref="BR102:BR133" si="56">AS102*(BN102/100)</f>
        <v>35.302252123348019</v>
      </c>
      <c r="BS102" s="16">
        <f t="shared" ref="BS102:BS143" si="57">$AS102*(BO102/100)</f>
        <v>2.4944106290748898</v>
      </c>
      <c r="BT102" s="16">
        <f t="shared" ref="BT102:BT143" si="58">$AS102*(BP102/100)</f>
        <v>38.895894555066079</v>
      </c>
      <c r="BU102" s="16">
        <f t="shared" ref="BU102:BU143" si="59">$AS102*(BQ102/100)</f>
        <v>2.7797881162995592</v>
      </c>
      <c r="BV102" s="16">
        <f t="shared" ref="BV102:BV143" si="60">BR102/2.2*2.47</f>
        <v>39.634801247577094</v>
      </c>
      <c r="BW102" s="16">
        <f t="shared" ref="BW102:BW143" si="61">BS102/2.2*2.47</f>
        <v>2.8005428426431718</v>
      </c>
      <c r="BX102" s="16">
        <f t="shared" ref="BX102:BX143" si="62">BT102/2.2*2.47</f>
        <v>43.66948161409691</v>
      </c>
      <c r="BY102" s="16">
        <f t="shared" ref="BY102:BY143" si="63">BU102/2.2*2.47</f>
        <v>3.1209439305726869</v>
      </c>
      <c r="BZ102" s="16">
        <v>3.04</v>
      </c>
      <c r="CA102" s="16">
        <v>0.22500000000000001</v>
      </c>
      <c r="CB102" s="16">
        <v>1.46</v>
      </c>
      <c r="CC102" s="16">
        <v>0.29199999999999998</v>
      </c>
      <c r="CD102" s="19">
        <v>0.62</v>
      </c>
      <c r="CE102" s="19">
        <v>0.107</v>
      </c>
      <c r="CF102" s="19">
        <v>1.29</v>
      </c>
      <c r="CG102" s="19">
        <v>0.105</v>
      </c>
      <c r="CH102" s="16">
        <f t="shared" ref="CH102:CH165" si="64">$BA102*(CD102/100)</f>
        <v>47.418716000000003</v>
      </c>
      <c r="CI102" s="16">
        <f t="shared" ref="CI102:CI165" si="65">$BA102*(CE102/100)</f>
        <v>8.1835526000000005</v>
      </c>
      <c r="CJ102" s="16">
        <f t="shared" ref="CJ102:CJ165" si="66">$BA102*(CF102/100)</f>
        <v>98.661522000000005</v>
      </c>
      <c r="CK102" s="16">
        <f t="shared" ref="CK102:CK165" si="67">$BA102*(CG102/100)</f>
        <v>8.0305889999999991</v>
      </c>
      <c r="CL102" s="16">
        <f t="shared" ref="CL102:CL165" si="68">CH102/2.2*2.47</f>
        <v>53.238285690909095</v>
      </c>
      <c r="CM102" s="16">
        <f t="shared" ref="CM102:CM165" si="69">CI102/2.2*2.47</f>
        <v>9.1878976918181827</v>
      </c>
      <c r="CN102" s="16">
        <f t="shared" ref="CN102:CN165" si="70">CJ102/2.2*2.47</f>
        <v>110.76998151818182</v>
      </c>
      <c r="CO102" s="16">
        <f t="shared" ref="CO102:CO165" si="71">CK102/2.2*2.47</f>
        <v>9.0161612863636353</v>
      </c>
      <c r="CP102" s="19">
        <v>2.0699999999999998</v>
      </c>
      <c r="CQ102" s="19">
        <v>0.38400000000000001</v>
      </c>
      <c r="CR102" s="19">
        <v>0.33</v>
      </c>
      <c r="CS102" s="19">
        <v>0.125</v>
      </c>
      <c r="CT102" s="16">
        <f t="shared" ref="CT102:CT165" si="72">$BK102*(CP102/100)</f>
        <v>72.790515061535942</v>
      </c>
      <c r="CU102" s="16">
        <f t="shared" ref="CU102:CU165" si="73">$BK102*(CQ102/100)</f>
        <v>13.503168011415362</v>
      </c>
      <c r="CV102" s="16">
        <f t="shared" ref="CV102:CV165" si="74">$BK102*(CR102/100)</f>
        <v>11.604285009810077</v>
      </c>
      <c r="CW102" s="16">
        <f t="shared" ref="CW102:CW165" si="75">$BK102*(CS102/100)</f>
        <v>4.3955625037159383</v>
      </c>
      <c r="CX102" s="16">
        <f t="shared" ref="CX102:CX165" si="76">CT102/2.2*2.47</f>
        <v>81.723896455451722</v>
      </c>
      <c r="CY102" s="16">
        <f t="shared" ref="CY102:CY165" si="77">CU102/2.2*2.47</f>
        <v>15.16037499463452</v>
      </c>
      <c r="CZ102" s="16">
        <f t="shared" ref="CZ102:CZ165" si="78">CV102/2.2*2.47</f>
        <v>13.028447261014042</v>
      </c>
      <c r="DA102" s="16">
        <f t="shared" ref="DA102:DA165" si="79">CW102/2.2*2.47</f>
        <v>4.9350179018992577</v>
      </c>
      <c r="DB102" s="16"/>
      <c r="DC102" s="16"/>
      <c r="DD102" s="16"/>
      <c r="DE102" s="16"/>
      <c r="DF102" s="16"/>
      <c r="DG102" s="16"/>
      <c r="DH102" s="16"/>
      <c r="DI102" s="16"/>
    </row>
    <row r="103" spans="1:113" x14ac:dyDescent="0.25">
      <c r="A103" s="14">
        <v>2019</v>
      </c>
      <c r="B103" s="14">
        <v>6</v>
      </c>
      <c r="C103" s="14" t="s">
        <v>23</v>
      </c>
      <c r="D103" s="14" t="str">
        <f t="shared" si="40"/>
        <v>1</v>
      </c>
      <c r="E103" s="14">
        <v>103</v>
      </c>
      <c r="F103" s="14">
        <v>203</v>
      </c>
      <c r="G103" s="14">
        <v>5</v>
      </c>
      <c r="H103" s="14" t="s">
        <v>1</v>
      </c>
      <c r="I103" s="17">
        <v>100</v>
      </c>
      <c r="J103" s="17">
        <f t="shared" si="41"/>
        <v>112</v>
      </c>
      <c r="K103" s="17">
        <v>120</v>
      </c>
      <c r="L103" s="17">
        <f t="shared" si="42"/>
        <v>135</v>
      </c>
      <c r="M103" s="17">
        <v>0</v>
      </c>
      <c r="N103" s="17">
        <f t="shared" si="43"/>
        <v>0</v>
      </c>
      <c r="O103" s="17">
        <v>10</v>
      </c>
      <c r="P103" s="14">
        <v>10.55</v>
      </c>
      <c r="Q103" s="14">
        <v>7.5</v>
      </c>
      <c r="S103" s="14">
        <v>2.1</v>
      </c>
      <c r="T103" s="14">
        <v>16.399999999999999</v>
      </c>
      <c r="U103" s="14">
        <v>1.9900000000000002</v>
      </c>
      <c r="V103" s="16">
        <v>4.9813410687958344</v>
      </c>
      <c r="W103" s="16">
        <v>6.6776115346714366</v>
      </c>
      <c r="X103" s="16">
        <v>0.77899999999999991</v>
      </c>
      <c r="Y103" s="16">
        <v>610.31092286109924</v>
      </c>
      <c r="Z103" s="16">
        <v>5227.0347356796265</v>
      </c>
      <c r="AA103" s="16">
        <v>211.40021562576294</v>
      </c>
      <c r="AB103" s="16">
        <v>3.206805691999548</v>
      </c>
      <c r="AC103" s="16">
        <f t="shared" si="44"/>
        <v>29.449933282936026</v>
      </c>
      <c r="AD103" s="16">
        <v>2.5195207595825195</v>
      </c>
      <c r="AE103" s="16">
        <v>2.94</v>
      </c>
      <c r="AF103" s="16">
        <v>6.99</v>
      </c>
      <c r="AG103" s="16">
        <v>12.4</v>
      </c>
      <c r="AH103" s="16">
        <v>2.9</v>
      </c>
      <c r="AI103" s="16">
        <v>5.6475580596923827</v>
      </c>
      <c r="AJ103" s="16">
        <v>7.04</v>
      </c>
      <c r="AK103" s="16">
        <v>3.3</v>
      </c>
      <c r="AL103" s="16">
        <v>3.6</v>
      </c>
      <c r="AM103" s="16">
        <v>4.9079798126220702</v>
      </c>
      <c r="AN103" s="16">
        <v>4.5999999999999996</v>
      </c>
      <c r="AO103" s="16">
        <v>0.52449999999999997</v>
      </c>
      <c r="AP103" s="16">
        <v>85.4</v>
      </c>
      <c r="AQ103" s="18">
        <v>30.5</v>
      </c>
      <c r="AR103" s="18">
        <f t="shared" si="45"/>
        <v>54.900000000000006</v>
      </c>
      <c r="AS103" s="18">
        <f t="shared" si="46"/>
        <v>1264.1994713656388</v>
      </c>
      <c r="AT103" s="18">
        <f t="shared" si="47"/>
        <v>1419.3512246696034</v>
      </c>
      <c r="AU103" s="16">
        <v>0.54</v>
      </c>
      <c r="AV103" s="18">
        <v>299.89999999999998</v>
      </c>
      <c r="AW103" s="18">
        <v>34</v>
      </c>
      <c r="AX103" s="18">
        <v>201.3</v>
      </c>
      <c r="AY103" s="18">
        <v>30.5</v>
      </c>
      <c r="AZ103" s="16">
        <f t="shared" si="48"/>
        <v>346.86724332455822</v>
      </c>
      <c r="BA103" s="16">
        <f t="shared" si="49"/>
        <v>7987.42</v>
      </c>
      <c r="BB103" s="16">
        <f t="shared" si="50"/>
        <v>8967.6942727272726</v>
      </c>
      <c r="BC103" s="14">
        <v>13.948</v>
      </c>
      <c r="BD103" s="14">
        <v>0.15</v>
      </c>
      <c r="BE103" s="18">
        <v>10.8</v>
      </c>
      <c r="BF103" s="18">
        <v>62.6</v>
      </c>
      <c r="BG103" s="14">
        <v>35</v>
      </c>
      <c r="BH103" s="14">
        <v>4.5</v>
      </c>
      <c r="BI103" s="18">
        <f t="shared" si="51"/>
        <v>63.60220952380952</v>
      </c>
      <c r="BJ103" s="18">
        <f t="shared" si="52"/>
        <v>65.58748080374346</v>
      </c>
      <c r="BK103" s="18">
        <f t="shared" si="53"/>
        <v>3935.2488482246076</v>
      </c>
      <c r="BL103" s="18">
        <f t="shared" si="54"/>
        <v>4419.99995634682</v>
      </c>
      <c r="BM103" s="14">
        <f t="shared" si="55"/>
        <v>4.42</v>
      </c>
      <c r="BN103" s="14">
        <v>3.54</v>
      </c>
      <c r="BO103" s="14">
        <v>0.25900000000000001</v>
      </c>
      <c r="BP103" s="14">
        <v>3.76</v>
      </c>
      <c r="BQ103" s="14">
        <v>0.27</v>
      </c>
      <c r="BR103" s="16">
        <f t="shared" si="56"/>
        <v>44.752661286343617</v>
      </c>
      <c r="BS103" s="16">
        <f t="shared" si="57"/>
        <v>3.2742766308370048</v>
      </c>
      <c r="BT103" s="16">
        <f t="shared" si="58"/>
        <v>47.533900123348012</v>
      </c>
      <c r="BU103" s="16">
        <f t="shared" si="59"/>
        <v>3.4133385726872252</v>
      </c>
      <c r="BV103" s="16">
        <f t="shared" si="60"/>
        <v>50.245033353303974</v>
      </c>
      <c r="BW103" s="16">
        <f t="shared" si="61"/>
        <v>3.6761196718942735</v>
      </c>
      <c r="BX103" s="16">
        <f t="shared" si="62"/>
        <v>53.367606047577084</v>
      </c>
      <c r="BY103" s="16">
        <f t="shared" si="63"/>
        <v>3.8322483066079305</v>
      </c>
      <c r="BZ103" s="16">
        <v>3.11</v>
      </c>
      <c r="CA103" s="16">
        <v>0.22600000000000001</v>
      </c>
      <c r="CB103" s="16">
        <v>1.47</v>
      </c>
      <c r="CC103" s="16">
        <v>0.28199999999999997</v>
      </c>
      <c r="CD103" s="19">
        <v>0.65</v>
      </c>
      <c r="CE103" s="19">
        <v>9.8000000000000004E-2</v>
      </c>
      <c r="CF103" s="19">
        <v>1.26</v>
      </c>
      <c r="CG103" s="19">
        <v>9.8000000000000004E-2</v>
      </c>
      <c r="CH103" s="16">
        <f t="shared" si="64"/>
        <v>51.918230000000008</v>
      </c>
      <c r="CI103" s="16">
        <f t="shared" si="65"/>
        <v>7.8276715999999995</v>
      </c>
      <c r="CJ103" s="16">
        <f t="shared" si="66"/>
        <v>100.641492</v>
      </c>
      <c r="CK103" s="16">
        <f t="shared" si="67"/>
        <v>7.8276715999999995</v>
      </c>
      <c r="CL103" s="16">
        <f t="shared" si="68"/>
        <v>58.29001277272728</v>
      </c>
      <c r="CM103" s="16">
        <f t="shared" si="69"/>
        <v>8.7883403872727275</v>
      </c>
      <c r="CN103" s="16">
        <f t="shared" si="70"/>
        <v>112.99294783636364</v>
      </c>
      <c r="CO103" s="16">
        <f t="shared" si="71"/>
        <v>8.7883403872727275</v>
      </c>
      <c r="CP103" s="19">
        <v>2.08</v>
      </c>
      <c r="CQ103" s="19">
        <v>0.46600000000000003</v>
      </c>
      <c r="CR103" s="19">
        <v>0.38</v>
      </c>
      <c r="CS103" s="19">
        <v>0.13300000000000001</v>
      </c>
      <c r="CT103" s="16">
        <f t="shared" si="72"/>
        <v>81.853176043071841</v>
      </c>
      <c r="CU103" s="16">
        <f t="shared" si="73"/>
        <v>18.338259632726672</v>
      </c>
      <c r="CV103" s="16">
        <f t="shared" si="74"/>
        <v>14.953945623253508</v>
      </c>
      <c r="CW103" s="16">
        <f t="shared" si="75"/>
        <v>5.2338809681387284</v>
      </c>
      <c r="CX103" s="16">
        <f t="shared" si="76"/>
        <v>91.898793102903383</v>
      </c>
      <c r="CY103" s="16">
        <f t="shared" si="77"/>
        <v>20.588864224015854</v>
      </c>
      <c r="CZ103" s="16">
        <f t="shared" si="78"/>
        <v>16.789202586107347</v>
      </c>
      <c r="DA103" s="16">
        <f t="shared" si="79"/>
        <v>5.876220905137572</v>
      </c>
      <c r="DB103" s="16"/>
      <c r="DC103" s="16"/>
      <c r="DD103" s="16"/>
      <c r="DE103" s="16"/>
      <c r="DF103" s="16"/>
      <c r="DG103" s="16"/>
      <c r="DH103" s="16"/>
      <c r="DI103" s="16"/>
    </row>
    <row r="104" spans="1:113" x14ac:dyDescent="0.25">
      <c r="A104" s="14">
        <v>2019</v>
      </c>
      <c r="B104" s="14">
        <v>6</v>
      </c>
      <c r="C104" s="14" t="s">
        <v>23</v>
      </c>
      <c r="D104" s="14" t="str">
        <f t="shared" si="40"/>
        <v>1</v>
      </c>
      <c r="E104" s="14">
        <v>105</v>
      </c>
      <c r="F104" s="14">
        <v>205</v>
      </c>
      <c r="G104" s="14">
        <v>1</v>
      </c>
      <c r="H104" s="14" t="s">
        <v>2</v>
      </c>
      <c r="I104" s="17">
        <v>0</v>
      </c>
      <c r="J104" s="17">
        <f t="shared" si="41"/>
        <v>0</v>
      </c>
      <c r="K104" s="17">
        <v>0</v>
      </c>
      <c r="L104" s="17">
        <f t="shared" si="42"/>
        <v>0</v>
      </c>
      <c r="M104" s="17">
        <v>0</v>
      </c>
      <c r="N104" s="17">
        <f t="shared" si="43"/>
        <v>0</v>
      </c>
      <c r="O104" s="17">
        <v>10</v>
      </c>
      <c r="P104" s="14">
        <v>10.55</v>
      </c>
      <c r="Q104" s="14">
        <v>7.5</v>
      </c>
      <c r="S104" s="14">
        <v>2.1</v>
      </c>
      <c r="T104" s="14">
        <v>16.399999999999999</v>
      </c>
      <c r="U104" s="14">
        <v>1.9900000000000002</v>
      </c>
      <c r="V104" s="16">
        <v>4.9813410687958344</v>
      </c>
      <c r="W104" s="16">
        <v>6.6776115346714366</v>
      </c>
      <c r="X104" s="16">
        <v>0.77899999999999991</v>
      </c>
      <c r="Y104" s="16">
        <v>610.31092286109924</v>
      </c>
      <c r="Z104" s="16">
        <v>5227.0347356796265</v>
      </c>
      <c r="AA104" s="16">
        <v>211.40021562576294</v>
      </c>
      <c r="AB104" s="16">
        <v>3.206805691999548</v>
      </c>
      <c r="AC104" s="16">
        <f t="shared" si="44"/>
        <v>29.449933282936026</v>
      </c>
      <c r="AD104" s="16">
        <v>2.5195207595825195</v>
      </c>
      <c r="AE104" s="16">
        <v>2.94</v>
      </c>
      <c r="AF104" s="16">
        <v>6.99</v>
      </c>
      <c r="AG104" s="16">
        <v>12.4</v>
      </c>
      <c r="AH104" s="16">
        <v>2.9</v>
      </c>
      <c r="AI104" s="16">
        <v>5.6475580596923827</v>
      </c>
      <c r="AJ104" s="16">
        <v>7.04</v>
      </c>
      <c r="AK104" s="16">
        <v>3.3</v>
      </c>
      <c r="AL104" s="16">
        <v>3.6</v>
      </c>
      <c r="AM104" s="16">
        <v>4.9079798126220702</v>
      </c>
      <c r="AN104" s="16">
        <v>4.5999999999999996</v>
      </c>
      <c r="AO104" s="16">
        <v>0.42420000000000002</v>
      </c>
      <c r="AP104" s="16">
        <v>56</v>
      </c>
      <c r="AQ104" s="18">
        <v>30.5</v>
      </c>
      <c r="AR104" s="18">
        <f t="shared" si="45"/>
        <v>25.5</v>
      </c>
      <c r="AS104" s="18">
        <f t="shared" si="46"/>
        <v>587.19647577092519</v>
      </c>
      <c r="AT104" s="18">
        <f t="shared" si="47"/>
        <v>659.26149779735681</v>
      </c>
      <c r="AU104" s="16">
        <v>0.44</v>
      </c>
      <c r="AV104" s="18">
        <v>351.9</v>
      </c>
      <c r="AW104" s="18">
        <v>34</v>
      </c>
      <c r="AX104" s="18">
        <v>196.8</v>
      </c>
      <c r="AY104" s="18">
        <v>30.5</v>
      </c>
      <c r="AZ104" s="16">
        <f t="shared" si="48"/>
        <v>230.17301038062288</v>
      </c>
      <c r="BA104" s="16">
        <f t="shared" si="49"/>
        <v>5300.27</v>
      </c>
      <c r="BB104" s="16">
        <f t="shared" si="50"/>
        <v>5950.7576818181824</v>
      </c>
      <c r="BC104" s="14">
        <v>10.208</v>
      </c>
      <c r="BD104" s="14">
        <v>0.15</v>
      </c>
      <c r="BE104" s="18">
        <v>10.5</v>
      </c>
      <c r="BF104" s="18">
        <v>62.2</v>
      </c>
      <c r="BG104" s="14">
        <v>35</v>
      </c>
      <c r="BH104" s="14">
        <v>4.5</v>
      </c>
      <c r="BI104" s="18">
        <f t="shared" si="51"/>
        <v>46.362590476190469</v>
      </c>
      <c r="BJ104" s="18">
        <f t="shared" si="52"/>
        <v>47.970541590971642</v>
      </c>
      <c r="BK104" s="18">
        <f t="shared" si="53"/>
        <v>2878.2324954582987</v>
      </c>
      <c r="BL104" s="18">
        <f t="shared" si="54"/>
        <v>3232.7784073988432</v>
      </c>
      <c r="BM104" s="14">
        <f t="shared" si="55"/>
        <v>3.23</v>
      </c>
      <c r="BN104" s="14">
        <v>3.16</v>
      </c>
      <c r="BO104" s="14">
        <v>0.19700000000000001</v>
      </c>
      <c r="BP104" s="14">
        <v>3.49</v>
      </c>
      <c r="BQ104" s="14">
        <v>0.25700000000000001</v>
      </c>
      <c r="BR104" s="16">
        <f t="shared" si="56"/>
        <v>18.555408634361239</v>
      </c>
      <c r="BS104" s="16">
        <f t="shared" si="57"/>
        <v>1.1567770572687226</v>
      </c>
      <c r="BT104" s="16">
        <f t="shared" si="58"/>
        <v>20.49315700440529</v>
      </c>
      <c r="BU104" s="16">
        <f t="shared" si="59"/>
        <v>1.5090949427312779</v>
      </c>
      <c r="BV104" s="16">
        <f t="shared" si="60"/>
        <v>20.832663330396485</v>
      </c>
      <c r="BW104" s="16">
        <f t="shared" si="61"/>
        <v>1.2987451506607932</v>
      </c>
      <c r="BX104" s="16">
        <f t="shared" si="62"/>
        <v>23.008226273127757</v>
      </c>
      <c r="BY104" s="16">
        <f t="shared" si="63"/>
        <v>1.6943020493392076</v>
      </c>
      <c r="BZ104" s="16">
        <v>2.99</v>
      </c>
      <c r="CA104" s="16">
        <v>0.21199999999999999</v>
      </c>
      <c r="CB104" s="16">
        <v>1.53</v>
      </c>
      <c r="CC104" s="16">
        <v>0.26300000000000001</v>
      </c>
      <c r="CD104" s="19">
        <v>0.73</v>
      </c>
      <c r="CE104" s="19">
        <v>0.115</v>
      </c>
      <c r="CF104" s="19">
        <v>1.53</v>
      </c>
      <c r="CG104" s="19">
        <v>0.13300000000000001</v>
      </c>
      <c r="CH104" s="16">
        <f t="shared" si="64"/>
        <v>38.691971000000002</v>
      </c>
      <c r="CI104" s="16">
        <f t="shared" si="65"/>
        <v>6.0953105000000001</v>
      </c>
      <c r="CJ104" s="16">
        <f t="shared" si="66"/>
        <v>81.094131000000019</v>
      </c>
      <c r="CK104" s="16">
        <f t="shared" si="67"/>
        <v>7.0493591000000011</v>
      </c>
      <c r="CL104" s="16">
        <f t="shared" si="68"/>
        <v>43.440531077272738</v>
      </c>
      <c r="CM104" s="16">
        <f t="shared" si="69"/>
        <v>6.843371334090909</v>
      </c>
      <c r="CN104" s="16">
        <f t="shared" si="70"/>
        <v>91.046592531818206</v>
      </c>
      <c r="CO104" s="16">
        <f t="shared" si="71"/>
        <v>7.914507716818183</v>
      </c>
      <c r="CP104" s="19">
        <v>2.2000000000000002</v>
      </c>
      <c r="CQ104" s="19">
        <v>0.40699999999999997</v>
      </c>
      <c r="CR104" s="19">
        <v>0.35</v>
      </c>
      <c r="CS104" s="19">
        <v>0.14499999999999999</v>
      </c>
      <c r="CT104" s="16">
        <f t="shared" si="72"/>
        <v>63.321114900082577</v>
      </c>
      <c r="CU104" s="16">
        <f t="shared" si="73"/>
        <v>11.714406256515275</v>
      </c>
      <c r="CV104" s="16">
        <f t="shared" si="74"/>
        <v>10.073813734104045</v>
      </c>
      <c r="CW104" s="16">
        <f t="shared" si="75"/>
        <v>4.1734371184145331</v>
      </c>
      <c r="CX104" s="16">
        <f t="shared" si="76"/>
        <v>71.092342637819982</v>
      </c>
      <c r="CY104" s="16">
        <f t="shared" si="77"/>
        <v>13.152083387996695</v>
      </c>
      <c r="CZ104" s="16">
        <f t="shared" si="78"/>
        <v>11.310145419653178</v>
      </c>
      <c r="DA104" s="16">
        <f t="shared" si="79"/>
        <v>4.6856316738563164</v>
      </c>
      <c r="DB104" s="16"/>
      <c r="DC104" s="16"/>
      <c r="DD104" s="16"/>
      <c r="DE104" s="16"/>
      <c r="DF104" s="16"/>
      <c r="DG104" s="16"/>
      <c r="DH104" s="16"/>
      <c r="DI104" s="16"/>
    </row>
    <row r="105" spans="1:113" x14ac:dyDescent="0.25">
      <c r="A105" s="14">
        <v>2019</v>
      </c>
      <c r="B105" s="14">
        <v>6</v>
      </c>
      <c r="C105" s="14" t="s">
        <v>23</v>
      </c>
      <c r="D105" s="14" t="str">
        <f t="shared" si="40"/>
        <v>1</v>
      </c>
      <c r="E105" s="14">
        <v>107</v>
      </c>
      <c r="F105" s="14">
        <v>207</v>
      </c>
      <c r="G105" s="14">
        <v>3</v>
      </c>
      <c r="H105" s="14" t="s">
        <v>1</v>
      </c>
      <c r="I105" s="17">
        <v>100</v>
      </c>
      <c r="J105" s="17">
        <f t="shared" si="41"/>
        <v>112</v>
      </c>
      <c r="K105" s="17">
        <v>40</v>
      </c>
      <c r="L105" s="17">
        <f t="shared" si="42"/>
        <v>45</v>
      </c>
      <c r="M105" s="17">
        <v>0</v>
      </c>
      <c r="N105" s="17">
        <f t="shared" si="43"/>
        <v>0</v>
      </c>
      <c r="O105" s="17">
        <v>10</v>
      </c>
      <c r="P105" s="14">
        <v>10.55</v>
      </c>
      <c r="Q105" s="14">
        <v>7.5</v>
      </c>
      <c r="S105" s="14">
        <v>2.1</v>
      </c>
      <c r="T105" s="14">
        <v>16.399999999999999</v>
      </c>
      <c r="U105" s="14">
        <v>1.9900000000000002</v>
      </c>
      <c r="V105" s="16">
        <v>4.9813410687958344</v>
      </c>
      <c r="W105" s="16">
        <v>6.6776115346714366</v>
      </c>
      <c r="X105" s="16">
        <v>0.77899999999999991</v>
      </c>
      <c r="Y105" s="16">
        <v>610.31092286109924</v>
      </c>
      <c r="Z105" s="16">
        <v>5227.0347356796265</v>
      </c>
      <c r="AA105" s="16">
        <v>211.40021562576294</v>
      </c>
      <c r="AB105" s="16">
        <v>3.206805691999548</v>
      </c>
      <c r="AC105" s="16">
        <f t="shared" si="44"/>
        <v>29.449933282936026</v>
      </c>
      <c r="AD105" s="16">
        <v>2.5195207595825195</v>
      </c>
      <c r="AE105" s="16">
        <v>2.94</v>
      </c>
      <c r="AF105" s="16">
        <v>6.99</v>
      </c>
      <c r="AG105" s="16">
        <v>12.4</v>
      </c>
      <c r="AH105" s="16">
        <v>2.9</v>
      </c>
      <c r="AI105" s="16">
        <v>5.6475580596923827</v>
      </c>
      <c r="AJ105" s="16">
        <v>7.04</v>
      </c>
      <c r="AK105" s="16">
        <v>3.3</v>
      </c>
      <c r="AL105" s="16">
        <v>3.6</v>
      </c>
      <c r="AM105" s="16">
        <v>4.9079798126220702</v>
      </c>
      <c r="AN105" s="16">
        <v>4.5999999999999996</v>
      </c>
      <c r="AO105" s="16">
        <v>0.42559999999999998</v>
      </c>
      <c r="AP105" s="16">
        <v>64.5</v>
      </c>
      <c r="AQ105" s="18">
        <v>30.5</v>
      </c>
      <c r="AR105" s="18">
        <f t="shared" si="45"/>
        <v>34</v>
      </c>
      <c r="AS105" s="18">
        <f t="shared" si="46"/>
        <v>782.92863436123343</v>
      </c>
      <c r="AT105" s="18">
        <f t="shared" si="47"/>
        <v>879.01533039647575</v>
      </c>
      <c r="AU105" s="16">
        <v>0.54</v>
      </c>
      <c r="AV105" s="18">
        <v>377.2</v>
      </c>
      <c r="AW105" s="18">
        <v>34</v>
      </c>
      <c r="AX105" s="18">
        <v>211.2</v>
      </c>
      <c r="AY105" s="18">
        <v>30.5</v>
      </c>
      <c r="AZ105" s="16">
        <f t="shared" si="48"/>
        <v>284.31818181818181</v>
      </c>
      <c r="BA105" s="16">
        <f t="shared" si="49"/>
        <v>6547.08</v>
      </c>
      <c r="BB105" s="16">
        <f t="shared" si="50"/>
        <v>7350.5852727272722</v>
      </c>
      <c r="BC105" s="14">
        <v>11.308</v>
      </c>
      <c r="BD105" s="14">
        <v>0.15</v>
      </c>
      <c r="BE105" s="18">
        <v>10.9</v>
      </c>
      <c r="BF105" s="18">
        <v>62.5</v>
      </c>
      <c r="BG105" s="14">
        <v>35</v>
      </c>
      <c r="BH105" s="14">
        <v>4.5</v>
      </c>
      <c r="BI105" s="18">
        <f t="shared" si="51"/>
        <v>51.433066666666654</v>
      </c>
      <c r="BJ105" s="18">
        <f t="shared" si="52"/>
        <v>52.979031676300558</v>
      </c>
      <c r="BK105" s="18">
        <f t="shared" si="53"/>
        <v>3178.7419005780334</v>
      </c>
      <c r="BL105" s="18">
        <f t="shared" si="54"/>
        <v>3570.3051074219638</v>
      </c>
      <c r="BM105" s="14">
        <f t="shared" si="55"/>
        <v>3.57</v>
      </c>
      <c r="BN105" s="14">
        <v>2.97</v>
      </c>
      <c r="BO105" s="14">
        <v>0.187</v>
      </c>
      <c r="BP105" s="14">
        <v>3.28</v>
      </c>
      <c r="BQ105" s="14">
        <v>0.23</v>
      </c>
      <c r="BR105" s="16">
        <f t="shared" si="56"/>
        <v>23.252980440528635</v>
      </c>
      <c r="BS105" s="16">
        <f t="shared" si="57"/>
        <v>1.4640765462555065</v>
      </c>
      <c r="BT105" s="16">
        <f t="shared" si="58"/>
        <v>25.680059207048455</v>
      </c>
      <c r="BU105" s="16">
        <f t="shared" si="59"/>
        <v>1.8007358590308369</v>
      </c>
      <c r="BV105" s="16">
        <f t="shared" si="60"/>
        <v>26.106755312775331</v>
      </c>
      <c r="BW105" s="16">
        <f t="shared" si="61"/>
        <v>1.6437586678414096</v>
      </c>
      <c r="BX105" s="16">
        <f t="shared" si="62"/>
        <v>28.8317028370044</v>
      </c>
      <c r="BY105" s="16">
        <f t="shared" si="63"/>
        <v>2.0217352599118943</v>
      </c>
      <c r="BZ105" s="16">
        <v>3.18</v>
      </c>
      <c r="CA105" s="16">
        <v>0.21299999999999999</v>
      </c>
      <c r="CB105" s="16">
        <v>1.56</v>
      </c>
      <c r="CC105" s="16">
        <v>0.27700000000000002</v>
      </c>
      <c r="CD105" s="19">
        <v>0.79</v>
      </c>
      <c r="CE105" s="19">
        <v>0.11799999999999999</v>
      </c>
      <c r="CF105" s="19">
        <v>1.49</v>
      </c>
      <c r="CG105" s="19">
        <v>0.114</v>
      </c>
      <c r="CH105" s="16">
        <f t="shared" si="64"/>
        <v>51.721932000000002</v>
      </c>
      <c r="CI105" s="16">
        <f t="shared" si="65"/>
        <v>7.7255543999999992</v>
      </c>
      <c r="CJ105" s="16">
        <f t="shared" si="66"/>
        <v>97.551491999999996</v>
      </c>
      <c r="CK105" s="16">
        <f t="shared" si="67"/>
        <v>7.4636711999999994</v>
      </c>
      <c r="CL105" s="16">
        <f t="shared" si="68"/>
        <v>58.06962365454546</v>
      </c>
      <c r="CM105" s="16">
        <f t="shared" si="69"/>
        <v>8.6736906218181797</v>
      </c>
      <c r="CN105" s="16">
        <f t="shared" si="70"/>
        <v>109.52372056363636</v>
      </c>
      <c r="CO105" s="16">
        <f t="shared" si="71"/>
        <v>8.3796672109090906</v>
      </c>
      <c r="CP105" s="19">
        <v>2.25</v>
      </c>
      <c r="CQ105" s="19">
        <v>0.41299999999999998</v>
      </c>
      <c r="CR105" s="19">
        <v>0.38</v>
      </c>
      <c r="CS105" s="19">
        <v>0.13400000000000001</v>
      </c>
      <c r="CT105" s="16">
        <f t="shared" si="72"/>
        <v>71.521692763005746</v>
      </c>
      <c r="CU105" s="16">
        <f t="shared" si="73"/>
        <v>13.128204049387278</v>
      </c>
      <c r="CV105" s="16">
        <f t="shared" si="74"/>
        <v>12.079219222196526</v>
      </c>
      <c r="CW105" s="16">
        <f t="shared" si="75"/>
        <v>4.2595141467745652</v>
      </c>
      <c r="CX105" s="16">
        <f t="shared" si="76"/>
        <v>80.299355056647371</v>
      </c>
      <c r="CY105" s="16">
        <f t="shared" si="77"/>
        <v>14.739392728175716</v>
      </c>
      <c r="CZ105" s="16">
        <f t="shared" si="78"/>
        <v>13.561668854011554</v>
      </c>
      <c r="DA105" s="16">
        <f t="shared" si="79"/>
        <v>4.7822727011514434</v>
      </c>
      <c r="DB105" s="16"/>
      <c r="DC105" s="16"/>
      <c r="DD105" s="16"/>
      <c r="DE105" s="16"/>
      <c r="DF105" s="16"/>
      <c r="DG105" s="16"/>
      <c r="DH105" s="16"/>
      <c r="DI105" s="16"/>
    </row>
    <row r="106" spans="1:113" x14ac:dyDescent="0.25">
      <c r="A106" s="14">
        <v>2019</v>
      </c>
      <c r="B106" s="14">
        <v>6</v>
      </c>
      <c r="C106" s="14" t="s">
        <v>23</v>
      </c>
      <c r="D106" s="14" t="str">
        <f t="shared" si="40"/>
        <v>1</v>
      </c>
      <c r="E106" s="14">
        <v>108</v>
      </c>
      <c r="F106" s="14">
        <v>208</v>
      </c>
      <c r="G106" s="14">
        <v>2</v>
      </c>
      <c r="H106" s="14" t="s">
        <v>3</v>
      </c>
      <c r="I106" s="17">
        <v>100</v>
      </c>
      <c r="J106" s="17">
        <f t="shared" si="41"/>
        <v>112</v>
      </c>
      <c r="K106" s="17">
        <v>0</v>
      </c>
      <c r="L106" s="17">
        <f t="shared" si="42"/>
        <v>0</v>
      </c>
      <c r="M106" s="17">
        <v>0</v>
      </c>
      <c r="N106" s="17">
        <f t="shared" si="43"/>
        <v>0</v>
      </c>
      <c r="O106" s="17">
        <v>10</v>
      </c>
      <c r="P106" s="14">
        <v>10.55</v>
      </c>
      <c r="Q106" s="14">
        <v>7.5</v>
      </c>
      <c r="S106" s="14">
        <v>2.1</v>
      </c>
      <c r="T106" s="14">
        <v>16.399999999999999</v>
      </c>
      <c r="U106" s="14">
        <v>1.9900000000000002</v>
      </c>
      <c r="V106" s="16">
        <v>4.9813410687958344</v>
      </c>
      <c r="W106" s="16">
        <v>6.6776115346714366</v>
      </c>
      <c r="X106" s="16">
        <v>0.77899999999999991</v>
      </c>
      <c r="Y106" s="16">
        <v>610.31092286109924</v>
      </c>
      <c r="Z106" s="16">
        <v>5227.0347356796265</v>
      </c>
      <c r="AA106" s="16">
        <v>211.40021562576294</v>
      </c>
      <c r="AB106" s="16">
        <v>3.206805691999548</v>
      </c>
      <c r="AC106" s="16">
        <f t="shared" si="44"/>
        <v>29.449933282936026</v>
      </c>
      <c r="AD106" s="16">
        <v>2.5195207595825195</v>
      </c>
      <c r="AE106" s="16">
        <v>2.94</v>
      </c>
      <c r="AF106" s="16">
        <v>6.99</v>
      </c>
      <c r="AG106" s="16">
        <v>12.4</v>
      </c>
      <c r="AH106" s="16">
        <v>2.9</v>
      </c>
      <c r="AI106" s="16">
        <v>5.6475580596923827</v>
      </c>
      <c r="AJ106" s="16">
        <v>7.04</v>
      </c>
      <c r="AK106" s="16">
        <v>3.3</v>
      </c>
      <c r="AL106" s="16">
        <v>3.6</v>
      </c>
      <c r="AM106" s="16">
        <v>4.9079798126220702</v>
      </c>
      <c r="AN106" s="16">
        <v>4.5999999999999996</v>
      </c>
      <c r="AO106" s="16">
        <v>0.34399999999999997</v>
      </c>
      <c r="AP106" s="16">
        <v>47.5</v>
      </c>
      <c r="AQ106" s="18">
        <v>30.5</v>
      </c>
      <c r="AR106" s="18">
        <f t="shared" si="45"/>
        <v>17</v>
      </c>
      <c r="AS106" s="18">
        <f t="shared" si="46"/>
        <v>391.46431718061672</v>
      </c>
      <c r="AT106" s="18">
        <f t="shared" si="47"/>
        <v>439.50766519823787</v>
      </c>
      <c r="AU106" s="16">
        <v>0.64</v>
      </c>
      <c r="AV106" s="18">
        <v>407.5</v>
      </c>
      <c r="AW106" s="18">
        <v>34</v>
      </c>
      <c r="AX106" s="18">
        <v>223.7</v>
      </c>
      <c r="AY106" s="18">
        <v>30.5</v>
      </c>
      <c r="AZ106" s="16">
        <f t="shared" si="48"/>
        <v>331.05220883534139</v>
      </c>
      <c r="BA106" s="16">
        <f t="shared" si="49"/>
        <v>7623.24</v>
      </c>
      <c r="BB106" s="16">
        <f t="shared" si="50"/>
        <v>8558.8194545454535</v>
      </c>
      <c r="BC106" s="14">
        <v>9.3280000000000012</v>
      </c>
      <c r="BD106" s="14">
        <v>0.15</v>
      </c>
      <c r="BE106" s="18">
        <v>10.8</v>
      </c>
      <c r="BF106" s="18">
        <v>62.1</v>
      </c>
      <c r="BG106" s="14">
        <v>35</v>
      </c>
      <c r="BH106" s="14">
        <v>4.5</v>
      </c>
      <c r="BI106" s="18">
        <f t="shared" si="51"/>
        <v>42.306209523809528</v>
      </c>
      <c r="BJ106" s="18">
        <f t="shared" si="52"/>
        <v>43.626750167905314</v>
      </c>
      <c r="BK106" s="18">
        <f t="shared" si="53"/>
        <v>2617.6050100743187</v>
      </c>
      <c r="BL106" s="18">
        <f t="shared" si="54"/>
        <v>2940.0463544971094</v>
      </c>
      <c r="BM106" s="14">
        <f t="shared" si="55"/>
        <v>2.94</v>
      </c>
      <c r="BN106" s="14">
        <v>3.33</v>
      </c>
      <c r="BO106" s="14">
        <v>0.17</v>
      </c>
      <c r="BP106" s="14">
        <v>3.24</v>
      </c>
      <c r="BQ106" s="14">
        <v>0.23499999999999999</v>
      </c>
      <c r="BR106" s="16">
        <f t="shared" si="56"/>
        <v>13.035761762114538</v>
      </c>
      <c r="BS106" s="16">
        <f t="shared" si="57"/>
        <v>0.66548933920704845</v>
      </c>
      <c r="BT106" s="16">
        <f t="shared" si="58"/>
        <v>12.683443876651983</v>
      </c>
      <c r="BU106" s="16">
        <f t="shared" si="59"/>
        <v>0.91994114537444915</v>
      </c>
      <c r="BV106" s="16">
        <f t="shared" si="60"/>
        <v>14.635605251101321</v>
      </c>
      <c r="BW106" s="16">
        <f t="shared" si="61"/>
        <v>0.74716303083700442</v>
      </c>
      <c r="BX106" s="16">
        <f t="shared" si="62"/>
        <v>14.240048352422908</v>
      </c>
      <c r="BY106" s="16">
        <f t="shared" si="63"/>
        <v>1.0328430132158588</v>
      </c>
      <c r="BZ106" s="16">
        <v>3.29</v>
      </c>
      <c r="CA106" s="16">
        <v>0.22</v>
      </c>
      <c r="CB106" s="16">
        <v>1.82</v>
      </c>
      <c r="CC106" s="16">
        <v>0.27700000000000002</v>
      </c>
      <c r="CD106" s="19">
        <v>0.76</v>
      </c>
      <c r="CE106" s="19">
        <v>0.08</v>
      </c>
      <c r="CF106" s="19">
        <v>1.57</v>
      </c>
      <c r="CG106" s="19">
        <v>0.115</v>
      </c>
      <c r="CH106" s="16">
        <f t="shared" si="64"/>
        <v>57.936623999999995</v>
      </c>
      <c r="CI106" s="16">
        <f t="shared" si="65"/>
        <v>6.098592</v>
      </c>
      <c r="CJ106" s="16">
        <f t="shared" si="66"/>
        <v>119.68486800000001</v>
      </c>
      <c r="CK106" s="16">
        <f t="shared" si="67"/>
        <v>8.7667260000000002</v>
      </c>
      <c r="CL106" s="16">
        <f t="shared" si="68"/>
        <v>65.047027854545448</v>
      </c>
      <c r="CM106" s="16">
        <f t="shared" si="69"/>
        <v>6.8470555636363635</v>
      </c>
      <c r="CN106" s="16">
        <f t="shared" si="70"/>
        <v>134.37346543636363</v>
      </c>
      <c r="CO106" s="16">
        <f t="shared" si="71"/>
        <v>9.8426423727272727</v>
      </c>
      <c r="CP106" s="19">
        <v>2.2200000000000002</v>
      </c>
      <c r="CQ106" s="19">
        <v>0.39800000000000002</v>
      </c>
      <c r="CR106" s="19">
        <v>0.38</v>
      </c>
      <c r="CS106" s="19">
        <v>0.13600000000000001</v>
      </c>
      <c r="CT106" s="16">
        <f t="shared" si="72"/>
        <v>58.110831223649875</v>
      </c>
      <c r="CU106" s="16">
        <f t="shared" si="73"/>
        <v>10.418067940095789</v>
      </c>
      <c r="CV106" s="16">
        <f t="shared" si="74"/>
        <v>9.9468990382824103</v>
      </c>
      <c r="CW106" s="16">
        <f t="shared" si="75"/>
        <v>3.5599428137010736</v>
      </c>
      <c r="CX106" s="16">
        <f t="shared" si="76"/>
        <v>65.24261505564327</v>
      </c>
      <c r="CY106" s="16">
        <f t="shared" si="77"/>
        <v>11.696649005471182</v>
      </c>
      <c r="CZ106" s="16">
        <f t="shared" si="78"/>
        <v>11.167654829344343</v>
      </c>
      <c r="DA106" s="16">
        <f t="shared" si="79"/>
        <v>3.9968448862916599</v>
      </c>
      <c r="DB106" s="16"/>
      <c r="DC106" s="16"/>
      <c r="DD106" s="16"/>
      <c r="DE106" s="16"/>
      <c r="DF106" s="16"/>
      <c r="DG106" s="16"/>
      <c r="DH106" s="16"/>
      <c r="DI106" s="16"/>
    </row>
    <row r="107" spans="1:113" x14ac:dyDescent="0.25">
      <c r="A107" s="14">
        <v>2019</v>
      </c>
      <c r="B107" s="14">
        <v>6</v>
      </c>
      <c r="C107" s="14" t="s">
        <v>23</v>
      </c>
      <c r="D107" s="14" t="str">
        <f t="shared" si="40"/>
        <v>2</v>
      </c>
      <c r="E107" s="14">
        <v>201</v>
      </c>
      <c r="F107" s="14">
        <v>211</v>
      </c>
      <c r="G107" s="14">
        <v>3</v>
      </c>
      <c r="H107" s="14" t="s">
        <v>1</v>
      </c>
      <c r="I107" s="17">
        <v>100</v>
      </c>
      <c r="J107" s="17">
        <f t="shared" si="41"/>
        <v>112</v>
      </c>
      <c r="K107" s="17">
        <v>40</v>
      </c>
      <c r="L107" s="17">
        <f t="shared" si="42"/>
        <v>45</v>
      </c>
      <c r="M107" s="17">
        <v>0</v>
      </c>
      <c r="N107" s="17">
        <f t="shared" si="43"/>
        <v>0</v>
      </c>
      <c r="O107" s="17">
        <v>10</v>
      </c>
      <c r="P107" s="14">
        <v>9.77</v>
      </c>
      <c r="Q107" s="14">
        <v>7.6</v>
      </c>
      <c r="S107" s="14">
        <v>2.1</v>
      </c>
      <c r="T107" s="14">
        <v>20.9</v>
      </c>
      <c r="U107" s="14">
        <v>2.3200000000000003</v>
      </c>
      <c r="V107" s="16">
        <v>6.1022172439542777</v>
      </c>
      <c r="W107" s="16">
        <v>8.1831296094600887</v>
      </c>
      <c r="X107" s="16">
        <v>2.46</v>
      </c>
      <c r="Y107" s="16">
        <v>621.17441773414612</v>
      </c>
      <c r="Z107" s="16">
        <v>5109.1172552108765</v>
      </c>
      <c r="AA107" s="16">
        <v>214.52418565750122</v>
      </c>
      <c r="AB107" s="16">
        <v>5.619007068521837</v>
      </c>
      <c r="AC107" s="16">
        <f t="shared" si="44"/>
        <v>28.92432927452375</v>
      </c>
      <c r="AD107" s="16">
        <v>2.8497505187988281</v>
      </c>
      <c r="AE107" s="16">
        <v>0.73</v>
      </c>
      <c r="AF107" s="16">
        <v>0.64</v>
      </c>
      <c r="AG107" s="16">
        <v>5.5</v>
      </c>
      <c r="AH107" s="16">
        <v>5.4</v>
      </c>
      <c r="AI107" s="16">
        <v>6.1749933624267577</v>
      </c>
      <c r="AJ107" s="16">
        <v>5.52</v>
      </c>
      <c r="AK107" s="16">
        <v>4.7</v>
      </c>
      <c r="AL107" s="16">
        <v>4.3</v>
      </c>
      <c r="AM107" s="16">
        <v>5.8624399566650389</v>
      </c>
      <c r="AN107" s="16">
        <v>6.12</v>
      </c>
      <c r="AO107" s="16">
        <v>0.4234</v>
      </c>
      <c r="AP107" s="16">
        <v>68.5</v>
      </c>
      <c r="AQ107" s="18">
        <v>30.5</v>
      </c>
      <c r="AR107" s="18">
        <f t="shared" si="45"/>
        <v>38</v>
      </c>
      <c r="AS107" s="18">
        <f t="shared" si="46"/>
        <v>875.0378854625551</v>
      </c>
      <c r="AT107" s="18">
        <f t="shared" si="47"/>
        <v>982.42889867841416</v>
      </c>
      <c r="AU107" s="16">
        <v>0.8</v>
      </c>
      <c r="AV107" s="18">
        <v>413.2</v>
      </c>
      <c r="AW107" s="18">
        <v>34</v>
      </c>
      <c r="AX107" s="18">
        <v>223.6</v>
      </c>
      <c r="AY107" s="18">
        <v>30.5</v>
      </c>
      <c r="AZ107" s="16">
        <f t="shared" si="48"/>
        <v>407.3839662447258</v>
      </c>
      <c r="BA107" s="16">
        <f t="shared" si="49"/>
        <v>9380.9599999999991</v>
      </c>
      <c r="BB107" s="16">
        <f t="shared" si="50"/>
        <v>10532.259636363635</v>
      </c>
      <c r="BC107" s="14">
        <v>10.956000000000001</v>
      </c>
      <c r="BD107" s="14">
        <v>0.15</v>
      </c>
      <c r="BE107" s="18">
        <v>11</v>
      </c>
      <c r="BF107" s="18">
        <v>61.9</v>
      </c>
      <c r="BG107" s="14">
        <v>35</v>
      </c>
      <c r="BH107" s="14">
        <v>4.5</v>
      </c>
      <c r="BI107" s="18">
        <f t="shared" si="51"/>
        <v>49.810514285714284</v>
      </c>
      <c r="BJ107" s="18">
        <f t="shared" si="52"/>
        <v>51.250124525185797</v>
      </c>
      <c r="BK107" s="18">
        <f t="shared" si="53"/>
        <v>3075.0074715111477</v>
      </c>
      <c r="BL107" s="18">
        <f t="shared" si="54"/>
        <v>3453.792482774566</v>
      </c>
      <c r="BM107" s="14">
        <f t="shared" si="55"/>
        <v>3.45</v>
      </c>
      <c r="BN107" s="14">
        <v>3.34</v>
      </c>
      <c r="BO107" s="14">
        <v>0.184</v>
      </c>
      <c r="BP107" s="14">
        <v>3.22</v>
      </c>
      <c r="BQ107" s="14">
        <v>0.24299999999999999</v>
      </c>
      <c r="BR107" s="16">
        <f t="shared" si="56"/>
        <v>29.226265374449341</v>
      </c>
      <c r="BS107" s="16">
        <f t="shared" si="57"/>
        <v>1.6100697092511014</v>
      </c>
      <c r="BT107" s="16">
        <f t="shared" si="58"/>
        <v>28.176219911894275</v>
      </c>
      <c r="BU107" s="16">
        <f t="shared" si="59"/>
        <v>2.1263420616740087</v>
      </c>
      <c r="BV107" s="16">
        <f t="shared" si="60"/>
        <v>32.813125215859031</v>
      </c>
      <c r="BW107" s="16">
        <f t="shared" si="61"/>
        <v>1.8076691735682822</v>
      </c>
      <c r="BX107" s="16">
        <f t="shared" si="62"/>
        <v>31.634210537444936</v>
      </c>
      <c r="BY107" s="16">
        <f t="shared" si="63"/>
        <v>2.387302223788546</v>
      </c>
      <c r="BZ107" s="16">
        <v>3.37</v>
      </c>
      <c r="CA107" s="16">
        <v>0.23400000000000001</v>
      </c>
      <c r="CB107" s="16">
        <v>1.66</v>
      </c>
      <c r="CC107" s="16">
        <v>0.28299999999999997</v>
      </c>
      <c r="CD107" s="19">
        <v>0.9</v>
      </c>
      <c r="CE107" s="19">
        <v>0.123</v>
      </c>
      <c r="CF107" s="19">
        <v>1.51</v>
      </c>
      <c r="CG107" s="19">
        <v>0.125</v>
      </c>
      <c r="CH107" s="16">
        <f t="shared" si="64"/>
        <v>84.428640000000001</v>
      </c>
      <c r="CI107" s="16">
        <f t="shared" si="65"/>
        <v>11.538580799999998</v>
      </c>
      <c r="CJ107" s="16">
        <f t="shared" si="66"/>
        <v>141.65249599999999</v>
      </c>
      <c r="CK107" s="16">
        <f t="shared" si="67"/>
        <v>11.726199999999999</v>
      </c>
      <c r="CL107" s="16">
        <f t="shared" si="68"/>
        <v>94.790336727272731</v>
      </c>
      <c r="CM107" s="16">
        <f t="shared" si="69"/>
        <v>12.954679352727272</v>
      </c>
      <c r="CN107" s="16">
        <f t="shared" si="70"/>
        <v>159.0371205090909</v>
      </c>
      <c r="CO107" s="16">
        <f t="shared" si="71"/>
        <v>13.165324545454544</v>
      </c>
      <c r="CP107" s="19">
        <v>2.1800000000000002</v>
      </c>
      <c r="CQ107" s="19">
        <v>0.39300000000000002</v>
      </c>
      <c r="CR107" s="19">
        <v>0.36</v>
      </c>
      <c r="CS107" s="19">
        <v>0.13700000000000001</v>
      </c>
      <c r="CT107" s="16">
        <f t="shared" si="72"/>
        <v>67.035162878943026</v>
      </c>
      <c r="CU107" s="16">
        <f t="shared" si="73"/>
        <v>12.084779363038813</v>
      </c>
      <c r="CV107" s="16">
        <f t="shared" si="74"/>
        <v>11.070026897440131</v>
      </c>
      <c r="CW107" s="16">
        <f t="shared" si="75"/>
        <v>4.2127602359702729</v>
      </c>
      <c r="CX107" s="16">
        <f t="shared" si="76"/>
        <v>75.262205595904206</v>
      </c>
      <c r="CY107" s="16">
        <f t="shared" si="77"/>
        <v>13.567911375775394</v>
      </c>
      <c r="CZ107" s="16">
        <f t="shared" si="78"/>
        <v>12.428621107580511</v>
      </c>
      <c r="DA107" s="16">
        <f t="shared" si="79"/>
        <v>4.7297808103848062</v>
      </c>
      <c r="DB107" s="16"/>
      <c r="DC107" s="16"/>
      <c r="DD107" s="16"/>
      <c r="DE107" s="16"/>
      <c r="DF107" s="16"/>
      <c r="DG107" s="16"/>
      <c r="DH107" s="16"/>
      <c r="DI107" s="16"/>
    </row>
    <row r="108" spans="1:113" x14ac:dyDescent="0.25">
      <c r="A108" s="14">
        <v>2019</v>
      </c>
      <c r="B108" s="14">
        <v>6</v>
      </c>
      <c r="C108" s="14" t="s">
        <v>23</v>
      </c>
      <c r="D108" s="14" t="str">
        <f t="shared" si="40"/>
        <v>2</v>
      </c>
      <c r="E108" s="14">
        <v>202</v>
      </c>
      <c r="F108" s="14">
        <v>212</v>
      </c>
      <c r="G108" s="14">
        <v>5</v>
      </c>
      <c r="H108" s="14" t="s">
        <v>1</v>
      </c>
      <c r="I108" s="17">
        <v>100</v>
      </c>
      <c r="J108" s="17">
        <f t="shared" si="41"/>
        <v>112</v>
      </c>
      <c r="K108" s="17">
        <v>120</v>
      </c>
      <c r="L108" s="17">
        <f t="shared" si="42"/>
        <v>135</v>
      </c>
      <c r="M108" s="17">
        <v>0</v>
      </c>
      <c r="N108" s="17">
        <f t="shared" si="43"/>
        <v>0</v>
      </c>
      <c r="O108" s="17">
        <v>10</v>
      </c>
      <c r="P108" s="14">
        <v>9.77</v>
      </c>
      <c r="Q108" s="14">
        <v>7.6</v>
      </c>
      <c r="S108" s="14">
        <v>2.1</v>
      </c>
      <c r="T108" s="14">
        <v>20.9</v>
      </c>
      <c r="U108" s="14">
        <v>2.3200000000000003</v>
      </c>
      <c r="V108" s="16">
        <v>6.1022172439542777</v>
      </c>
      <c r="W108" s="16">
        <v>8.1831296094600887</v>
      </c>
      <c r="X108" s="16">
        <v>2.46</v>
      </c>
      <c r="Y108" s="16">
        <v>621.17441773414612</v>
      </c>
      <c r="Z108" s="16">
        <v>5109.1172552108765</v>
      </c>
      <c r="AA108" s="16">
        <v>214.52418565750122</v>
      </c>
      <c r="AB108" s="16">
        <v>5.619007068521837</v>
      </c>
      <c r="AC108" s="16">
        <f t="shared" si="44"/>
        <v>28.92432927452375</v>
      </c>
      <c r="AD108" s="16">
        <v>2.8497505187988281</v>
      </c>
      <c r="AE108" s="16">
        <v>0.73</v>
      </c>
      <c r="AF108" s="16">
        <v>0.64</v>
      </c>
      <c r="AG108" s="16">
        <v>5.5</v>
      </c>
      <c r="AH108" s="16">
        <v>5.4</v>
      </c>
      <c r="AI108" s="16">
        <v>6.1749933624267577</v>
      </c>
      <c r="AJ108" s="16">
        <v>5.52</v>
      </c>
      <c r="AK108" s="16">
        <v>4.7</v>
      </c>
      <c r="AL108" s="16">
        <v>4.3</v>
      </c>
      <c r="AM108" s="16">
        <v>5.8624399566650389</v>
      </c>
      <c r="AN108" s="16">
        <v>6.12</v>
      </c>
      <c r="AO108" s="16">
        <v>0.51</v>
      </c>
      <c r="AP108" s="16">
        <v>74.2</v>
      </c>
      <c r="AQ108" s="18">
        <v>30.5</v>
      </c>
      <c r="AR108" s="18">
        <f t="shared" si="45"/>
        <v>43.7</v>
      </c>
      <c r="AS108" s="18">
        <f t="shared" si="46"/>
        <v>1006.2935682819384</v>
      </c>
      <c r="AT108" s="18">
        <f t="shared" si="47"/>
        <v>1129.7932334801762</v>
      </c>
      <c r="AU108" s="16">
        <v>0.62</v>
      </c>
      <c r="AV108" s="18">
        <v>433.4</v>
      </c>
      <c r="AW108" s="18">
        <v>34</v>
      </c>
      <c r="AX108" s="18">
        <v>235.1</v>
      </c>
      <c r="AY108" s="18">
        <v>30.5</v>
      </c>
      <c r="AZ108" s="16">
        <f t="shared" si="48"/>
        <v>317.60640961442158</v>
      </c>
      <c r="BA108" s="16">
        <f t="shared" si="49"/>
        <v>7313.62</v>
      </c>
      <c r="BB108" s="16">
        <f t="shared" si="50"/>
        <v>8211.2006363636356</v>
      </c>
      <c r="BC108" s="14">
        <v>12.496</v>
      </c>
      <c r="BD108" s="14">
        <v>0.15</v>
      </c>
      <c r="BE108" s="18">
        <v>10.7</v>
      </c>
      <c r="BF108" s="18"/>
      <c r="BG108" s="14">
        <v>35</v>
      </c>
      <c r="BH108" s="14">
        <v>4.5</v>
      </c>
      <c r="BI108" s="18">
        <f t="shared" si="51"/>
        <v>56.909180952380943</v>
      </c>
      <c r="BJ108" s="18">
        <f t="shared" si="52"/>
        <v>58.75132785026149</v>
      </c>
      <c r="BK108" s="18">
        <f t="shared" si="53"/>
        <v>3525.0796710156892</v>
      </c>
      <c r="BL108" s="18">
        <f t="shared" si="54"/>
        <v>3959.3053941271673</v>
      </c>
      <c r="BM108" s="14">
        <f t="shared" si="55"/>
        <v>3.96</v>
      </c>
      <c r="BN108" s="14">
        <v>3.66</v>
      </c>
      <c r="BO108" s="14">
        <v>0.26300000000000001</v>
      </c>
      <c r="BP108" s="14">
        <v>3.5</v>
      </c>
      <c r="BQ108" s="14">
        <v>0.27800000000000002</v>
      </c>
      <c r="BR108" s="16">
        <f t="shared" si="56"/>
        <v>36.830344599118945</v>
      </c>
      <c r="BS108" s="16">
        <f t="shared" si="57"/>
        <v>2.646552084581498</v>
      </c>
      <c r="BT108" s="16">
        <f t="shared" si="58"/>
        <v>35.220274889867845</v>
      </c>
      <c r="BU108" s="16">
        <f t="shared" si="59"/>
        <v>2.7974961198237893</v>
      </c>
      <c r="BV108" s="16">
        <f t="shared" si="60"/>
        <v>41.35043234537445</v>
      </c>
      <c r="BW108" s="16">
        <f t="shared" si="61"/>
        <v>2.9713562040528636</v>
      </c>
      <c r="BX108" s="16">
        <f t="shared" si="62"/>
        <v>39.542763171806172</v>
      </c>
      <c r="BY108" s="16">
        <f t="shared" si="63"/>
        <v>3.1408251890748908</v>
      </c>
      <c r="BZ108" s="16">
        <v>3.31</v>
      </c>
      <c r="CA108" s="16">
        <v>0.25</v>
      </c>
      <c r="CB108" s="16">
        <v>1.88</v>
      </c>
      <c r="CC108" s="16">
        <v>0.28399999999999997</v>
      </c>
      <c r="CD108" s="19">
        <v>0.94</v>
      </c>
      <c r="CE108" s="19">
        <v>0.158</v>
      </c>
      <c r="CF108" s="19">
        <v>1.28</v>
      </c>
      <c r="CG108" s="19">
        <v>0.13700000000000001</v>
      </c>
      <c r="CH108" s="16">
        <f t="shared" si="64"/>
        <v>68.748027999999991</v>
      </c>
      <c r="CI108" s="16">
        <f t="shared" si="65"/>
        <v>11.5555196</v>
      </c>
      <c r="CJ108" s="16">
        <f t="shared" si="66"/>
        <v>93.614336000000009</v>
      </c>
      <c r="CK108" s="16">
        <f t="shared" si="67"/>
        <v>10.0196594</v>
      </c>
      <c r="CL108" s="16">
        <f t="shared" si="68"/>
        <v>77.185285981818168</v>
      </c>
      <c r="CM108" s="16">
        <f t="shared" si="69"/>
        <v>12.973697005454547</v>
      </c>
      <c r="CN108" s="16">
        <f t="shared" si="70"/>
        <v>105.10336814545457</v>
      </c>
      <c r="CO108" s="16">
        <f t="shared" si="71"/>
        <v>11.249344871818183</v>
      </c>
      <c r="CP108" s="19">
        <v>2.06</v>
      </c>
      <c r="CQ108" s="19">
        <v>0.38500000000000001</v>
      </c>
      <c r="CR108" s="19">
        <v>0.35</v>
      </c>
      <c r="CS108" s="19">
        <v>0.124</v>
      </c>
      <c r="CT108" s="16">
        <f t="shared" si="72"/>
        <v>72.616641222923192</v>
      </c>
      <c r="CU108" s="16">
        <f t="shared" si="73"/>
        <v>13.571556733410404</v>
      </c>
      <c r="CV108" s="16">
        <f t="shared" si="74"/>
        <v>12.337778848554912</v>
      </c>
      <c r="CW108" s="16">
        <f t="shared" si="75"/>
        <v>4.3710987920594544</v>
      </c>
      <c r="CX108" s="16">
        <f t="shared" si="76"/>
        <v>81.52868355482741</v>
      </c>
      <c r="CY108" s="16">
        <f t="shared" si="77"/>
        <v>15.237156877965317</v>
      </c>
      <c r="CZ108" s="16">
        <f t="shared" si="78"/>
        <v>13.851960798150287</v>
      </c>
      <c r="DA108" s="16">
        <f t="shared" si="79"/>
        <v>4.9075518256303878</v>
      </c>
      <c r="DB108" s="16"/>
      <c r="DC108" s="16"/>
      <c r="DD108" s="16"/>
      <c r="DE108" s="16"/>
      <c r="DF108" s="16"/>
      <c r="DG108" s="16"/>
      <c r="DH108" s="16"/>
      <c r="DI108" s="16"/>
    </row>
    <row r="109" spans="1:113" x14ac:dyDescent="0.25">
      <c r="A109" s="14">
        <v>2019</v>
      </c>
      <c r="B109" s="14">
        <v>6</v>
      </c>
      <c r="C109" s="14" t="s">
        <v>23</v>
      </c>
      <c r="D109" s="14" t="str">
        <f t="shared" si="40"/>
        <v>2</v>
      </c>
      <c r="E109" s="14">
        <v>205</v>
      </c>
      <c r="F109" s="14">
        <v>215</v>
      </c>
      <c r="G109" s="14">
        <v>4</v>
      </c>
      <c r="H109" s="14" t="s">
        <v>1</v>
      </c>
      <c r="I109" s="17">
        <v>100</v>
      </c>
      <c r="J109" s="17">
        <f t="shared" si="41"/>
        <v>112</v>
      </c>
      <c r="K109" s="17">
        <v>80</v>
      </c>
      <c r="L109" s="17">
        <f t="shared" si="42"/>
        <v>90</v>
      </c>
      <c r="M109" s="17">
        <v>0</v>
      </c>
      <c r="N109" s="17">
        <f t="shared" si="43"/>
        <v>0</v>
      </c>
      <c r="O109" s="17">
        <v>10</v>
      </c>
      <c r="P109" s="14">
        <v>9.77</v>
      </c>
      <c r="Q109" s="14">
        <v>7.6</v>
      </c>
      <c r="S109" s="14">
        <v>2.1</v>
      </c>
      <c r="T109" s="14">
        <v>20.9</v>
      </c>
      <c r="U109" s="14">
        <v>2.3200000000000003</v>
      </c>
      <c r="V109" s="16">
        <v>6.1022172439542777</v>
      </c>
      <c r="W109" s="16">
        <v>8.1831296094600887</v>
      </c>
      <c r="X109" s="16">
        <v>2.46</v>
      </c>
      <c r="Y109" s="16">
        <v>621.17441773414612</v>
      </c>
      <c r="Z109" s="16">
        <v>5109.1172552108765</v>
      </c>
      <c r="AA109" s="16">
        <v>214.52418565750122</v>
      </c>
      <c r="AB109" s="16">
        <v>5.619007068521837</v>
      </c>
      <c r="AC109" s="16">
        <f t="shared" si="44"/>
        <v>28.92432927452375</v>
      </c>
      <c r="AD109" s="16">
        <v>2.8497505187988281</v>
      </c>
      <c r="AE109" s="16">
        <v>0.73</v>
      </c>
      <c r="AF109" s="16">
        <v>0.64</v>
      </c>
      <c r="AG109" s="16">
        <v>5.5</v>
      </c>
      <c r="AH109" s="16">
        <v>5.4</v>
      </c>
      <c r="AI109" s="16">
        <v>6.1749933624267577</v>
      </c>
      <c r="AJ109" s="16">
        <v>5.52</v>
      </c>
      <c r="AK109" s="16">
        <v>4.7</v>
      </c>
      <c r="AL109" s="16">
        <v>4.3</v>
      </c>
      <c r="AM109" s="16">
        <v>5.8624399566650389</v>
      </c>
      <c r="AN109" s="16">
        <v>6.12</v>
      </c>
      <c r="AO109" s="16">
        <v>0.52659999999999996</v>
      </c>
      <c r="AP109" s="16">
        <v>80.8</v>
      </c>
      <c r="AQ109" s="18">
        <v>30.5</v>
      </c>
      <c r="AR109" s="18">
        <f t="shared" si="45"/>
        <v>50.3</v>
      </c>
      <c r="AS109" s="18">
        <f t="shared" si="46"/>
        <v>1158.2738325991188</v>
      </c>
      <c r="AT109" s="18">
        <f t="shared" si="47"/>
        <v>1300.4256211453744</v>
      </c>
      <c r="AU109" s="16">
        <v>0.7</v>
      </c>
      <c r="AV109" s="18">
        <v>428.1</v>
      </c>
      <c r="AW109" s="18">
        <v>34</v>
      </c>
      <c r="AX109" s="18">
        <v>222.3</v>
      </c>
      <c r="AY109" s="18">
        <v>30.5</v>
      </c>
      <c r="AZ109" s="16">
        <f t="shared" si="48"/>
        <v>340.67495559502663</v>
      </c>
      <c r="BA109" s="16">
        <f t="shared" si="49"/>
        <v>7844.83</v>
      </c>
      <c r="BB109" s="16">
        <f t="shared" si="50"/>
        <v>8807.6045909090899</v>
      </c>
      <c r="BC109" s="14">
        <v>13.772</v>
      </c>
      <c r="BD109" s="14">
        <v>0.15</v>
      </c>
      <c r="BE109" s="18">
        <v>10.6</v>
      </c>
      <c r="BF109" s="18">
        <v>62.6</v>
      </c>
      <c r="BG109" s="14">
        <v>35</v>
      </c>
      <c r="BH109" s="14">
        <v>4.5</v>
      </c>
      <c r="BI109" s="18">
        <f t="shared" si="51"/>
        <v>62.790933333333328</v>
      </c>
      <c r="BJ109" s="18">
        <f t="shared" si="52"/>
        <v>64.896062890173397</v>
      </c>
      <c r="BK109" s="18">
        <f t="shared" si="53"/>
        <v>3893.7637734104037</v>
      </c>
      <c r="BL109" s="18">
        <f t="shared" si="54"/>
        <v>4373.4046745895939</v>
      </c>
      <c r="BM109" s="14">
        <f t="shared" si="55"/>
        <v>4.37</v>
      </c>
      <c r="BN109" s="14">
        <v>3.36</v>
      </c>
      <c r="BO109" s="14">
        <v>0.221</v>
      </c>
      <c r="BP109" s="14">
        <v>3.46</v>
      </c>
      <c r="BQ109" s="14">
        <v>0.26300000000000001</v>
      </c>
      <c r="BR109" s="16">
        <f t="shared" si="56"/>
        <v>38.918000775330391</v>
      </c>
      <c r="BS109" s="16">
        <f t="shared" si="57"/>
        <v>2.5597851700440528</v>
      </c>
      <c r="BT109" s="16">
        <f t="shared" si="58"/>
        <v>40.076274607929513</v>
      </c>
      <c r="BU109" s="16">
        <f t="shared" si="59"/>
        <v>3.0462601797356825</v>
      </c>
      <c r="BV109" s="16">
        <f t="shared" si="60"/>
        <v>43.694300870484575</v>
      </c>
      <c r="BW109" s="16">
        <f t="shared" si="61"/>
        <v>2.8739406227312774</v>
      </c>
      <c r="BX109" s="16">
        <f t="shared" si="62"/>
        <v>44.994726491629947</v>
      </c>
      <c r="BY109" s="16">
        <f t="shared" si="63"/>
        <v>3.420119383612334</v>
      </c>
      <c r="BZ109" s="16">
        <v>3.12</v>
      </c>
      <c r="CA109" s="16">
        <v>0.22500000000000001</v>
      </c>
      <c r="CB109" s="16">
        <v>1.68</v>
      </c>
      <c r="CC109" s="16">
        <v>0.26600000000000001</v>
      </c>
      <c r="CD109" s="19">
        <v>0.84</v>
      </c>
      <c r="CE109" s="19">
        <v>0.13700000000000001</v>
      </c>
      <c r="CF109" s="19">
        <v>1.35</v>
      </c>
      <c r="CG109" s="19">
        <v>0.13</v>
      </c>
      <c r="CH109" s="16">
        <f t="shared" si="64"/>
        <v>65.896571999999992</v>
      </c>
      <c r="CI109" s="16">
        <f t="shared" si="65"/>
        <v>10.747417100000002</v>
      </c>
      <c r="CJ109" s="16">
        <f t="shared" si="66"/>
        <v>105.90520500000001</v>
      </c>
      <c r="CK109" s="16">
        <f t="shared" si="67"/>
        <v>10.198278999999999</v>
      </c>
      <c r="CL109" s="16">
        <f t="shared" si="68"/>
        <v>73.983878563636353</v>
      </c>
      <c r="CM109" s="16">
        <f t="shared" si="69"/>
        <v>12.066418289545457</v>
      </c>
      <c r="CN109" s="16">
        <f t="shared" si="70"/>
        <v>118.90266197727274</v>
      </c>
      <c r="CO109" s="16">
        <f t="shared" si="71"/>
        <v>11.449885968181817</v>
      </c>
      <c r="CP109" s="19">
        <v>2.04</v>
      </c>
      <c r="CQ109" s="19">
        <v>0.41299999999999998</v>
      </c>
      <c r="CR109" s="19">
        <v>0.37</v>
      </c>
      <c r="CS109" s="19">
        <v>0.127</v>
      </c>
      <c r="CT109" s="16">
        <f t="shared" si="72"/>
        <v>79.432780977572236</v>
      </c>
      <c r="CU109" s="16">
        <f t="shared" si="73"/>
        <v>16.081244384184966</v>
      </c>
      <c r="CV109" s="16">
        <f t="shared" si="74"/>
        <v>14.406925961618494</v>
      </c>
      <c r="CW109" s="16">
        <f t="shared" si="75"/>
        <v>4.9450799922312134</v>
      </c>
      <c r="CX109" s="16">
        <f t="shared" si="76"/>
        <v>89.18134955209247</v>
      </c>
      <c r="CY109" s="16">
        <f t="shared" si="77"/>
        <v>18.05485164951676</v>
      </c>
      <c r="CZ109" s="16">
        <f t="shared" si="78"/>
        <v>16.175048693271673</v>
      </c>
      <c r="DA109" s="16">
        <f t="shared" si="79"/>
        <v>5.5519761730959534</v>
      </c>
      <c r="DB109" s="16"/>
      <c r="DC109" s="16"/>
      <c r="DD109" s="16"/>
      <c r="DE109" s="16"/>
      <c r="DF109" s="16"/>
      <c r="DG109" s="16"/>
      <c r="DH109" s="16"/>
      <c r="DI109" s="16"/>
    </row>
    <row r="110" spans="1:113" x14ac:dyDescent="0.25">
      <c r="A110" s="14">
        <v>2019</v>
      </c>
      <c r="B110" s="14">
        <v>6</v>
      </c>
      <c r="C110" s="14" t="s">
        <v>23</v>
      </c>
      <c r="D110" s="14" t="str">
        <f t="shared" si="40"/>
        <v>2</v>
      </c>
      <c r="E110" s="14">
        <v>207</v>
      </c>
      <c r="F110" s="14">
        <v>217</v>
      </c>
      <c r="G110" s="14">
        <v>2</v>
      </c>
      <c r="H110" s="14" t="s">
        <v>3</v>
      </c>
      <c r="I110" s="17">
        <v>100</v>
      </c>
      <c r="J110" s="17">
        <f t="shared" si="41"/>
        <v>112</v>
      </c>
      <c r="K110" s="17">
        <v>0</v>
      </c>
      <c r="L110" s="17">
        <f t="shared" si="42"/>
        <v>0</v>
      </c>
      <c r="M110" s="17">
        <v>0</v>
      </c>
      <c r="N110" s="17">
        <f t="shared" si="43"/>
        <v>0</v>
      </c>
      <c r="O110" s="17">
        <v>10</v>
      </c>
      <c r="P110" s="14">
        <v>9.77</v>
      </c>
      <c r="Q110" s="14">
        <v>7.6</v>
      </c>
      <c r="S110" s="14">
        <v>2.1</v>
      </c>
      <c r="T110" s="14">
        <v>20.9</v>
      </c>
      <c r="U110" s="14">
        <v>2.3200000000000003</v>
      </c>
      <c r="V110" s="16">
        <v>6.1022172439542777</v>
      </c>
      <c r="W110" s="16">
        <v>8.1831296094600887</v>
      </c>
      <c r="X110" s="16">
        <v>2.46</v>
      </c>
      <c r="Y110" s="16">
        <v>621.17441773414612</v>
      </c>
      <c r="Z110" s="16">
        <v>5109.1172552108765</v>
      </c>
      <c r="AA110" s="16">
        <v>214.52418565750122</v>
      </c>
      <c r="AB110" s="16">
        <v>5.619007068521837</v>
      </c>
      <c r="AC110" s="16">
        <f t="shared" si="44"/>
        <v>28.92432927452375</v>
      </c>
      <c r="AD110" s="16">
        <v>2.8497505187988281</v>
      </c>
      <c r="AE110" s="16">
        <v>0.73</v>
      </c>
      <c r="AF110" s="16">
        <v>0.64</v>
      </c>
      <c r="AG110" s="16">
        <v>5.5</v>
      </c>
      <c r="AH110" s="16">
        <v>5.4</v>
      </c>
      <c r="AI110" s="16">
        <v>6.1749933624267577</v>
      </c>
      <c r="AJ110" s="16">
        <v>5.52</v>
      </c>
      <c r="AK110" s="16">
        <v>4.7</v>
      </c>
      <c r="AL110" s="16">
        <v>4.3</v>
      </c>
      <c r="AM110" s="16">
        <v>5.8624399566650389</v>
      </c>
      <c r="AN110" s="16">
        <v>6.12</v>
      </c>
      <c r="AO110" s="16">
        <v>0.3367</v>
      </c>
      <c r="AP110" s="16">
        <v>51.2</v>
      </c>
      <c r="AQ110" s="18">
        <v>30.5</v>
      </c>
      <c r="AR110" s="18">
        <f t="shared" si="45"/>
        <v>20.700000000000003</v>
      </c>
      <c r="AS110" s="18">
        <f t="shared" si="46"/>
        <v>476.66537444933925</v>
      </c>
      <c r="AT110" s="18">
        <f t="shared" si="47"/>
        <v>535.16521585903092</v>
      </c>
      <c r="AU110" s="16">
        <v>0.54</v>
      </c>
      <c r="AV110" s="18">
        <v>359.5</v>
      </c>
      <c r="AW110" s="18">
        <v>34</v>
      </c>
      <c r="AX110" s="18">
        <v>197.7</v>
      </c>
      <c r="AY110" s="18">
        <v>30.5</v>
      </c>
      <c r="AZ110" s="16">
        <f t="shared" si="48"/>
        <v>277.38248847926269</v>
      </c>
      <c r="BA110" s="16">
        <f t="shared" si="49"/>
        <v>6387.37</v>
      </c>
      <c r="BB110" s="16">
        <f t="shared" si="50"/>
        <v>7171.2745000000004</v>
      </c>
      <c r="BC110" s="14">
        <v>8.9320000000000004</v>
      </c>
      <c r="BD110" s="14">
        <v>0.15</v>
      </c>
      <c r="BE110" s="18">
        <v>10.8</v>
      </c>
      <c r="BF110" s="18">
        <v>62.3</v>
      </c>
      <c r="BG110" s="14">
        <v>35</v>
      </c>
      <c r="BH110" s="14">
        <v>4.5</v>
      </c>
      <c r="BI110" s="18">
        <f t="shared" si="51"/>
        <v>40.480838095238099</v>
      </c>
      <c r="BJ110" s="18">
        <f t="shared" si="52"/>
        <v>41.744401827690616</v>
      </c>
      <c r="BK110" s="18">
        <f t="shared" si="53"/>
        <v>2504.6641096614371</v>
      </c>
      <c r="BL110" s="18">
        <f t="shared" si="54"/>
        <v>2813.1931886242778</v>
      </c>
      <c r="BM110" s="14">
        <f t="shared" si="55"/>
        <v>2.81</v>
      </c>
      <c r="BN110" s="14">
        <v>3.23</v>
      </c>
      <c r="BO110" s="14">
        <v>0.16</v>
      </c>
      <c r="BP110" s="14">
        <v>3.23</v>
      </c>
      <c r="BQ110" s="14">
        <v>0.248</v>
      </c>
      <c r="BR110" s="16">
        <f t="shared" si="56"/>
        <v>15.396291594713659</v>
      </c>
      <c r="BS110" s="16">
        <f t="shared" si="57"/>
        <v>0.7626645991189428</v>
      </c>
      <c r="BT110" s="16">
        <f t="shared" si="58"/>
        <v>15.396291594713659</v>
      </c>
      <c r="BU110" s="16">
        <f t="shared" si="59"/>
        <v>1.1821301286343613</v>
      </c>
      <c r="BV110" s="16">
        <f t="shared" si="60"/>
        <v>17.2858364722467</v>
      </c>
      <c r="BW110" s="16">
        <f t="shared" si="61"/>
        <v>0.8562643453744494</v>
      </c>
      <c r="BX110" s="16">
        <f t="shared" si="62"/>
        <v>17.2858364722467</v>
      </c>
      <c r="BY110" s="16">
        <f t="shared" si="63"/>
        <v>1.3272097353303964</v>
      </c>
      <c r="BZ110" s="16">
        <v>3.21</v>
      </c>
      <c r="CA110" s="16">
        <v>0.221</v>
      </c>
      <c r="CB110" s="16">
        <v>1.83</v>
      </c>
      <c r="CC110" s="16">
        <v>0.27800000000000002</v>
      </c>
      <c r="CD110" s="19">
        <v>0.9</v>
      </c>
      <c r="CE110" s="19">
        <v>0.13800000000000001</v>
      </c>
      <c r="CF110" s="19">
        <v>1.41</v>
      </c>
      <c r="CG110" s="19">
        <v>0.13100000000000001</v>
      </c>
      <c r="CH110" s="16">
        <f t="shared" si="64"/>
        <v>57.486330000000002</v>
      </c>
      <c r="CI110" s="16">
        <f t="shared" si="65"/>
        <v>8.8145706000000015</v>
      </c>
      <c r="CJ110" s="16">
        <f t="shared" si="66"/>
        <v>90.061916999999994</v>
      </c>
      <c r="CK110" s="16">
        <f t="shared" si="67"/>
        <v>8.3674546999999997</v>
      </c>
      <c r="CL110" s="16">
        <f t="shared" si="68"/>
        <v>64.541470500000003</v>
      </c>
      <c r="CM110" s="16">
        <f t="shared" si="69"/>
        <v>9.8963588100000006</v>
      </c>
      <c r="CN110" s="16">
        <f t="shared" si="70"/>
        <v>101.11497044999999</v>
      </c>
      <c r="CO110" s="16">
        <f t="shared" si="71"/>
        <v>9.3943695950000006</v>
      </c>
      <c r="CP110" s="19">
        <v>2.2200000000000002</v>
      </c>
      <c r="CQ110" s="19">
        <v>0.33700000000000002</v>
      </c>
      <c r="CR110" s="19">
        <v>0.32</v>
      </c>
      <c r="CS110" s="19">
        <v>0.13300000000000001</v>
      </c>
      <c r="CT110" s="16">
        <f t="shared" si="72"/>
        <v>55.603543234483908</v>
      </c>
      <c r="CU110" s="16">
        <f t="shared" si="73"/>
        <v>8.4407180495590435</v>
      </c>
      <c r="CV110" s="16">
        <f t="shared" si="74"/>
        <v>8.0149251509166</v>
      </c>
      <c r="CW110" s="16">
        <f t="shared" si="75"/>
        <v>3.3312032658497115</v>
      </c>
      <c r="CX110" s="16">
        <f t="shared" si="76"/>
        <v>62.427614449625111</v>
      </c>
      <c r="CY110" s="16">
        <f t="shared" si="77"/>
        <v>9.4766243556412899</v>
      </c>
      <c r="CZ110" s="16">
        <f t="shared" si="78"/>
        <v>8.9985750558018189</v>
      </c>
      <c r="DA110" s="16">
        <f t="shared" si="79"/>
        <v>3.7400327575676307</v>
      </c>
      <c r="DB110" s="16"/>
      <c r="DC110" s="16"/>
      <c r="DD110" s="16"/>
      <c r="DE110" s="16"/>
      <c r="DF110" s="16"/>
      <c r="DG110" s="16"/>
      <c r="DH110" s="16"/>
      <c r="DI110" s="16"/>
    </row>
    <row r="111" spans="1:113" x14ac:dyDescent="0.25">
      <c r="A111" s="14">
        <v>2019</v>
      </c>
      <c r="B111" s="14">
        <v>6</v>
      </c>
      <c r="C111" s="14" t="s">
        <v>23</v>
      </c>
      <c r="D111" s="14" t="str">
        <f t="shared" si="40"/>
        <v>2</v>
      </c>
      <c r="E111" s="14">
        <v>210</v>
      </c>
      <c r="F111" s="14">
        <v>220</v>
      </c>
      <c r="G111" s="14">
        <v>1</v>
      </c>
      <c r="H111" s="14" t="s">
        <v>2</v>
      </c>
      <c r="I111" s="17">
        <v>0</v>
      </c>
      <c r="J111" s="17">
        <f t="shared" si="41"/>
        <v>0</v>
      </c>
      <c r="K111" s="17">
        <v>0</v>
      </c>
      <c r="L111" s="17">
        <f t="shared" si="42"/>
        <v>0</v>
      </c>
      <c r="M111" s="17">
        <v>0</v>
      </c>
      <c r="N111" s="17">
        <f t="shared" si="43"/>
        <v>0</v>
      </c>
      <c r="O111" s="17">
        <v>10</v>
      </c>
      <c r="P111" s="14">
        <v>9.77</v>
      </c>
      <c r="Q111" s="14">
        <v>7.6</v>
      </c>
      <c r="S111" s="14">
        <v>2.1</v>
      </c>
      <c r="T111" s="14">
        <v>20.9</v>
      </c>
      <c r="U111" s="14">
        <v>2.3200000000000003</v>
      </c>
      <c r="V111" s="16">
        <v>6.1022172439542777</v>
      </c>
      <c r="W111" s="16">
        <v>8.1831296094600887</v>
      </c>
      <c r="X111" s="16">
        <v>2.46</v>
      </c>
      <c r="Y111" s="16">
        <v>621.17441773414612</v>
      </c>
      <c r="Z111" s="16">
        <v>5109.1172552108765</v>
      </c>
      <c r="AA111" s="16">
        <v>214.52418565750122</v>
      </c>
      <c r="AB111" s="16">
        <v>5.619007068521837</v>
      </c>
      <c r="AC111" s="16">
        <f t="shared" si="44"/>
        <v>28.92432927452375</v>
      </c>
      <c r="AD111" s="16">
        <v>2.8497505187988281</v>
      </c>
      <c r="AE111" s="16">
        <v>0.73</v>
      </c>
      <c r="AF111" s="16">
        <v>0.64</v>
      </c>
      <c r="AG111" s="16">
        <v>5.5</v>
      </c>
      <c r="AH111" s="16">
        <v>5.4</v>
      </c>
      <c r="AI111" s="16">
        <v>6.1749933624267577</v>
      </c>
      <c r="AJ111" s="16">
        <v>5.52</v>
      </c>
      <c r="AK111" s="16">
        <v>4.7</v>
      </c>
      <c r="AL111" s="16">
        <v>4.3</v>
      </c>
      <c r="AM111" s="16">
        <v>5.8624399566650389</v>
      </c>
      <c r="AN111" s="16">
        <v>6.12</v>
      </c>
      <c r="AO111" s="16">
        <v>0.33040000000000003</v>
      </c>
      <c r="AP111" s="16">
        <v>52.3</v>
      </c>
      <c r="AQ111" s="18">
        <v>30.5</v>
      </c>
      <c r="AR111" s="18">
        <f t="shared" si="45"/>
        <v>21.799999999999997</v>
      </c>
      <c r="AS111" s="18">
        <f t="shared" si="46"/>
        <v>501.99541850220254</v>
      </c>
      <c r="AT111" s="18">
        <f t="shared" si="47"/>
        <v>563.60394713656376</v>
      </c>
      <c r="AU111" s="16">
        <v>0.48</v>
      </c>
      <c r="AV111" s="18">
        <v>360.6</v>
      </c>
      <c r="AW111" s="18">
        <v>34</v>
      </c>
      <c r="AX111" s="18">
        <v>209.3</v>
      </c>
      <c r="AY111" s="18">
        <v>30.5</v>
      </c>
      <c r="AZ111" s="16">
        <f t="shared" si="48"/>
        <v>262.78015921616657</v>
      </c>
      <c r="BA111" s="16">
        <f t="shared" si="49"/>
        <v>6051.12</v>
      </c>
      <c r="BB111" s="16">
        <f t="shared" si="50"/>
        <v>6793.7574545454536</v>
      </c>
      <c r="BC111" s="14">
        <v>8.58</v>
      </c>
      <c r="BD111" s="14">
        <v>0.15</v>
      </c>
      <c r="BE111" s="18">
        <v>10.8</v>
      </c>
      <c r="BF111" s="18">
        <v>61.9</v>
      </c>
      <c r="BG111" s="14">
        <v>35</v>
      </c>
      <c r="BH111" s="14">
        <v>4.5</v>
      </c>
      <c r="BI111" s="18">
        <f t="shared" si="51"/>
        <v>38.858285714285707</v>
      </c>
      <c r="BJ111" s="18">
        <f t="shared" si="52"/>
        <v>40.071203303055313</v>
      </c>
      <c r="BK111" s="18">
        <f t="shared" si="53"/>
        <v>2404.2721981833188</v>
      </c>
      <c r="BL111" s="18">
        <f t="shared" si="54"/>
        <v>2700.4348189595366</v>
      </c>
      <c r="BM111" s="14">
        <f t="shared" si="55"/>
        <v>2.7</v>
      </c>
      <c r="BN111" s="14">
        <v>3.18</v>
      </c>
      <c r="BO111" s="14">
        <v>0.17699999999999999</v>
      </c>
      <c r="BP111" s="14">
        <v>3.24</v>
      </c>
      <c r="BQ111" s="14">
        <v>0.251</v>
      </c>
      <c r="BR111" s="16">
        <f t="shared" si="56"/>
        <v>15.963454308370041</v>
      </c>
      <c r="BS111" s="16">
        <f t="shared" si="57"/>
        <v>0.88853189074889838</v>
      </c>
      <c r="BT111" s="16">
        <f t="shared" si="58"/>
        <v>16.264651559471364</v>
      </c>
      <c r="BU111" s="16">
        <f t="shared" si="59"/>
        <v>1.2600085004405284</v>
      </c>
      <c r="BV111" s="16">
        <f t="shared" si="60"/>
        <v>17.922605518942728</v>
      </c>
      <c r="BW111" s="16">
        <f t="shared" si="61"/>
        <v>0.99757898643171772</v>
      </c>
      <c r="BX111" s="16">
        <f t="shared" si="62"/>
        <v>18.260767887224667</v>
      </c>
      <c r="BY111" s="16">
        <f t="shared" si="63"/>
        <v>1.4146459073127751</v>
      </c>
      <c r="BZ111" s="16">
        <v>3.31</v>
      </c>
      <c r="CA111" s="16">
        <v>0.23499999999999999</v>
      </c>
      <c r="CB111" s="16">
        <v>1.92</v>
      </c>
      <c r="CC111" s="16">
        <v>0.26100000000000001</v>
      </c>
      <c r="CD111" s="19">
        <v>0.94</v>
      </c>
      <c r="CE111" s="19">
        <v>0.13200000000000001</v>
      </c>
      <c r="CF111" s="19">
        <v>1.45</v>
      </c>
      <c r="CG111" s="19">
        <v>0.13700000000000001</v>
      </c>
      <c r="CH111" s="16">
        <f t="shared" si="64"/>
        <v>56.880527999999991</v>
      </c>
      <c r="CI111" s="16">
        <f t="shared" si="65"/>
        <v>7.9874783999999996</v>
      </c>
      <c r="CJ111" s="16">
        <f t="shared" si="66"/>
        <v>87.741239999999991</v>
      </c>
      <c r="CK111" s="16">
        <f t="shared" si="67"/>
        <v>8.2900344000000015</v>
      </c>
      <c r="CL111" s="16">
        <f t="shared" si="68"/>
        <v>63.861320072727267</v>
      </c>
      <c r="CM111" s="16">
        <f t="shared" si="69"/>
        <v>8.9677598399999994</v>
      </c>
      <c r="CN111" s="16">
        <f t="shared" si="70"/>
        <v>98.509483090909086</v>
      </c>
      <c r="CO111" s="16">
        <f t="shared" si="71"/>
        <v>9.3074477127272743</v>
      </c>
      <c r="CP111" s="19">
        <v>2.14</v>
      </c>
      <c r="CQ111" s="19">
        <v>0.39</v>
      </c>
      <c r="CR111" s="19">
        <v>0.35</v>
      </c>
      <c r="CS111" s="19">
        <v>0.13900000000000001</v>
      </c>
      <c r="CT111" s="16">
        <f t="shared" si="72"/>
        <v>51.451425041123031</v>
      </c>
      <c r="CU111" s="16">
        <f t="shared" si="73"/>
        <v>9.3766615729149443</v>
      </c>
      <c r="CV111" s="16">
        <f t="shared" si="74"/>
        <v>8.4149526936416148</v>
      </c>
      <c r="CW111" s="16">
        <f t="shared" si="75"/>
        <v>3.3419383554748134</v>
      </c>
      <c r="CX111" s="16">
        <f t="shared" si="76"/>
        <v>57.765918114351763</v>
      </c>
      <c r="CY111" s="16">
        <f t="shared" si="77"/>
        <v>10.527433675045415</v>
      </c>
      <c r="CZ111" s="16">
        <f t="shared" si="78"/>
        <v>9.4476968878612677</v>
      </c>
      <c r="DA111" s="16">
        <f t="shared" si="79"/>
        <v>3.752085335464904</v>
      </c>
      <c r="DB111" s="16"/>
      <c r="DC111" s="16"/>
      <c r="DD111" s="16"/>
      <c r="DE111" s="16"/>
      <c r="DF111" s="16"/>
      <c r="DG111" s="16"/>
      <c r="DH111" s="16"/>
      <c r="DI111" s="16"/>
    </row>
    <row r="112" spans="1:113" x14ac:dyDescent="0.25">
      <c r="A112" s="14">
        <v>2019</v>
      </c>
      <c r="B112" s="14">
        <v>6</v>
      </c>
      <c r="C112" s="14" t="s">
        <v>23</v>
      </c>
      <c r="D112" s="14" t="str">
        <f t="shared" si="40"/>
        <v>3</v>
      </c>
      <c r="E112" s="14">
        <v>301</v>
      </c>
      <c r="F112" s="14">
        <v>221</v>
      </c>
      <c r="G112" s="14">
        <v>2</v>
      </c>
      <c r="H112" s="14" t="s">
        <v>3</v>
      </c>
      <c r="I112" s="17">
        <v>100</v>
      </c>
      <c r="J112" s="17">
        <f t="shared" si="41"/>
        <v>112</v>
      </c>
      <c r="K112" s="17">
        <v>0</v>
      </c>
      <c r="L112" s="17">
        <f t="shared" si="42"/>
        <v>0</v>
      </c>
      <c r="M112" s="17">
        <v>0</v>
      </c>
      <c r="N112" s="17">
        <f t="shared" si="43"/>
        <v>0</v>
      </c>
      <c r="O112" s="17">
        <v>10</v>
      </c>
      <c r="P112" s="14">
        <v>10.16</v>
      </c>
      <c r="Q112" s="14">
        <v>7.6</v>
      </c>
      <c r="S112" s="14">
        <v>2.1</v>
      </c>
      <c r="T112" s="14">
        <v>17</v>
      </c>
      <c r="U112" s="14">
        <v>1.9100000000000001</v>
      </c>
      <c r="V112" s="16">
        <v>4.9813410687958344</v>
      </c>
      <c r="W112" s="16">
        <v>6.372063585913593</v>
      </c>
      <c r="X112" s="16">
        <v>2.1</v>
      </c>
      <c r="Y112" s="16">
        <v>555.29066681861877</v>
      </c>
      <c r="Z112" s="16">
        <v>5115.1768255233765</v>
      </c>
      <c r="AA112" s="16">
        <v>204.54558610916138</v>
      </c>
      <c r="AB112" s="16">
        <v>7.1587759606978469</v>
      </c>
      <c r="AC112" s="16">
        <f t="shared" si="44"/>
        <v>28.710692740371481</v>
      </c>
      <c r="AD112" s="16">
        <v>2.504302978515625</v>
      </c>
      <c r="AE112" s="16">
        <v>5.34</v>
      </c>
      <c r="AF112" s="16">
        <v>0.41</v>
      </c>
      <c r="AG112" s="16">
        <v>18.100000000000001</v>
      </c>
      <c r="AH112" s="16">
        <v>4.3</v>
      </c>
      <c r="AI112" s="16">
        <v>6.1713293457031249</v>
      </c>
      <c r="AJ112" s="16">
        <v>5.34</v>
      </c>
      <c r="AK112" s="16">
        <v>3.4</v>
      </c>
      <c r="AL112" s="16">
        <v>2.8</v>
      </c>
      <c r="AM112" s="16">
        <v>5.2264612579345702</v>
      </c>
      <c r="AN112" s="16">
        <v>6.02</v>
      </c>
      <c r="AO112" s="16">
        <v>0.32569999999999999</v>
      </c>
      <c r="AP112" s="16">
        <v>52.4</v>
      </c>
      <c r="AQ112" s="18">
        <v>30.5</v>
      </c>
      <c r="AR112" s="18">
        <f t="shared" si="45"/>
        <v>21.9</v>
      </c>
      <c r="AS112" s="18">
        <f t="shared" si="46"/>
        <v>504.29814977973564</v>
      </c>
      <c r="AT112" s="18">
        <f t="shared" si="47"/>
        <v>566.18928634361225</v>
      </c>
      <c r="AU112" s="16">
        <v>0.42</v>
      </c>
      <c r="AV112" s="18">
        <v>352</v>
      </c>
      <c r="AW112" s="18">
        <v>34</v>
      </c>
      <c r="AX112" s="18">
        <v>191.2</v>
      </c>
      <c r="AY112" s="18">
        <v>30.5</v>
      </c>
      <c r="AZ112" s="16">
        <f t="shared" si="48"/>
        <v>212.24528301886789</v>
      </c>
      <c r="BA112" s="16">
        <f t="shared" si="49"/>
        <v>4887.4399999999996</v>
      </c>
      <c r="BB112" s="16">
        <f t="shared" si="50"/>
        <v>5487.2621818181806</v>
      </c>
      <c r="BC112" s="14">
        <v>7.524</v>
      </c>
      <c r="BD112" s="14">
        <v>0.15</v>
      </c>
      <c r="BE112" s="18">
        <v>11.1</v>
      </c>
      <c r="BF112" s="18">
        <v>61.7</v>
      </c>
      <c r="BG112" s="14">
        <v>35</v>
      </c>
      <c r="BH112" s="14">
        <v>4.5</v>
      </c>
      <c r="BI112" s="18">
        <f t="shared" si="51"/>
        <v>33.990628571428566</v>
      </c>
      <c r="BJ112" s="18">
        <f t="shared" si="52"/>
        <v>34.93372115606936</v>
      </c>
      <c r="BK112" s="18">
        <f t="shared" si="53"/>
        <v>2096.0232693641615</v>
      </c>
      <c r="BL112" s="18">
        <f t="shared" si="54"/>
        <v>2354.2152266358376</v>
      </c>
      <c r="BM112" s="14">
        <f t="shared" si="55"/>
        <v>2.35</v>
      </c>
      <c r="BN112" s="14">
        <v>3.13</v>
      </c>
      <c r="BO112" s="14">
        <v>0.155</v>
      </c>
      <c r="BP112" s="14">
        <v>3.2</v>
      </c>
      <c r="BQ112" s="14">
        <v>0.22</v>
      </c>
      <c r="BR112" s="16">
        <f t="shared" si="56"/>
        <v>15.784532088105726</v>
      </c>
      <c r="BS112" s="16">
        <f t="shared" si="57"/>
        <v>0.78166213215859026</v>
      </c>
      <c r="BT112" s="16">
        <f t="shared" si="58"/>
        <v>16.13754079295154</v>
      </c>
      <c r="BU112" s="16">
        <f t="shared" si="59"/>
        <v>1.1094559295154185</v>
      </c>
      <c r="BV112" s="16">
        <f t="shared" si="60"/>
        <v>17.721724662555065</v>
      </c>
      <c r="BW112" s="16">
        <f t="shared" si="61"/>
        <v>0.87759339383259904</v>
      </c>
      <c r="BX112" s="16">
        <f t="shared" si="62"/>
        <v>18.118057162995594</v>
      </c>
      <c r="BY112" s="16">
        <f t="shared" si="63"/>
        <v>1.2456164299559471</v>
      </c>
      <c r="BZ112" s="16">
        <v>3.19</v>
      </c>
      <c r="CA112" s="16">
        <v>0.20799999999999999</v>
      </c>
      <c r="CB112" s="16">
        <v>1.74</v>
      </c>
      <c r="CC112" s="16">
        <v>0.27200000000000002</v>
      </c>
      <c r="CD112" s="19">
        <v>0.83</v>
      </c>
      <c r="CE112" s="19">
        <v>0.10100000000000001</v>
      </c>
      <c r="CF112" s="19">
        <v>1.52</v>
      </c>
      <c r="CG112" s="19">
        <v>0.11799999999999999</v>
      </c>
      <c r="CH112" s="16">
        <f t="shared" si="64"/>
        <v>40.565751999999996</v>
      </c>
      <c r="CI112" s="16">
        <f t="shared" si="65"/>
        <v>4.9363143999999997</v>
      </c>
      <c r="CJ112" s="16">
        <f t="shared" si="66"/>
        <v>74.289087999999992</v>
      </c>
      <c r="CK112" s="16">
        <f t="shared" si="67"/>
        <v>5.7671791999999984</v>
      </c>
      <c r="CL112" s="16">
        <f t="shared" si="68"/>
        <v>45.544276109090909</v>
      </c>
      <c r="CM112" s="16">
        <f t="shared" si="69"/>
        <v>5.5421348036363627</v>
      </c>
      <c r="CN112" s="16">
        <f t="shared" si="70"/>
        <v>83.406385163636358</v>
      </c>
      <c r="CO112" s="16">
        <f t="shared" si="71"/>
        <v>6.4749693745454531</v>
      </c>
      <c r="CP112" s="19">
        <v>2.2599999999999998</v>
      </c>
      <c r="CQ112" s="19">
        <v>0.35</v>
      </c>
      <c r="CR112" s="19">
        <v>0.33</v>
      </c>
      <c r="CS112" s="19">
        <v>0.14099999999999999</v>
      </c>
      <c r="CT112" s="16">
        <f t="shared" si="72"/>
        <v>47.370125887630046</v>
      </c>
      <c r="CU112" s="16">
        <f t="shared" si="73"/>
        <v>7.3360814427745646</v>
      </c>
      <c r="CV112" s="16">
        <f t="shared" si="74"/>
        <v>6.9168767889017326</v>
      </c>
      <c r="CW112" s="16">
        <f t="shared" si="75"/>
        <v>2.9553928098034672</v>
      </c>
      <c r="CX112" s="16">
        <f t="shared" si="76"/>
        <v>53.183732246566464</v>
      </c>
      <c r="CY112" s="16">
        <f t="shared" si="77"/>
        <v>8.2364187107514422</v>
      </c>
      <c r="CZ112" s="16">
        <f t="shared" si="78"/>
        <v>7.765766212994218</v>
      </c>
      <c r="DA112" s="16">
        <f t="shared" si="79"/>
        <v>3.3181001091884381</v>
      </c>
      <c r="DB112" s="16"/>
      <c r="DC112" s="16"/>
      <c r="DD112" s="16"/>
      <c r="DE112" s="16"/>
      <c r="DF112" s="16"/>
      <c r="DG112" s="16"/>
      <c r="DH112" s="16"/>
      <c r="DI112" s="16"/>
    </row>
    <row r="113" spans="1:113" x14ac:dyDescent="0.25">
      <c r="A113" s="14">
        <v>2019</v>
      </c>
      <c r="B113" s="14">
        <v>6</v>
      </c>
      <c r="C113" s="14" t="s">
        <v>23</v>
      </c>
      <c r="D113" s="14" t="str">
        <f t="shared" si="40"/>
        <v>3</v>
      </c>
      <c r="E113" s="14">
        <v>302</v>
      </c>
      <c r="F113" s="14">
        <v>222</v>
      </c>
      <c r="G113" s="14">
        <v>1</v>
      </c>
      <c r="H113" s="14" t="s">
        <v>2</v>
      </c>
      <c r="I113" s="17">
        <v>0</v>
      </c>
      <c r="J113" s="17">
        <f t="shared" si="41"/>
        <v>0</v>
      </c>
      <c r="K113" s="17">
        <v>0</v>
      </c>
      <c r="L113" s="17">
        <f t="shared" si="42"/>
        <v>0</v>
      </c>
      <c r="M113" s="17">
        <v>0</v>
      </c>
      <c r="N113" s="17">
        <f t="shared" si="43"/>
        <v>0</v>
      </c>
      <c r="O113" s="17">
        <v>10</v>
      </c>
      <c r="P113" s="14">
        <v>10.16</v>
      </c>
      <c r="Q113" s="14">
        <v>7.6</v>
      </c>
      <c r="S113" s="14">
        <v>2.1</v>
      </c>
      <c r="T113" s="14">
        <v>17</v>
      </c>
      <c r="U113" s="14">
        <v>1.9100000000000001</v>
      </c>
      <c r="V113" s="16">
        <v>4.9813410687958344</v>
      </c>
      <c r="W113" s="16">
        <v>6.372063585913593</v>
      </c>
      <c r="X113" s="16">
        <v>2.1</v>
      </c>
      <c r="Y113" s="16">
        <v>555.29066681861877</v>
      </c>
      <c r="Z113" s="16">
        <v>5115.1768255233765</v>
      </c>
      <c r="AA113" s="16">
        <v>204.54558610916138</v>
      </c>
      <c r="AB113" s="16">
        <v>7.1587759606978469</v>
      </c>
      <c r="AC113" s="16">
        <f t="shared" si="44"/>
        <v>28.710692740371481</v>
      </c>
      <c r="AD113" s="16">
        <v>2.504302978515625</v>
      </c>
      <c r="AE113" s="16">
        <v>5.34</v>
      </c>
      <c r="AF113" s="16">
        <v>0.41</v>
      </c>
      <c r="AG113" s="16">
        <v>18.100000000000001</v>
      </c>
      <c r="AH113" s="16">
        <v>4.3</v>
      </c>
      <c r="AI113" s="16">
        <v>6.1713293457031249</v>
      </c>
      <c r="AJ113" s="16">
        <v>5.34</v>
      </c>
      <c r="AK113" s="16">
        <v>3.4</v>
      </c>
      <c r="AL113" s="16">
        <v>2.8</v>
      </c>
      <c r="AM113" s="16">
        <v>5.2264612579345702</v>
      </c>
      <c r="AN113" s="16">
        <v>6.02</v>
      </c>
      <c r="AO113" s="16">
        <v>0.3362</v>
      </c>
      <c r="AP113" s="16">
        <v>54.1</v>
      </c>
      <c r="AQ113" s="18">
        <v>30.5</v>
      </c>
      <c r="AR113" s="18">
        <f t="shared" si="45"/>
        <v>23.6</v>
      </c>
      <c r="AS113" s="18">
        <f t="shared" si="46"/>
        <v>543.44458149779734</v>
      </c>
      <c r="AT113" s="18">
        <f t="shared" si="47"/>
        <v>610.14005286343615</v>
      </c>
      <c r="AU113" s="16">
        <v>0.52</v>
      </c>
      <c r="AV113" s="18">
        <v>418.2</v>
      </c>
      <c r="AW113" s="18">
        <v>34</v>
      </c>
      <c r="AX113" s="18">
        <v>227</v>
      </c>
      <c r="AY113" s="18">
        <v>30.5</v>
      </c>
      <c r="AZ113" s="16">
        <f t="shared" si="48"/>
        <v>265.95523165018221</v>
      </c>
      <c r="BA113" s="16">
        <f t="shared" si="49"/>
        <v>6124.23</v>
      </c>
      <c r="BB113" s="16">
        <f t="shared" si="50"/>
        <v>6875.8400454545445</v>
      </c>
      <c r="BC113" s="14">
        <v>7.5680000000000005</v>
      </c>
      <c r="BD113" s="14">
        <v>0.15</v>
      </c>
      <c r="BE113" s="18">
        <v>10.6</v>
      </c>
      <c r="BF113" s="18">
        <v>62</v>
      </c>
      <c r="BG113" s="14">
        <v>35</v>
      </c>
      <c r="BH113" s="14">
        <v>4.5</v>
      </c>
      <c r="BI113" s="18">
        <f t="shared" si="51"/>
        <v>34.193447619047625</v>
      </c>
      <c r="BJ113" s="18">
        <f t="shared" si="52"/>
        <v>35.339817539223787</v>
      </c>
      <c r="BK113" s="18">
        <f t="shared" si="53"/>
        <v>2120.3890523534274</v>
      </c>
      <c r="BL113" s="18">
        <f t="shared" si="54"/>
        <v>2381.582431075145</v>
      </c>
      <c r="BM113" s="14">
        <f t="shared" si="55"/>
        <v>2.38</v>
      </c>
      <c r="BN113" s="14">
        <v>3.09</v>
      </c>
      <c r="BO113" s="14">
        <v>0.20100000000000001</v>
      </c>
      <c r="BP113" s="14">
        <v>3.34</v>
      </c>
      <c r="BQ113" s="14">
        <v>0.23799999999999999</v>
      </c>
      <c r="BR113" s="16">
        <f t="shared" si="56"/>
        <v>16.792437568281937</v>
      </c>
      <c r="BS113" s="16">
        <f t="shared" si="57"/>
        <v>1.0923236088105728</v>
      </c>
      <c r="BT113" s="16">
        <f t="shared" si="58"/>
        <v>18.151049022026431</v>
      </c>
      <c r="BU113" s="16">
        <f t="shared" si="59"/>
        <v>1.2933981039647575</v>
      </c>
      <c r="BV113" s="16">
        <f t="shared" si="60"/>
        <v>18.853327633480173</v>
      </c>
      <c r="BW113" s="16">
        <f t="shared" si="61"/>
        <v>1.2263815062555068</v>
      </c>
      <c r="BX113" s="16">
        <f t="shared" si="62"/>
        <v>20.378677765638763</v>
      </c>
      <c r="BY113" s="16">
        <f t="shared" si="63"/>
        <v>1.4521333258149778</v>
      </c>
      <c r="BZ113" s="16">
        <v>3.24</v>
      </c>
      <c r="CA113" s="16">
        <v>0.214</v>
      </c>
      <c r="CB113" s="16">
        <v>1.74</v>
      </c>
      <c r="CC113" s="16">
        <v>0.26300000000000001</v>
      </c>
      <c r="CD113" s="19">
        <v>0.82</v>
      </c>
      <c r="CE113" s="19">
        <v>0.115</v>
      </c>
      <c r="CF113" s="19">
        <v>1.66</v>
      </c>
      <c r="CG113" s="19">
        <v>0.13</v>
      </c>
      <c r="CH113" s="16">
        <f t="shared" si="64"/>
        <v>50.218685999999991</v>
      </c>
      <c r="CI113" s="16">
        <f t="shared" si="65"/>
        <v>7.0428644999999994</v>
      </c>
      <c r="CJ113" s="16">
        <f t="shared" si="66"/>
        <v>101.662218</v>
      </c>
      <c r="CK113" s="16">
        <f t="shared" si="67"/>
        <v>7.961498999999999</v>
      </c>
      <c r="CL113" s="16">
        <f t="shared" si="68"/>
        <v>56.381888372727261</v>
      </c>
      <c r="CM113" s="16">
        <f t="shared" si="69"/>
        <v>7.9072160522727266</v>
      </c>
      <c r="CN113" s="16">
        <f t="shared" si="70"/>
        <v>114.13894475454545</v>
      </c>
      <c r="CO113" s="16">
        <f t="shared" si="71"/>
        <v>8.938592059090908</v>
      </c>
      <c r="CP113" s="19">
        <v>2.2599999999999998</v>
      </c>
      <c r="CQ113" s="19">
        <v>0.30499999999999999</v>
      </c>
      <c r="CR113" s="19">
        <v>0.28000000000000003</v>
      </c>
      <c r="CS113" s="19">
        <v>0.13200000000000001</v>
      </c>
      <c r="CT113" s="16">
        <f t="shared" si="72"/>
        <v>47.920792583187456</v>
      </c>
      <c r="CU113" s="16">
        <f t="shared" si="73"/>
        <v>6.4671866096779533</v>
      </c>
      <c r="CV113" s="16">
        <f t="shared" si="74"/>
        <v>5.9370893465895973</v>
      </c>
      <c r="CW113" s="16">
        <f t="shared" si="75"/>
        <v>2.798913549106524</v>
      </c>
      <c r="CX113" s="16">
        <f t="shared" si="76"/>
        <v>53.801980763851368</v>
      </c>
      <c r="CY113" s="16">
        <f t="shared" si="77"/>
        <v>7.2608867845020653</v>
      </c>
      <c r="CZ113" s="16">
        <f t="shared" si="78"/>
        <v>6.6657321300346837</v>
      </c>
      <c r="DA113" s="16">
        <f t="shared" si="79"/>
        <v>3.1424165755877791</v>
      </c>
      <c r="DB113" s="16"/>
      <c r="DC113" s="16"/>
      <c r="DD113" s="16"/>
      <c r="DE113" s="16"/>
      <c r="DF113" s="16"/>
      <c r="DG113" s="16"/>
      <c r="DH113" s="16"/>
      <c r="DI113" s="16"/>
    </row>
    <row r="114" spans="1:113" x14ac:dyDescent="0.25">
      <c r="A114" s="14">
        <v>2019</v>
      </c>
      <c r="B114" s="14">
        <v>6</v>
      </c>
      <c r="C114" s="14" t="s">
        <v>23</v>
      </c>
      <c r="D114" s="14" t="str">
        <f t="shared" si="40"/>
        <v>3</v>
      </c>
      <c r="E114" s="14">
        <v>304</v>
      </c>
      <c r="F114" s="14">
        <v>224</v>
      </c>
      <c r="G114" s="14">
        <v>3</v>
      </c>
      <c r="H114" s="14" t="s">
        <v>1</v>
      </c>
      <c r="I114" s="17">
        <v>100</v>
      </c>
      <c r="J114" s="17">
        <f t="shared" si="41"/>
        <v>112</v>
      </c>
      <c r="K114" s="17">
        <v>40</v>
      </c>
      <c r="L114" s="17">
        <f t="shared" si="42"/>
        <v>45</v>
      </c>
      <c r="M114" s="17">
        <v>0</v>
      </c>
      <c r="N114" s="17">
        <f t="shared" si="43"/>
        <v>0</v>
      </c>
      <c r="O114" s="17">
        <v>10</v>
      </c>
      <c r="P114" s="14">
        <v>10.16</v>
      </c>
      <c r="Q114" s="14">
        <v>7.6</v>
      </c>
      <c r="S114" s="14">
        <v>2.1</v>
      </c>
      <c r="T114" s="14">
        <v>17</v>
      </c>
      <c r="U114" s="14">
        <v>1.9100000000000001</v>
      </c>
      <c r="V114" s="16">
        <v>4.9813410687958344</v>
      </c>
      <c r="W114" s="16">
        <v>6.372063585913593</v>
      </c>
      <c r="X114" s="16">
        <v>2.1</v>
      </c>
      <c r="Y114" s="16">
        <v>555.29066681861877</v>
      </c>
      <c r="Z114" s="16">
        <v>5115.1768255233765</v>
      </c>
      <c r="AA114" s="16">
        <v>204.54558610916138</v>
      </c>
      <c r="AB114" s="16">
        <v>7.1587759606978469</v>
      </c>
      <c r="AC114" s="16">
        <f t="shared" si="44"/>
        <v>28.710692740371481</v>
      </c>
      <c r="AD114" s="16">
        <v>2.504302978515625</v>
      </c>
      <c r="AE114" s="16">
        <v>5.34</v>
      </c>
      <c r="AF114" s="16">
        <v>0.41</v>
      </c>
      <c r="AG114" s="16">
        <v>18.100000000000001</v>
      </c>
      <c r="AH114" s="16">
        <v>4.3</v>
      </c>
      <c r="AI114" s="16">
        <v>6.1713293457031249</v>
      </c>
      <c r="AJ114" s="16">
        <v>5.34</v>
      </c>
      <c r="AK114" s="16">
        <v>3.4</v>
      </c>
      <c r="AL114" s="16">
        <v>2.8</v>
      </c>
      <c r="AM114" s="16">
        <v>5.2264612579345702</v>
      </c>
      <c r="AN114" s="16">
        <v>6.02</v>
      </c>
      <c r="AO114" s="16">
        <v>0.39960000000000001</v>
      </c>
      <c r="AP114" s="16">
        <v>61</v>
      </c>
      <c r="AQ114" s="18">
        <v>30.5</v>
      </c>
      <c r="AR114" s="18">
        <f t="shared" si="45"/>
        <v>30.5</v>
      </c>
      <c r="AS114" s="18">
        <f t="shared" si="46"/>
        <v>702.33303964757715</v>
      </c>
      <c r="AT114" s="18">
        <f t="shared" si="47"/>
        <v>788.52845814977968</v>
      </c>
      <c r="AU114" s="16">
        <v>0.74</v>
      </c>
      <c r="AV114" s="18">
        <v>477.6</v>
      </c>
      <c r="AW114" s="18">
        <v>34</v>
      </c>
      <c r="AX114" s="18">
        <v>242.1</v>
      </c>
      <c r="AY114" s="18">
        <v>30.5</v>
      </c>
      <c r="AZ114" s="16">
        <f t="shared" si="48"/>
        <v>352.98467087466184</v>
      </c>
      <c r="BA114" s="16">
        <f t="shared" si="49"/>
        <v>8128.29</v>
      </c>
      <c r="BB114" s="16">
        <f t="shared" si="50"/>
        <v>9125.8528636363626</v>
      </c>
      <c r="BC114" s="14">
        <v>9.4600000000000009</v>
      </c>
      <c r="BD114" s="14">
        <v>0.15</v>
      </c>
      <c r="BE114" s="18">
        <v>10.8</v>
      </c>
      <c r="BF114" s="18">
        <v>61.6</v>
      </c>
      <c r="BG114" s="14">
        <v>35</v>
      </c>
      <c r="BH114" s="14">
        <v>4.5</v>
      </c>
      <c r="BI114" s="18">
        <f t="shared" si="51"/>
        <v>42.914666666666669</v>
      </c>
      <c r="BJ114" s="18">
        <f t="shared" si="52"/>
        <v>44.254199614643554</v>
      </c>
      <c r="BK114" s="18">
        <f t="shared" si="53"/>
        <v>2655.2519768786133</v>
      </c>
      <c r="BL114" s="18">
        <f t="shared" si="54"/>
        <v>2982.3307431213875</v>
      </c>
      <c r="BM114" s="14">
        <f t="shared" si="55"/>
        <v>2.98</v>
      </c>
      <c r="BN114" s="14">
        <v>2.97</v>
      </c>
      <c r="BO114" s="14">
        <v>0.17499999999999999</v>
      </c>
      <c r="BP114" s="14">
        <v>3.27</v>
      </c>
      <c r="BQ114" s="14">
        <v>0.22900000000000001</v>
      </c>
      <c r="BR114" s="16">
        <f t="shared" si="56"/>
        <v>20.859291277533043</v>
      </c>
      <c r="BS114" s="16">
        <f t="shared" si="57"/>
        <v>1.2290828193832599</v>
      </c>
      <c r="BT114" s="16">
        <f t="shared" si="58"/>
        <v>22.966290396475774</v>
      </c>
      <c r="BU114" s="16">
        <f t="shared" si="59"/>
        <v>1.6083426607929516</v>
      </c>
      <c r="BV114" s="16">
        <f t="shared" si="60"/>
        <v>23.41929520704846</v>
      </c>
      <c r="BW114" s="16">
        <f t="shared" si="61"/>
        <v>1.3799248017621144</v>
      </c>
      <c r="BX114" s="16">
        <f t="shared" si="62"/>
        <v>25.784880581497802</v>
      </c>
      <c r="BY114" s="16">
        <f t="shared" si="63"/>
        <v>1.8057301691629959</v>
      </c>
      <c r="BZ114" s="16">
        <v>3.21</v>
      </c>
      <c r="CA114" s="16">
        <v>0.219</v>
      </c>
      <c r="CB114" s="16">
        <v>1.64</v>
      </c>
      <c r="CC114" s="16">
        <v>0.28299999999999997</v>
      </c>
      <c r="CD114" s="19">
        <v>0.89</v>
      </c>
      <c r="CE114" s="19">
        <v>0.12</v>
      </c>
      <c r="CF114" s="19">
        <v>1.49</v>
      </c>
      <c r="CG114" s="19">
        <v>0.124</v>
      </c>
      <c r="CH114" s="16">
        <f t="shared" si="64"/>
        <v>72.341780999999997</v>
      </c>
      <c r="CI114" s="16">
        <f t="shared" si="65"/>
        <v>9.7539479999999994</v>
      </c>
      <c r="CJ114" s="16">
        <f t="shared" si="66"/>
        <v>121.111521</v>
      </c>
      <c r="CK114" s="16">
        <f t="shared" si="67"/>
        <v>10.0790796</v>
      </c>
      <c r="CL114" s="16">
        <f t="shared" si="68"/>
        <v>81.220090486363645</v>
      </c>
      <c r="CM114" s="16">
        <f t="shared" si="69"/>
        <v>10.951023436363636</v>
      </c>
      <c r="CN114" s="16">
        <f t="shared" si="70"/>
        <v>135.97520766818181</v>
      </c>
      <c r="CO114" s="16">
        <f t="shared" si="71"/>
        <v>11.31605755090909</v>
      </c>
      <c r="CP114" s="19">
        <v>2.15</v>
      </c>
      <c r="CQ114" s="19">
        <v>0.35099999999999998</v>
      </c>
      <c r="CR114" s="19">
        <v>0.33</v>
      </c>
      <c r="CS114" s="19">
        <v>0.13800000000000001</v>
      </c>
      <c r="CT114" s="16">
        <f t="shared" si="72"/>
        <v>57.087917502890178</v>
      </c>
      <c r="CU114" s="16">
        <f t="shared" si="73"/>
        <v>9.3199344388439318</v>
      </c>
      <c r="CV114" s="16">
        <f t="shared" si="74"/>
        <v>8.762331523699423</v>
      </c>
      <c r="CW114" s="16">
        <f t="shared" si="75"/>
        <v>3.6642477280924868</v>
      </c>
      <c r="CX114" s="16">
        <f t="shared" si="76"/>
        <v>64.094161923699431</v>
      </c>
      <c r="CY114" s="16">
        <f t="shared" si="77"/>
        <v>10.463744574520234</v>
      </c>
      <c r="CZ114" s="16">
        <f t="shared" si="78"/>
        <v>9.8377085743352612</v>
      </c>
      <c r="DA114" s="16">
        <f t="shared" si="79"/>
        <v>4.1139508583583826</v>
      </c>
      <c r="DB114" s="16"/>
      <c r="DC114" s="16"/>
      <c r="DD114" s="16"/>
      <c r="DE114" s="16"/>
      <c r="DF114" s="16"/>
      <c r="DG114" s="16"/>
      <c r="DH114" s="16"/>
      <c r="DI114" s="16"/>
    </row>
    <row r="115" spans="1:113" x14ac:dyDescent="0.25">
      <c r="A115" s="14">
        <v>2019</v>
      </c>
      <c r="B115" s="14">
        <v>6</v>
      </c>
      <c r="C115" s="14" t="s">
        <v>23</v>
      </c>
      <c r="D115" s="14" t="str">
        <f t="shared" si="40"/>
        <v>3</v>
      </c>
      <c r="E115" s="14">
        <v>305</v>
      </c>
      <c r="F115" s="14">
        <v>225</v>
      </c>
      <c r="G115" s="14">
        <v>5</v>
      </c>
      <c r="H115" s="14" t="s">
        <v>1</v>
      </c>
      <c r="I115" s="17">
        <v>100</v>
      </c>
      <c r="J115" s="17">
        <f t="shared" si="41"/>
        <v>112</v>
      </c>
      <c r="K115" s="17">
        <v>120</v>
      </c>
      <c r="L115" s="17">
        <f t="shared" si="42"/>
        <v>135</v>
      </c>
      <c r="M115" s="17">
        <v>0</v>
      </c>
      <c r="N115" s="17">
        <f t="shared" si="43"/>
        <v>0</v>
      </c>
      <c r="O115" s="17">
        <v>10</v>
      </c>
      <c r="P115" s="14">
        <v>10.16</v>
      </c>
      <c r="Q115" s="14">
        <v>7.6</v>
      </c>
      <c r="S115" s="14">
        <v>2.1</v>
      </c>
      <c r="T115" s="14">
        <v>17</v>
      </c>
      <c r="U115" s="14">
        <v>1.9100000000000001</v>
      </c>
      <c r="V115" s="16">
        <v>4.9813410687958344</v>
      </c>
      <c r="W115" s="16">
        <v>6.372063585913593</v>
      </c>
      <c r="X115" s="16">
        <v>2.1</v>
      </c>
      <c r="Y115" s="16">
        <v>555.29066681861877</v>
      </c>
      <c r="Z115" s="16">
        <v>5115.1768255233765</v>
      </c>
      <c r="AA115" s="16">
        <v>204.54558610916138</v>
      </c>
      <c r="AB115" s="16">
        <v>7.1587759606978469</v>
      </c>
      <c r="AC115" s="16">
        <f t="shared" si="44"/>
        <v>28.710692740371481</v>
      </c>
      <c r="AD115" s="16">
        <v>2.504302978515625</v>
      </c>
      <c r="AE115" s="16">
        <v>5.34</v>
      </c>
      <c r="AF115" s="16">
        <v>0.41</v>
      </c>
      <c r="AG115" s="16">
        <v>18.100000000000001</v>
      </c>
      <c r="AH115" s="16">
        <v>4.3</v>
      </c>
      <c r="AI115" s="16">
        <v>6.1713293457031249</v>
      </c>
      <c r="AJ115" s="16">
        <v>5.34</v>
      </c>
      <c r="AK115" s="16">
        <v>3.4</v>
      </c>
      <c r="AL115" s="16">
        <v>2.8</v>
      </c>
      <c r="AM115" s="16">
        <v>5.2264612579345702</v>
      </c>
      <c r="AN115" s="16">
        <v>6.02</v>
      </c>
      <c r="AO115" s="16">
        <v>0.50980000000000003</v>
      </c>
      <c r="AP115" s="16">
        <v>67</v>
      </c>
      <c r="AQ115" s="18">
        <v>30.5</v>
      </c>
      <c r="AR115" s="18">
        <f t="shared" si="45"/>
        <v>36.5</v>
      </c>
      <c r="AS115" s="18">
        <f t="shared" si="46"/>
        <v>840.49691629955942</v>
      </c>
      <c r="AT115" s="18">
        <f t="shared" si="47"/>
        <v>943.64881057268724</v>
      </c>
      <c r="AU115" s="16">
        <v>0.94</v>
      </c>
      <c r="AV115" s="18">
        <v>520.29999999999995</v>
      </c>
      <c r="AW115" s="18">
        <v>34</v>
      </c>
      <c r="AX115" s="18">
        <v>262</v>
      </c>
      <c r="AY115" s="18">
        <v>30.5</v>
      </c>
      <c r="AZ115" s="16">
        <f t="shared" si="48"/>
        <v>447.48097881965867</v>
      </c>
      <c r="BA115" s="16">
        <f t="shared" si="49"/>
        <v>10304.280000000001</v>
      </c>
      <c r="BB115" s="16">
        <f t="shared" si="50"/>
        <v>11568.896181818183</v>
      </c>
      <c r="BC115" s="14">
        <v>11.572000000000001</v>
      </c>
      <c r="BD115" s="14">
        <v>0.15</v>
      </c>
      <c r="BE115" s="18">
        <v>10.7</v>
      </c>
      <c r="BF115" s="18">
        <v>62.6</v>
      </c>
      <c r="BG115" s="14">
        <v>35</v>
      </c>
      <c r="BH115" s="14">
        <v>4.5</v>
      </c>
      <c r="BI115" s="18">
        <f t="shared" si="51"/>
        <v>52.64998095238095</v>
      </c>
      <c r="BJ115" s="18">
        <f t="shared" si="52"/>
        <v>54.354257792458021</v>
      </c>
      <c r="BK115" s="18">
        <f t="shared" si="53"/>
        <v>3261.2554675474812</v>
      </c>
      <c r="BL115" s="18">
        <f t="shared" si="54"/>
        <v>3662.9828455953752</v>
      </c>
      <c r="BM115" s="14">
        <f t="shared" si="55"/>
        <v>3.66</v>
      </c>
      <c r="BN115" s="14">
        <v>3.18</v>
      </c>
      <c r="BO115" s="14">
        <v>0.188</v>
      </c>
      <c r="BP115" s="14">
        <v>3.41</v>
      </c>
      <c r="BQ115" s="14">
        <v>0.23699999999999999</v>
      </c>
      <c r="BR115" s="16">
        <f t="shared" si="56"/>
        <v>26.727801938325992</v>
      </c>
      <c r="BS115" s="16">
        <f t="shared" si="57"/>
        <v>1.5801342026431717</v>
      </c>
      <c r="BT115" s="16">
        <f t="shared" si="58"/>
        <v>28.660944845814974</v>
      </c>
      <c r="BU115" s="16">
        <f t="shared" si="59"/>
        <v>1.9919776916299556</v>
      </c>
      <c r="BV115" s="16">
        <f t="shared" si="60"/>
        <v>30.008032176211458</v>
      </c>
      <c r="BW115" s="16">
        <f t="shared" si="61"/>
        <v>1.774059763876652</v>
      </c>
      <c r="BX115" s="16">
        <f t="shared" si="62"/>
        <v>32.17842444052863</v>
      </c>
      <c r="BY115" s="16">
        <f t="shared" si="63"/>
        <v>2.2364476810572684</v>
      </c>
      <c r="BZ115" s="16">
        <v>3.09</v>
      </c>
      <c r="CA115" s="16">
        <v>0.216</v>
      </c>
      <c r="CB115" s="16">
        <v>1.49</v>
      </c>
      <c r="CC115" s="16">
        <v>0.27700000000000002</v>
      </c>
      <c r="CD115" s="19">
        <v>0.99</v>
      </c>
      <c r="CE115" s="19">
        <v>0.20499999999999999</v>
      </c>
      <c r="CF115" s="19">
        <v>1.26</v>
      </c>
      <c r="CG115" s="19">
        <v>0.128</v>
      </c>
      <c r="CH115" s="16">
        <f t="shared" si="64"/>
        <v>102.012372</v>
      </c>
      <c r="CI115" s="16">
        <f t="shared" si="65"/>
        <v>21.123773999999997</v>
      </c>
      <c r="CJ115" s="16">
        <f t="shared" si="66"/>
        <v>129.83392800000001</v>
      </c>
      <c r="CK115" s="16">
        <f t="shared" si="67"/>
        <v>13.189478400000002</v>
      </c>
      <c r="CL115" s="16">
        <f t="shared" si="68"/>
        <v>114.5320722</v>
      </c>
      <c r="CM115" s="16">
        <f t="shared" si="69"/>
        <v>23.716237172727269</v>
      </c>
      <c r="CN115" s="16">
        <f t="shared" si="70"/>
        <v>145.76809189090912</v>
      </c>
      <c r="CO115" s="16">
        <f t="shared" si="71"/>
        <v>14.808187112727275</v>
      </c>
      <c r="CP115" s="19">
        <v>2.19</v>
      </c>
      <c r="CQ115" s="19">
        <v>0.35</v>
      </c>
      <c r="CR115" s="19">
        <v>0.31</v>
      </c>
      <c r="CS115" s="19">
        <v>0.127</v>
      </c>
      <c r="CT115" s="16">
        <f t="shared" si="72"/>
        <v>71.421494739289841</v>
      </c>
      <c r="CU115" s="16">
        <f t="shared" si="73"/>
        <v>11.414394136416183</v>
      </c>
      <c r="CV115" s="16">
        <f t="shared" si="74"/>
        <v>10.109891949397191</v>
      </c>
      <c r="CW115" s="16">
        <f t="shared" si="75"/>
        <v>4.1417944437853018</v>
      </c>
      <c r="CX115" s="16">
        <f t="shared" si="76"/>
        <v>80.186860002748148</v>
      </c>
      <c r="CY115" s="16">
        <f t="shared" si="77"/>
        <v>12.815251598612713</v>
      </c>
      <c r="CZ115" s="16">
        <f t="shared" si="78"/>
        <v>11.35065141591412</v>
      </c>
      <c r="DA115" s="16">
        <f t="shared" si="79"/>
        <v>4.6501055800680433</v>
      </c>
      <c r="DB115" s="16"/>
      <c r="DC115" s="16"/>
      <c r="DD115" s="16"/>
      <c r="DE115" s="16"/>
      <c r="DF115" s="16"/>
      <c r="DG115" s="16"/>
      <c r="DH115" s="16"/>
      <c r="DI115" s="16"/>
    </row>
    <row r="116" spans="1:113" x14ac:dyDescent="0.25">
      <c r="A116" s="14">
        <v>2019</v>
      </c>
      <c r="B116" s="14">
        <v>6</v>
      </c>
      <c r="C116" s="14" t="s">
        <v>23</v>
      </c>
      <c r="D116" s="14" t="str">
        <f t="shared" si="40"/>
        <v>3</v>
      </c>
      <c r="E116" s="14">
        <v>309</v>
      </c>
      <c r="F116" s="14">
        <v>229</v>
      </c>
      <c r="G116" s="14">
        <v>4</v>
      </c>
      <c r="H116" s="14" t="s">
        <v>1</v>
      </c>
      <c r="I116" s="17">
        <v>100</v>
      </c>
      <c r="J116" s="17">
        <f t="shared" si="41"/>
        <v>112</v>
      </c>
      <c r="K116" s="17">
        <v>80</v>
      </c>
      <c r="L116" s="17">
        <f t="shared" si="42"/>
        <v>90</v>
      </c>
      <c r="M116" s="17">
        <v>0</v>
      </c>
      <c r="N116" s="17">
        <f t="shared" si="43"/>
        <v>0</v>
      </c>
      <c r="O116" s="17">
        <v>10</v>
      </c>
      <c r="P116" s="14">
        <v>10.16</v>
      </c>
      <c r="Q116" s="14">
        <v>7.6</v>
      </c>
      <c r="S116" s="14">
        <v>2.1</v>
      </c>
      <c r="T116" s="14">
        <v>17</v>
      </c>
      <c r="U116" s="14">
        <v>1.9100000000000001</v>
      </c>
      <c r="V116" s="16">
        <v>4.9813410687958344</v>
      </c>
      <c r="W116" s="16">
        <v>6.372063585913593</v>
      </c>
      <c r="X116" s="16">
        <v>2.1</v>
      </c>
      <c r="Y116" s="16">
        <v>555.29066681861877</v>
      </c>
      <c r="Z116" s="16">
        <v>5115.1768255233765</v>
      </c>
      <c r="AA116" s="16">
        <v>204.54558610916138</v>
      </c>
      <c r="AB116" s="16">
        <v>7.1587759606978469</v>
      </c>
      <c r="AC116" s="16">
        <f t="shared" si="44"/>
        <v>28.710692740371481</v>
      </c>
      <c r="AD116" s="16">
        <v>2.504302978515625</v>
      </c>
      <c r="AE116" s="16">
        <v>5.34</v>
      </c>
      <c r="AF116" s="16">
        <v>0.41</v>
      </c>
      <c r="AG116" s="16">
        <v>18.100000000000001</v>
      </c>
      <c r="AH116" s="16">
        <v>4.3</v>
      </c>
      <c r="AI116" s="16">
        <v>6.1713293457031249</v>
      </c>
      <c r="AJ116" s="16">
        <v>5.34</v>
      </c>
      <c r="AK116" s="16">
        <v>3.4</v>
      </c>
      <c r="AL116" s="16">
        <v>2.8</v>
      </c>
      <c r="AM116" s="16">
        <v>5.2264612579345702</v>
      </c>
      <c r="AN116" s="16">
        <v>6.02</v>
      </c>
      <c r="AO116" s="16">
        <v>0.45069999999999999</v>
      </c>
      <c r="AP116" s="16">
        <v>70.7</v>
      </c>
      <c r="AQ116" s="18">
        <v>30.5</v>
      </c>
      <c r="AR116" s="18">
        <f t="shared" si="45"/>
        <v>40.200000000000003</v>
      </c>
      <c r="AS116" s="18">
        <f t="shared" si="46"/>
        <v>925.6979735682819</v>
      </c>
      <c r="AT116" s="18">
        <f t="shared" si="47"/>
        <v>1039.3063612334802</v>
      </c>
      <c r="AU116" s="16">
        <v>0.72</v>
      </c>
      <c r="AV116" s="18">
        <v>402.2</v>
      </c>
      <c r="AW116" s="18">
        <v>34</v>
      </c>
      <c r="AX116" s="18">
        <v>225.1</v>
      </c>
      <c r="AY116" s="18">
        <v>30.5</v>
      </c>
      <c r="AZ116" s="16">
        <f t="shared" si="48"/>
        <v>380.53231939163493</v>
      </c>
      <c r="BA116" s="16">
        <f t="shared" si="49"/>
        <v>8762.64</v>
      </c>
      <c r="BB116" s="16">
        <f t="shared" si="50"/>
        <v>9838.054909090908</v>
      </c>
      <c r="BC116" s="14">
        <v>13.200000000000001</v>
      </c>
      <c r="BD116" s="14">
        <v>0.15</v>
      </c>
      <c r="BE116" s="18">
        <v>10.6</v>
      </c>
      <c r="BF116" s="18">
        <v>62.1</v>
      </c>
      <c r="BG116" s="14">
        <v>35</v>
      </c>
      <c r="BH116" s="14">
        <v>4.5</v>
      </c>
      <c r="BI116" s="18">
        <f t="shared" si="51"/>
        <v>60.154285714285713</v>
      </c>
      <c r="BJ116" s="18">
        <f t="shared" si="52"/>
        <v>62.171018992568122</v>
      </c>
      <c r="BK116" s="18">
        <f t="shared" si="53"/>
        <v>3730.2611395540871</v>
      </c>
      <c r="BL116" s="18">
        <f t="shared" si="54"/>
        <v>4189.76148901734</v>
      </c>
      <c r="BM116" s="14">
        <f t="shared" si="55"/>
        <v>4.1900000000000004</v>
      </c>
      <c r="BN116" s="14">
        <v>3.33</v>
      </c>
      <c r="BO116" s="14">
        <v>0.19</v>
      </c>
      <c r="BP116" s="14">
        <v>3.3</v>
      </c>
      <c r="BQ116" s="14">
        <v>0.23899999999999999</v>
      </c>
      <c r="BR116" s="16">
        <f t="shared" si="56"/>
        <v>30.825742519823791</v>
      </c>
      <c r="BS116" s="16">
        <f t="shared" si="57"/>
        <v>1.7588261497797355</v>
      </c>
      <c r="BT116" s="16">
        <f t="shared" si="58"/>
        <v>30.548033127753303</v>
      </c>
      <c r="BU116" s="16">
        <f t="shared" si="59"/>
        <v>2.2124181568281935</v>
      </c>
      <c r="BV116" s="16">
        <f t="shared" si="60"/>
        <v>34.608901829074888</v>
      </c>
      <c r="BW116" s="16">
        <f t="shared" si="61"/>
        <v>1.9746820863436121</v>
      </c>
      <c r="BX116" s="16">
        <f t="shared" si="62"/>
        <v>34.297109920704848</v>
      </c>
      <c r="BY116" s="16">
        <f t="shared" si="63"/>
        <v>2.4839422033480174</v>
      </c>
      <c r="BZ116" s="16">
        <v>3.33</v>
      </c>
      <c r="CA116" s="16">
        <v>0.22</v>
      </c>
      <c r="CB116" s="16">
        <v>1.6</v>
      </c>
      <c r="CC116" s="16">
        <v>0.309</v>
      </c>
      <c r="CD116" s="19">
        <v>0.91</v>
      </c>
      <c r="CE116" s="19">
        <v>0.155</v>
      </c>
      <c r="CF116" s="19">
        <v>1.45</v>
      </c>
      <c r="CG116" s="19">
        <v>0.11700000000000001</v>
      </c>
      <c r="CH116" s="16">
        <f t="shared" si="64"/>
        <v>79.740024000000005</v>
      </c>
      <c r="CI116" s="16">
        <f t="shared" si="65"/>
        <v>13.582091999999999</v>
      </c>
      <c r="CJ116" s="16">
        <f t="shared" si="66"/>
        <v>127.05827999999998</v>
      </c>
      <c r="CK116" s="16">
        <f t="shared" si="67"/>
        <v>10.252288799999999</v>
      </c>
      <c r="CL116" s="16">
        <f t="shared" si="68"/>
        <v>89.526299672727276</v>
      </c>
      <c r="CM116" s="16">
        <f t="shared" si="69"/>
        <v>15.248985109090908</v>
      </c>
      <c r="CN116" s="16">
        <f t="shared" si="70"/>
        <v>142.65179618181816</v>
      </c>
      <c r="CO116" s="16">
        <f t="shared" si="71"/>
        <v>11.510524243636363</v>
      </c>
      <c r="CP116" s="19">
        <v>2.21</v>
      </c>
      <c r="CQ116" s="19">
        <v>0.33100000000000002</v>
      </c>
      <c r="CR116" s="19">
        <v>0.3</v>
      </c>
      <c r="CS116" s="19">
        <v>0.13700000000000001</v>
      </c>
      <c r="CT116" s="16">
        <f t="shared" si="72"/>
        <v>82.438771184145324</v>
      </c>
      <c r="CU116" s="16">
        <f t="shared" si="73"/>
        <v>12.347164371924029</v>
      </c>
      <c r="CV116" s="16">
        <f t="shared" si="74"/>
        <v>11.190783418662262</v>
      </c>
      <c r="CW116" s="16">
        <f t="shared" si="75"/>
        <v>5.1104577611890996</v>
      </c>
      <c r="CX116" s="16">
        <f t="shared" si="76"/>
        <v>92.55625673856315</v>
      </c>
      <c r="CY116" s="16">
        <f t="shared" si="77"/>
        <v>13.862498181205613</v>
      </c>
      <c r="CZ116" s="16">
        <f t="shared" si="78"/>
        <v>12.564197747316268</v>
      </c>
      <c r="DA116" s="16">
        <f t="shared" si="79"/>
        <v>5.7376503046077625</v>
      </c>
      <c r="DB116" s="16"/>
      <c r="DC116" s="16"/>
      <c r="DD116" s="16"/>
      <c r="DE116" s="16"/>
      <c r="DF116" s="16"/>
      <c r="DG116" s="16"/>
      <c r="DH116" s="16"/>
      <c r="DI116" s="16"/>
    </row>
    <row r="117" spans="1:113" x14ac:dyDescent="0.25">
      <c r="A117" s="14">
        <v>2019</v>
      </c>
      <c r="B117" s="14">
        <v>6</v>
      </c>
      <c r="C117" s="14" t="s">
        <v>23</v>
      </c>
      <c r="D117" s="14" t="str">
        <f t="shared" si="40"/>
        <v>4</v>
      </c>
      <c r="E117" s="14">
        <v>401</v>
      </c>
      <c r="F117" s="14">
        <v>231</v>
      </c>
      <c r="G117" s="14">
        <v>2</v>
      </c>
      <c r="H117" s="14" t="s">
        <v>3</v>
      </c>
      <c r="I117" s="17">
        <v>100</v>
      </c>
      <c r="J117" s="17">
        <f t="shared" si="41"/>
        <v>112</v>
      </c>
      <c r="K117" s="17">
        <v>0</v>
      </c>
      <c r="L117" s="17">
        <f t="shared" si="42"/>
        <v>0</v>
      </c>
      <c r="M117" s="17">
        <v>0</v>
      </c>
      <c r="N117" s="17">
        <f t="shared" si="43"/>
        <v>0</v>
      </c>
      <c r="O117" s="17">
        <v>10</v>
      </c>
      <c r="P117" s="14">
        <v>11.33</v>
      </c>
      <c r="Q117" s="14">
        <v>7.6</v>
      </c>
      <c r="S117" s="14">
        <v>1.8</v>
      </c>
      <c r="T117" s="14">
        <v>16.100000000000001</v>
      </c>
      <c r="U117" s="14">
        <v>1.1100000000000001</v>
      </c>
      <c r="V117" s="16">
        <v>4.9813410687958344</v>
      </c>
      <c r="W117" s="16">
        <v>5.5109739121414858</v>
      </c>
      <c r="X117" s="16">
        <v>2</v>
      </c>
      <c r="Y117" s="16">
        <v>593.33231568336487</v>
      </c>
      <c r="Z117" s="16">
        <v>5214.0330266952515</v>
      </c>
      <c r="AA117" s="16">
        <v>192.86059617996216</v>
      </c>
      <c r="AB117" s="16">
        <v>2.5954174995422363</v>
      </c>
      <c r="AC117" s="16">
        <f t="shared" si="44"/>
        <v>29.18625352025332</v>
      </c>
      <c r="AD117" s="16">
        <v>2.5837116241455078</v>
      </c>
      <c r="AE117" s="16">
        <v>3.3</v>
      </c>
      <c r="AF117" s="16">
        <v>0.43</v>
      </c>
      <c r="AG117" s="16">
        <v>17</v>
      </c>
      <c r="AH117" s="16">
        <v>2.6</v>
      </c>
      <c r="AI117" s="16">
        <v>2.8599720169067382</v>
      </c>
      <c r="AJ117" s="16">
        <v>4.4800000000000004</v>
      </c>
      <c r="AK117" s="16">
        <v>4.5</v>
      </c>
      <c r="AL117" s="16">
        <v>1.5</v>
      </c>
      <c r="AM117" s="16">
        <v>7.6981172943115226</v>
      </c>
      <c r="AN117" s="16">
        <v>2.52</v>
      </c>
      <c r="AO117" s="16">
        <v>0.33579999999999999</v>
      </c>
      <c r="AP117" s="16">
        <v>58.2</v>
      </c>
      <c r="AQ117" s="18">
        <v>30.5</v>
      </c>
      <c r="AR117" s="18">
        <f t="shared" si="45"/>
        <v>27.700000000000003</v>
      </c>
      <c r="AS117" s="18">
        <f t="shared" si="46"/>
        <v>637.85656387665199</v>
      </c>
      <c r="AT117" s="18">
        <f t="shared" si="47"/>
        <v>716.13896035242283</v>
      </c>
      <c r="AU117" s="16">
        <v>0.48</v>
      </c>
      <c r="AV117" s="18">
        <v>372.7</v>
      </c>
      <c r="AW117" s="18">
        <v>34</v>
      </c>
      <c r="AX117" s="18">
        <v>197.3</v>
      </c>
      <c r="AY117" s="18">
        <v>30.5</v>
      </c>
      <c r="AZ117" s="16">
        <f t="shared" si="48"/>
        <v>236.38618246235606</v>
      </c>
      <c r="BA117" s="16">
        <f t="shared" si="49"/>
        <v>5443.34</v>
      </c>
      <c r="BB117" s="16">
        <f t="shared" si="50"/>
        <v>6111.3862727272726</v>
      </c>
      <c r="BC117" s="14">
        <v>8.0080000000000009</v>
      </c>
      <c r="BD117" s="14">
        <v>0.15</v>
      </c>
      <c r="BE117" s="18">
        <v>11.1</v>
      </c>
      <c r="BF117" s="18">
        <v>61.5</v>
      </c>
      <c r="BG117" s="14">
        <v>35</v>
      </c>
      <c r="BH117" s="14">
        <v>4.5</v>
      </c>
      <c r="BI117" s="18">
        <f t="shared" si="51"/>
        <v>36.221638095238092</v>
      </c>
      <c r="BJ117" s="18">
        <f t="shared" si="52"/>
        <v>37.226631522157994</v>
      </c>
      <c r="BK117" s="18">
        <f t="shared" si="53"/>
        <v>2233.5978913294798</v>
      </c>
      <c r="BL117" s="18">
        <f t="shared" si="54"/>
        <v>2508.7365406705203</v>
      </c>
      <c r="BM117" s="14">
        <f t="shared" si="55"/>
        <v>2.5099999999999998</v>
      </c>
      <c r="BN117" s="14">
        <v>2.85</v>
      </c>
      <c r="BO117" s="14">
        <v>0.157</v>
      </c>
      <c r="BP117" s="14">
        <v>3.13</v>
      </c>
      <c r="BQ117" s="14">
        <v>0.221</v>
      </c>
      <c r="BR117" s="16">
        <f t="shared" si="56"/>
        <v>18.178912070484582</v>
      </c>
      <c r="BS117" s="16">
        <f t="shared" si="57"/>
        <v>1.0014348052863435</v>
      </c>
      <c r="BT117" s="16">
        <f t="shared" si="58"/>
        <v>19.964910449339207</v>
      </c>
      <c r="BU117" s="16">
        <f t="shared" si="59"/>
        <v>1.4096630061674009</v>
      </c>
      <c r="BV117" s="16">
        <f t="shared" si="60"/>
        <v>20.40996037004405</v>
      </c>
      <c r="BW117" s="16">
        <f t="shared" si="61"/>
        <v>1.124338167753304</v>
      </c>
      <c r="BX117" s="16">
        <f t="shared" si="62"/>
        <v>22.415149459030836</v>
      </c>
      <c r="BY117" s="16">
        <f t="shared" si="63"/>
        <v>1.5826671023788546</v>
      </c>
      <c r="BZ117" s="16">
        <v>3.17</v>
      </c>
      <c r="CA117" s="16">
        <v>0.223</v>
      </c>
      <c r="CB117" s="16">
        <v>1.92</v>
      </c>
      <c r="CC117" s="16">
        <v>0.27600000000000002</v>
      </c>
      <c r="CD117" s="19">
        <v>1.02</v>
      </c>
      <c r="CE117" s="19">
        <v>0.17</v>
      </c>
      <c r="CF117" s="19">
        <v>1.34</v>
      </c>
      <c r="CG117" s="19">
        <v>0.122</v>
      </c>
      <c r="CH117" s="16">
        <f t="shared" si="64"/>
        <v>55.522068000000004</v>
      </c>
      <c r="CI117" s="16">
        <f t="shared" si="65"/>
        <v>9.2536780000000007</v>
      </c>
      <c r="CJ117" s="16">
        <f t="shared" si="66"/>
        <v>72.940756000000007</v>
      </c>
      <c r="CK117" s="16">
        <f t="shared" si="67"/>
        <v>6.6408747999999997</v>
      </c>
      <c r="CL117" s="16">
        <f t="shared" si="68"/>
        <v>62.336139981818192</v>
      </c>
      <c r="CM117" s="16">
        <f t="shared" si="69"/>
        <v>10.389356663636363</v>
      </c>
      <c r="CN117" s="16">
        <f t="shared" si="70"/>
        <v>81.892576054545472</v>
      </c>
      <c r="CO117" s="16">
        <f t="shared" si="71"/>
        <v>7.4558912527272723</v>
      </c>
      <c r="CP117" s="19">
        <v>2.23</v>
      </c>
      <c r="CQ117" s="19">
        <v>0.36499999999999999</v>
      </c>
      <c r="CR117" s="19">
        <v>0.38</v>
      </c>
      <c r="CS117" s="19">
        <v>0.13600000000000001</v>
      </c>
      <c r="CT117" s="16">
        <f t="shared" si="72"/>
        <v>49.809232976647401</v>
      </c>
      <c r="CU117" s="16">
        <f t="shared" si="73"/>
        <v>8.1526323033526022</v>
      </c>
      <c r="CV117" s="16">
        <f t="shared" si="74"/>
        <v>8.487671987052023</v>
      </c>
      <c r="CW117" s="16">
        <f t="shared" si="75"/>
        <v>3.0376931322080929</v>
      </c>
      <c r="CX117" s="16">
        <f t="shared" si="76"/>
        <v>55.922184296508675</v>
      </c>
      <c r="CY117" s="16">
        <f t="shared" si="77"/>
        <v>9.1531826314913314</v>
      </c>
      <c r="CZ117" s="16">
        <f t="shared" si="78"/>
        <v>9.5293408218265903</v>
      </c>
      <c r="DA117" s="16">
        <f t="shared" si="79"/>
        <v>3.4105009257063585</v>
      </c>
      <c r="DB117" s="16"/>
      <c r="DC117" s="16"/>
      <c r="DD117" s="16"/>
      <c r="DE117" s="16"/>
      <c r="DF117" s="16"/>
      <c r="DG117" s="16"/>
      <c r="DH117" s="16"/>
      <c r="DI117" s="16"/>
    </row>
    <row r="118" spans="1:113" x14ac:dyDescent="0.25">
      <c r="A118" s="14">
        <v>2019</v>
      </c>
      <c r="B118" s="14">
        <v>6</v>
      </c>
      <c r="C118" s="14" t="s">
        <v>23</v>
      </c>
      <c r="D118" s="14" t="str">
        <f t="shared" si="40"/>
        <v>4</v>
      </c>
      <c r="E118" s="14">
        <v>402</v>
      </c>
      <c r="F118" s="14">
        <v>232</v>
      </c>
      <c r="G118" s="14">
        <v>3</v>
      </c>
      <c r="H118" s="14" t="s">
        <v>1</v>
      </c>
      <c r="I118" s="17">
        <v>100</v>
      </c>
      <c r="J118" s="17">
        <f t="shared" si="41"/>
        <v>112</v>
      </c>
      <c r="K118" s="17">
        <v>40</v>
      </c>
      <c r="L118" s="17">
        <f t="shared" si="42"/>
        <v>45</v>
      </c>
      <c r="M118" s="17">
        <v>0</v>
      </c>
      <c r="N118" s="17">
        <f t="shared" si="43"/>
        <v>0</v>
      </c>
      <c r="O118" s="17">
        <v>10</v>
      </c>
      <c r="P118" s="14">
        <v>11.33</v>
      </c>
      <c r="Q118" s="14">
        <v>7.6</v>
      </c>
      <c r="S118" s="14">
        <v>1.8</v>
      </c>
      <c r="T118" s="14">
        <v>16.100000000000001</v>
      </c>
      <c r="U118" s="14">
        <v>1.1100000000000001</v>
      </c>
      <c r="V118" s="16">
        <v>4.9813410687958344</v>
      </c>
      <c r="W118" s="16">
        <v>5.5109739121414858</v>
      </c>
      <c r="X118" s="16">
        <v>2</v>
      </c>
      <c r="Y118" s="16">
        <v>593.33231568336487</v>
      </c>
      <c r="Z118" s="16">
        <v>5214.0330266952515</v>
      </c>
      <c r="AA118" s="16">
        <v>192.86059617996216</v>
      </c>
      <c r="AB118" s="16">
        <v>2.5954174995422363</v>
      </c>
      <c r="AC118" s="16">
        <f t="shared" si="44"/>
        <v>29.18625352025332</v>
      </c>
      <c r="AD118" s="16">
        <v>2.5837116241455078</v>
      </c>
      <c r="AE118" s="16">
        <v>3.3</v>
      </c>
      <c r="AF118" s="16">
        <v>0.43</v>
      </c>
      <c r="AG118" s="16">
        <v>17</v>
      </c>
      <c r="AH118" s="16">
        <v>2.6</v>
      </c>
      <c r="AI118" s="16">
        <v>2.8599720169067382</v>
      </c>
      <c r="AJ118" s="16">
        <v>4.4800000000000004</v>
      </c>
      <c r="AK118" s="16">
        <v>4.5</v>
      </c>
      <c r="AL118" s="16">
        <v>1.5</v>
      </c>
      <c r="AM118" s="16">
        <v>7.6981172943115226</v>
      </c>
      <c r="AN118" s="16">
        <v>2.52</v>
      </c>
      <c r="AO118" s="16">
        <v>0.47710000000000002</v>
      </c>
      <c r="AP118" s="16">
        <v>73.7</v>
      </c>
      <c r="AQ118" s="18">
        <v>30.5</v>
      </c>
      <c r="AR118" s="18">
        <f t="shared" si="45"/>
        <v>43.2</v>
      </c>
      <c r="AS118" s="18">
        <f t="shared" si="46"/>
        <v>994.77991189427314</v>
      </c>
      <c r="AT118" s="18">
        <f t="shared" si="47"/>
        <v>1116.866537444934</v>
      </c>
      <c r="AU118" s="16">
        <v>0.62</v>
      </c>
      <c r="AV118" s="18">
        <v>452.4</v>
      </c>
      <c r="AW118" s="18">
        <v>34</v>
      </c>
      <c r="AX118" s="18">
        <v>239.2</v>
      </c>
      <c r="AY118" s="18">
        <v>30.5</v>
      </c>
      <c r="AZ118" s="16">
        <f t="shared" si="48"/>
        <v>309.25908221797323</v>
      </c>
      <c r="BA118" s="16">
        <f t="shared" si="49"/>
        <v>7121.41</v>
      </c>
      <c r="BB118" s="16">
        <f t="shared" si="50"/>
        <v>7995.4012272727277</v>
      </c>
      <c r="BC118" s="14">
        <v>9.1959999999999997</v>
      </c>
      <c r="BD118" s="14">
        <v>0.15</v>
      </c>
      <c r="BE118" s="18">
        <v>10.3</v>
      </c>
      <c r="BF118" s="18">
        <v>61.5</v>
      </c>
      <c r="BG118" s="14">
        <v>35</v>
      </c>
      <c r="BH118" s="14">
        <v>4.5</v>
      </c>
      <c r="BI118" s="18">
        <f t="shared" si="51"/>
        <v>41.697752380952373</v>
      </c>
      <c r="BJ118" s="18">
        <f t="shared" si="52"/>
        <v>43.240328191577206</v>
      </c>
      <c r="BK118" s="18">
        <f t="shared" si="53"/>
        <v>2594.4196914946324</v>
      </c>
      <c r="BL118" s="18">
        <f t="shared" si="54"/>
        <v>2914.0050262196532</v>
      </c>
      <c r="BM118" s="14">
        <f t="shared" si="55"/>
        <v>2.91</v>
      </c>
      <c r="BN118" s="14">
        <v>2.93</v>
      </c>
      <c r="BO118" s="14">
        <v>0.17499999999999999</v>
      </c>
      <c r="BP118" s="14">
        <v>3.26</v>
      </c>
      <c r="BQ118" s="14">
        <v>0.22800000000000001</v>
      </c>
      <c r="BR118" s="16">
        <f t="shared" si="56"/>
        <v>29.147051418502205</v>
      </c>
      <c r="BS118" s="16">
        <f t="shared" si="57"/>
        <v>1.7408648458149778</v>
      </c>
      <c r="BT118" s="16">
        <f t="shared" si="58"/>
        <v>32.429825127753304</v>
      </c>
      <c r="BU118" s="16">
        <f t="shared" si="59"/>
        <v>2.2680981991189428</v>
      </c>
      <c r="BV118" s="16">
        <f t="shared" si="60"/>
        <v>32.724189547136568</v>
      </c>
      <c r="BW118" s="16">
        <f t="shared" si="61"/>
        <v>1.9545164405286342</v>
      </c>
      <c r="BX118" s="16">
        <f t="shared" si="62"/>
        <v>36.409849120704848</v>
      </c>
      <c r="BY118" s="16">
        <f t="shared" si="63"/>
        <v>2.5464557053744494</v>
      </c>
      <c r="BZ118" s="16">
        <v>3.24</v>
      </c>
      <c r="CA118" s="16">
        <v>0.23</v>
      </c>
      <c r="CB118" s="16">
        <v>1.9</v>
      </c>
      <c r="CC118" s="16">
        <v>0.29599999999999999</v>
      </c>
      <c r="CD118" s="19">
        <v>0.91</v>
      </c>
      <c r="CE118" s="19">
        <v>0.14199999999999999</v>
      </c>
      <c r="CF118" s="19">
        <v>1.51</v>
      </c>
      <c r="CG118" s="19">
        <v>0.125</v>
      </c>
      <c r="CH118" s="16">
        <f t="shared" si="64"/>
        <v>64.804831000000007</v>
      </c>
      <c r="CI118" s="16">
        <f t="shared" si="65"/>
        <v>10.112402199999998</v>
      </c>
      <c r="CJ118" s="16">
        <f t="shared" si="66"/>
        <v>107.53329100000001</v>
      </c>
      <c r="CK118" s="16">
        <f t="shared" si="67"/>
        <v>8.9017625000000002</v>
      </c>
      <c r="CL118" s="16">
        <f t="shared" si="68"/>
        <v>72.758151168181826</v>
      </c>
      <c r="CM118" s="16">
        <f t="shared" si="69"/>
        <v>11.353469742727272</v>
      </c>
      <c r="CN118" s="16">
        <f t="shared" si="70"/>
        <v>120.73055853181819</v>
      </c>
      <c r="CO118" s="16">
        <f t="shared" si="71"/>
        <v>9.9942515340909104</v>
      </c>
      <c r="CP118" s="19">
        <v>2.25</v>
      </c>
      <c r="CQ118" s="19">
        <v>0.34899999999999998</v>
      </c>
      <c r="CR118" s="19">
        <v>0.33</v>
      </c>
      <c r="CS118" s="19">
        <v>0.13</v>
      </c>
      <c r="CT118" s="16">
        <f t="shared" si="72"/>
        <v>58.374443058629225</v>
      </c>
      <c r="CU118" s="16">
        <f t="shared" si="73"/>
        <v>9.0545247233162662</v>
      </c>
      <c r="CV118" s="16">
        <f t="shared" si="74"/>
        <v>8.5615849819322865</v>
      </c>
      <c r="CW118" s="16">
        <f t="shared" si="75"/>
        <v>3.3727455989430219</v>
      </c>
      <c r="CX118" s="16">
        <f t="shared" si="76"/>
        <v>65.538579252188271</v>
      </c>
      <c r="CY118" s="16">
        <f t="shared" si="77"/>
        <v>10.165761848450535</v>
      </c>
      <c r="CZ118" s="16">
        <f t="shared" si="78"/>
        <v>9.6123249569876137</v>
      </c>
      <c r="DA118" s="16">
        <f t="shared" si="79"/>
        <v>3.7866734679042109</v>
      </c>
      <c r="DB118" s="16"/>
      <c r="DC118" s="16"/>
      <c r="DD118" s="16"/>
      <c r="DE118" s="16"/>
      <c r="DF118" s="16"/>
      <c r="DG118" s="16"/>
      <c r="DH118" s="16"/>
      <c r="DI118" s="16"/>
    </row>
    <row r="119" spans="1:113" x14ac:dyDescent="0.25">
      <c r="A119" s="14">
        <v>2019</v>
      </c>
      <c r="B119" s="14">
        <v>6</v>
      </c>
      <c r="C119" s="14" t="s">
        <v>23</v>
      </c>
      <c r="D119" s="14" t="str">
        <f t="shared" si="40"/>
        <v>4</v>
      </c>
      <c r="E119" s="14">
        <v>404</v>
      </c>
      <c r="F119" s="14">
        <v>234</v>
      </c>
      <c r="G119" s="14">
        <v>4</v>
      </c>
      <c r="H119" s="14" t="s">
        <v>1</v>
      </c>
      <c r="I119" s="17">
        <v>100</v>
      </c>
      <c r="J119" s="17">
        <f t="shared" si="41"/>
        <v>112</v>
      </c>
      <c r="K119" s="17">
        <v>80</v>
      </c>
      <c r="L119" s="17">
        <f t="shared" si="42"/>
        <v>90</v>
      </c>
      <c r="M119" s="17">
        <v>0</v>
      </c>
      <c r="N119" s="17">
        <f t="shared" si="43"/>
        <v>0</v>
      </c>
      <c r="O119" s="17">
        <v>10</v>
      </c>
      <c r="P119" s="14">
        <v>11.33</v>
      </c>
      <c r="Q119" s="14">
        <v>7.6</v>
      </c>
      <c r="S119" s="14">
        <v>1.8</v>
      </c>
      <c r="T119" s="14">
        <v>16.100000000000001</v>
      </c>
      <c r="U119" s="14">
        <v>1.1100000000000001</v>
      </c>
      <c r="V119" s="16">
        <v>4.9813410687958344</v>
      </c>
      <c r="W119" s="16">
        <v>5.5109739121414858</v>
      </c>
      <c r="X119" s="16">
        <v>2</v>
      </c>
      <c r="Y119" s="16">
        <v>593.33231568336487</v>
      </c>
      <c r="Z119" s="16">
        <v>5214.0330266952515</v>
      </c>
      <c r="AA119" s="16">
        <v>192.86059617996216</v>
      </c>
      <c r="AB119" s="16">
        <v>2.5954174995422363</v>
      </c>
      <c r="AC119" s="16">
        <f t="shared" si="44"/>
        <v>29.18625352025332</v>
      </c>
      <c r="AD119" s="16">
        <v>2.5837116241455078</v>
      </c>
      <c r="AE119" s="16">
        <v>3.3</v>
      </c>
      <c r="AF119" s="16">
        <v>0.43</v>
      </c>
      <c r="AG119" s="16">
        <v>17</v>
      </c>
      <c r="AH119" s="16">
        <v>2.6</v>
      </c>
      <c r="AI119" s="16">
        <v>2.8599720169067382</v>
      </c>
      <c r="AJ119" s="16">
        <v>4.4800000000000004</v>
      </c>
      <c r="AK119" s="16">
        <v>4.5</v>
      </c>
      <c r="AL119" s="16">
        <v>1.5</v>
      </c>
      <c r="AM119" s="16">
        <v>7.6981172943115226</v>
      </c>
      <c r="AN119" s="16">
        <v>2.52</v>
      </c>
      <c r="AO119" s="16">
        <v>0.45400000000000001</v>
      </c>
      <c r="AP119" s="16">
        <v>78.3</v>
      </c>
      <c r="AQ119" s="18">
        <v>30.5</v>
      </c>
      <c r="AR119" s="18">
        <f t="shared" si="45"/>
        <v>47.8</v>
      </c>
      <c r="AS119" s="18">
        <f t="shared" si="46"/>
        <v>1100.7055506607928</v>
      </c>
      <c r="AT119" s="18">
        <f t="shared" si="47"/>
        <v>1235.7921409691628</v>
      </c>
      <c r="AU119" s="16">
        <v>0.57999999999999996</v>
      </c>
      <c r="AV119" s="18">
        <v>354.7</v>
      </c>
      <c r="AW119" s="18">
        <v>34</v>
      </c>
      <c r="AX119" s="18">
        <v>203.1</v>
      </c>
      <c r="AY119" s="18">
        <v>30.5</v>
      </c>
      <c r="AZ119" s="16">
        <f t="shared" si="48"/>
        <v>312.15466167758029</v>
      </c>
      <c r="BA119" s="16">
        <f t="shared" si="49"/>
        <v>7188.08</v>
      </c>
      <c r="BB119" s="16">
        <f t="shared" si="50"/>
        <v>8070.2534545454546</v>
      </c>
      <c r="BC119" s="14">
        <v>11.088000000000001</v>
      </c>
      <c r="BD119" s="14">
        <v>0.15</v>
      </c>
      <c r="BE119" s="18">
        <v>10.8</v>
      </c>
      <c r="BF119" s="18">
        <v>62</v>
      </c>
      <c r="BG119" s="14">
        <v>35</v>
      </c>
      <c r="BH119" s="14">
        <v>4.5</v>
      </c>
      <c r="BI119" s="18">
        <f t="shared" si="51"/>
        <v>50.418971428571432</v>
      </c>
      <c r="BJ119" s="18">
        <f t="shared" si="52"/>
        <v>51.992742791081753</v>
      </c>
      <c r="BK119" s="18">
        <f t="shared" si="53"/>
        <v>3119.5645674649049</v>
      </c>
      <c r="BL119" s="18">
        <f t="shared" si="54"/>
        <v>3503.8382028208089</v>
      </c>
      <c r="BM119" s="14">
        <f t="shared" si="55"/>
        <v>3.5</v>
      </c>
      <c r="BN119" s="14">
        <v>3.35</v>
      </c>
      <c r="BO119" s="14">
        <v>0.21199999999999999</v>
      </c>
      <c r="BP119" s="14">
        <v>3.62</v>
      </c>
      <c r="BQ119" s="14">
        <v>0.26</v>
      </c>
      <c r="BR119" s="16">
        <f t="shared" si="56"/>
        <v>36.873635947136563</v>
      </c>
      <c r="BS119" s="16">
        <f t="shared" si="57"/>
        <v>2.3334957674008807</v>
      </c>
      <c r="BT119" s="16">
        <f t="shared" si="58"/>
        <v>39.845540933920702</v>
      </c>
      <c r="BU119" s="16">
        <f t="shared" si="59"/>
        <v>2.8618344317180613</v>
      </c>
      <c r="BV119" s="16">
        <f t="shared" si="60"/>
        <v>41.39903672246696</v>
      </c>
      <c r="BW119" s="16">
        <f t="shared" si="61"/>
        <v>2.6198793388546249</v>
      </c>
      <c r="BX119" s="16">
        <f t="shared" si="62"/>
        <v>44.735675503083698</v>
      </c>
      <c r="BY119" s="16">
        <f t="shared" si="63"/>
        <v>3.2130595665198234</v>
      </c>
      <c r="BZ119" s="16">
        <v>3.15</v>
      </c>
      <c r="CA119" s="16">
        <v>0.23599999999999999</v>
      </c>
      <c r="CB119" s="16">
        <v>1.73</v>
      </c>
      <c r="CC119" s="16">
        <v>0.3</v>
      </c>
      <c r="CD119" s="19">
        <v>0.84</v>
      </c>
      <c r="CE119" s="19">
        <v>0.13900000000000001</v>
      </c>
      <c r="CF119" s="19">
        <v>1.4</v>
      </c>
      <c r="CG119" s="19">
        <v>0.114</v>
      </c>
      <c r="CH119" s="16">
        <f t="shared" si="64"/>
        <v>60.379871999999999</v>
      </c>
      <c r="CI119" s="16">
        <f t="shared" si="65"/>
        <v>9.991431200000001</v>
      </c>
      <c r="CJ119" s="16">
        <f t="shared" si="66"/>
        <v>100.63311999999999</v>
      </c>
      <c r="CK119" s="16">
        <f t="shared" si="67"/>
        <v>8.1944111999999993</v>
      </c>
      <c r="CL119" s="16">
        <f t="shared" si="68"/>
        <v>67.790129018181815</v>
      </c>
      <c r="CM119" s="16">
        <f t="shared" si="69"/>
        <v>11.217652301818184</v>
      </c>
      <c r="CN119" s="16">
        <f t="shared" si="70"/>
        <v>112.98354836363636</v>
      </c>
      <c r="CO119" s="16">
        <f t="shared" si="71"/>
        <v>9.2000889381818176</v>
      </c>
      <c r="CP119" s="19">
        <v>2.2000000000000002</v>
      </c>
      <c r="CQ119" s="19">
        <v>0.36</v>
      </c>
      <c r="CR119" s="19">
        <v>0.33</v>
      </c>
      <c r="CS119" s="19">
        <v>0.13600000000000001</v>
      </c>
      <c r="CT119" s="16">
        <f t="shared" si="72"/>
        <v>68.630420484227912</v>
      </c>
      <c r="CU119" s="16">
        <f t="shared" si="73"/>
        <v>11.230432442873658</v>
      </c>
      <c r="CV119" s="16">
        <f t="shared" si="74"/>
        <v>10.294563072634187</v>
      </c>
      <c r="CW119" s="16">
        <f t="shared" si="75"/>
        <v>4.2426078117522712</v>
      </c>
      <c r="CX119" s="16">
        <f t="shared" si="76"/>
        <v>77.053244816383156</v>
      </c>
      <c r="CY119" s="16">
        <f t="shared" si="77"/>
        <v>12.608712788135426</v>
      </c>
      <c r="CZ119" s="16">
        <f t="shared" si="78"/>
        <v>11.557986722457473</v>
      </c>
      <c r="DA119" s="16">
        <f t="shared" si="79"/>
        <v>4.7632914977400498</v>
      </c>
      <c r="DB119" s="16"/>
      <c r="DC119" s="16"/>
      <c r="DD119" s="16"/>
      <c r="DE119" s="16"/>
      <c r="DF119" s="16"/>
      <c r="DG119" s="16"/>
      <c r="DH119" s="16"/>
      <c r="DI119" s="16"/>
    </row>
    <row r="120" spans="1:113" x14ac:dyDescent="0.25">
      <c r="A120" s="14">
        <v>2019</v>
      </c>
      <c r="B120" s="14">
        <v>6</v>
      </c>
      <c r="C120" s="14" t="s">
        <v>23</v>
      </c>
      <c r="D120" s="14" t="str">
        <f t="shared" si="40"/>
        <v>4</v>
      </c>
      <c r="E120" s="14">
        <v>409</v>
      </c>
      <c r="F120" s="14">
        <v>239</v>
      </c>
      <c r="G120" s="14">
        <v>1</v>
      </c>
      <c r="H120" s="14" t="s">
        <v>2</v>
      </c>
      <c r="I120" s="17">
        <v>0</v>
      </c>
      <c r="J120" s="17">
        <f t="shared" si="41"/>
        <v>0</v>
      </c>
      <c r="K120" s="17">
        <v>0</v>
      </c>
      <c r="L120" s="17">
        <f t="shared" si="42"/>
        <v>0</v>
      </c>
      <c r="M120" s="17">
        <v>0</v>
      </c>
      <c r="N120" s="17">
        <f t="shared" si="43"/>
        <v>0</v>
      </c>
      <c r="O120" s="17">
        <v>10</v>
      </c>
      <c r="P120" s="14">
        <v>11.33</v>
      </c>
      <c r="Q120" s="14">
        <v>7.6</v>
      </c>
      <c r="S120" s="14">
        <v>1.8</v>
      </c>
      <c r="T120" s="14">
        <v>16.100000000000001</v>
      </c>
      <c r="U120" s="14">
        <v>1.1100000000000001</v>
      </c>
      <c r="V120" s="16">
        <v>4.9813410687958344</v>
      </c>
      <c r="W120" s="16">
        <v>5.5109739121414858</v>
      </c>
      <c r="X120" s="16">
        <v>2</v>
      </c>
      <c r="Y120" s="16">
        <v>593.33231568336487</v>
      </c>
      <c r="Z120" s="16">
        <v>5214.0330266952515</v>
      </c>
      <c r="AA120" s="16">
        <v>192.86059617996216</v>
      </c>
      <c r="AB120" s="16">
        <v>2.5954174995422363</v>
      </c>
      <c r="AC120" s="16">
        <f t="shared" si="44"/>
        <v>29.18625352025332</v>
      </c>
      <c r="AD120" s="16">
        <v>2.5837116241455078</v>
      </c>
      <c r="AE120" s="16">
        <v>3.3</v>
      </c>
      <c r="AF120" s="16">
        <v>0.43</v>
      </c>
      <c r="AG120" s="16">
        <v>17</v>
      </c>
      <c r="AH120" s="16">
        <v>2.6</v>
      </c>
      <c r="AI120" s="16">
        <v>2.8599720169067382</v>
      </c>
      <c r="AJ120" s="16">
        <v>4.4800000000000004</v>
      </c>
      <c r="AK120" s="16">
        <v>4.5</v>
      </c>
      <c r="AL120" s="16">
        <v>1.5</v>
      </c>
      <c r="AM120" s="16">
        <v>7.6981172943115226</v>
      </c>
      <c r="AN120" s="16">
        <v>2.52</v>
      </c>
      <c r="AO120" s="16">
        <v>0.34860000000000002</v>
      </c>
      <c r="AP120" s="16">
        <v>60.7</v>
      </c>
      <c r="AQ120" s="18">
        <v>30.5</v>
      </c>
      <c r="AR120" s="18">
        <f t="shared" si="45"/>
        <v>30.200000000000003</v>
      </c>
      <c r="AS120" s="18">
        <f t="shared" si="46"/>
        <v>695.42484581497797</v>
      </c>
      <c r="AT120" s="18">
        <f t="shared" si="47"/>
        <v>780.77244052863432</v>
      </c>
      <c r="AU120" s="16">
        <v>0.5</v>
      </c>
      <c r="AV120" s="18">
        <v>359.7</v>
      </c>
      <c r="AW120" s="18">
        <v>34</v>
      </c>
      <c r="AX120" s="18">
        <v>189.7</v>
      </c>
      <c r="AY120" s="18">
        <v>30.5</v>
      </c>
      <c r="AZ120" s="16">
        <f t="shared" si="48"/>
        <v>244.39668406509057</v>
      </c>
      <c r="BA120" s="16">
        <f t="shared" si="49"/>
        <v>5627.8</v>
      </c>
      <c r="BB120" s="16">
        <f t="shared" si="50"/>
        <v>6318.4845454545457</v>
      </c>
      <c r="BC120" s="14">
        <v>9.5040000000000013</v>
      </c>
      <c r="BD120" s="14">
        <v>0.15</v>
      </c>
      <c r="BE120" s="18">
        <v>10.8</v>
      </c>
      <c r="BF120" s="18">
        <v>61.3</v>
      </c>
      <c r="BG120" s="14">
        <v>35</v>
      </c>
      <c r="BH120" s="14">
        <v>4.5</v>
      </c>
      <c r="BI120" s="18">
        <f t="shared" si="51"/>
        <v>43.117485714285721</v>
      </c>
      <c r="BJ120" s="18">
        <f t="shared" si="52"/>
        <v>44.463349430222962</v>
      </c>
      <c r="BK120" s="18">
        <f t="shared" si="53"/>
        <v>2667.8009658133778</v>
      </c>
      <c r="BL120" s="18">
        <f t="shared" si="54"/>
        <v>2996.4255393294802</v>
      </c>
      <c r="BM120" s="14">
        <f t="shared" si="55"/>
        <v>3</v>
      </c>
      <c r="BN120" s="14">
        <v>2.96</v>
      </c>
      <c r="BO120" s="14">
        <v>0.16</v>
      </c>
      <c r="BP120" s="14">
        <v>3.03</v>
      </c>
      <c r="BQ120" s="14">
        <v>0.215</v>
      </c>
      <c r="BR120" s="16">
        <f t="shared" si="56"/>
        <v>20.584575436123348</v>
      </c>
      <c r="BS120" s="16">
        <f t="shared" si="57"/>
        <v>1.1126797533039647</v>
      </c>
      <c r="BT120" s="16">
        <f t="shared" si="58"/>
        <v>21.07137282819383</v>
      </c>
      <c r="BU120" s="16">
        <f t="shared" si="59"/>
        <v>1.4951634185022027</v>
      </c>
      <c r="BV120" s="16">
        <f t="shared" si="60"/>
        <v>23.110864239647576</v>
      </c>
      <c r="BW120" s="16">
        <f t="shared" si="61"/>
        <v>1.249235904845815</v>
      </c>
      <c r="BX120" s="16">
        <f t="shared" si="62"/>
        <v>23.657404948017618</v>
      </c>
      <c r="BY120" s="16">
        <f t="shared" si="63"/>
        <v>1.6786607471365638</v>
      </c>
      <c r="BZ120" s="16">
        <v>3.25</v>
      </c>
      <c r="CA120" s="16">
        <v>0.23</v>
      </c>
      <c r="CB120" s="16">
        <v>1.94</v>
      </c>
      <c r="CC120" s="16">
        <v>0.28999999999999998</v>
      </c>
      <c r="CD120" s="19">
        <v>0.92</v>
      </c>
      <c r="CE120" s="19">
        <v>0.16300000000000001</v>
      </c>
      <c r="CF120" s="19">
        <v>1.48</v>
      </c>
      <c r="CG120" s="19">
        <v>0.126</v>
      </c>
      <c r="CH120" s="16">
        <f t="shared" si="64"/>
        <v>51.775759999999998</v>
      </c>
      <c r="CI120" s="16">
        <f t="shared" si="65"/>
        <v>9.1733140000000013</v>
      </c>
      <c r="CJ120" s="16">
        <f t="shared" si="66"/>
        <v>83.291440000000009</v>
      </c>
      <c r="CK120" s="16">
        <f t="shared" si="67"/>
        <v>7.0910280000000006</v>
      </c>
      <c r="CL120" s="16">
        <f t="shared" si="68"/>
        <v>58.130057818181811</v>
      </c>
      <c r="CM120" s="16">
        <f t="shared" si="69"/>
        <v>10.299129809090909</v>
      </c>
      <c r="CN120" s="16">
        <f t="shared" si="70"/>
        <v>93.513571272727276</v>
      </c>
      <c r="CO120" s="16">
        <f t="shared" si="71"/>
        <v>7.9612905272727277</v>
      </c>
      <c r="CP120" s="19">
        <v>2.34</v>
      </c>
      <c r="CQ120" s="19">
        <v>0.38400000000000001</v>
      </c>
      <c r="CR120" s="19">
        <v>0.34</v>
      </c>
      <c r="CS120" s="19">
        <v>0.128</v>
      </c>
      <c r="CT120" s="16">
        <f t="shared" si="72"/>
        <v>62.426542600033031</v>
      </c>
      <c r="CU120" s="16">
        <f t="shared" si="73"/>
        <v>10.24435570872337</v>
      </c>
      <c r="CV120" s="16">
        <f t="shared" si="74"/>
        <v>9.0705232837654854</v>
      </c>
      <c r="CW120" s="16">
        <f t="shared" si="75"/>
        <v>3.4147852362411237</v>
      </c>
      <c r="CX120" s="16">
        <f t="shared" si="76"/>
        <v>70.087981919127998</v>
      </c>
      <c r="CY120" s="16">
        <f t="shared" si="77"/>
        <v>11.501617545703056</v>
      </c>
      <c r="CZ120" s="16">
        <f t="shared" si="78"/>
        <v>10.183723868591249</v>
      </c>
      <c r="DA120" s="16">
        <f t="shared" si="79"/>
        <v>3.8338725152343525</v>
      </c>
      <c r="DB120" s="16"/>
      <c r="DC120" s="16"/>
      <c r="DD120" s="16"/>
      <c r="DE120" s="16"/>
      <c r="DF120" s="16"/>
      <c r="DG120" s="16"/>
      <c r="DH120" s="16"/>
      <c r="DI120" s="16"/>
    </row>
    <row r="121" spans="1:113" x14ac:dyDescent="0.25">
      <c r="A121" s="14">
        <v>2019</v>
      </c>
      <c r="B121" s="14">
        <v>6</v>
      </c>
      <c r="C121" s="14" t="s">
        <v>23</v>
      </c>
      <c r="D121" s="14" t="str">
        <f t="shared" si="40"/>
        <v>4</v>
      </c>
      <c r="E121" s="14">
        <v>410</v>
      </c>
      <c r="F121" s="14">
        <v>240</v>
      </c>
      <c r="G121" s="14">
        <v>5</v>
      </c>
      <c r="H121" s="14" t="s">
        <v>1</v>
      </c>
      <c r="I121" s="17">
        <v>100</v>
      </c>
      <c r="J121" s="17">
        <f t="shared" si="41"/>
        <v>112</v>
      </c>
      <c r="K121" s="17">
        <v>120</v>
      </c>
      <c r="L121" s="17">
        <f t="shared" si="42"/>
        <v>135</v>
      </c>
      <c r="M121" s="17">
        <v>0</v>
      </c>
      <c r="N121" s="17">
        <f t="shared" si="43"/>
        <v>0</v>
      </c>
      <c r="O121" s="17">
        <v>10</v>
      </c>
      <c r="P121" s="14">
        <v>11.33</v>
      </c>
      <c r="Q121" s="14">
        <v>7.6</v>
      </c>
      <c r="S121" s="14">
        <v>1.8</v>
      </c>
      <c r="T121" s="14">
        <v>16.100000000000001</v>
      </c>
      <c r="U121" s="14">
        <v>1.1100000000000001</v>
      </c>
      <c r="V121" s="16">
        <v>4.9813410687958344</v>
      </c>
      <c r="W121" s="16">
        <v>5.5109739121414858</v>
      </c>
      <c r="X121" s="16">
        <v>2</v>
      </c>
      <c r="Y121" s="16">
        <v>593.33231568336487</v>
      </c>
      <c r="Z121" s="16">
        <v>5214.0330266952515</v>
      </c>
      <c r="AA121" s="16">
        <v>192.86059617996216</v>
      </c>
      <c r="AB121" s="16">
        <v>2.5954174995422363</v>
      </c>
      <c r="AC121" s="16">
        <f t="shared" si="44"/>
        <v>29.18625352025332</v>
      </c>
      <c r="AD121" s="16">
        <v>2.5837116241455078</v>
      </c>
      <c r="AE121" s="16">
        <v>3.3</v>
      </c>
      <c r="AF121" s="16">
        <v>0.43</v>
      </c>
      <c r="AG121" s="16">
        <v>17</v>
      </c>
      <c r="AH121" s="16">
        <v>2.6</v>
      </c>
      <c r="AI121" s="16">
        <v>2.8599720169067382</v>
      </c>
      <c r="AJ121" s="16">
        <v>4.4800000000000004</v>
      </c>
      <c r="AK121" s="16">
        <v>4.5</v>
      </c>
      <c r="AL121" s="16">
        <v>1.5</v>
      </c>
      <c r="AM121" s="16">
        <v>7.6981172943115226</v>
      </c>
      <c r="AN121" s="16">
        <v>2.52</v>
      </c>
      <c r="AO121" s="16">
        <v>0.53100000000000003</v>
      </c>
      <c r="AP121" s="16">
        <v>96.3</v>
      </c>
      <c r="AQ121" s="18">
        <v>30.5</v>
      </c>
      <c r="AR121" s="18">
        <f t="shared" si="45"/>
        <v>65.8</v>
      </c>
      <c r="AS121" s="18">
        <f t="shared" si="46"/>
        <v>1515.1971806167398</v>
      </c>
      <c r="AT121" s="18">
        <f t="shared" si="47"/>
        <v>1701.1531982378854</v>
      </c>
      <c r="AU121" s="16">
        <v>0.82</v>
      </c>
      <c r="AV121" s="18">
        <v>491.6</v>
      </c>
      <c r="AW121" s="18">
        <v>34</v>
      </c>
      <c r="AX121" s="18">
        <v>246.5</v>
      </c>
      <c r="AY121" s="18">
        <v>30.5</v>
      </c>
      <c r="AZ121" s="16">
        <f t="shared" si="48"/>
        <v>387.06293706293707</v>
      </c>
      <c r="BA121" s="16">
        <f t="shared" si="49"/>
        <v>8913.02</v>
      </c>
      <c r="BB121" s="16">
        <f t="shared" si="50"/>
        <v>10006.890636363636</v>
      </c>
      <c r="BC121" s="14">
        <v>14.652000000000001</v>
      </c>
      <c r="BD121" s="14">
        <v>0.15</v>
      </c>
      <c r="BE121" s="18">
        <v>10.8</v>
      </c>
      <c r="BF121" s="18">
        <v>61.8</v>
      </c>
      <c r="BG121" s="14">
        <v>35</v>
      </c>
      <c r="BH121" s="14">
        <v>4.5</v>
      </c>
      <c r="BI121" s="18">
        <f t="shared" si="51"/>
        <v>66.84731428571429</v>
      </c>
      <c r="BJ121" s="18">
        <f t="shared" si="52"/>
        <v>68.933877853014039</v>
      </c>
      <c r="BK121" s="18">
        <f t="shared" si="53"/>
        <v>4136.032671180842</v>
      </c>
      <c r="BL121" s="18">
        <f t="shared" si="54"/>
        <v>4645.5166956763005</v>
      </c>
      <c r="BM121" s="14">
        <f t="shared" si="55"/>
        <v>4.6399999999999997</v>
      </c>
      <c r="BN121" s="14">
        <v>3.37</v>
      </c>
      <c r="BO121" s="14">
        <v>0.246</v>
      </c>
      <c r="BP121" s="14">
        <v>3.79</v>
      </c>
      <c r="BQ121" s="14">
        <v>0.26900000000000002</v>
      </c>
      <c r="BR121" s="16">
        <f t="shared" si="56"/>
        <v>51.062144986784133</v>
      </c>
      <c r="BS121" s="16">
        <f t="shared" si="57"/>
        <v>3.72738506431718</v>
      </c>
      <c r="BT121" s="16">
        <f t="shared" si="58"/>
        <v>57.425973145374442</v>
      </c>
      <c r="BU121" s="16">
        <f t="shared" si="59"/>
        <v>4.0758804158590305</v>
      </c>
      <c r="BV121" s="16">
        <f t="shared" si="60"/>
        <v>57.328862780616731</v>
      </c>
      <c r="BW121" s="16">
        <f t="shared" si="61"/>
        <v>4.1848368676651972</v>
      </c>
      <c r="BX121" s="16">
        <f t="shared" si="62"/>
        <v>64.473706213215848</v>
      </c>
      <c r="BY121" s="16">
        <f t="shared" si="63"/>
        <v>4.5761021032599114</v>
      </c>
      <c r="BZ121" s="16">
        <v>3.43</v>
      </c>
      <c r="CA121" s="16">
        <v>0.249</v>
      </c>
      <c r="CB121" s="16">
        <v>1.8</v>
      </c>
      <c r="CC121" s="16">
        <v>0.30599999999999999</v>
      </c>
      <c r="CD121" s="19">
        <v>1.03</v>
      </c>
      <c r="CE121" s="19">
        <v>0.16400000000000001</v>
      </c>
      <c r="CF121" s="19">
        <v>1.39</v>
      </c>
      <c r="CG121" s="19">
        <v>0.122</v>
      </c>
      <c r="CH121" s="16">
        <f t="shared" si="64"/>
        <v>91.804106000000004</v>
      </c>
      <c r="CI121" s="16">
        <f t="shared" si="65"/>
        <v>14.617352800000001</v>
      </c>
      <c r="CJ121" s="16">
        <f t="shared" si="66"/>
        <v>123.890978</v>
      </c>
      <c r="CK121" s="16">
        <f t="shared" si="67"/>
        <v>10.8738844</v>
      </c>
      <c r="CL121" s="16">
        <f t="shared" si="68"/>
        <v>103.07097355454545</v>
      </c>
      <c r="CM121" s="16">
        <f t="shared" si="69"/>
        <v>16.411300643636363</v>
      </c>
      <c r="CN121" s="16">
        <f t="shared" si="70"/>
        <v>139.09577984545456</v>
      </c>
      <c r="CO121" s="16">
        <f t="shared" si="71"/>
        <v>12.208406576363636</v>
      </c>
      <c r="CP121" s="19">
        <v>2.2599999999999998</v>
      </c>
      <c r="CQ121" s="19">
        <v>0.42099999999999999</v>
      </c>
      <c r="CR121" s="19">
        <v>0.35</v>
      </c>
      <c r="CS121" s="19">
        <v>0.129</v>
      </c>
      <c r="CT121" s="16">
        <f t="shared" si="72"/>
        <v>93.474338368687029</v>
      </c>
      <c r="CU121" s="16">
        <f t="shared" si="73"/>
        <v>17.412697545671346</v>
      </c>
      <c r="CV121" s="16">
        <f t="shared" si="74"/>
        <v>14.476114349132946</v>
      </c>
      <c r="CW121" s="16">
        <f t="shared" si="75"/>
        <v>5.3354821458232866</v>
      </c>
      <c r="CX121" s="16">
        <f t="shared" si="76"/>
        <v>104.94618898666225</v>
      </c>
      <c r="CY121" s="16">
        <f t="shared" si="77"/>
        <v>19.549710426276466</v>
      </c>
      <c r="CZ121" s="16">
        <f t="shared" si="78"/>
        <v>16.252728382890169</v>
      </c>
      <c r="DA121" s="16">
        <f t="shared" si="79"/>
        <v>5.9902913182652355</v>
      </c>
      <c r="DB121" s="16"/>
      <c r="DC121" s="16"/>
      <c r="DD121" s="16"/>
      <c r="DE121" s="16"/>
      <c r="DF121" s="16"/>
      <c r="DG121" s="16"/>
      <c r="DH121" s="16"/>
      <c r="DI121" s="16"/>
    </row>
    <row r="122" spans="1:113" x14ac:dyDescent="0.25">
      <c r="A122" s="14">
        <v>2019</v>
      </c>
      <c r="B122" s="14">
        <v>7</v>
      </c>
      <c r="C122" s="14" t="s">
        <v>24</v>
      </c>
      <c r="D122" s="14" t="str">
        <f t="shared" si="40"/>
        <v>1</v>
      </c>
      <c r="E122" s="14">
        <v>102</v>
      </c>
      <c r="F122" s="14">
        <v>242</v>
      </c>
      <c r="G122" s="14">
        <v>4</v>
      </c>
      <c r="H122" s="14" t="s">
        <v>1</v>
      </c>
      <c r="I122" s="17">
        <v>100</v>
      </c>
      <c r="J122" s="17">
        <f t="shared" si="41"/>
        <v>112</v>
      </c>
      <c r="K122" s="17">
        <v>80</v>
      </c>
      <c r="L122" s="17">
        <f t="shared" si="42"/>
        <v>90</v>
      </c>
      <c r="M122" s="17">
        <v>0</v>
      </c>
      <c r="N122" s="17">
        <f t="shared" si="43"/>
        <v>0</v>
      </c>
      <c r="O122" s="17">
        <v>10</v>
      </c>
      <c r="P122" s="14">
        <v>4.3</v>
      </c>
      <c r="Q122" s="14">
        <v>6.7</v>
      </c>
      <c r="S122" s="14">
        <v>2.6</v>
      </c>
      <c r="T122" s="14">
        <v>22.200000000000003</v>
      </c>
      <c r="U122" s="14">
        <v>19.7</v>
      </c>
      <c r="V122" s="16">
        <v>12.098904781051948</v>
      </c>
      <c r="W122" s="16">
        <v>16.660696333177743</v>
      </c>
      <c r="X122" s="16">
        <v>15.2</v>
      </c>
      <c r="Y122" s="16">
        <v>529.08472657203674</v>
      </c>
      <c r="Z122" s="16">
        <v>2396.6003179550171</v>
      </c>
      <c r="AA122" s="16">
        <v>291.26734972000122</v>
      </c>
      <c r="AB122" s="16">
        <v>2.2358119487762451</v>
      </c>
      <c r="AC122" s="16">
        <f t="shared" si="44"/>
        <v>15.743142517375365</v>
      </c>
      <c r="AD122" s="16">
        <v>2.3070955276489258</v>
      </c>
      <c r="AE122" s="16">
        <v>4.66</v>
      </c>
      <c r="AF122" s="16">
        <v>0.45</v>
      </c>
      <c r="AG122" s="16">
        <v>8.1999999999999993</v>
      </c>
      <c r="AH122" s="16">
        <v>3.9</v>
      </c>
      <c r="AI122" s="16">
        <v>9.0560045623779288</v>
      </c>
      <c r="AJ122" s="16">
        <v>4.42</v>
      </c>
      <c r="AK122" s="16">
        <v>2.4</v>
      </c>
      <c r="AL122" s="16">
        <v>4.2</v>
      </c>
      <c r="AM122" s="16">
        <v>8.9450197601318351</v>
      </c>
      <c r="AN122" s="16">
        <v>2.2999999999999998</v>
      </c>
      <c r="AO122" s="16">
        <v>0.66090000000000004</v>
      </c>
      <c r="AP122" s="16">
        <v>86.4</v>
      </c>
      <c r="AQ122" s="18">
        <v>30.5</v>
      </c>
      <c r="AR122" s="18">
        <f t="shared" si="45"/>
        <v>55.900000000000006</v>
      </c>
      <c r="AS122" s="18">
        <f t="shared" si="46"/>
        <v>1287.2267841409694</v>
      </c>
      <c r="AT122" s="18">
        <f t="shared" si="47"/>
        <v>1445.2046167400883</v>
      </c>
      <c r="AU122" s="16">
        <v>0.96</v>
      </c>
      <c r="AV122" s="18">
        <v>414.8</v>
      </c>
      <c r="AW122" s="18">
        <v>34</v>
      </c>
      <c r="AX122" s="18">
        <v>239.8</v>
      </c>
      <c r="AY122" s="18">
        <v>30.5</v>
      </c>
      <c r="AZ122" s="16">
        <f t="shared" si="48"/>
        <v>527.64705882352951</v>
      </c>
      <c r="BA122" s="16">
        <f t="shared" si="49"/>
        <v>12150.29</v>
      </c>
      <c r="BB122" s="16">
        <f t="shared" si="50"/>
        <v>13641.461954545455</v>
      </c>
      <c r="BC122" s="14">
        <v>15.928000000000003</v>
      </c>
      <c r="BD122" s="14">
        <v>0.15</v>
      </c>
      <c r="BE122" s="18">
        <v>10.199999999999999</v>
      </c>
      <c r="BF122" s="18">
        <v>61.9</v>
      </c>
      <c r="BG122" s="14">
        <v>35</v>
      </c>
      <c r="BH122" s="14">
        <v>4.5</v>
      </c>
      <c r="BI122" s="18">
        <f t="shared" si="51"/>
        <v>72.729066666666682</v>
      </c>
      <c r="BJ122" s="18">
        <f t="shared" si="52"/>
        <v>75.503701579961472</v>
      </c>
      <c r="BK122" s="18">
        <f t="shared" si="53"/>
        <v>4530.2220947976884</v>
      </c>
      <c r="BL122" s="18">
        <f t="shared" si="54"/>
        <v>5088.2630892023126</v>
      </c>
      <c r="BM122" s="14">
        <f t="shared" si="55"/>
        <v>5.09</v>
      </c>
      <c r="BN122" s="14">
        <v>3.86</v>
      </c>
      <c r="BO122" s="14">
        <v>0.316</v>
      </c>
      <c r="BP122" s="14">
        <v>3.77</v>
      </c>
      <c r="BQ122" s="14">
        <v>0.26800000000000002</v>
      </c>
      <c r="BR122" s="16">
        <f t="shared" si="56"/>
        <v>49.68695386784141</v>
      </c>
      <c r="BS122" s="16">
        <f t="shared" si="57"/>
        <v>4.0676366378854629</v>
      </c>
      <c r="BT122" s="16">
        <f t="shared" si="58"/>
        <v>48.528449762114541</v>
      </c>
      <c r="BU122" s="16">
        <f t="shared" si="59"/>
        <v>3.4497677814977981</v>
      </c>
      <c r="BV122" s="16">
        <f t="shared" si="60"/>
        <v>55.784898206167398</v>
      </c>
      <c r="BW122" s="16">
        <f t="shared" si="61"/>
        <v>4.5668465888986791</v>
      </c>
      <c r="BX122" s="16">
        <f t="shared" si="62"/>
        <v>54.484214051101326</v>
      </c>
      <c r="BY122" s="16">
        <f t="shared" si="63"/>
        <v>3.8731483728634371</v>
      </c>
      <c r="BZ122" s="16">
        <v>2.92</v>
      </c>
      <c r="CA122" s="16">
        <v>0.29299999999999998</v>
      </c>
      <c r="CB122" s="16">
        <v>1.83</v>
      </c>
      <c r="CC122" s="16">
        <v>0.23599999999999999</v>
      </c>
      <c r="CD122" s="19">
        <v>0.44</v>
      </c>
      <c r="CE122" s="19">
        <v>0.11600000000000001</v>
      </c>
      <c r="CF122" s="19">
        <v>1.05</v>
      </c>
      <c r="CG122" s="19">
        <v>5.0999999999999997E-2</v>
      </c>
      <c r="CH122" s="16">
        <f t="shared" si="64"/>
        <v>53.461276000000005</v>
      </c>
      <c r="CI122" s="16">
        <f t="shared" si="65"/>
        <v>14.094336400000001</v>
      </c>
      <c r="CJ122" s="16">
        <f t="shared" si="66"/>
        <v>127.57804500000002</v>
      </c>
      <c r="CK122" s="16">
        <f t="shared" si="67"/>
        <v>6.1966478999999994</v>
      </c>
      <c r="CL122" s="16">
        <f t="shared" si="68"/>
        <v>60.022432600000002</v>
      </c>
      <c r="CM122" s="16">
        <f t="shared" si="69"/>
        <v>15.824095867272728</v>
      </c>
      <c r="CN122" s="16">
        <f t="shared" si="70"/>
        <v>143.23535052272729</v>
      </c>
      <c r="CO122" s="16">
        <f t="shared" si="71"/>
        <v>6.9571455968181812</v>
      </c>
      <c r="CP122" s="19">
        <v>1.64</v>
      </c>
      <c r="CQ122" s="19">
        <v>0.378</v>
      </c>
      <c r="CR122" s="19">
        <v>0.31</v>
      </c>
      <c r="CS122" s="19">
        <v>0.10299999999999999</v>
      </c>
      <c r="CT122" s="16">
        <f t="shared" si="72"/>
        <v>74.295642354682087</v>
      </c>
      <c r="CU122" s="16">
        <f t="shared" si="73"/>
        <v>17.124239518335262</v>
      </c>
      <c r="CV122" s="16">
        <f t="shared" si="74"/>
        <v>14.043688493872834</v>
      </c>
      <c r="CW122" s="16">
        <f t="shared" si="75"/>
        <v>4.6661287576416184</v>
      </c>
      <c r="CX122" s="16">
        <f t="shared" si="76"/>
        <v>83.413743916393059</v>
      </c>
      <c r="CY122" s="16">
        <f t="shared" si="77"/>
        <v>19.225850731949134</v>
      </c>
      <c r="CZ122" s="16">
        <f t="shared" si="78"/>
        <v>15.767232081757227</v>
      </c>
      <c r="DA122" s="16">
        <f t="shared" si="79"/>
        <v>5.2387900142612711</v>
      </c>
      <c r="DB122" s="16"/>
      <c r="DC122" s="16"/>
      <c r="DD122" s="16"/>
      <c r="DE122" s="16"/>
      <c r="DF122" s="16"/>
      <c r="DG122" s="16"/>
      <c r="DH122" s="16"/>
      <c r="DI122" s="16"/>
    </row>
    <row r="123" spans="1:113" x14ac:dyDescent="0.25">
      <c r="A123" s="14">
        <v>2019</v>
      </c>
      <c r="B123" s="14">
        <v>7</v>
      </c>
      <c r="C123" s="14" t="s">
        <v>24</v>
      </c>
      <c r="D123" s="14" t="str">
        <f t="shared" si="40"/>
        <v>1</v>
      </c>
      <c r="E123" s="14">
        <v>103</v>
      </c>
      <c r="F123" s="14">
        <v>243</v>
      </c>
      <c r="G123" s="14">
        <v>5</v>
      </c>
      <c r="H123" s="14" t="s">
        <v>1</v>
      </c>
      <c r="I123" s="17">
        <v>100</v>
      </c>
      <c r="J123" s="17">
        <f t="shared" si="41"/>
        <v>112</v>
      </c>
      <c r="K123" s="17">
        <v>120</v>
      </c>
      <c r="L123" s="17">
        <f t="shared" si="42"/>
        <v>135</v>
      </c>
      <c r="M123" s="17">
        <v>0</v>
      </c>
      <c r="N123" s="17">
        <f t="shared" si="43"/>
        <v>0</v>
      </c>
      <c r="O123" s="17">
        <v>10</v>
      </c>
      <c r="P123" s="14">
        <v>4.3</v>
      </c>
      <c r="Q123" s="14">
        <v>6.7</v>
      </c>
      <c r="S123" s="14">
        <v>2.6</v>
      </c>
      <c r="T123" s="14">
        <v>22.200000000000003</v>
      </c>
      <c r="U123" s="14">
        <v>19.7</v>
      </c>
      <c r="V123" s="16">
        <v>12.098904781051948</v>
      </c>
      <c r="W123" s="16">
        <v>16.660696333177743</v>
      </c>
      <c r="X123" s="16">
        <v>15.2</v>
      </c>
      <c r="Y123" s="16">
        <v>529.08472657203674</v>
      </c>
      <c r="Z123" s="16">
        <v>2396.6003179550171</v>
      </c>
      <c r="AA123" s="16">
        <v>291.26734972000122</v>
      </c>
      <c r="AB123" s="16">
        <v>2.2358119487762451</v>
      </c>
      <c r="AC123" s="16">
        <f t="shared" si="44"/>
        <v>15.743142517375365</v>
      </c>
      <c r="AD123" s="16">
        <v>2.3070955276489258</v>
      </c>
      <c r="AE123" s="16">
        <v>4.66</v>
      </c>
      <c r="AF123" s="16">
        <v>0.45</v>
      </c>
      <c r="AG123" s="16">
        <v>8.1999999999999993</v>
      </c>
      <c r="AH123" s="16">
        <v>3.9</v>
      </c>
      <c r="AI123" s="16">
        <v>9.0560045623779288</v>
      </c>
      <c r="AJ123" s="16">
        <v>4.42</v>
      </c>
      <c r="AK123" s="16">
        <v>2.4</v>
      </c>
      <c r="AL123" s="16">
        <v>4.2</v>
      </c>
      <c r="AM123" s="16">
        <v>8.9450197601318351</v>
      </c>
      <c r="AN123" s="16">
        <v>2.2999999999999998</v>
      </c>
      <c r="AO123" s="16">
        <v>0.64690000000000003</v>
      </c>
      <c r="AP123" s="16">
        <v>102</v>
      </c>
      <c r="AQ123" s="18">
        <v>30.5</v>
      </c>
      <c r="AR123" s="18">
        <f t="shared" si="45"/>
        <v>71.5</v>
      </c>
      <c r="AS123" s="18">
        <f t="shared" si="46"/>
        <v>1646.4528634361234</v>
      </c>
      <c r="AT123" s="18">
        <f t="shared" si="47"/>
        <v>1848.5175330396478</v>
      </c>
      <c r="AU123" s="16">
        <v>1.04</v>
      </c>
      <c r="AV123" s="18">
        <v>359.5</v>
      </c>
      <c r="AW123" s="18">
        <v>34</v>
      </c>
      <c r="AX123" s="18">
        <v>202.1</v>
      </c>
      <c r="AY123" s="18">
        <v>30.5</v>
      </c>
      <c r="AZ123" s="16">
        <f t="shared" si="48"/>
        <v>548.27649769585253</v>
      </c>
      <c r="BA123" s="16">
        <f t="shared" si="49"/>
        <v>12625.33</v>
      </c>
      <c r="BB123" s="16">
        <f t="shared" si="50"/>
        <v>14174.802318181817</v>
      </c>
      <c r="BC123" s="14">
        <v>16.060000000000002</v>
      </c>
      <c r="BD123" s="14">
        <v>0.15</v>
      </c>
      <c r="BE123" s="18">
        <v>10.4</v>
      </c>
      <c r="BF123" s="18">
        <v>61.6</v>
      </c>
      <c r="BG123" s="14">
        <v>35</v>
      </c>
      <c r="BH123" s="14">
        <v>4.5</v>
      </c>
      <c r="BI123" s="18">
        <f t="shared" si="51"/>
        <v>73.337523809523816</v>
      </c>
      <c r="BJ123" s="18">
        <f t="shared" si="52"/>
        <v>75.965805009633911</v>
      </c>
      <c r="BK123" s="18">
        <f t="shared" si="53"/>
        <v>4557.9483005780348</v>
      </c>
      <c r="BL123" s="18">
        <f t="shared" si="54"/>
        <v>5119.4046594219653</v>
      </c>
      <c r="BM123" s="14">
        <f t="shared" si="55"/>
        <v>5.12</v>
      </c>
      <c r="BN123" s="14">
        <v>3.99</v>
      </c>
      <c r="BO123" s="14">
        <v>0.35499999999999998</v>
      </c>
      <c r="BP123" s="14">
        <v>3.46</v>
      </c>
      <c r="BQ123" s="14">
        <v>0.27200000000000002</v>
      </c>
      <c r="BR123" s="16">
        <f t="shared" si="56"/>
        <v>65.693469251101334</v>
      </c>
      <c r="BS123" s="16">
        <f t="shared" si="57"/>
        <v>5.8449076651982379</v>
      </c>
      <c r="BT123" s="16">
        <f t="shared" si="58"/>
        <v>56.96726907488987</v>
      </c>
      <c r="BU123" s="16">
        <f t="shared" si="59"/>
        <v>4.4783517885462558</v>
      </c>
      <c r="BV123" s="16">
        <f t="shared" si="60"/>
        <v>73.755849568281945</v>
      </c>
      <c r="BW123" s="16">
        <f t="shared" si="61"/>
        <v>6.562237242290748</v>
      </c>
      <c r="BX123" s="16">
        <f t="shared" si="62"/>
        <v>63.958706643171809</v>
      </c>
      <c r="BY123" s="16">
        <f t="shared" si="63"/>
        <v>5.0279676898678414</v>
      </c>
      <c r="BZ123" s="16">
        <v>2.82</v>
      </c>
      <c r="CA123" s="16">
        <v>0.28899999999999998</v>
      </c>
      <c r="CB123" s="16">
        <v>1.71</v>
      </c>
      <c r="CC123" s="16">
        <v>0.222</v>
      </c>
      <c r="CD123" s="19">
        <v>0.37</v>
      </c>
      <c r="CE123" s="19">
        <v>0.10199999999999999</v>
      </c>
      <c r="CF123" s="19">
        <v>1.1299999999999999</v>
      </c>
      <c r="CG123" s="19">
        <v>4.5999999999999999E-2</v>
      </c>
      <c r="CH123" s="16">
        <f t="shared" si="64"/>
        <v>46.713721</v>
      </c>
      <c r="CI123" s="16">
        <f t="shared" si="65"/>
        <v>12.877836599999998</v>
      </c>
      <c r="CJ123" s="16">
        <f t="shared" si="66"/>
        <v>142.66622899999999</v>
      </c>
      <c r="CK123" s="16">
        <f t="shared" si="67"/>
        <v>5.8076518000000004</v>
      </c>
      <c r="CL123" s="16">
        <f t="shared" si="68"/>
        <v>52.446768577272728</v>
      </c>
      <c r="CM123" s="16">
        <f t="shared" si="69"/>
        <v>14.458298364545453</v>
      </c>
      <c r="CN123" s="16">
        <f t="shared" si="70"/>
        <v>160.17526619545455</v>
      </c>
      <c r="CO123" s="16">
        <f t="shared" si="71"/>
        <v>6.5204090663636363</v>
      </c>
      <c r="CP123" s="19">
        <v>1.53</v>
      </c>
      <c r="CQ123" s="19">
        <v>0.41099999999999998</v>
      </c>
      <c r="CR123" s="19">
        <v>0.35</v>
      </c>
      <c r="CS123" s="19">
        <v>0.109</v>
      </c>
      <c r="CT123" s="16">
        <f t="shared" si="72"/>
        <v>69.736608998843934</v>
      </c>
      <c r="CU123" s="16">
        <f t="shared" si="73"/>
        <v>18.733167515375722</v>
      </c>
      <c r="CV123" s="16">
        <f t="shared" si="74"/>
        <v>15.95281905202312</v>
      </c>
      <c r="CW123" s="16">
        <f t="shared" si="75"/>
        <v>4.9681636476300586</v>
      </c>
      <c r="CX123" s="16">
        <f t="shared" si="76"/>
        <v>78.295192830520236</v>
      </c>
      <c r="CY123" s="16">
        <f t="shared" si="77"/>
        <v>21.032238074080922</v>
      </c>
      <c r="CZ123" s="16">
        <f t="shared" si="78"/>
        <v>17.910665026589594</v>
      </c>
      <c r="DA123" s="16">
        <f t="shared" si="79"/>
        <v>5.5778928225664748</v>
      </c>
      <c r="DB123" s="16"/>
      <c r="DC123" s="16"/>
      <c r="DD123" s="16"/>
      <c r="DE123" s="16"/>
      <c r="DF123" s="16"/>
      <c r="DG123" s="16"/>
      <c r="DH123" s="16"/>
      <c r="DI123" s="16"/>
    </row>
    <row r="124" spans="1:113" x14ac:dyDescent="0.25">
      <c r="A124" s="14">
        <v>2019</v>
      </c>
      <c r="B124" s="14">
        <v>7</v>
      </c>
      <c r="C124" s="14" t="s">
        <v>24</v>
      </c>
      <c r="D124" s="14" t="str">
        <f t="shared" si="40"/>
        <v>1</v>
      </c>
      <c r="E124" s="14">
        <v>105</v>
      </c>
      <c r="F124" s="14">
        <v>245</v>
      </c>
      <c r="G124" s="14">
        <v>1</v>
      </c>
      <c r="H124" s="14" t="s">
        <v>2</v>
      </c>
      <c r="I124" s="17">
        <v>0</v>
      </c>
      <c r="J124" s="17">
        <f t="shared" si="41"/>
        <v>0</v>
      </c>
      <c r="K124" s="17">
        <v>0</v>
      </c>
      <c r="L124" s="17">
        <f t="shared" si="42"/>
        <v>0</v>
      </c>
      <c r="M124" s="17">
        <v>0</v>
      </c>
      <c r="N124" s="17">
        <f t="shared" si="43"/>
        <v>0</v>
      </c>
      <c r="O124" s="17">
        <v>10</v>
      </c>
      <c r="P124" s="14">
        <v>4.3</v>
      </c>
      <c r="Q124" s="14">
        <v>6.7</v>
      </c>
      <c r="S124" s="14">
        <v>2.6</v>
      </c>
      <c r="T124" s="14">
        <v>22.200000000000003</v>
      </c>
      <c r="U124" s="14">
        <v>19.7</v>
      </c>
      <c r="V124" s="16">
        <v>12.098904781051948</v>
      </c>
      <c r="W124" s="16">
        <v>16.660696333177743</v>
      </c>
      <c r="X124" s="16">
        <v>15.2</v>
      </c>
      <c r="Y124" s="16">
        <v>529.08472657203674</v>
      </c>
      <c r="Z124" s="16">
        <v>2396.6003179550171</v>
      </c>
      <c r="AA124" s="16">
        <v>291.26734972000122</v>
      </c>
      <c r="AB124" s="16">
        <v>2.2358119487762451</v>
      </c>
      <c r="AC124" s="16">
        <f t="shared" si="44"/>
        <v>15.743142517375365</v>
      </c>
      <c r="AD124" s="16">
        <v>2.3070955276489258</v>
      </c>
      <c r="AE124" s="16">
        <v>4.66</v>
      </c>
      <c r="AF124" s="16">
        <v>0.45</v>
      </c>
      <c r="AG124" s="16">
        <v>8.1999999999999993</v>
      </c>
      <c r="AH124" s="16">
        <v>3.9</v>
      </c>
      <c r="AI124" s="16">
        <v>9.0560045623779288</v>
      </c>
      <c r="AJ124" s="16">
        <v>4.42</v>
      </c>
      <c r="AK124" s="16">
        <v>2.4</v>
      </c>
      <c r="AL124" s="16">
        <v>4.2</v>
      </c>
      <c r="AM124" s="16">
        <v>8.9450197601318351</v>
      </c>
      <c r="AN124" s="16">
        <v>2.2999999999999998</v>
      </c>
      <c r="AO124" s="16">
        <v>0.5272</v>
      </c>
      <c r="AP124" s="16">
        <v>78.900000000000006</v>
      </c>
      <c r="AQ124" s="18">
        <v>30.5</v>
      </c>
      <c r="AR124" s="18">
        <f t="shared" si="45"/>
        <v>48.400000000000006</v>
      </c>
      <c r="AS124" s="18">
        <f t="shared" si="46"/>
        <v>1114.5219383259912</v>
      </c>
      <c r="AT124" s="18">
        <f t="shared" si="47"/>
        <v>1251.3041762114538</v>
      </c>
      <c r="AU124" s="16">
        <v>0.7</v>
      </c>
      <c r="AV124" s="18">
        <v>295</v>
      </c>
      <c r="AW124" s="18">
        <v>34</v>
      </c>
      <c r="AX124" s="18">
        <v>181.2</v>
      </c>
      <c r="AY124" s="18">
        <v>30.5</v>
      </c>
      <c r="AZ124" s="16">
        <f t="shared" si="48"/>
        <v>404.17624521072787</v>
      </c>
      <c r="BA124" s="16">
        <f t="shared" si="49"/>
        <v>9307.09</v>
      </c>
      <c r="BB124" s="16">
        <f t="shared" si="50"/>
        <v>10449.323772727272</v>
      </c>
      <c r="BC124" s="14">
        <v>9.8120000000000012</v>
      </c>
      <c r="BD124" s="14">
        <v>0.15</v>
      </c>
      <c r="BE124" s="18">
        <v>10.4</v>
      </c>
      <c r="BF124" s="18">
        <v>61.7</v>
      </c>
      <c r="BG124" s="14">
        <v>35</v>
      </c>
      <c r="BH124" s="14">
        <v>4.5</v>
      </c>
      <c r="BI124" s="18">
        <f t="shared" si="51"/>
        <v>44.537219047619047</v>
      </c>
      <c r="BJ124" s="18">
        <f t="shared" si="52"/>
        <v>46.133350597302503</v>
      </c>
      <c r="BK124" s="18">
        <f t="shared" si="53"/>
        <v>2768.0010358381501</v>
      </c>
      <c r="BL124" s="18">
        <f t="shared" si="54"/>
        <v>3108.9684361618492</v>
      </c>
      <c r="BM124" s="14">
        <f t="shared" si="55"/>
        <v>3.11</v>
      </c>
      <c r="BN124" s="14">
        <v>3.26</v>
      </c>
      <c r="BO124" s="14">
        <v>0.25900000000000001</v>
      </c>
      <c r="BP124" s="14">
        <v>3.27</v>
      </c>
      <c r="BQ124" s="14">
        <v>0.23699999999999999</v>
      </c>
      <c r="BR124" s="16">
        <f t="shared" si="56"/>
        <v>36.333415189427306</v>
      </c>
      <c r="BS124" s="16">
        <f t="shared" si="57"/>
        <v>2.8866118202643176</v>
      </c>
      <c r="BT124" s="16">
        <f t="shared" si="58"/>
        <v>36.444867383259911</v>
      </c>
      <c r="BU124" s="16">
        <f t="shared" si="59"/>
        <v>2.6414169938325989</v>
      </c>
      <c r="BV124" s="16">
        <f t="shared" si="60"/>
        <v>40.792516144493383</v>
      </c>
      <c r="BW124" s="16">
        <f t="shared" si="61"/>
        <v>3.2408778163876657</v>
      </c>
      <c r="BX124" s="16">
        <f t="shared" si="62"/>
        <v>40.917646562114534</v>
      </c>
      <c r="BY124" s="16">
        <f t="shared" si="63"/>
        <v>2.9655908976211451</v>
      </c>
      <c r="BZ124" s="16">
        <v>2.2799999999999998</v>
      </c>
      <c r="CA124" s="16">
        <v>0.24199999999999999</v>
      </c>
      <c r="CB124" s="16">
        <v>1.68</v>
      </c>
      <c r="CC124" s="16">
        <v>0.2</v>
      </c>
      <c r="CD124" s="19">
        <v>0.27</v>
      </c>
      <c r="CE124" s="19">
        <v>6.5000000000000002E-2</v>
      </c>
      <c r="CF124" s="19">
        <v>0.93</v>
      </c>
      <c r="CG124" s="19">
        <v>3.7999999999999999E-2</v>
      </c>
      <c r="CH124" s="16">
        <f t="shared" si="64"/>
        <v>25.129143000000003</v>
      </c>
      <c r="CI124" s="16">
        <f t="shared" si="65"/>
        <v>6.0496084999999997</v>
      </c>
      <c r="CJ124" s="16">
        <f t="shared" si="66"/>
        <v>86.555937000000014</v>
      </c>
      <c r="CK124" s="16">
        <f t="shared" si="67"/>
        <v>3.5366941999999999</v>
      </c>
      <c r="CL124" s="16">
        <f t="shared" si="68"/>
        <v>28.213174186363641</v>
      </c>
      <c r="CM124" s="16">
        <f t="shared" si="69"/>
        <v>6.792060452272727</v>
      </c>
      <c r="CN124" s="16">
        <f t="shared" si="70"/>
        <v>97.178711086363663</v>
      </c>
      <c r="CO124" s="16">
        <f t="shared" si="71"/>
        <v>3.9707430336363636</v>
      </c>
      <c r="CP124" s="19">
        <v>1.47</v>
      </c>
      <c r="CQ124" s="19">
        <v>0.40500000000000003</v>
      </c>
      <c r="CR124" s="19">
        <v>0.34</v>
      </c>
      <c r="CS124" s="19">
        <v>0.113</v>
      </c>
      <c r="CT124" s="16">
        <f t="shared" si="72"/>
        <v>40.689615226820806</v>
      </c>
      <c r="CU124" s="16">
        <f t="shared" si="73"/>
        <v>11.210404195144509</v>
      </c>
      <c r="CV124" s="16">
        <f t="shared" si="74"/>
        <v>9.4112035218497105</v>
      </c>
      <c r="CW124" s="16">
        <f t="shared" si="75"/>
        <v>3.1278411704971094</v>
      </c>
      <c r="CX124" s="16">
        <f t="shared" si="76"/>
        <v>45.683340731930627</v>
      </c>
      <c r="CY124" s="16">
        <f t="shared" si="77"/>
        <v>12.586226528184971</v>
      </c>
      <c r="CZ124" s="16">
        <f t="shared" si="78"/>
        <v>10.56621486316763</v>
      </c>
      <c r="DA124" s="16">
        <f t="shared" si="79"/>
        <v>3.5117125868763002</v>
      </c>
      <c r="DB124" s="16"/>
      <c r="DC124" s="16"/>
      <c r="DD124" s="16"/>
      <c r="DE124" s="16"/>
      <c r="DF124" s="16"/>
      <c r="DG124" s="16"/>
      <c r="DH124" s="16"/>
      <c r="DI124" s="16"/>
    </row>
    <row r="125" spans="1:113" x14ac:dyDescent="0.25">
      <c r="A125" s="14">
        <v>2019</v>
      </c>
      <c r="B125" s="14">
        <v>7</v>
      </c>
      <c r="C125" s="14" t="s">
        <v>24</v>
      </c>
      <c r="D125" s="14" t="str">
        <f t="shared" si="40"/>
        <v>1</v>
      </c>
      <c r="E125" s="14">
        <v>107</v>
      </c>
      <c r="F125" s="14">
        <v>247</v>
      </c>
      <c r="G125" s="14">
        <v>3</v>
      </c>
      <c r="H125" s="14" t="s">
        <v>1</v>
      </c>
      <c r="I125" s="17">
        <v>100</v>
      </c>
      <c r="J125" s="17">
        <f t="shared" si="41"/>
        <v>112</v>
      </c>
      <c r="K125" s="17">
        <v>40</v>
      </c>
      <c r="L125" s="17">
        <f t="shared" si="42"/>
        <v>45</v>
      </c>
      <c r="M125" s="17">
        <v>0</v>
      </c>
      <c r="N125" s="17">
        <f t="shared" si="43"/>
        <v>0</v>
      </c>
      <c r="O125" s="17">
        <v>10</v>
      </c>
      <c r="P125" s="14">
        <v>4.3</v>
      </c>
      <c r="Q125" s="14">
        <v>6.7</v>
      </c>
      <c r="S125" s="14">
        <v>2.6</v>
      </c>
      <c r="T125" s="14">
        <v>22.200000000000003</v>
      </c>
      <c r="U125" s="14">
        <v>19.7</v>
      </c>
      <c r="V125" s="16">
        <v>12.098904781051948</v>
      </c>
      <c r="W125" s="16">
        <v>16.660696333177743</v>
      </c>
      <c r="X125" s="16">
        <v>15.2</v>
      </c>
      <c r="Y125" s="16">
        <v>529.08472657203674</v>
      </c>
      <c r="Z125" s="16">
        <v>2396.6003179550171</v>
      </c>
      <c r="AA125" s="16">
        <v>291.26734972000122</v>
      </c>
      <c r="AB125" s="16">
        <v>2.2358119487762451</v>
      </c>
      <c r="AC125" s="16">
        <f t="shared" si="44"/>
        <v>15.743142517375365</v>
      </c>
      <c r="AD125" s="16">
        <v>2.3070955276489258</v>
      </c>
      <c r="AE125" s="16">
        <v>4.66</v>
      </c>
      <c r="AF125" s="16">
        <v>0.45</v>
      </c>
      <c r="AG125" s="16">
        <v>8.1999999999999993</v>
      </c>
      <c r="AH125" s="16">
        <v>3.9</v>
      </c>
      <c r="AI125" s="16">
        <v>9.0560045623779288</v>
      </c>
      <c r="AJ125" s="16">
        <v>4.42</v>
      </c>
      <c r="AK125" s="16">
        <v>2.4</v>
      </c>
      <c r="AL125" s="16">
        <v>4.2</v>
      </c>
      <c r="AM125" s="16">
        <v>8.9450197601318351</v>
      </c>
      <c r="AN125" s="16">
        <v>2.2999999999999998</v>
      </c>
      <c r="AO125" s="16">
        <v>0.61119999999999997</v>
      </c>
      <c r="AP125" s="16">
        <v>89.4</v>
      </c>
      <c r="AQ125" s="18">
        <v>30.5</v>
      </c>
      <c r="AR125" s="18">
        <f t="shared" si="45"/>
        <v>58.900000000000006</v>
      </c>
      <c r="AS125" s="18">
        <f t="shared" si="46"/>
        <v>1356.3087224669605</v>
      </c>
      <c r="AT125" s="18">
        <f t="shared" si="47"/>
        <v>1522.7647929515419</v>
      </c>
      <c r="AU125" s="16">
        <v>0.82</v>
      </c>
      <c r="AV125" s="18">
        <v>335.8</v>
      </c>
      <c r="AW125" s="18">
        <v>34</v>
      </c>
      <c r="AX125" s="18">
        <v>197.8</v>
      </c>
      <c r="AY125" s="18">
        <v>30.5</v>
      </c>
      <c r="AZ125" s="16">
        <f t="shared" si="48"/>
        <v>454.55931080185553</v>
      </c>
      <c r="BA125" s="16">
        <f t="shared" si="49"/>
        <v>10467.280000000001</v>
      </c>
      <c r="BB125" s="16">
        <f t="shared" si="50"/>
        <v>11751.900727272729</v>
      </c>
      <c r="BC125" s="14">
        <v>15.664000000000001</v>
      </c>
      <c r="BD125" s="14">
        <v>0.15</v>
      </c>
      <c r="BE125" s="18">
        <v>10.199999999999999</v>
      </c>
      <c r="BF125" s="18">
        <v>61.8</v>
      </c>
      <c r="BG125" s="14">
        <v>35</v>
      </c>
      <c r="BH125" s="14">
        <v>4.5</v>
      </c>
      <c r="BI125" s="18">
        <f t="shared" si="51"/>
        <v>71.512152380952372</v>
      </c>
      <c r="BJ125" s="18">
        <f t="shared" si="52"/>
        <v>74.240361662537836</v>
      </c>
      <c r="BK125" s="18">
        <f t="shared" si="53"/>
        <v>4454.4216997522699</v>
      </c>
      <c r="BL125" s="18">
        <f t="shared" si="54"/>
        <v>5003.1254636762997</v>
      </c>
      <c r="BM125" s="14">
        <f t="shared" si="55"/>
        <v>5</v>
      </c>
      <c r="BN125" s="14">
        <v>3.82</v>
      </c>
      <c r="BO125" s="14">
        <v>0.30199999999999999</v>
      </c>
      <c r="BP125" s="14">
        <v>3.68</v>
      </c>
      <c r="BQ125" s="14">
        <v>0.25800000000000001</v>
      </c>
      <c r="BR125" s="16">
        <f t="shared" si="56"/>
        <v>51.810993198237888</v>
      </c>
      <c r="BS125" s="16">
        <f t="shared" si="57"/>
        <v>4.0960523418502213</v>
      </c>
      <c r="BT125" s="16">
        <f t="shared" si="58"/>
        <v>49.912160986784144</v>
      </c>
      <c r="BU125" s="16">
        <f t="shared" si="59"/>
        <v>3.4992765039647584</v>
      </c>
      <c r="BV125" s="16">
        <f t="shared" si="60"/>
        <v>58.169615090748906</v>
      </c>
      <c r="BW125" s="16">
        <f t="shared" si="61"/>
        <v>4.598749674713658</v>
      </c>
      <c r="BX125" s="16">
        <f t="shared" si="62"/>
        <v>56.037744380616743</v>
      </c>
      <c r="BY125" s="16">
        <f t="shared" si="63"/>
        <v>3.9287331658149789</v>
      </c>
      <c r="BZ125" s="16">
        <v>2.69</v>
      </c>
      <c r="CA125" s="16">
        <v>0.25</v>
      </c>
      <c r="CB125" s="16">
        <v>1.59</v>
      </c>
      <c r="CC125" s="16">
        <v>0.217</v>
      </c>
      <c r="CD125" s="19">
        <v>0.41</v>
      </c>
      <c r="CE125" s="19">
        <v>8.5000000000000006E-2</v>
      </c>
      <c r="CF125" s="19">
        <v>1.07</v>
      </c>
      <c r="CG125" s="19">
        <v>4.9000000000000002E-2</v>
      </c>
      <c r="CH125" s="16">
        <f t="shared" si="64"/>
        <v>42.915847999999997</v>
      </c>
      <c r="CI125" s="16">
        <f t="shared" si="65"/>
        <v>8.8971880000000017</v>
      </c>
      <c r="CJ125" s="16">
        <f t="shared" si="66"/>
        <v>111.99989600000002</v>
      </c>
      <c r="CK125" s="16">
        <f t="shared" si="67"/>
        <v>5.1289671999999999</v>
      </c>
      <c r="CL125" s="16">
        <f t="shared" si="68"/>
        <v>48.182792981818181</v>
      </c>
      <c r="CM125" s="16">
        <f t="shared" si="69"/>
        <v>9.9891156181818204</v>
      </c>
      <c r="CN125" s="16">
        <f t="shared" si="70"/>
        <v>125.74533778181821</v>
      </c>
      <c r="CO125" s="16">
        <f t="shared" si="71"/>
        <v>5.7584313563636362</v>
      </c>
      <c r="CP125" s="19">
        <v>1.71</v>
      </c>
      <c r="CQ125" s="19">
        <v>0.47699999999999998</v>
      </c>
      <c r="CR125" s="19">
        <v>0.39</v>
      </c>
      <c r="CS125" s="19">
        <v>0.13300000000000001</v>
      </c>
      <c r="CT125" s="16">
        <f t="shared" si="72"/>
        <v>76.170611065763822</v>
      </c>
      <c r="CU125" s="16">
        <f t="shared" si="73"/>
        <v>21.247591507818328</v>
      </c>
      <c r="CV125" s="16">
        <f t="shared" si="74"/>
        <v>17.372244629033855</v>
      </c>
      <c r="CW125" s="16">
        <f t="shared" si="75"/>
        <v>5.9243808606705191</v>
      </c>
      <c r="CX125" s="16">
        <f t="shared" si="76"/>
        <v>85.518822423834848</v>
      </c>
      <c r="CY125" s="16">
        <f t="shared" si="77"/>
        <v>23.855250465596029</v>
      </c>
      <c r="CZ125" s="16">
        <f t="shared" si="78"/>
        <v>19.504292833506192</v>
      </c>
      <c r="DA125" s="16">
        <f t="shared" si="79"/>
        <v>6.6514639662982651</v>
      </c>
      <c r="DB125" s="16"/>
      <c r="DC125" s="16"/>
      <c r="DD125" s="16"/>
      <c r="DE125" s="16"/>
      <c r="DF125" s="16"/>
      <c r="DG125" s="16"/>
      <c r="DH125" s="16"/>
      <c r="DI125" s="16"/>
    </row>
    <row r="126" spans="1:113" x14ac:dyDescent="0.25">
      <c r="A126" s="14">
        <v>2019</v>
      </c>
      <c r="B126" s="14">
        <v>7</v>
      </c>
      <c r="C126" s="14" t="s">
        <v>24</v>
      </c>
      <c r="D126" s="14" t="str">
        <f t="shared" si="40"/>
        <v>1</v>
      </c>
      <c r="E126" s="14">
        <v>108</v>
      </c>
      <c r="F126" s="14">
        <v>248</v>
      </c>
      <c r="G126" s="14">
        <v>2</v>
      </c>
      <c r="H126" s="14" t="s">
        <v>3</v>
      </c>
      <c r="I126" s="17">
        <v>100</v>
      </c>
      <c r="J126" s="17">
        <f t="shared" si="41"/>
        <v>112</v>
      </c>
      <c r="K126" s="17">
        <v>0</v>
      </c>
      <c r="L126" s="17">
        <f t="shared" si="42"/>
        <v>0</v>
      </c>
      <c r="M126" s="17">
        <v>0</v>
      </c>
      <c r="N126" s="17">
        <f t="shared" si="43"/>
        <v>0</v>
      </c>
      <c r="O126" s="17">
        <v>10</v>
      </c>
      <c r="P126" s="14">
        <v>4.3</v>
      </c>
      <c r="Q126" s="14">
        <v>6.7</v>
      </c>
      <c r="S126" s="14">
        <v>2.6</v>
      </c>
      <c r="T126" s="14">
        <v>22.200000000000003</v>
      </c>
      <c r="U126" s="14">
        <v>19.7</v>
      </c>
      <c r="V126" s="16">
        <v>12.098904781051948</v>
      </c>
      <c r="W126" s="16">
        <v>16.660696333177743</v>
      </c>
      <c r="X126" s="16">
        <v>15.2</v>
      </c>
      <c r="Y126" s="16">
        <v>529.08472657203674</v>
      </c>
      <c r="Z126" s="16">
        <v>2396.6003179550171</v>
      </c>
      <c r="AA126" s="16">
        <v>291.26734972000122</v>
      </c>
      <c r="AB126" s="16">
        <v>2.2358119487762451</v>
      </c>
      <c r="AC126" s="16">
        <f t="shared" si="44"/>
        <v>15.743142517375365</v>
      </c>
      <c r="AD126" s="16">
        <v>2.3070955276489258</v>
      </c>
      <c r="AE126" s="16">
        <v>4.66</v>
      </c>
      <c r="AF126" s="16">
        <v>0.45</v>
      </c>
      <c r="AG126" s="16">
        <v>8.1999999999999993</v>
      </c>
      <c r="AH126" s="16">
        <v>3.9</v>
      </c>
      <c r="AI126" s="16">
        <v>9.0560045623779288</v>
      </c>
      <c r="AJ126" s="16">
        <v>4.42</v>
      </c>
      <c r="AK126" s="16">
        <v>2.4</v>
      </c>
      <c r="AL126" s="16">
        <v>4.2</v>
      </c>
      <c r="AM126" s="16">
        <v>8.9450197601318351</v>
      </c>
      <c r="AN126" s="16">
        <v>2.2999999999999998</v>
      </c>
      <c r="AO126" s="16">
        <v>0.58340000000000003</v>
      </c>
      <c r="AP126" s="16">
        <v>75.8</v>
      </c>
      <c r="AQ126" s="18">
        <v>30.5</v>
      </c>
      <c r="AR126" s="18">
        <f t="shared" si="45"/>
        <v>45.3</v>
      </c>
      <c r="AS126" s="18">
        <f t="shared" si="46"/>
        <v>1043.1372687224668</v>
      </c>
      <c r="AT126" s="18">
        <f t="shared" si="47"/>
        <v>1171.1586607929514</v>
      </c>
      <c r="AU126" s="16">
        <v>0.92</v>
      </c>
      <c r="AV126" s="18">
        <v>252.7</v>
      </c>
      <c r="AW126" s="18">
        <v>34</v>
      </c>
      <c r="AX126" s="18">
        <v>165.6</v>
      </c>
      <c r="AY126" s="18">
        <v>30.5</v>
      </c>
      <c r="AZ126" s="16">
        <f t="shared" si="48"/>
        <v>568.32190214906268</v>
      </c>
      <c r="BA126" s="16">
        <f t="shared" si="49"/>
        <v>13086.93</v>
      </c>
      <c r="BB126" s="16">
        <f t="shared" si="50"/>
        <v>14693.053227272727</v>
      </c>
      <c r="BC126" s="14">
        <v>15.224</v>
      </c>
      <c r="BD126" s="14">
        <v>0.15</v>
      </c>
      <c r="BE126" s="18">
        <v>10.4</v>
      </c>
      <c r="BF126" s="18">
        <v>62.2</v>
      </c>
      <c r="BG126" s="14">
        <v>35</v>
      </c>
      <c r="BH126" s="14">
        <v>4.5</v>
      </c>
      <c r="BI126" s="18">
        <f t="shared" si="51"/>
        <v>69.483961904761898</v>
      </c>
      <c r="BJ126" s="18">
        <f t="shared" si="52"/>
        <v>71.974138574181097</v>
      </c>
      <c r="BK126" s="18">
        <f t="shared" si="53"/>
        <v>4318.4483144508658</v>
      </c>
      <c r="BL126" s="18">
        <f t="shared" si="54"/>
        <v>4850.4026295491312</v>
      </c>
      <c r="BM126" s="14">
        <f t="shared" si="55"/>
        <v>4.8499999999999996</v>
      </c>
      <c r="BN126" s="14">
        <v>3.54</v>
      </c>
      <c r="BO126" s="14">
        <v>0.20200000000000001</v>
      </c>
      <c r="BP126" s="14">
        <v>3.42</v>
      </c>
      <c r="BQ126" s="14">
        <v>0.24199999999999999</v>
      </c>
      <c r="BR126" s="16">
        <f t="shared" si="56"/>
        <v>36.927059312775327</v>
      </c>
      <c r="BS126" s="16">
        <f t="shared" si="57"/>
        <v>2.1071372828193833</v>
      </c>
      <c r="BT126" s="16">
        <f t="shared" si="58"/>
        <v>35.675294590308368</v>
      </c>
      <c r="BU126" s="16">
        <f t="shared" si="59"/>
        <v>2.5243921903083697</v>
      </c>
      <c r="BV126" s="16">
        <f t="shared" si="60"/>
        <v>41.459016592070483</v>
      </c>
      <c r="BW126" s="16">
        <f t="shared" si="61"/>
        <v>2.3657404948017624</v>
      </c>
      <c r="BX126" s="16">
        <f t="shared" si="62"/>
        <v>40.053626199118945</v>
      </c>
      <c r="BY126" s="16">
        <f t="shared" si="63"/>
        <v>2.8342039591189425</v>
      </c>
      <c r="BZ126" s="16">
        <v>2.97</v>
      </c>
      <c r="CA126" s="16">
        <v>0.24</v>
      </c>
      <c r="CB126" s="16">
        <v>1.54</v>
      </c>
      <c r="CC126" s="16">
        <v>0.23400000000000001</v>
      </c>
      <c r="CD126" s="19">
        <v>0.42</v>
      </c>
      <c r="CE126" s="19">
        <v>6.7000000000000004E-2</v>
      </c>
      <c r="CF126" s="19">
        <v>1.1299999999999999</v>
      </c>
      <c r="CG126" s="19">
        <v>4.4999999999999998E-2</v>
      </c>
      <c r="CH126" s="16">
        <f t="shared" si="64"/>
        <v>54.965105999999999</v>
      </c>
      <c r="CI126" s="16">
        <f t="shared" si="65"/>
        <v>8.7682431000000012</v>
      </c>
      <c r="CJ126" s="16">
        <f t="shared" si="66"/>
        <v>147.88230899999999</v>
      </c>
      <c r="CK126" s="16">
        <f t="shared" si="67"/>
        <v>5.8891185000000004</v>
      </c>
      <c r="CL126" s="16">
        <f t="shared" si="68"/>
        <v>61.710823554545456</v>
      </c>
      <c r="CM126" s="16">
        <f t="shared" si="69"/>
        <v>9.8443456622727279</v>
      </c>
      <c r="CN126" s="16">
        <f t="shared" si="70"/>
        <v>166.0315014681818</v>
      </c>
      <c r="CO126" s="16">
        <f t="shared" si="71"/>
        <v>6.6118739522727275</v>
      </c>
      <c r="CP126" s="19">
        <v>1.59</v>
      </c>
      <c r="CQ126" s="19">
        <v>0.38900000000000001</v>
      </c>
      <c r="CR126" s="19">
        <v>0.32</v>
      </c>
      <c r="CS126" s="19">
        <v>0.13</v>
      </c>
      <c r="CT126" s="16">
        <f t="shared" si="72"/>
        <v>68.66332819976877</v>
      </c>
      <c r="CU126" s="16">
        <f t="shared" si="73"/>
        <v>16.798763943213871</v>
      </c>
      <c r="CV126" s="16">
        <f t="shared" si="74"/>
        <v>13.819034606242772</v>
      </c>
      <c r="CW126" s="16">
        <f t="shared" si="75"/>
        <v>5.6139828087861252</v>
      </c>
      <c r="CX126" s="16">
        <f t="shared" si="76"/>
        <v>77.090191206104024</v>
      </c>
      <c r="CY126" s="16">
        <f t="shared" si="77"/>
        <v>18.860430427153755</v>
      </c>
      <c r="CZ126" s="16">
        <f t="shared" si="78"/>
        <v>15.515007035190749</v>
      </c>
      <c r="DA126" s="16">
        <f t="shared" si="79"/>
        <v>6.3029716080462403</v>
      </c>
      <c r="DB126" s="16"/>
      <c r="DC126" s="16"/>
      <c r="DD126" s="16"/>
      <c r="DE126" s="16"/>
      <c r="DF126" s="16"/>
      <c r="DG126" s="16"/>
      <c r="DH126" s="16"/>
      <c r="DI126" s="16"/>
    </row>
    <row r="127" spans="1:113" x14ac:dyDescent="0.25">
      <c r="A127" s="14">
        <v>2019</v>
      </c>
      <c r="B127" s="14">
        <v>7</v>
      </c>
      <c r="C127" s="14" t="s">
        <v>24</v>
      </c>
      <c r="D127" s="14" t="str">
        <f t="shared" si="40"/>
        <v>2</v>
      </c>
      <c r="E127" s="14">
        <v>201</v>
      </c>
      <c r="F127" s="14">
        <v>251</v>
      </c>
      <c r="G127" s="14">
        <v>3</v>
      </c>
      <c r="H127" s="14" t="s">
        <v>1</v>
      </c>
      <c r="I127" s="17">
        <v>100</v>
      </c>
      <c r="J127" s="17">
        <f t="shared" si="41"/>
        <v>112</v>
      </c>
      <c r="K127" s="17">
        <v>40</v>
      </c>
      <c r="L127" s="17">
        <f t="shared" si="42"/>
        <v>45</v>
      </c>
      <c r="M127" s="17">
        <v>0</v>
      </c>
      <c r="N127" s="17">
        <f t="shared" si="43"/>
        <v>0</v>
      </c>
      <c r="O127" s="17">
        <v>10</v>
      </c>
      <c r="P127" s="14">
        <v>2.73</v>
      </c>
      <c r="Q127" s="14">
        <v>6.4</v>
      </c>
      <c r="R127" s="14">
        <v>6.9</v>
      </c>
      <c r="S127" s="14">
        <v>2.6</v>
      </c>
      <c r="T127" s="14">
        <v>18.2</v>
      </c>
      <c r="U127" s="14">
        <v>16.7</v>
      </c>
      <c r="V127" s="16">
        <v>8.4000134030290852</v>
      </c>
      <c r="W127" s="16">
        <v>14.432974015870546</v>
      </c>
      <c r="X127" s="16">
        <v>15.700000000000001</v>
      </c>
      <c r="Y127" s="16">
        <v>501.0043203830719</v>
      </c>
      <c r="Z127" s="16">
        <v>2272.9319524765015</v>
      </c>
      <c r="AA127" s="16">
        <v>306.16482973098755</v>
      </c>
      <c r="AB127" s="16">
        <v>2.1260285377502441</v>
      </c>
      <c r="AC127" s="16">
        <f t="shared" si="44"/>
        <v>15.17511947938611</v>
      </c>
      <c r="AD127" s="16">
        <v>2.5249490737915039</v>
      </c>
      <c r="AE127" s="16">
        <v>1.97</v>
      </c>
      <c r="AF127" s="16">
        <v>0.41</v>
      </c>
      <c r="AG127" s="16">
        <v>5.6</v>
      </c>
      <c r="AH127" s="16">
        <v>3.4</v>
      </c>
      <c r="AI127" s="16">
        <v>6.849938430786132</v>
      </c>
      <c r="AJ127" s="16">
        <v>2.82</v>
      </c>
      <c r="AK127" s="16">
        <v>2.2999999999999998</v>
      </c>
      <c r="AL127" s="16">
        <v>3.7</v>
      </c>
      <c r="AM127" s="16">
        <v>5.7895040893554679</v>
      </c>
      <c r="AN127" s="16">
        <v>2.84</v>
      </c>
      <c r="AO127" s="16">
        <v>0.56940000000000002</v>
      </c>
      <c r="AP127" s="16">
        <v>86.7</v>
      </c>
      <c r="AQ127" s="18">
        <v>30.5</v>
      </c>
      <c r="AR127" s="18">
        <f t="shared" si="45"/>
        <v>56.2</v>
      </c>
      <c r="AS127" s="18">
        <f t="shared" si="46"/>
        <v>1294.1349779735683</v>
      </c>
      <c r="AT127" s="18">
        <f t="shared" si="47"/>
        <v>1452.9606343612334</v>
      </c>
      <c r="AU127" s="16">
        <v>0.68</v>
      </c>
      <c r="AV127" s="18">
        <v>363.6</v>
      </c>
      <c r="AW127" s="18">
        <v>34</v>
      </c>
      <c r="AX127" s="18">
        <v>211.9</v>
      </c>
      <c r="AY127" s="18">
        <v>30.5</v>
      </c>
      <c r="AZ127" s="16">
        <f t="shared" si="48"/>
        <v>374.247572815534</v>
      </c>
      <c r="BA127" s="16">
        <f t="shared" si="49"/>
        <v>8617.92</v>
      </c>
      <c r="BB127" s="16">
        <f t="shared" si="50"/>
        <v>9675.5738181818178</v>
      </c>
      <c r="BC127" s="14">
        <v>14.564000000000002</v>
      </c>
      <c r="BD127" s="14">
        <v>0.15</v>
      </c>
      <c r="BE127" s="18">
        <v>10.1</v>
      </c>
      <c r="BF127" s="18">
        <v>62</v>
      </c>
      <c r="BG127" s="14">
        <v>35</v>
      </c>
      <c r="BH127" s="14">
        <v>4.5</v>
      </c>
      <c r="BI127" s="18">
        <f t="shared" si="51"/>
        <v>66.441676190476201</v>
      </c>
      <c r="BJ127" s="18">
        <f t="shared" si="52"/>
        <v>69.05325652628683</v>
      </c>
      <c r="BK127" s="18">
        <f t="shared" si="53"/>
        <v>4143.1953915772101</v>
      </c>
      <c r="BL127" s="18">
        <f t="shared" si="54"/>
        <v>4653.5617329942206</v>
      </c>
      <c r="BM127" s="14">
        <f t="shared" si="55"/>
        <v>4.6500000000000004</v>
      </c>
      <c r="BN127" s="14">
        <v>3.31</v>
      </c>
      <c r="BO127" s="14">
        <v>0.251</v>
      </c>
      <c r="BP127" s="14">
        <v>3.08</v>
      </c>
      <c r="BQ127" s="14">
        <v>0.23300000000000001</v>
      </c>
      <c r="BR127" s="16">
        <f t="shared" si="56"/>
        <v>42.835867770925105</v>
      </c>
      <c r="BS127" s="16">
        <f t="shared" si="57"/>
        <v>3.2482787947136567</v>
      </c>
      <c r="BT127" s="16">
        <f t="shared" si="58"/>
        <v>39.859357321585904</v>
      </c>
      <c r="BU127" s="16">
        <f t="shared" si="59"/>
        <v>3.0153344986784143</v>
      </c>
      <c r="BV127" s="16">
        <f t="shared" si="60"/>
        <v>48.092996997356821</v>
      </c>
      <c r="BW127" s="16">
        <f t="shared" si="61"/>
        <v>3.6469311922466963</v>
      </c>
      <c r="BX127" s="16">
        <f t="shared" si="62"/>
        <v>44.751187538325993</v>
      </c>
      <c r="BY127" s="16">
        <f t="shared" si="63"/>
        <v>3.385398278061674</v>
      </c>
      <c r="BZ127" s="16">
        <v>2.87</v>
      </c>
      <c r="CA127" s="16">
        <v>0.27200000000000002</v>
      </c>
      <c r="CB127" s="16">
        <v>1.67</v>
      </c>
      <c r="CC127" s="16">
        <v>0.23200000000000001</v>
      </c>
      <c r="CD127" s="19">
        <v>0.36</v>
      </c>
      <c r="CE127" s="19">
        <v>6.3E-2</v>
      </c>
      <c r="CF127" s="19">
        <v>0.81</v>
      </c>
      <c r="CG127" s="19">
        <v>2.7E-2</v>
      </c>
      <c r="CH127" s="16">
        <f t="shared" si="64"/>
        <v>31.024511999999998</v>
      </c>
      <c r="CI127" s="16">
        <f t="shared" si="65"/>
        <v>5.4292896000000006</v>
      </c>
      <c r="CJ127" s="16">
        <f t="shared" si="66"/>
        <v>69.805152000000007</v>
      </c>
      <c r="CK127" s="16">
        <f t="shared" si="67"/>
        <v>2.3268384000000002</v>
      </c>
      <c r="CL127" s="16">
        <f t="shared" si="68"/>
        <v>34.832065745454543</v>
      </c>
      <c r="CM127" s="16">
        <f t="shared" si="69"/>
        <v>6.0956115054545466</v>
      </c>
      <c r="CN127" s="16">
        <f t="shared" si="70"/>
        <v>78.372147927272735</v>
      </c>
      <c r="CO127" s="16">
        <f t="shared" si="71"/>
        <v>2.6124049309090913</v>
      </c>
      <c r="CP127" s="19">
        <v>1.52</v>
      </c>
      <c r="CQ127" s="19">
        <v>0.41199999999999998</v>
      </c>
      <c r="CR127" s="19">
        <v>0.34</v>
      </c>
      <c r="CS127" s="19">
        <v>0.122</v>
      </c>
      <c r="CT127" s="16">
        <f t="shared" si="72"/>
        <v>62.976569951973595</v>
      </c>
      <c r="CU127" s="16">
        <f t="shared" si="73"/>
        <v>17.069965013298102</v>
      </c>
      <c r="CV127" s="16">
        <f t="shared" si="74"/>
        <v>14.086864331362515</v>
      </c>
      <c r="CW127" s="16">
        <f t="shared" si="75"/>
        <v>5.0546983777241961</v>
      </c>
      <c r="CX127" s="16">
        <f t="shared" si="76"/>
        <v>70.705512627897619</v>
      </c>
      <c r="CY127" s="16">
        <f t="shared" si="77"/>
        <v>19.164915264930141</v>
      </c>
      <c r="CZ127" s="16">
        <f t="shared" si="78"/>
        <v>15.815706772029733</v>
      </c>
      <c r="DA127" s="16">
        <f t="shared" si="79"/>
        <v>5.6750477240812556</v>
      </c>
      <c r="DB127" s="16"/>
      <c r="DC127" s="16"/>
      <c r="DD127" s="16"/>
      <c r="DE127" s="16"/>
      <c r="DF127" s="16"/>
      <c r="DG127" s="16"/>
      <c r="DH127" s="16"/>
      <c r="DI127" s="16"/>
    </row>
    <row r="128" spans="1:113" x14ac:dyDescent="0.25">
      <c r="A128" s="14">
        <v>2019</v>
      </c>
      <c r="B128" s="14">
        <v>7</v>
      </c>
      <c r="C128" s="14" t="s">
        <v>24</v>
      </c>
      <c r="D128" s="14" t="str">
        <f t="shared" si="40"/>
        <v>2</v>
      </c>
      <c r="E128" s="14">
        <v>202</v>
      </c>
      <c r="F128" s="14">
        <v>252</v>
      </c>
      <c r="G128" s="14">
        <v>5</v>
      </c>
      <c r="H128" s="14" t="s">
        <v>1</v>
      </c>
      <c r="I128" s="17">
        <v>100</v>
      </c>
      <c r="J128" s="17">
        <f t="shared" si="41"/>
        <v>112</v>
      </c>
      <c r="K128" s="17">
        <v>120</v>
      </c>
      <c r="L128" s="17">
        <f t="shared" si="42"/>
        <v>135</v>
      </c>
      <c r="M128" s="17">
        <v>0</v>
      </c>
      <c r="N128" s="17">
        <f t="shared" si="43"/>
        <v>0</v>
      </c>
      <c r="O128" s="17">
        <v>10</v>
      </c>
      <c r="P128" s="14">
        <v>2.73</v>
      </c>
      <c r="Q128" s="14">
        <v>6.4</v>
      </c>
      <c r="R128" s="14">
        <v>6.9</v>
      </c>
      <c r="S128" s="14">
        <v>2.6</v>
      </c>
      <c r="T128" s="14">
        <v>18.2</v>
      </c>
      <c r="U128" s="14">
        <v>16.7</v>
      </c>
      <c r="V128" s="16">
        <v>8.4000134030290852</v>
      </c>
      <c r="W128" s="16">
        <v>14.432974015870546</v>
      </c>
      <c r="X128" s="16">
        <v>15.700000000000001</v>
      </c>
      <c r="Y128" s="16">
        <v>501.0043203830719</v>
      </c>
      <c r="Z128" s="16">
        <v>2272.9319524765015</v>
      </c>
      <c r="AA128" s="16">
        <v>306.16482973098755</v>
      </c>
      <c r="AB128" s="16">
        <v>2.1260285377502441</v>
      </c>
      <c r="AC128" s="16">
        <f t="shared" si="44"/>
        <v>15.17511947938611</v>
      </c>
      <c r="AD128" s="16">
        <v>2.5249490737915039</v>
      </c>
      <c r="AE128" s="16">
        <v>1.97</v>
      </c>
      <c r="AF128" s="16">
        <v>0.41</v>
      </c>
      <c r="AG128" s="16">
        <v>5.6</v>
      </c>
      <c r="AH128" s="16">
        <v>3.4</v>
      </c>
      <c r="AI128" s="16">
        <v>6.849938430786132</v>
      </c>
      <c r="AJ128" s="16">
        <v>2.82</v>
      </c>
      <c r="AK128" s="16">
        <v>2.2999999999999998</v>
      </c>
      <c r="AL128" s="16">
        <v>3.7</v>
      </c>
      <c r="AM128" s="16">
        <v>5.7895040893554679</v>
      </c>
      <c r="AN128" s="16">
        <v>2.84</v>
      </c>
      <c r="AO128" s="16">
        <v>0.66549999999999998</v>
      </c>
      <c r="AP128" s="16">
        <v>87.9</v>
      </c>
      <c r="AQ128" s="18">
        <v>30.5</v>
      </c>
      <c r="AR128" s="18">
        <f t="shared" si="45"/>
        <v>57.400000000000006</v>
      </c>
      <c r="AS128" s="18">
        <f t="shared" si="46"/>
        <v>1321.7677533039648</v>
      </c>
      <c r="AT128" s="18">
        <f t="shared" si="47"/>
        <v>1483.9847048458148</v>
      </c>
      <c r="AU128" s="16">
        <v>1.1000000000000001</v>
      </c>
      <c r="AV128" s="18">
        <v>345.3</v>
      </c>
      <c r="AW128" s="18">
        <v>34</v>
      </c>
      <c r="AX128" s="18">
        <v>184</v>
      </c>
      <c r="AY128" s="18">
        <v>30.5</v>
      </c>
      <c r="AZ128" s="16">
        <f t="shared" si="48"/>
        <v>542.40282685512364</v>
      </c>
      <c r="BA128" s="16">
        <f t="shared" si="49"/>
        <v>12490.08</v>
      </c>
      <c r="BB128" s="16">
        <f t="shared" si="50"/>
        <v>14022.953454545455</v>
      </c>
      <c r="BC128" s="14">
        <v>15.884</v>
      </c>
      <c r="BD128" s="14">
        <v>0.15</v>
      </c>
      <c r="BE128" s="18">
        <v>10.3</v>
      </c>
      <c r="BF128" s="18">
        <v>61.8</v>
      </c>
      <c r="BG128" s="14">
        <v>35</v>
      </c>
      <c r="BH128" s="14">
        <v>4.5</v>
      </c>
      <c r="BI128" s="18">
        <f t="shared" si="51"/>
        <v>72.526247619047609</v>
      </c>
      <c r="BJ128" s="18">
        <f t="shared" si="52"/>
        <v>75.209299554087522</v>
      </c>
      <c r="BK128" s="18">
        <f t="shared" si="53"/>
        <v>4512.5579732452516</v>
      </c>
      <c r="BL128" s="18">
        <f t="shared" si="54"/>
        <v>5068.4230690404611</v>
      </c>
      <c r="BM128" s="14">
        <f t="shared" si="55"/>
        <v>5.07</v>
      </c>
      <c r="BN128" s="14">
        <v>3.87</v>
      </c>
      <c r="BO128" s="14">
        <v>0.36799999999999999</v>
      </c>
      <c r="BP128" s="14">
        <v>3.72</v>
      </c>
      <c r="BQ128" s="14">
        <v>0.28199999999999997</v>
      </c>
      <c r="BR128" s="16">
        <f t="shared" si="56"/>
        <v>51.152412052863433</v>
      </c>
      <c r="BS128" s="16">
        <f t="shared" si="57"/>
        <v>4.8641053321585908</v>
      </c>
      <c r="BT128" s="16">
        <f t="shared" si="58"/>
        <v>49.169760422907494</v>
      </c>
      <c r="BU128" s="16">
        <f t="shared" si="59"/>
        <v>3.7273850643171804</v>
      </c>
      <c r="BV128" s="16">
        <f t="shared" si="60"/>
        <v>57.430208077533038</v>
      </c>
      <c r="BW128" s="16">
        <f t="shared" si="61"/>
        <v>5.4610637138325995</v>
      </c>
      <c r="BX128" s="16">
        <f t="shared" si="62"/>
        <v>55.204231020264316</v>
      </c>
      <c r="BY128" s="16">
        <f t="shared" si="63"/>
        <v>4.1848368676651981</v>
      </c>
      <c r="BZ128" s="16">
        <v>2.68</v>
      </c>
      <c r="CA128" s="16">
        <v>0.27500000000000002</v>
      </c>
      <c r="CB128" s="16">
        <v>1.84</v>
      </c>
      <c r="CC128" s="16">
        <v>0.21299999999999999</v>
      </c>
      <c r="CD128" s="19">
        <v>0.47</v>
      </c>
      <c r="CE128" s="19">
        <v>8.4000000000000005E-2</v>
      </c>
      <c r="CF128" s="19">
        <v>1.02</v>
      </c>
      <c r="CG128" s="19">
        <v>3.7999999999999999E-2</v>
      </c>
      <c r="CH128" s="16">
        <f t="shared" si="64"/>
        <v>58.703375999999992</v>
      </c>
      <c r="CI128" s="16">
        <f t="shared" si="65"/>
        <v>10.4916672</v>
      </c>
      <c r="CJ128" s="16">
        <f t="shared" si="66"/>
        <v>127.39881600000001</v>
      </c>
      <c r="CK128" s="16">
        <f t="shared" si="67"/>
        <v>4.7462304</v>
      </c>
      <c r="CL128" s="16">
        <f t="shared" si="68"/>
        <v>65.907881236363622</v>
      </c>
      <c r="CM128" s="16">
        <f t="shared" si="69"/>
        <v>11.779280901818183</v>
      </c>
      <c r="CN128" s="16">
        <f t="shared" si="70"/>
        <v>143.03412523636365</v>
      </c>
      <c r="CO128" s="16">
        <f t="shared" si="71"/>
        <v>5.3287223127272734</v>
      </c>
      <c r="CP128" s="19">
        <v>1.5</v>
      </c>
      <c r="CQ128" s="19">
        <v>0.34599999999999997</v>
      </c>
      <c r="CR128" s="19">
        <v>0.3</v>
      </c>
      <c r="CS128" s="19">
        <v>0.11700000000000001</v>
      </c>
      <c r="CT128" s="16">
        <f t="shared" si="72"/>
        <v>67.688369598678776</v>
      </c>
      <c r="CU128" s="16">
        <f t="shared" si="73"/>
        <v>15.613450587428568</v>
      </c>
      <c r="CV128" s="16">
        <f t="shared" si="74"/>
        <v>13.537673919735756</v>
      </c>
      <c r="CW128" s="16">
        <f t="shared" si="75"/>
        <v>5.2796928286969447</v>
      </c>
      <c r="CX128" s="16">
        <f t="shared" si="76"/>
        <v>75.995578594880257</v>
      </c>
      <c r="CY128" s="16">
        <f t="shared" si="77"/>
        <v>17.529646795885711</v>
      </c>
      <c r="CZ128" s="16">
        <f t="shared" si="78"/>
        <v>15.199115718976053</v>
      </c>
      <c r="DA128" s="16">
        <f t="shared" si="79"/>
        <v>5.9276551304006615</v>
      </c>
      <c r="DB128" s="16"/>
      <c r="DC128" s="16"/>
      <c r="DD128" s="16"/>
      <c r="DE128" s="16"/>
      <c r="DF128" s="16"/>
      <c r="DG128" s="16"/>
      <c r="DH128" s="16"/>
      <c r="DI128" s="16"/>
    </row>
    <row r="129" spans="1:113" x14ac:dyDescent="0.25">
      <c r="A129" s="14">
        <v>2019</v>
      </c>
      <c r="B129" s="14">
        <v>7</v>
      </c>
      <c r="C129" s="14" t="s">
        <v>24</v>
      </c>
      <c r="D129" s="14" t="str">
        <f t="shared" si="40"/>
        <v>2</v>
      </c>
      <c r="E129" s="14">
        <v>205</v>
      </c>
      <c r="F129" s="14">
        <v>255</v>
      </c>
      <c r="G129" s="14">
        <v>4</v>
      </c>
      <c r="H129" s="14" t="s">
        <v>1</v>
      </c>
      <c r="I129" s="17">
        <v>100</v>
      </c>
      <c r="J129" s="17">
        <f t="shared" si="41"/>
        <v>112</v>
      </c>
      <c r="K129" s="17">
        <v>80</v>
      </c>
      <c r="L129" s="17">
        <f t="shared" si="42"/>
        <v>90</v>
      </c>
      <c r="M129" s="17">
        <v>0</v>
      </c>
      <c r="N129" s="17">
        <f t="shared" si="43"/>
        <v>0</v>
      </c>
      <c r="O129" s="17">
        <v>10</v>
      </c>
      <c r="P129" s="14">
        <v>2.73</v>
      </c>
      <c r="Q129" s="14">
        <v>6.4</v>
      </c>
      <c r="R129" s="14">
        <v>6.9</v>
      </c>
      <c r="S129" s="14">
        <v>2.6</v>
      </c>
      <c r="T129" s="14">
        <v>18.2</v>
      </c>
      <c r="U129" s="14">
        <v>16.7</v>
      </c>
      <c r="V129" s="16">
        <v>8.4000134030290852</v>
      </c>
      <c r="W129" s="16">
        <v>14.432974015870546</v>
      </c>
      <c r="X129" s="16">
        <v>15.700000000000001</v>
      </c>
      <c r="Y129" s="16">
        <v>501.0043203830719</v>
      </c>
      <c r="Z129" s="16">
        <v>2272.9319524765015</v>
      </c>
      <c r="AA129" s="16">
        <v>306.16482973098755</v>
      </c>
      <c r="AB129" s="16">
        <v>2.1260285377502441</v>
      </c>
      <c r="AC129" s="16">
        <f t="shared" si="44"/>
        <v>15.17511947938611</v>
      </c>
      <c r="AD129" s="16">
        <v>2.5249490737915039</v>
      </c>
      <c r="AE129" s="16">
        <v>1.97</v>
      </c>
      <c r="AF129" s="16">
        <v>0.41</v>
      </c>
      <c r="AG129" s="16">
        <v>5.6</v>
      </c>
      <c r="AH129" s="16">
        <v>3.4</v>
      </c>
      <c r="AI129" s="16">
        <v>6.849938430786132</v>
      </c>
      <c r="AJ129" s="16">
        <v>2.82</v>
      </c>
      <c r="AK129" s="16">
        <v>2.2999999999999998</v>
      </c>
      <c r="AL129" s="16">
        <v>3.7</v>
      </c>
      <c r="AM129" s="16">
        <v>5.7895040893554679</v>
      </c>
      <c r="AN129" s="16">
        <v>2.84</v>
      </c>
      <c r="AO129" s="16">
        <v>0.6552</v>
      </c>
      <c r="AP129" s="16">
        <v>88.6</v>
      </c>
      <c r="AQ129" s="18">
        <v>30.5</v>
      </c>
      <c r="AR129" s="18">
        <f t="shared" si="45"/>
        <v>58.099999999999994</v>
      </c>
      <c r="AS129" s="18">
        <f t="shared" si="46"/>
        <v>1337.8868722466957</v>
      </c>
      <c r="AT129" s="18">
        <f t="shared" si="47"/>
        <v>1502.0820792951538</v>
      </c>
      <c r="AU129" s="16">
        <v>0.92</v>
      </c>
      <c r="AV129" s="18">
        <v>473.5</v>
      </c>
      <c r="AW129" s="18">
        <v>34</v>
      </c>
      <c r="AX129" s="18">
        <v>250.9</v>
      </c>
      <c r="AY129" s="18">
        <v>30.5</v>
      </c>
      <c r="AZ129" s="16">
        <f t="shared" si="48"/>
        <v>461.36063708759963</v>
      </c>
      <c r="BA129" s="16">
        <f t="shared" si="49"/>
        <v>10623.9</v>
      </c>
      <c r="BB129" s="16">
        <f t="shared" si="50"/>
        <v>11927.742272727273</v>
      </c>
      <c r="BC129" s="14">
        <v>15.884</v>
      </c>
      <c r="BD129" s="14">
        <v>0.15</v>
      </c>
      <c r="BE129" s="18">
        <v>10.4</v>
      </c>
      <c r="BF129" s="18">
        <v>62.1</v>
      </c>
      <c r="BG129" s="14">
        <v>35</v>
      </c>
      <c r="BH129" s="14">
        <v>4.5</v>
      </c>
      <c r="BI129" s="18">
        <f t="shared" si="51"/>
        <v>72.526247619047609</v>
      </c>
      <c r="BJ129" s="18">
        <f t="shared" si="52"/>
        <v>75.125454181117505</v>
      </c>
      <c r="BK129" s="18">
        <f t="shared" si="53"/>
        <v>4507.5272508670505</v>
      </c>
      <c r="BL129" s="18">
        <f t="shared" si="54"/>
        <v>5062.7726531329463</v>
      </c>
      <c r="BM129" s="14">
        <f t="shared" si="55"/>
        <v>5.0599999999999996</v>
      </c>
      <c r="BN129" s="14">
        <v>3.48</v>
      </c>
      <c r="BO129" s="14">
        <v>0.29599999999999999</v>
      </c>
      <c r="BP129" s="14">
        <v>3.68</v>
      </c>
      <c r="BQ129" s="14">
        <v>0.26</v>
      </c>
      <c r="BR129" s="16">
        <f t="shared" si="56"/>
        <v>46.558463154185006</v>
      </c>
      <c r="BS129" s="16">
        <f t="shared" si="57"/>
        <v>3.9601451418502194</v>
      </c>
      <c r="BT129" s="16">
        <f t="shared" si="58"/>
        <v>49.234236898678404</v>
      </c>
      <c r="BU129" s="16">
        <f t="shared" si="59"/>
        <v>3.4785058678414087</v>
      </c>
      <c r="BV129" s="16">
        <f t="shared" si="60"/>
        <v>52.272456359471349</v>
      </c>
      <c r="BW129" s="16">
        <f t="shared" si="61"/>
        <v>4.446162954713655</v>
      </c>
      <c r="BX129" s="16">
        <f t="shared" si="62"/>
        <v>55.276620518061662</v>
      </c>
      <c r="BY129" s="16">
        <f t="shared" si="63"/>
        <v>3.9054134061674</v>
      </c>
      <c r="BZ129" s="16">
        <v>2.91</v>
      </c>
      <c r="CA129" s="16">
        <v>0.25700000000000001</v>
      </c>
      <c r="CB129" s="16">
        <v>1.81</v>
      </c>
      <c r="CC129" s="16">
        <v>0.22700000000000001</v>
      </c>
      <c r="CD129" s="19">
        <v>0.39</v>
      </c>
      <c r="CE129" s="19">
        <v>0.104</v>
      </c>
      <c r="CF129" s="19">
        <v>1.22</v>
      </c>
      <c r="CG129" s="19">
        <v>5.2999999999999999E-2</v>
      </c>
      <c r="CH129" s="16">
        <f t="shared" si="64"/>
        <v>41.433210000000003</v>
      </c>
      <c r="CI129" s="16">
        <f t="shared" si="65"/>
        <v>11.048855999999999</v>
      </c>
      <c r="CJ129" s="16">
        <f t="shared" si="66"/>
        <v>129.61157999999998</v>
      </c>
      <c r="CK129" s="16">
        <f t="shared" si="67"/>
        <v>5.6306669999999999</v>
      </c>
      <c r="CL129" s="16">
        <f t="shared" si="68"/>
        <v>46.518194863636367</v>
      </c>
      <c r="CM129" s="16">
        <f t="shared" si="69"/>
        <v>12.404851963636363</v>
      </c>
      <c r="CN129" s="16">
        <f t="shared" si="70"/>
        <v>145.51845572727271</v>
      </c>
      <c r="CO129" s="16">
        <f t="shared" si="71"/>
        <v>6.3217034045454543</v>
      </c>
      <c r="CP129" s="19">
        <v>1.62</v>
      </c>
      <c r="CQ129" s="19">
        <v>0.39600000000000002</v>
      </c>
      <c r="CR129" s="19">
        <v>0.32</v>
      </c>
      <c r="CS129" s="19">
        <v>0.123</v>
      </c>
      <c r="CT129" s="16">
        <f t="shared" si="72"/>
        <v>73.021941464046236</v>
      </c>
      <c r="CU129" s="16">
        <f t="shared" si="73"/>
        <v>17.849807913433519</v>
      </c>
      <c r="CV129" s="16">
        <f t="shared" si="74"/>
        <v>14.424087202774562</v>
      </c>
      <c r="CW129" s="16">
        <f t="shared" si="75"/>
        <v>5.5442585185664717</v>
      </c>
      <c r="CX129" s="16">
        <f t="shared" si="76"/>
        <v>81.983725189179182</v>
      </c>
      <c r="CY129" s="16">
        <f t="shared" si="77"/>
        <v>20.040466157354906</v>
      </c>
      <c r="CZ129" s="16">
        <f t="shared" si="78"/>
        <v>16.194316086751439</v>
      </c>
      <c r="DA129" s="16">
        <f t="shared" si="79"/>
        <v>6.2246902458450846</v>
      </c>
      <c r="DB129" s="16"/>
      <c r="DC129" s="16"/>
      <c r="DD129" s="16"/>
      <c r="DE129" s="16"/>
      <c r="DF129" s="16"/>
      <c r="DG129" s="16"/>
      <c r="DH129" s="16"/>
      <c r="DI129" s="16"/>
    </row>
    <row r="130" spans="1:113" x14ac:dyDescent="0.25">
      <c r="A130" s="14">
        <v>2019</v>
      </c>
      <c r="B130" s="14">
        <v>7</v>
      </c>
      <c r="C130" s="14" t="s">
        <v>24</v>
      </c>
      <c r="D130" s="14" t="str">
        <f t="shared" ref="D130:D193" si="80">LEFT(E130,1)</f>
        <v>2</v>
      </c>
      <c r="E130" s="14">
        <v>207</v>
      </c>
      <c r="F130" s="14">
        <v>257</v>
      </c>
      <c r="G130" s="14">
        <v>2</v>
      </c>
      <c r="H130" s="14" t="s">
        <v>3</v>
      </c>
      <c r="I130" s="17">
        <v>100</v>
      </c>
      <c r="J130" s="17">
        <f t="shared" ref="J130:J193" si="81">ROUND(I130/2.2*2.471,0)</f>
        <v>112</v>
      </c>
      <c r="K130" s="17">
        <v>0</v>
      </c>
      <c r="L130" s="17">
        <f t="shared" ref="L130:L193" si="82">ROUND(K130/2.2*2.471,0)</f>
        <v>0</v>
      </c>
      <c r="M130" s="17">
        <v>0</v>
      </c>
      <c r="N130" s="17">
        <f t="shared" ref="N130:N193" si="83">ROUND(M130/2.2*2.471,0)</f>
        <v>0</v>
      </c>
      <c r="O130" s="17">
        <v>10</v>
      </c>
      <c r="P130" s="14">
        <v>2.73</v>
      </c>
      <c r="Q130" s="14">
        <v>6.4</v>
      </c>
      <c r="R130" s="14">
        <v>6.9</v>
      </c>
      <c r="S130" s="14">
        <v>2.6</v>
      </c>
      <c r="T130" s="14">
        <v>18.2</v>
      </c>
      <c r="U130" s="14">
        <v>16.7</v>
      </c>
      <c r="V130" s="16">
        <v>8.4000134030290852</v>
      </c>
      <c r="W130" s="16">
        <v>14.432974015870546</v>
      </c>
      <c r="X130" s="16">
        <v>15.700000000000001</v>
      </c>
      <c r="Y130" s="16">
        <v>501.0043203830719</v>
      </c>
      <c r="Z130" s="16">
        <v>2272.9319524765015</v>
      </c>
      <c r="AA130" s="16">
        <v>306.16482973098755</v>
      </c>
      <c r="AB130" s="16">
        <v>2.1260285377502441</v>
      </c>
      <c r="AC130" s="16">
        <f t="shared" ref="AC130:AC193" si="84">Y130*2/782+Z130*2/400+AA130*2/243+AB130*2/460</f>
        <v>15.17511947938611</v>
      </c>
      <c r="AD130" s="16">
        <v>2.5249490737915039</v>
      </c>
      <c r="AE130" s="16">
        <v>1.97</v>
      </c>
      <c r="AF130" s="16">
        <v>0.41</v>
      </c>
      <c r="AG130" s="16">
        <v>5.6</v>
      </c>
      <c r="AH130" s="16">
        <v>3.4</v>
      </c>
      <c r="AI130" s="16">
        <v>6.849938430786132</v>
      </c>
      <c r="AJ130" s="16">
        <v>2.82</v>
      </c>
      <c r="AK130" s="16">
        <v>2.2999999999999998</v>
      </c>
      <c r="AL130" s="16">
        <v>3.7</v>
      </c>
      <c r="AM130" s="16">
        <v>5.7895040893554679</v>
      </c>
      <c r="AN130" s="16">
        <v>2.84</v>
      </c>
      <c r="AO130" s="16">
        <v>0.57989999999999997</v>
      </c>
      <c r="AP130" s="16">
        <v>75.099999999999994</v>
      </c>
      <c r="AQ130" s="18">
        <v>30.5</v>
      </c>
      <c r="AR130" s="18">
        <f t="shared" ref="AR130:AR193" si="85">AP130-AQ130</f>
        <v>44.599999999999994</v>
      </c>
      <c r="AS130" s="18">
        <f t="shared" ref="AS130:AS193" si="86">(43560/((O130/12)*5))*AR130/454</f>
        <v>1027.0181497797355</v>
      </c>
      <c r="AT130" s="18">
        <f t="shared" ref="AT130:AT193" si="87">(AS130/2.2)*2.47</f>
        <v>1153.0612863436122</v>
      </c>
      <c r="AU130" s="16">
        <v>0.92</v>
      </c>
      <c r="AV130" s="18">
        <v>400.7</v>
      </c>
      <c r="AW130" s="18">
        <v>34</v>
      </c>
      <c r="AX130" s="18">
        <v>224.3</v>
      </c>
      <c r="AY130" s="18">
        <v>30.5</v>
      </c>
      <c r="AZ130" s="16">
        <f t="shared" si="48"/>
        <v>486.21761658031096</v>
      </c>
      <c r="BA130" s="16">
        <f t="shared" si="49"/>
        <v>11196.29</v>
      </c>
      <c r="BB130" s="16">
        <f t="shared" si="50"/>
        <v>12570.380136363636</v>
      </c>
      <c r="BC130" s="14">
        <v>14.3</v>
      </c>
      <c r="BD130" s="14">
        <v>0.15</v>
      </c>
      <c r="BE130" s="18">
        <v>10.3</v>
      </c>
      <c r="BF130" s="18">
        <v>62.7</v>
      </c>
      <c r="BG130" s="14">
        <v>35</v>
      </c>
      <c r="BH130" s="14">
        <v>4.5</v>
      </c>
      <c r="BI130" s="18">
        <f t="shared" si="51"/>
        <v>65.224761904761905</v>
      </c>
      <c r="BJ130" s="18">
        <f t="shared" si="52"/>
        <v>67.637701073492991</v>
      </c>
      <c r="BK130" s="18">
        <f t="shared" si="53"/>
        <v>4058.2620644095796</v>
      </c>
      <c r="BL130" s="18">
        <f t="shared" si="54"/>
        <v>4558.1661641618502</v>
      </c>
      <c r="BM130" s="14">
        <f t="shared" si="55"/>
        <v>4.5599999999999996</v>
      </c>
      <c r="BN130" s="14">
        <v>3.57</v>
      </c>
      <c r="BO130" s="14">
        <v>0.221</v>
      </c>
      <c r="BP130" s="14">
        <v>3.94</v>
      </c>
      <c r="BQ130" s="14">
        <v>0.24299999999999999</v>
      </c>
      <c r="BR130" s="16">
        <f t="shared" si="56"/>
        <v>36.664547947136555</v>
      </c>
      <c r="BS130" s="16">
        <f t="shared" si="57"/>
        <v>2.2697101110132154</v>
      </c>
      <c r="BT130" s="16">
        <f t="shared" si="58"/>
        <v>40.464515101321574</v>
      </c>
      <c r="BU130" s="16">
        <f t="shared" si="59"/>
        <v>2.4956541039647573</v>
      </c>
      <c r="BV130" s="16">
        <f t="shared" si="60"/>
        <v>41.164287922466947</v>
      </c>
      <c r="BW130" s="16">
        <f t="shared" si="61"/>
        <v>2.5482654428193827</v>
      </c>
      <c r="BX130" s="16">
        <f t="shared" si="62"/>
        <v>45.430614681938309</v>
      </c>
      <c r="BY130" s="16">
        <f t="shared" si="63"/>
        <v>2.8019389258149778</v>
      </c>
      <c r="BZ130" s="16">
        <v>2.94</v>
      </c>
      <c r="CA130" s="16">
        <v>0.219</v>
      </c>
      <c r="CB130" s="16">
        <v>1.63</v>
      </c>
      <c r="CC130" s="16">
        <v>0.21199999999999999</v>
      </c>
      <c r="CD130" s="19">
        <v>0.64</v>
      </c>
      <c r="CE130" s="19">
        <v>0.115</v>
      </c>
      <c r="CF130" s="19">
        <v>1.05</v>
      </c>
      <c r="CG130" s="19">
        <v>0.06</v>
      </c>
      <c r="CH130" s="16">
        <f t="shared" si="64"/>
        <v>71.656256000000013</v>
      </c>
      <c r="CI130" s="16">
        <f t="shared" si="65"/>
        <v>12.875733500000001</v>
      </c>
      <c r="CJ130" s="16">
        <f t="shared" si="66"/>
        <v>117.56104500000002</v>
      </c>
      <c r="CK130" s="16">
        <f t="shared" si="67"/>
        <v>6.7177740000000004</v>
      </c>
      <c r="CL130" s="16">
        <f t="shared" si="68"/>
        <v>80.450432872727276</v>
      </c>
      <c r="CM130" s="16">
        <f t="shared" si="69"/>
        <v>14.455937156818184</v>
      </c>
      <c r="CN130" s="16">
        <f t="shared" si="70"/>
        <v>131.98899143181819</v>
      </c>
      <c r="CO130" s="16">
        <f t="shared" si="71"/>
        <v>7.5422280818181822</v>
      </c>
      <c r="CP130" s="19">
        <v>1.85</v>
      </c>
      <c r="CQ130" s="19">
        <v>0.41799999999999998</v>
      </c>
      <c r="CR130" s="19">
        <v>0.33</v>
      </c>
      <c r="CS130" s="19">
        <v>0.14499999999999999</v>
      </c>
      <c r="CT130" s="16">
        <f t="shared" si="72"/>
        <v>75.077848191577232</v>
      </c>
      <c r="CU130" s="16">
        <f t="shared" si="73"/>
        <v>16.963535429232042</v>
      </c>
      <c r="CV130" s="16">
        <f t="shared" si="74"/>
        <v>13.392264812551613</v>
      </c>
      <c r="CW130" s="16">
        <f t="shared" si="75"/>
        <v>5.8844799933938896</v>
      </c>
      <c r="CX130" s="16">
        <f t="shared" si="76"/>
        <v>84.2919477423617</v>
      </c>
      <c r="CY130" s="16">
        <f t="shared" si="77"/>
        <v>19.045423868274156</v>
      </c>
      <c r="CZ130" s="16">
        <f t="shared" si="78"/>
        <v>15.035860948637492</v>
      </c>
      <c r="DA130" s="16">
        <f t="shared" si="79"/>
        <v>6.6066661744013215</v>
      </c>
      <c r="DB130" s="16"/>
      <c r="DC130" s="16"/>
      <c r="DD130" s="16"/>
      <c r="DE130" s="16"/>
      <c r="DF130" s="16"/>
      <c r="DG130" s="16"/>
      <c r="DH130" s="16"/>
      <c r="DI130" s="16"/>
    </row>
    <row r="131" spans="1:113" x14ac:dyDescent="0.25">
      <c r="A131" s="14">
        <v>2019</v>
      </c>
      <c r="B131" s="14">
        <v>7</v>
      </c>
      <c r="C131" s="14" t="s">
        <v>24</v>
      </c>
      <c r="D131" s="14" t="str">
        <f t="shared" si="80"/>
        <v>2</v>
      </c>
      <c r="E131" s="14">
        <v>210</v>
      </c>
      <c r="F131" s="14">
        <v>260</v>
      </c>
      <c r="G131" s="14">
        <v>1</v>
      </c>
      <c r="H131" s="14" t="s">
        <v>2</v>
      </c>
      <c r="I131" s="17">
        <v>0</v>
      </c>
      <c r="J131" s="17">
        <f t="shared" si="81"/>
        <v>0</v>
      </c>
      <c r="K131" s="17">
        <v>0</v>
      </c>
      <c r="L131" s="17">
        <f t="shared" si="82"/>
        <v>0</v>
      </c>
      <c r="M131" s="17">
        <v>0</v>
      </c>
      <c r="N131" s="17">
        <f t="shared" si="83"/>
        <v>0</v>
      </c>
      <c r="O131" s="17">
        <v>10</v>
      </c>
      <c r="P131" s="14">
        <v>2.73</v>
      </c>
      <c r="Q131" s="14">
        <v>6.4</v>
      </c>
      <c r="R131" s="14">
        <v>6.9</v>
      </c>
      <c r="S131" s="14">
        <v>2.6</v>
      </c>
      <c r="T131" s="14">
        <v>18.2</v>
      </c>
      <c r="U131" s="14">
        <v>16.7</v>
      </c>
      <c r="V131" s="16">
        <v>8.4000134030290852</v>
      </c>
      <c r="W131" s="16">
        <v>14.432974015870546</v>
      </c>
      <c r="X131" s="16">
        <v>15.700000000000001</v>
      </c>
      <c r="Y131" s="16">
        <v>501.0043203830719</v>
      </c>
      <c r="Z131" s="16">
        <v>2272.9319524765015</v>
      </c>
      <c r="AA131" s="16">
        <v>306.16482973098755</v>
      </c>
      <c r="AB131" s="16">
        <v>2.1260285377502441</v>
      </c>
      <c r="AC131" s="16">
        <f t="shared" si="84"/>
        <v>15.17511947938611</v>
      </c>
      <c r="AD131" s="16">
        <v>2.5249490737915039</v>
      </c>
      <c r="AE131" s="16">
        <v>1.97</v>
      </c>
      <c r="AF131" s="16">
        <v>0.41</v>
      </c>
      <c r="AG131" s="16">
        <v>5.6</v>
      </c>
      <c r="AH131" s="16">
        <v>3.4</v>
      </c>
      <c r="AI131" s="16">
        <v>6.849938430786132</v>
      </c>
      <c r="AJ131" s="16">
        <v>2.82</v>
      </c>
      <c r="AK131" s="16">
        <v>2.2999999999999998</v>
      </c>
      <c r="AL131" s="16">
        <v>3.7</v>
      </c>
      <c r="AM131" s="16">
        <v>5.7895040893554679</v>
      </c>
      <c r="AN131" s="16">
        <v>2.84</v>
      </c>
      <c r="AO131" s="16">
        <v>0.54700000000000004</v>
      </c>
      <c r="AP131" s="16">
        <v>74.8</v>
      </c>
      <c r="AQ131" s="18">
        <v>30.5</v>
      </c>
      <c r="AR131" s="18">
        <f t="shared" si="85"/>
        <v>44.3</v>
      </c>
      <c r="AS131" s="18">
        <f t="shared" si="86"/>
        <v>1020.1099559471364</v>
      </c>
      <c r="AT131" s="18">
        <f t="shared" si="87"/>
        <v>1145.305268722467</v>
      </c>
      <c r="AU131" s="16">
        <v>0.52</v>
      </c>
      <c r="AV131" s="18">
        <v>406.5</v>
      </c>
      <c r="AW131" s="18">
        <v>34</v>
      </c>
      <c r="AX131" s="18">
        <v>223.4</v>
      </c>
      <c r="AY131" s="18">
        <v>30.5</v>
      </c>
      <c r="AZ131" s="16">
        <f t="shared" si="48"/>
        <v>269.28322147651005</v>
      </c>
      <c r="BA131" s="16">
        <f t="shared" si="49"/>
        <v>6200.87</v>
      </c>
      <c r="BB131" s="16">
        <f t="shared" si="50"/>
        <v>6961.8858636363639</v>
      </c>
      <c r="BC131" s="14">
        <v>12.430000000000001</v>
      </c>
      <c r="BD131" s="14">
        <v>0.15</v>
      </c>
      <c r="BE131" s="18">
        <v>10.4</v>
      </c>
      <c r="BF131" s="18">
        <v>62.1</v>
      </c>
      <c r="BG131" s="14">
        <v>35</v>
      </c>
      <c r="BH131" s="14">
        <v>4.5</v>
      </c>
      <c r="BI131" s="18">
        <f t="shared" si="51"/>
        <v>56.604952380952383</v>
      </c>
      <c r="BJ131" s="18">
        <f t="shared" si="52"/>
        <v>58.633569171483614</v>
      </c>
      <c r="BK131" s="18">
        <f t="shared" si="53"/>
        <v>3518.0141502890169</v>
      </c>
      <c r="BL131" s="18">
        <f t="shared" si="54"/>
        <v>3951.3695297109821</v>
      </c>
      <c r="BM131" s="14">
        <f t="shared" si="55"/>
        <v>3.95</v>
      </c>
      <c r="BN131" s="14">
        <v>3.16</v>
      </c>
      <c r="BO131" s="14">
        <v>0.22600000000000001</v>
      </c>
      <c r="BP131" s="14">
        <v>3.35</v>
      </c>
      <c r="BQ131" s="14">
        <v>0.23400000000000001</v>
      </c>
      <c r="BR131" s="16">
        <f t="shared" si="56"/>
        <v>32.235474607929511</v>
      </c>
      <c r="BS131" s="16">
        <f t="shared" si="57"/>
        <v>2.3054485004405283</v>
      </c>
      <c r="BT131" s="16">
        <f t="shared" si="58"/>
        <v>34.17368352422907</v>
      </c>
      <c r="BU131" s="16">
        <f t="shared" si="59"/>
        <v>2.3870572969162991</v>
      </c>
      <c r="BV131" s="16">
        <f t="shared" si="60"/>
        <v>36.191646491629946</v>
      </c>
      <c r="BW131" s="16">
        <f t="shared" si="61"/>
        <v>2.588389907312775</v>
      </c>
      <c r="BX131" s="16">
        <f t="shared" si="62"/>
        <v>38.367726502202636</v>
      </c>
      <c r="BY131" s="16">
        <f t="shared" si="63"/>
        <v>2.6800143288105724</v>
      </c>
      <c r="BZ131" s="16">
        <v>2.5</v>
      </c>
      <c r="CA131" s="16">
        <v>0.20799999999999999</v>
      </c>
      <c r="CB131" s="16">
        <v>1.7</v>
      </c>
      <c r="CC131" s="16">
        <v>0.17899999999999999</v>
      </c>
      <c r="CD131" s="19">
        <v>0.37</v>
      </c>
      <c r="CE131" s="19">
        <v>0.10299999999999999</v>
      </c>
      <c r="CF131" s="19">
        <v>0.86</v>
      </c>
      <c r="CG131" s="19">
        <v>5.2999999999999999E-2</v>
      </c>
      <c r="CH131" s="16">
        <f t="shared" si="64"/>
        <v>22.943218999999999</v>
      </c>
      <c r="CI131" s="16">
        <f t="shared" si="65"/>
        <v>6.3868960999999995</v>
      </c>
      <c r="CJ131" s="16">
        <f t="shared" si="66"/>
        <v>53.327481999999996</v>
      </c>
      <c r="CK131" s="16">
        <f t="shared" si="67"/>
        <v>3.2864610999999999</v>
      </c>
      <c r="CL131" s="16">
        <f t="shared" si="68"/>
        <v>25.758977695454544</v>
      </c>
      <c r="CM131" s="16">
        <f t="shared" si="69"/>
        <v>7.1707424395454549</v>
      </c>
      <c r="CN131" s="16">
        <f t="shared" si="70"/>
        <v>59.87221842727272</v>
      </c>
      <c r="CO131" s="16">
        <f t="shared" si="71"/>
        <v>3.6897995077272725</v>
      </c>
      <c r="CP131" s="19">
        <v>1.6</v>
      </c>
      <c r="CQ131" s="19">
        <v>0.35</v>
      </c>
      <c r="CR131" s="19">
        <v>0.28999999999999998</v>
      </c>
      <c r="CS131" s="19">
        <v>0.121</v>
      </c>
      <c r="CT131" s="16">
        <f t="shared" si="72"/>
        <v>56.288226404624275</v>
      </c>
      <c r="CU131" s="16">
        <f t="shared" si="73"/>
        <v>12.313049526011557</v>
      </c>
      <c r="CV131" s="16">
        <f t="shared" si="74"/>
        <v>10.202241035838149</v>
      </c>
      <c r="CW131" s="16">
        <f t="shared" si="75"/>
        <v>4.2567971218497105</v>
      </c>
      <c r="CX131" s="16">
        <f t="shared" si="76"/>
        <v>63.196326917919073</v>
      </c>
      <c r="CY131" s="16">
        <f t="shared" si="77"/>
        <v>13.824196513294794</v>
      </c>
      <c r="CZ131" s="16">
        <f t="shared" si="78"/>
        <v>11.454334253872831</v>
      </c>
      <c r="DA131" s="16">
        <f t="shared" si="79"/>
        <v>4.7792222231676291</v>
      </c>
      <c r="DB131" s="16"/>
      <c r="DC131" s="16"/>
      <c r="DD131" s="16"/>
      <c r="DE131" s="16"/>
      <c r="DF131" s="16"/>
      <c r="DG131" s="16"/>
      <c r="DH131" s="16"/>
      <c r="DI131" s="16"/>
    </row>
    <row r="132" spans="1:113" x14ac:dyDescent="0.25">
      <c r="A132" s="14">
        <v>2019</v>
      </c>
      <c r="B132" s="14">
        <v>7</v>
      </c>
      <c r="C132" s="14" t="s">
        <v>24</v>
      </c>
      <c r="D132" s="14" t="str">
        <f t="shared" si="80"/>
        <v>3</v>
      </c>
      <c r="E132" s="14">
        <v>301</v>
      </c>
      <c r="F132" s="14">
        <v>261</v>
      </c>
      <c r="G132" s="14">
        <v>2</v>
      </c>
      <c r="H132" s="14" t="s">
        <v>3</v>
      </c>
      <c r="I132" s="17">
        <v>100</v>
      </c>
      <c r="J132" s="17">
        <f t="shared" si="81"/>
        <v>112</v>
      </c>
      <c r="K132" s="17">
        <v>0</v>
      </c>
      <c r="L132" s="17">
        <f t="shared" si="82"/>
        <v>0</v>
      </c>
      <c r="M132" s="17">
        <v>0</v>
      </c>
      <c r="N132" s="17">
        <f t="shared" si="83"/>
        <v>0</v>
      </c>
      <c r="O132" s="17">
        <v>10</v>
      </c>
      <c r="P132" s="14">
        <v>0.78</v>
      </c>
      <c r="Q132" s="14">
        <v>6.2</v>
      </c>
      <c r="R132" s="14">
        <v>6.9</v>
      </c>
      <c r="S132" s="14">
        <v>2.5</v>
      </c>
      <c r="T132" s="14">
        <v>21.9</v>
      </c>
      <c r="U132" s="14">
        <v>22.400000000000002</v>
      </c>
      <c r="V132" s="16">
        <v>11.818685737262337</v>
      </c>
      <c r="W132" s="16">
        <v>20.082833359265599</v>
      </c>
      <c r="X132" s="16">
        <v>18.899999999999999</v>
      </c>
      <c r="Y132" s="16">
        <v>553.66358399391174</v>
      </c>
      <c r="Z132" s="16">
        <v>2132.4410772323608</v>
      </c>
      <c r="AA132" s="16">
        <v>309.57967042922974</v>
      </c>
      <c r="AB132" s="16">
        <v>2.702186107635498</v>
      </c>
      <c r="AC132" s="16">
        <f t="shared" si="84"/>
        <v>14.637954244394283</v>
      </c>
      <c r="AD132" s="16">
        <v>2.3681545257568359</v>
      </c>
      <c r="AE132" s="16">
        <v>5.19</v>
      </c>
      <c r="AF132" s="16">
        <v>0.48</v>
      </c>
      <c r="AG132" s="16">
        <v>7.3</v>
      </c>
      <c r="AH132" s="16">
        <v>5.3</v>
      </c>
      <c r="AI132" s="16">
        <v>6.1670370483398429</v>
      </c>
      <c r="AJ132" s="16">
        <v>4.0599999999999996</v>
      </c>
      <c r="AK132" s="16">
        <v>2.6</v>
      </c>
      <c r="AL132" s="16">
        <v>5.2</v>
      </c>
      <c r="AM132" s="16">
        <v>6.0856809997558585</v>
      </c>
      <c r="AN132" s="16">
        <v>4.2</v>
      </c>
      <c r="AO132" s="16">
        <v>0.54259999999999997</v>
      </c>
      <c r="AP132" s="16">
        <v>73.599999999999994</v>
      </c>
      <c r="AQ132" s="18">
        <v>30.5</v>
      </c>
      <c r="AR132" s="18">
        <f t="shared" si="85"/>
        <v>43.099999999999994</v>
      </c>
      <c r="AS132" s="18">
        <f t="shared" si="86"/>
        <v>992.47718061673982</v>
      </c>
      <c r="AT132" s="18">
        <f t="shared" si="87"/>
        <v>1114.2811982378853</v>
      </c>
      <c r="AU132" s="16">
        <v>1.08</v>
      </c>
      <c r="AV132" s="18">
        <v>510.7</v>
      </c>
      <c r="AW132" s="18">
        <v>34</v>
      </c>
      <c r="AX132" s="18">
        <v>258.5</v>
      </c>
      <c r="AY132" s="18">
        <v>30.5</v>
      </c>
      <c r="AZ132" s="16">
        <f t="shared" si="48"/>
        <v>516.55129011957217</v>
      </c>
      <c r="BA132" s="16">
        <f t="shared" si="49"/>
        <v>11894.79</v>
      </c>
      <c r="BB132" s="16">
        <f t="shared" si="50"/>
        <v>13354.605136363636</v>
      </c>
      <c r="BC132" s="14">
        <v>13.992000000000003</v>
      </c>
      <c r="BD132" s="14">
        <v>0.15</v>
      </c>
      <c r="BE132" s="18">
        <v>10.3</v>
      </c>
      <c r="BF132" s="18">
        <v>62.3</v>
      </c>
      <c r="BG132" s="14">
        <v>35</v>
      </c>
      <c r="BH132" s="14">
        <v>4.5</v>
      </c>
      <c r="BI132" s="18">
        <f t="shared" si="51"/>
        <v>63.805028571428579</v>
      </c>
      <c r="BJ132" s="18">
        <f t="shared" si="52"/>
        <v>66.165445813377389</v>
      </c>
      <c r="BK132" s="18">
        <f t="shared" si="53"/>
        <v>3969.9267488026435</v>
      </c>
      <c r="BL132" s="18">
        <f t="shared" si="54"/>
        <v>4458.9495437687865</v>
      </c>
      <c r="BM132" s="14">
        <f t="shared" si="55"/>
        <v>4.46</v>
      </c>
      <c r="BN132" s="14">
        <v>3.48</v>
      </c>
      <c r="BO132" s="14">
        <v>0.19500000000000001</v>
      </c>
      <c r="BP132" s="14">
        <v>3.2</v>
      </c>
      <c r="BQ132" s="14">
        <v>0.23599999999999999</v>
      </c>
      <c r="BR132" s="16">
        <f t="shared" si="56"/>
        <v>34.538205885462546</v>
      </c>
      <c r="BS132" s="16">
        <f t="shared" si="57"/>
        <v>1.9353305022026428</v>
      </c>
      <c r="BT132" s="16">
        <f t="shared" si="58"/>
        <v>31.759269779735675</v>
      </c>
      <c r="BU132" s="16">
        <f t="shared" si="59"/>
        <v>2.3422461462555058</v>
      </c>
      <c r="BV132" s="16">
        <f t="shared" si="60"/>
        <v>38.776985698678402</v>
      </c>
      <c r="BW132" s="16">
        <f t="shared" si="61"/>
        <v>2.1728483365638764</v>
      </c>
      <c r="BX132" s="16">
        <f t="shared" si="62"/>
        <v>35.656998343612322</v>
      </c>
      <c r="BY132" s="16">
        <f t="shared" si="63"/>
        <v>2.6297036278414088</v>
      </c>
      <c r="BZ132" s="16">
        <v>3.31</v>
      </c>
      <c r="CA132" s="16">
        <v>0.22700000000000001</v>
      </c>
      <c r="CB132" s="16">
        <v>1.63</v>
      </c>
      <c r="CC132" s="16">
        <v>0.219</v>
      </c>
      <c r="CD132" s="19">
        <v>0.55000000000000004</v>
      </c>
      <c r="CE132" s="19">
        <v>9.5000000000000001E-2</v>
      </c>
      <c r="CF132" s="19">
        <v>1.1200000000000001</v>
      </c>
      <c r="CG132" s="19">
        <v>0.06</v>
      </c>
      <c r="CH132" s="16">
        <f t="shared" si="64"/>
        <v>65.421345000000017</v>
      </c>
      <c r="CI132" s="16">
        <f t="shared" si="65"/>
        <v>11.300050500000001</v>
      </c>
      <c r="CJ132" s="16">
        <f t="shared" si="66"/>
        <v>133.22164800000002</v>
      </c>
      <c r="CK132" s="16">
        <f t="shared" si="67"/>
        <v>7.1368739999999997</v>
      </c>
      <c r="CL132" s="16">
        <f t="shared" si="68"/>
        <v>73.450328250000013</v>
      </c>
      <c r="CM132" s="16">
        <f t="shared" si="69"/>
        <v>12.686874879545456</v>
      </c>
      <c r="CN132" s="16">
        <f t="shared" si="70"/>
        <v>149.57157752727275</v>
      </c>
      <c r="CO132" s="16">
        <f t="shared" si="71"/>
        <v>8.0127630818181821</v>
      </c>
      <c r="CP132" s="19">
        <v>1.87</v>
      </c>
      <c r="CQ132" s="19">
        <v>0.39200000000000002</v>
      </c>
      <c r="CR132" s="19">
        <v>0.3</v>
      </c>
      <c r="CS132" s="19">
        <v>0.14199999999999999</v>
      </c>
      <c r="CT132" s="16">
        <f t="shared" si="72"/>
        <v>74.237630202609438</v>
      </c>
      <c r="CU132" s="16">
        <f t="shared" si="73"/>
        <v>15.562112855306362</v>
      </c>
      <c r="CV132" s="16">
        <f t="shared" si="74"/>
        <v>11.90978024640793</v>
      </c>
      <c r="CW132" s="16">
        <f t="shared" si="75"/>
        <v>5.6372959832997527</v>
      </c>
      <c r="CX132" s="16">
        <f t="shared" si="76"/>
        <v>83.348612091111505</v>
      </c>
      <c r="CY132" s="16">
        <f t="shared" si="77"/>
        <v>17.472008523912141</v>
      </c>
      <c r="CZ132" s="16">
        <f t="shared" si="78"/>
        <v>13.371435094830723</v>
      </c>
      <c r="DA132" s="16">
        <f t="shared" si="79"/>
        <v>6.329145944886541</v>
      </c>
      <c r="DB132" s="16"/>
      <c r="DC132" s="16"/>
      <c r="DD132" s="16"/>
      <c r="DE132" s="16"/>
      <c r="DF132" s="16"/>
      <c r="DG132" s="16"/>
      <c r="DH132" s="16"/>
      <c r="DI132" s="16"/>
    </row>
    <row r="133" spans="1:113" x14ac:dyDescent="0.25">
      <c r="A133" s="14">
        <v>2019</v>
      </c>
      <c r="B133" s="14">
        <v>7</v>
      </c>
      <c r="C133" s="14" t="s">
        <v>24</v>
      </c>
      <c r="D133" s="14" t="str">
        <f t="shared" si="80"/>
        <v>3</v>
      </c>
      <c r="E133" s="14">
        <v>302</v>
      </c>
      <c r="F133" s="14">
        <v>262</v>
      </c>
      <c r="G133" s="14">
        <v>1</v>
      </c>
      <c r="H133" s="14" t="s">
        <v>2</v>
      </c>
      <c r="I133" s="17">
        <v>0</v>
      </c>
      <c r="J133" s="17">
        <f t="shared" si="81"/>
        <v>0</v>
      </c>
      <c r="K133" s="17">
        <v>0</v>
      </c>
      <c r="L133" s="17">
        <f t="shared" si="82"/>
        <v>0</v>
      </c>
      <c r="M133" s="17">
        <v>0</v>
      </c>
      <c r="N133" s="17">
        <f t="shared" si="83"/>
        <v>0</v>
      </c>
      <c r="O133" s="17">
        <v>10</v>
      </c>
      <c r="P133" s="14">
        <v>0.78</v>
      </c>
      <c r="Q133" s="14">
        <v>6.2</v>
      </c>
      <c r="R133" s="14">
        <v>6.9</v>
      </c>
      <c r="S133" s="14">
        <v>2.5</v>
      </c>
      <c r="T133" s="14">
        <v>21.9</v>
      </c>
      <c r="U133" s="14">
        <v>22.400000000000002</v>
      </c>
      <c r="V133" s="16">
        <v>11.818685737262337</v>
      </c>
      <c r="W133" s="16">
        <v>20.082833359265596</v>
      </c>
      <c r="X133" s="16">
        <v>18.899999999999999</v>
      </c>
      <c r="Y133" s="16">
        <v>553.66358399391174</v>
      </c>
      <c r="Z133" s="16">
        <v>2132.4410772323608</v>
      </c>
      <c r="AA133" s="16">
        <v>309.57967042922974</v>
      </c>
      <c r="AB133" s="16">
        <v>2.702186107635498</v>
      </c>
      <c r="AC133" s="16">
        <f t="shared" si="84"/>
        <v>14.637954244394283</v>
      </c>
      <c r="AD133" s="16">
        <v>2.3681545257568359</v>
      </c>
      <c r="AE133" s="16">
        <v>5.19</v>
      </c>
      <c r="AF133" s="16">
        <v>0.48</v>
      </c>
      <c r="AG133" s="16">
        <v>7.3</v>
      </c>
      <c r="AH133" s="16">
        <v>5.3</v>
      </c>
      <c r="AI133" s="16">
        <v>6.1670370483398429</v>
      </c>
      <c r="AJ133" s="16">
        <v>4.0599999999999996</v>
      </c>
      <c r="AK133" s="16">
        <v>2.6</v>
      </c>
      <c r="AL133" s="16">
        <v>5.2</v>
      </c>
      <c r="AM133" s="16">
        <v>6.0856809997558585</v>
      </c>
      <c r="AN133" s="16">
        <v>4.2</v>
      </c>
      <c r="AO133" s="16">
        <v>0.53</v>
      </c>
      <c r="AP133" s="16">
        <v>75.5</v>
      </c>
      <c r="AQ133" s="18">
        <v>30.5</v>
      </c>
      <c r="AR133" s="18">
        <f t="shared" si="85"/>
        <v>45</v>
      </c>
      <c r="AS133" s="18">
        <f t="shared" si="86"/>
        <v>1036.2290748898679</v>
      </c>
      <c r="AT133" s="18">
        <f t="shared" si="87"/>
        <v>1163.4026431718062</v>
      </c>
      <c r="AU133" s="16">
        <v>0.74</v>
      </c>
      <c r="AV133" s="18">
        <v>356.1</v>
      </c>
      <c r="AW133" s="18">
        <v>34</v>
      </c>
      <c r="AX133" s="18">
        <v>200.5</v>
      </c>
      <c r="AY133" s="18">
        <v>30.5</v>
      </c>
      <c r="AZ133" s="16">
        <f t="shared" si="48"/>
        <v>390.561937286557</v>
      </c>
      <c r="BA133" s="16">
        <f t="shared" si="49"/>
        <v>8993.59</v>
      </c>
      <c r="BB133" s="16">
        <f t="shared" si="50"/>
        <v>10097.348772727273</v>
      </c>
      <c r="BC133" s="14">
        <v>11.836</v>
      </c>
      <c r="BD133" s="14">
        <v>0.15</v>
      </c>
      <c r="BE133" s="18">
        <v>10.199999999999999</v>
      </c>
      <c r="BF133" s="18">
        <v>61.9</v>
      </c>
      <c r="BG133" s="14">
        <v>35</v>
      </c>
      <c r="BH133" s="14">
        <v>4.5</v>
      </c>
      <c r="BI133" s="18">
        <f t="shared" si="51"/>
        <v>53.866895238095239</v>
      </c>
      <c r="BJ133" s="18">
        <f t="shared" si="52"/>
        <v>55.921932859895406</v>
      </c>
      <c r="BK133" s="18">
        <f t="shared" si="53"/>
        <v>3355.3159715937245</v>
      </c>
      <c r="BL133" s="18">
        <f t="shared" si="54"/>
        <v>3768.6298935491327</v>
      </c>
      <c r="BM133" s="14">
        <f t="shared" si="55"/>
        <v>3.77</v>
      </c>
      <c r="BN133" s="14">
        <v>3.28</v>
      </c>
      <c r="BO133" s="14">
        <v>0.21199999999999999</v>
      </c>
      <c r="BP133" s="14">
        <v>3.47</v>
      </c>
      <c r="BQ133" s="14">
        <v>0.249</v>
      </c>
      <c r="BR133" s="16">
        <f t="shared" si="56"/>
        <v>33.98831365638766</v>
      </c>
      <c r="BS133" s="16">
        <f t="shared" si="57"/>
        <v>2.19680563876652</v>
      </c>
      <c r="BT133" s="16">
        <f t="shared" si="58"/>
        <v>35.957148898678419</v>
      </c>
      <c r="BU133" s="16">
        <f t="shared" si="59"/>
        <v>2.580210396475771</v>
      </c>
      <c r="BV133" s="16">
        <f t="shared" si="60"/>
        <v>38.159606696035233</v>
      </c>
      <c r="BW133" s="16">
        <f t="shared" si="61"/>
        <v>2.4664136035242294</v>
      </c>
      <c r="BX133" s="16">
        <f t="shared" si="62"/>
        <v>40.370071718061681</v>
      </c>
      <c r="BY133" s="16">
        <f t="shared" si="63"/>
        <v>2.8968725814977971</v>
      </c>
      <c r="BZ133" s="16">
        <v>2.4300000000000002</v>
      </c>
      <c r="CA133" s="16">
        <v>0.223</v>
      </c>
      <c r="CB133" s="16">
        <v>1.58</v>
      </c>
      <c r="CC133" s="16">
        <v>0.192</v>
      </c>
      <c r="CD133" s="19">
        <v>0.44</v>
      </c>
      <c r="CE133" s="19">
        <v>0.113</v>
      </c>
      <c r="CF133" s="19">
        <v>0.93</v>
      </c>
      <c r="CG133" s="19">
        <v>5.5E-2</v>
      </c>
      <c r="CH133" s="16">
        <f t="shared" si="64"/>
        <v>39.571796000000006</v>
      </c>
      <c r="CI133" s="16">
        <f t="shared" si="65"/>
        <v>10.162756699999999</v>
      </c>
      <c r="CJ133" s="16">
        <f t="shared" si="66"/>
        <v>83.640387000000004</v>
      </c>
      <c r="CK133" s="16">
        <f t="shared" si="67"/>
        <v>4.9464745000000008</v>
      </c>
      <c r="CL133" s="16">
        <f t="shared" si="68"/>
        <v>44.428334600000007</v>
      </c>
      <c r="CM133" s="16">
        <f t="shared" si="69"/>
        <v>11.410004113181817</v>
      </c>
      <c r="CN133" s="16">
        <f t="shared" si="70"/>
        <v>93.905343586363642</v>
      </c>
      <c r="CO133" s="16">
        <f t="shared" si="71"/>
        <v>5.5535418250000008</v>
      </c>
      <c r="CP133" s="19">
        <v>1.62</v>
      </c>
      <c r="CQ133" s="19">
        <v>0.39200000000000002</v>
      </c>
      <c r="CR133" s="19">
        <v>0.32</v>
      </c>
      <c r="CS133" s="19">
        <v>0.127</v>
      </c>
      <c r="CT133" s="16">
        <f t="shared" si="72"/>
        <v>54.356118739818342</v>
      </c>
      <c r="CU133" s="16">
        <f t="shared" si="73"/>
        <v>13.1528386086474</v>
      </c>
      <c r="CV133" s="16">
        <f t="shared" si="74"/>
        <v>10.737011109099919</v>
      </c>
      <c r="CW133" s="16">
        <f t="shared" si="75"/>
        <v>4.2612512839240306</v>
      </c>
      <c r="CX133" s="16">
        <f t="shared" si="76"/>
        <v>61.02709694879605</v>
      </c>
      <c r="CY133" s="16">
        <f t="shared" si="77"/>
        <v>14.767050619708671</v>
      </c>
      <c r="CZ133" s="16">
        <f t="shared" si="78"/>
        <v>12.054735199762183</v>
      </c>
      <c r="DA133" s="16">
        <f t="shared" si="79"/>
        <v>4.7842230324056167</v>
      </c>
      <c r="DB133" s="16"/>
      <c r="DC133" s="16"/>
      <c r="DD133" s="16"/>
      <c r="DE133" s="16"/>
      <c r="DF133" s="16"/>
      <c r="DG133" s="16"/>
      <c r="DH133" s="16"/>
      <c r="DI133" s="16"/>
    </row>
    <row r="134" spans="1:113" x14ac:dyDescent="0.25">
      <c r="A134" s="14">
        <v>2019</v>
      </c>
      <c r="B134" s="14">
        <v>7</v>
      </c>
      <c r="C134" s="14" t="s">
        <v>24</v>
      </c>
      <c r="D134" s="14" t="str">
        <f t="shared" si="80"/>
        <v>3</v>
      </c>
      <c r="E134" s="14">
        <v>304</v>
      </c>
      <c r="F134" s="14">
        <v>264</v>
      </c>
      <c r="G134" s="14">
        <v>3</v>
      </c>
      <c r="H134" s="14" t="s">
        <v>1</v>
      </c>
      <c r="I134" s="17">
        <v>100</v>
      </c>
      <c r="J134" s="17">
        <f t="shared" si="81"/>
        <v>112</v>
      </c>
      <c r="K134" s="17">
        <v>40</v>
      </c>
      <c r="L134" s="17">
        <f t="shared" si="82"/>
        <v>45</v>
      </c>
      <c r="M134" s="17">
        <v>0</v>
      </c>
      <c r="N134" s="17">
        <f t="shared" si="83"/>
        <v>0</v>
      </c>
      <c r="O134" s="17">
        <v>10</v>
      </c>
      <c r="P134" s="14">
        <v>0.78</v>
      </c>
      <c r="Q134" s="14">
        <v>6.2</v>
      </c>
      <c r="R134" s="14">
        <v>6.9</v>
      </c>
      <c r="S134" s="14">
        <v>2.5</v>
      </c>
      <c r="T134" s="14">
        <v>21.9</v>
      </c>
      <c r="U134" s="14">
        <v>22.400000000000002</v>
      </c>
      <c r="V134" s="16">
        <v>11.818685737262337</v>
      </c>
      <c r="W134" s="16">
        <v>20.082833359265596</v>
      </c>
      <c r="X134" s="16">
        <v>18.899999999999999</v>
      </c>
      <c r="Y134" s="16">
        <v>553.66358399391174</v>
      </c>
      <c r="Z134" s="16">
        <v>2132.4410772323608</v>
      </c>
      <c r="AA134" s="16">
        <v>309.57967042922974</v>
      </c>
      <c r="AB134" s="16">
        <v>2.702186107635498</v>
      </c>
      <c r="AC134" s="16">
        <f t="shared" si="84"/>
        <v>14.637954244394283</v>
      </c>
      <c r="AD134" s="16">
        <v>2.3681545257568359</v>
      </c>
      <c r="AE134" s="16">
        <v>5.19</v>
      </c>
      <c r="AF134" s="16">
        <v>0.48</v>
      </c>
      <c r="AG134" s="16">
        <v>7.3</v>
      </c>
      <c r="AH134" s="16">
        <v>5.3</v>
      </c>
      <c r="AI134" s="16">
        <v>6.1670370483398429</v>
      </c>
      <c r="AJ134" s="16">
        <v>4.0599999999999996</v>
      </c>
      <c r="AK134" s="16">
        <v>2.6</v>
      </c>
      <c r="AL134" s="16">
        <v>5.2</v>
      </c>
      <c r="AM134" s="16">
        <v>6.0856809997558585</v>
      </c>
      <c r="AN134" s="16">
        <v>4.2</v>
      </c>
      <c r="AO134" s="16">
        <v>0.63519999999999999</v>
      </c>
      <c r="AP134" s="16">
        <v>79.2</v>
      </c>
      <c r="AQ134" s="18">
        <v>30.5</v>
      </c>
      <c r="AR134" s="18">
        <f t="shared" si="85"/>
        <v>48.7</v>
      </c>
      <c r="AS134" s="18">
        <f t="shared" si="86"/>
        <v>1121.4301321585904</v>
      </c>
      <c r="AT134" s="18">
        <f t="shared" si="87"/>
        <v>1259.0601938325992</v>
      </c>
      <c r="AU134" s="16">
        <v>0.86</v>
      </c>
      <c r="AV134" s="18">
        <v>335.6</v>
      </c>
      <c r="AW134" s="18">
        <v>34</v>
      </c>
      <c r="AX134" s="18">
        <v>188.1</v>
      </c>
      <c r="AY134" s="18">
        <v>30.5</v>
      </c>
      <c r="AZ134" s="16">
        <f t="shared" si="48"/>
        <v>449.3899204244031</v>
      </c>
      <c r="BA134" s="16">
        <f t="shared" si="49"/>
        <v>10348.24</v>
      </c>
      <c r="BB134" s="16">
        <f t="shared" si="50"/>
        <v>11618.251272727271</v>
      </c>
      <c r="BC134" s="14">
        <v>16.456000000000003</v>
      </c>
      <c r="BD134" s="14">
        <v>0.15</v>
      </c>
      <c r="BE134" s="18">
        <v>10.199999999999999</v>
      </c>
      <c r="BF134" s="18">
        <v>62.1</v>
      </c>
      <c r="BG134" s="14">
        <v>35</v>
      </c>
      <c r="BH134" s="14">
        <v>4.5</v>
      </c>
      <c r="BI134" s="18">
        <f t="shared" ref="BI134:BI165" si="88">(43560/(BG134*BH134)*(BC134-BD134))/60</f>
        <v>75.162895238095246</v>
      </c>
      <c r="BJ134" s="18">
        <f t="shared" si="52"/>
        <v>78.030381414808716</v>
      </c>
      <c r="BK134" s="18">
        <f t="shared" si="53"/>
        <v>4681.8228848885228</v>
      </c>
      <c r="BL134" s="18">
        <f t="shared" si="54"/>
        <v>5258.5383402543357</v>
      </c>
      <c r="BM134" s="14">
        <f t="shared" si="55"/>
        <v>5.26</v>
      </c>
      <c r="BN134" s="14">
        <v>3.7</v>
      </c>
      <c r="BO134" s="14">
        <v>0.24399999999999999</v>
      </c>
      <c r="BP134" s="14">
        <v>3.55</v>
      </c>
      <c r="BQ134" s="14">
        <v>0.25700000000000001</v>
      </c>
      <c r="BR134" s="16">
        <f t="shared" ref="BR134:BR165" si="89">AS134*(BN134/100)</f>
        <v>41.492914889867848</v>
      </c>
      <c r="BS134" s="16">
        <f t="shared" si="57"/>
        <v>2.7362895224669606</v>
      </c>
      <c r="BT134" s="16">
        <f t="shared" si="58"/>
        <v>39.810769691629957</v>
      </c>
      <c r="BU134" s="16">
        <f t="shared" si="59"/>
        <v>2.8820754396475774</v>
      </c>
      <c r="BV134" s="16">
        <f t="shared" si="60"/>
        <v>46.585227171806174</v>
      </c>
      <c r="BW134" s="16">
        <f t="shared" si="61"/>
        <v>3.0721068729515424</v>
      </c>
      <c r="BX134" s="16">
        <f t="shared" si="62"/>
        <v>44.696636881057273</v>
      </c>
      <c r="BY134" s="16">
        <f t="shared" si="63"/>
        <v>3.23578469814978</v>
      </c>
      <c r="BZ134" s="16">
        <v>3.25</v>
      </c>
      <c r="CA134" s="16">
        <v>0.254</v>
      </c>
      <c r="CB134" s="16">
        <v>1.6</v>
      </c>
      <c r="CC134" s="16">
        <v>0.22600000000000001</v>
      </c>
      <c r="CD134" s="19">
        <v>0.41</v>
      </c>
      <c r="CE134" s="19">
        <v>7.1999999999999995E-2</v>
      </c>
      <c r="CF134" s="19">
        <v>1.08</v>
      </c>
      <c r="CG134" s="19">
        <v>0.05</v>
      </c>
      <c r="CH134" s="16">
        <f t="shared" si="64"/>
        <v>42.427783999999996</v>
      </c>
      <c r="CI134" s="16">
        <f t="shared" si="65"/>
        <v>7.450732799999999</v>
      </c>
      <c r="CJ134" s="16">
        <f t="shared" si="66"/>
        <v>111.760992</v>
      </c>
      <c r="CK134" s="16">
        <f t="shared" si="67"/>
        <v>5.1741200000000003</v>
      </c>
      <c r="CL134" s="16">
        <f t="shared" si="68"/>
        <v>47.634830218181811</v>
      </c>
      <c r="CM134" s="16">
        <f t="shared" si="69"/>
        <v>8.3651409163636359</v>
      </c>
      <c r="CN134" s="16">
        <f t="shared" si="70"/>
        <v>125.47711374545455</v>
      </c>
      <c r="CO134" s="16">
        <f t="shared" si="71"/>
        <v>5.8091256363636363</v>
      </c>
      <c r="CP134" s="19">
        <v>1.62</v>
      </c>
      <c r="CQ134" s="19">
        <v>0.375</v>
      </c>
      <c r="CR134" s="19">
        <v>0.31</v>
      </c>
      <c r="CS134" s="19">
        <v>0.125</v>
      </c>
      <c r="CT134" s="16">
        <f t="shared" si="72"/>
        <v>75.845530735194089</v>
      </c>
      <c r="CU134" s="16">
        <f t="shared" si="73"/>
        <v>17.556835818331958</v>
      </c>
      <c r="CV134" s="16">
        <f t="shared" si="74"/>
        <v>14.513650943154421</v>
      </c>
      <c r="CW134" s="16">
        <f t="shared" si="75"/>
        <v>5.8522786061106533</v>
      </c>
      <c r="CX134" s="16">
        <f t="shared" si="76"/>
        <v>85.153845870877007</v>
      </c>
      <c r="CY134" s="16">
        <f t="shared" si="77"/>
        <v>19.711538396036335</v>
      </c>
      <c r="CZ134" s="16">
        <f t="shared" si="78"/>
        <v>16.294871740723373</v>
      </c>
      <c r="DA134" s="16">
        <f t="shared" si="79"/>
        <v>6.570512798678779</v>
      </c>
      <c r="DB134" s="16"/>
      <c r="DC134" s="16"/>
      <c r="DD134" s="16"/>
      <c r="DE134" s="16"/>
      <c r="DF134" s="16"/>
      <c r="DG134" s="16"/>
      <c r="DH134" s="16"/>
      <c r="DI134" s="16"/>
    </row>
    <row r="135" spans="1:113" x14ac:dyDescent="0.25">
      <c r="A135" s="14">
        <v>2019</v>
      </c>
      <c r="B135" s="14">
        <v>7</v>
      </c>
      <c r="C135" s="14" t="s">
        <v>24</v>
      </c>
      <c r="D135" s="14" t="str">
        <f t="shared" si="80"/>
        <v>3</v>
      </c>
      <c r="E135" s="14">
        <v>305</v>
      </c>
      <c r="F135" s="14">
        <v>265</v>
      </c>
      <c r="G135" s="14">
        <v>5</v>
      </c>
      <c r="H135" s="14" t="s">
        <v>1</v>
      </c>
      <c r="I135" s="17">
        <v>100</v>
      </c>
      <c r="J135" s="17">
        <f t="shared" si="81"/>
        <v>112</v>
      </c>
      <c r="K135" s="17">
        <v>120</v>
      </c>
      <c r="L135" s="17">
        <f t="shared" si="82"/>
        <v>135</v>
      </c>
      <c r="M135" s="17">
        <v>0</v>
      </c>
      <c r="N135" s="17">
        <f t="shared" si="83"/>
        <v>0</v>
      </c>
      <c r="O135" s="17">
        <v>10</v>
      </c>
      <c r="P135" s="14">
        <v>0.78</v>
      </c>
      <c r="Q135" s="14">
        <v>6.2</v>
      </c>
      <c r="R135" s="14">
        <v>6.9</v>
      </c>
      <c r="S135" s="14">
        <v>2.5</v>
      </c>
      <c r="T135" s="14">
        <v>21.9</v>
      </c>
      <c r="U135" s="14">
        <v>22.400000000000002</v>
      </c>
      <c r="V135" s="16">
        <v>11.818685737262337</v>
      </c>
      <c r="W135" s="16">
        <v>20.082833359265596</v>
      </c>
      <c r="X135" s="16">
        <v>18.899999999999999</v>
      </c>
      <c r="Y135" s="16">
        <v>553.66358399391174</v>
      </c>
      <c r="Z135" s="16">
        <v>2132.4410772323608</v>
      </c>
      <c r="AA135" s="16">
        <v>309.57967042922974</v>
      </c>
      <c r="AB135" s="16">
        <v>2.702186107635498</v>
      </c>
      <c r="AC135" s="16">
        <f t="shared" si="84"/>
        <v>14.637954244394283</v>
      </c>
      <c r="AD135" s="16">
        <v>2.3681545257568359</v>
      </c>
      <c r="AE135" s="16">
        <v>5.19</v>
      </c>
      <c r="AF135" s="16">
        <v>0.48</v>
      </c>
      <c r="AG135" s="16">
        <v>7.3</v>
      </c>
      <c r="AH135" s="16">
        <v>5.3</v>
      </c>
      <c r="AI135" s="16">
        <v>6.1670370483398429</v>
      </c>
      <c r="AJ135" s="16">
        <v>4.0599999999999996</v>
      </c>
      <c r="AK135" s="16">
        <v>2.6</v>
      </c>
      <c r="AL135" s="16">
        <v>5.2</v>
      </c>
      <c r="AM135" s="16">
        <v>6.0856809997558585</v>
      </c>
      <c r="AN135" s="16">
        <v>4.2</v>
      </c>
      <c r="AO135" s="16">
        <v>0.6915</v>
      </c>
      <c r="AP135" s="16">
        <v>93</v>
      </c>
      <c r="AQ135" s="18">
        <v>30.5</v>
      </c>
      <c r="AR135" s="18">
        <f t="shared" si="85"/>
        <v>62.5</v>
      </c>
      <c r="AS135" s="18">
        <f t="shared" si="86"/>
        <v>1439.2070484581498</v>
      </c>
      <c r="AT135" s="18">
        <f t="shared" si="87"/>
        <v>1615.8370044052863</v>
      </c>
      <c r="AU135" s="16">
        <v>1.1599999999999999</v>
      </c>
      <c r="AV135" s="18">
        <v>405</v>
      </c>
      <c r="AW135" s="18">
        <v>34</v>
      </c>
      <c r="AX135" s="18">
        <v>222.1</v>
      </c>
      <c r="AY135" s="18">
        <v>30.5</v>
      </c>
      <c r="AZ135" s="16">
        <f t="shared" si="48"/>
        <v>599.07277628032341</v>
      </c>
      <c r="BA135" s="16">
        <f t="shared" si="49"/>
        <v>13795.04</v>
      </c>
      <c r="BB135" s="16">
        <f t="shared" si="50"/>
        <v>15488.067636363636</v>
      </c>
      <c r="BC135" s="14">
        <v>16.5</v>
      </c>
      <c r="BD135" s="14">
        <v>0.15</v>
      </c>
      <c r="BE135" s="18">
        <v>9.8000000000000007</v>
      </c>
      <c r="BF135" s="18">
        <v>62</v>
      </c>
      <c r="BG135" s="14">
        <v>35</v>
      </c>
      <c r="BH135" s="14">
        <v>4.5</v>
      </c>
      <c r="BI135" s="18">
        <f t="shared" si="88"/>
        <v>75.36571428571429</v>
      </c>
      <c r="BJ135" s="18">
        <f t="shared" si="52"/>
        <v>78.589450041288202</v>
      </c>
      <c r="BK135" s="18">
        <f t="shared" si="53"/>
        <v>4715.3670024772919</v>
      </c>
      <c r="BL135" s="18">
        <f t="shared" si="54"/>
        <v>5296.2144832369941</v>
      </c>
      <c r="BM135" s="14">
        <f t="shared" si="55"/>
        <v>5.29</v>
      </c>
      <c r="BN135" s="14">
        <v>3.38</v>
      </c>
      <c r="BO135" s="14">
        <v>0.32300000000000001</v>
      </c>
      <c r="BP135" s="14">
        <v>3.16</v>
      </c>
      <c r="BQ135" s="14">
        <v>0.23100000000000001</v>
      </c>
      <c r="BR135" s="16">
        <f t="shared" si="89"/>
        <v>48.645198237885459</v>
      </c>
      <c r="BS135" s="16">
        <f t="shared" si="57"/>
        <v>4.6486387665198237</v>
      </c>
      <c r="BT135" s="16">
        <f t="shared" si="58"/>
        <v>45.478942731277535</v>
      </c>
      <c r="BU135" s="16">
        <f t="shared" si="59"/>
        <v>3.3245682819383258</v>
      </c>
      <c r="BV135" s="16">
        <f t="shared" si="60"/>
        <v>54.615290748898673</v>
      </c>
      <c r="BW135" s="16">
        <f t="shared" si="61"/>
        <v>5.2191535242290747</v>
      </c>
      <c r="BX135" s="16">
        <f t="shared" si="62"/>
        <v>51.060449339207047</v>
      </c>
      <c r="BY135" s="16">
        <f t="shared" si="63"/>
        <v>3.7325834801762108</v>
      </c>
      <c r="BZ135" s="16">
        <v>3.02</v>
      </c>
      <c r="CA135" s="16">
        <v>0.25900000000000001</v>
      </c>
      <c r="CB135" s="16">
        <v>1.41</v>
      </c>
      <c r="CC135" s="16">
        <v>0.23499999999999999</v>
      </c>
      <c r="CD135" s="19">
        <v>0.39</v>
      </c>
      <c r="CE135" s="19">
        <v>9.0999999999999998E-2</v>
      </c>
      <c r="CF135" s="19">
        <v>1.06</v>
      </c>
      <c r="CG135" s="19">
        <v>5.3999999999999999E-2</v>
      </c>
      <c r="CH135" s="16">
        <f t="shared" si="64"/>
        <v>53.800656000000004</v>
      </c>
      <c r="CI135" s="16">
        <f t="shared" si="65"/>
        <v>12.553486400000001</v>
      </c>
      <c r="CJ135" s="16">
        <f t="shared" si="66"/>
        <v>146.22742400000001</v>
      </c>
      <c r="CK135" s="16">
        <f t="shared" si="67"/>
        <v>7.4493216000000002</v>
      </c>
      <c r="CL135" s="16">
        <f t="shared" si="68"/>
        <v>60.403463781818189</v>
      </c>
      <c r="CM135" s="16">
        <f t="shared" si="69"/>
        <v>14.09414154909091</v>
      </c>
      <c r="CN135" s="16">
        <f t="shared" si="70"/>
        <v>164.17351694545457</v>
      </c>
      <c r="CO135" s="16">
        <f t="shared" si="71"/>
        <v>8.3635565236363636</v>
      </c>
      <c r="CP135" s="19">
        <v>1.62</v>
      </c>
      <c r="CQ135" s="19">
        <v>0.42299999999999999</v>
      </c>
      <c r="CR135" s="19">
        <v>0.35</v>
      </c>
      <c r="CS135" s="19">
        <v>0.122</v>
      </c>
      <c r="CT135" s="16">
        <f t="shared" si="72"/>
        <v>76.388945440132147</v>
      </c>
      <c r="CU135" s="16">
        <f t="shared" si="73"/>
        <v>19.946002420478944</v>
      </c>
      <c r="CV135" s="16">
        <f t="shared" si="74"/>
        <v>16.50378450867052</v>
      </c>
      <c r="CW135" s="16">
        <f t="shared" si="75"/>
        <v>5.7527477430222955</v>
      </c>
      <c r="CX135" s="16">
        <f t="shared" si="76"/>
        <v>85.763952380512009</v>
      </c>
      <c r="CY135" s="16">
        <f t="shared" si="77"/>
        <v>22.393920899355908</v>
      </c>
      <c r="CZ135" s="16">
        <f t="shared" si="78"/>
        <v>18.529248971098266</v>
      </c>
      <c r="DA135" s="16">
        <f t="shared" si="79"/>
        <v>6.4587667842113961</v>
      </c>
      <c r="DB135" s="16"/>
      <c r="DC135" s="16"/>
      <c r="DD135" s="16"/>
      <c r="DE135" s="16"/>
      <c r="DF135" s="16"/>
      <c r="DG135" s="16"/>
      <c r="DH135" s="16"/>
      <c r="DI135" s="16"/>
    </row>
    <row r="136" spans="1:113" x14ac:dyDescent="0.25">
      <c r="A136" s="14">
        <v>2019</v>
      </c>
      <c r="B136" s="14">
        <v>7</v>
      </c>
      <c r="C136" s="14" t="s">
        <v>24</v>
      </c>
      <c r="D136" s="14" t="str">
        <f t="shared" si="80"/>
        <v>3</v>
      </c>
      <c r="E136" s="14">
        <v>309</v>
      </c>
      <c r="F136" s="14">
        <v>269</v>
      </c>
      <c r="G136" s="14">
        <v>4</v>
      </c>
      <c r="H136" s="14" t="s">
        <v>1</v>
      </c>
      <c r="I136" s="17">
        <v>100</v>
      </c>
      <c r="J136" s="17">
        <f t="shared" si="81"/>
        <v>112</v>
      </c>
      <c r="K136" s="17">
        <v>80</v>
      </c>
      <c r="L136" s="17">
        <f t="shared" si="82"/>
        <v>90</v>
      </c>
      <c r="M136" s="17">
        <v>0</v>
      </c>
      <c r="N136" s="17">
        <f t="shared" si="83"/>
        <v>0</v>
      </c>
      <c r="O136" s="17">
        <v>10</v>
      </c>
      <c r="P136" s="14">
        <v>0.78</v>
      </c>
      <c r="Q136" s="14">
        <v>6.2</v>
      </c>
      <c r="R136" s="14">
        <v>6.9</v>
      </c>
      <c r="S136" s="14">
        <v>2.5</v>
      </c>
      <c r="T136" s="14">
        <v>21.9</v>
      </c>
      <c r="U136" s="14">
        <v>22.400000000000002</v>
      </c>
      <c r="V136" s="16">
        <v>11.818685737262337</v>
      </c>
      <c r="W136" s="16">
        <v>20.082833359265596</v>
      </c>
      <c r="X136" s="16">
        <v>18.899999999999999</v>
      </c>
      <c r="Y136" s="16">
        <v>553.66358399391174</v>
      </c>
      <c r="Z136" s="16">
        <v>2132.4410772323608</v>
      </c>
      <c r="AA136" s="16">
        <v>309.57967042922974</v>
      </c>
      <c r="AB136" s="16">
        <v>2.702186107635498</v>
      </c>
      <c r="AC136" s="16">
        <f t="shared" si="84"/>
        <v>14.637954244394283</v>
      </c>
      <c r="AD136" s="16">
        <v>2.3681545257568359</v>
      </c>
      <c r="AE136" s="16">
        <v>5.19</v>
      </c>
      <c r="AF136" s="16">
        <v>0.48</v>
      </c>
      <c r="AG136" s="16">
        <v>7.3</v>
      </c>
      <c r="AH136" s="16">
        <v>5.3</v>
      </c>
      <c r="AI136" s="16">
        <v>6.1670370483398429</v>
      </c>
      <c r="AJ136" s="16">
        <v>4.0599999999999996</v>
      </c>
      <c r="AK136" s="16">
        <v>2.6</v>
      </c>
      <c r="AL136" s="16">
        <v>5.2</v>
      </c>
      <c r="AM136" s="16">
        <v>6.0856809997558585</v>
      </c>
      <c r="AN136" s="16">
        <v>4.2</v>
      </c>
      <c r="AO136" s="16">
        <v>0.67889999999999995</v>
      </c>
      <c r="AP136" s="16">
        <v>99.5</v>
      </c>
      <c r="AQ136" s="18">
        <v>30.5</v>
      </c>
      <c r="AR136" s="18">
        <f t="shared" si="85"/>
        <v>69</v>
      </c>
      <c r="AS136" s="18">
        <f t="shared" si="86"/>
        <v>1588.8845814977974</v>
      </c>
      <c r="AT136" s="18">
        <f t="shared" si="87"/>
        <v>1783.884052863436</v>
      </c>
      <c r="AU136" s="16">
        <v>0.98</v>
      </c>
      <c r="AV136" s="18">
        <v>312.8</v>
      </c>
      <c r="AW136" s="18">
        <v>34</v>
      </c>
      <c r="AX136" s="18">
        <v>179</v>
      </c>
      <c r="AY136" s="18">
        <v>30.5</v>
      </c>
      <c r="AZ136" s="16">
        <f t="shared" si="48"/>
        <v>521.98708751793401</v>
      </c>
      <c r="BA136" s="16">
        <f t="shared" si="49"/>
        <v>12019.96</v>
      </c>
      <c r="BB136" s="16">
        <f t="shared" si="50"/>
        <v>13495.136909090908</v>
      </c>
      <c r="BC136" s="14">
        <v>17.16</v>
      </c>
      <c r="BD136" s="14">
        <v>0.15</v>
      </c>
      <c r="BE136" s="18">
        <v>9.9</v>
      </c>
      <c r="BF136" s="18">
        <v>62.1</v>
      </c>
      <c r="BG136" s="14">
        <v>35</v>
      </c>
      <c r="BH136" s="14">
        <v>4.5</v>
      </c>
      <c r="BI136" s="18">
        <f t="shared" si="88"/>
        <v>78.408000000000001</v>
      </c>
      <c r="BJ136" s="18">
        <f t="shared" si="52"/>
        <v>81.671223121387285</v>
      </c>
      <c r="BK136" s="18">
        <f t="shared" si="53"/>
        <v>4900.2733872832368</v>
      </c>
      <c r="BL136" s="18">
        <f t="shared" si="54"/>
        <v>5503.8979727167634</v>
      </c>
      <c r="BM136" s="14">
        <f t="shared" si="55"/>
        <v>5.5</v>
      </c>
      <c r="BN136" s="14">
        <v>3.63</v>
      </c>
      <c r="BO136" s="14">
        <v>0.39</v>
      </c>
      <c r="BP136" s="14">
        <v>3.93</v>
      </c>
      <c r="BQ136" s="14">
        <v>0.28299999999999997</v>
      </c>
      <c r="BR136" s="16">
        <f t="shared" si="89"/>
        <v>57.676510308370041</v>
      </c>
      <c r="BS136" s="16">
        <f t="shared" si="57"/>
        <v>6.1966498678414101</v>
      </c>
      <c r="BT136" s="16">
        <f t="shared" si="58"/>
        <v>62.443164052863438</v>
      </c>
      <c r="BU136" s="16">
        <f t="shared" si="59"/>
        <v>4.4965433656387663</v>
      </c>
      <c r="BV136" s="16">
        <f t="shared" si="60"/>
        <v>64.754991118942726</v>
      </c>
      <c r="BW136" s="16">
        <f t="shared" si="61"/>
        <v>6.9571478061674021</v>
      </c>
      <c r="BX136" s="16">
        <f t="shared" si="62"/>
        <v>70.106643277533038</v>
      </c>
      <c r="BY136" s="16">
        <f t="shared" si="63"/>
        <v>5.0483918696035248</v>
      </c>
      <c r="BZ136" s="16">
        <v>2.9</v>
      </c>
      <c r="CA136" s="16">
        <v>0.251</v>
      </c>
      <c r="CB136" s="16">
        <v>1.48</v>
      </c>
      <c r="CC136" s="16">
        <v>0.23200000000000001</v>
      </c>
      <c r="CD136" s="19">
        <v>0.45</v>
      </c>
      <c r="CE136" s="19">
        <v>9.0999999999999998E-2</v>
      </c>
      <c r="CF136" s="19">
        <v>1</v>
      </c>
      <c r="CG136" s="19">
        <v>5.8999999999999997E-2</v>
      </c>
      <c r="CH136" s="16">
        <f t="shared" si="64"/>
        <v>54.089820000000003</v>
      </c>
      <c r="CI136" s="16">
        <f t="shared" si="65"/>
        <v>10.938163599999999</v>
      </c>
      <c r="CJ136" s="16">
        <f t="shared" si="66"/>
        <v>120.19959999999999</v>
      </c>
      <c r="CK136" s="16">
        <f t="shared" si="67"/>
        <v>7.0917763999999988</v>
      </c>
      <c r="CL136" s="16">
        <f t="shared" si="68"/>
        <v>60.72811609090909</v>
      </c>
      <c r="CM136" s="16">
        <f t="shared" si="69"/>
        <v>12.280574587272728</v>
      </c>
      <c r="CN136" s="16">
        <f t="shared" si="70"/>
        <v>134.95136909090908</v>
      </c>
      <c r="CO136" s="16">
        <f t="shared" si="71"/>
        <v>7.9621307763636349</v>
      </c>
      <c r="CP136" s="19">
        <v>1.72</v>
      </c>
      <c r="CQ136" s="19">
        <v>0.40600000000000003</v>
      </c>
      <c r="CR136" s="19">
        <v>0.33</v>
      </c>
      <c r="CS136" s="19">
        <v>0.127</v>
      </c>
      <c r="CT136" s="16">
        <f t="shared" si="72"/>
        <v>84.284702261271676</v>
      </c>
      <c r="CU136" s="16">
        <f t="shared" si="73"/>
        <v>19.895109952369943</v>
      </c>
      <c r="CV136" s="16">
        <f t="shared" si="74"/>
        <v>16.17090217803468</v>
      </c>
      <c r="CW136" s="16">
        <f t="shared" si="75"/>
        <v>6.2233472018497116</v>
      </c>
      <c r="CX136" s="16">
        <f t="shared" si="76"/>
        <v>94.62873390242774</v>
      </c>
      <c r="CY136" s="16">
        <f t="shared" si="77"/>
        <v>22.336782537433528</v>
      </c>
      <c r="CZ136" s="16">
        <f t="shared" si="78"/>
        <v>18.155512899884393</v>
      </c>
      <c r="DA136" s="16">
        <f t="shared" si="79"/>
        <v>6.9871216311676312</v>
      </c>
      <c r="DB136" s="16"/>
      <c r="DC136" s="16"/>
      <c r="DD136" s="16"/>
      <c r="DE136" s="16"/>
      <c r="DF136" s="16"/>
      <c r="DG136" s="16"/>
      <c r="DH136" s="16"/>
      <c r="DI136" s="16"/>
    </row>
    <row r="137" spans="1:113" x14ac:dyDescent="0.25">
      <c r="A137" s="14">
        <v>2019</v>
      </c>
      <c r="B137" s="14">
        <v>7</v>
      </c>
      <c r="C137" s="14" t="s">
        <v>24</v>
      </c>
      <c r="D137" s="14" t="str">
        <f t="shared" si="80"/>
        <v>4</v>
      </c>
      <c r="E137" s="14">
        <v>401</v>
      </c>
      <c r="F137" s="14">
        <v>271</v>
      </c>
      <c r="G137" s="14">
        <v>2</v>
      </c>
      <c r="H137" s="14" t="s">
        <v>3</v>
      </c>
      <c r="I137" s="17">
        <v>100</v>
      </c>
      <c r="J137" s="17">
        <f t="shared" si="81"/>
        <v>112</v>
      </c>
      <c r="K137" s="17">
        <v>0</v>
      </c>
      <c r="L137" s="17">
        <f t="shared" si="82"/>
        <v>0</v>
      </c>
      <c r="M137" s="17">
        <v>0</v>
      </c>
      <c r="N137" s="17">
        <f t="shared" si="83"/>
        <v>0</v>
      </c>
      <c r="O137" s="17">
        <v>10</v>
      </c>
      <c r="P137" s="14">
        <v>3.12</v>
      </c>
      <c r="Q137" s="14">
        <v>6.3</v>
      </c>
      <c r="R137" s="14">
        <v>6.9</v>
      </c>
      <c r="S137" s="14">
        <v>2.4</v>
      </c>
      <c r="T137" s="14">
        <v>18.100000000000001</v>
      </c>
      <c r="U137" s="14">
        <v>17.399999999999999</v>
      </c>
      <c r="V137" s="16">
        <v>10.137371474524672</v>
      </c>
      <c r="W137" s="16">
        <v>15.149622841138942</v>
      </c>
      <c r="X137" s="16">
        <v>13.4</v>
      </c>
      <c r="Y137" s="16">
        <v>529.46844696998596</v>
      </c>
      <c r="Z137" s="16">
        <v>2249.7359991073608</v>
      </c>
      <c r="AA137" s="16">
        <v>338.08877229690552</v>
      </c>
      <c r="AB137" s="16">
        <v>1.9020819664001465</v>
      </c>
      <c r="AC137" s="16">
        <f t="shared" si="84"/>
        <v>15.393712807996222</v>
      </c>
      <c r="AD137" s="16">
        <v>2.904759407043457</v>
      </c>
      <c r="AE137" s="16">
        <v>2.88</v>
      </c>
      <c r="AF137" s="16">
        <v>0.57999999999999996</v>
      </c>
      <c r="AG137" s="16">
        <v>8.6</v>
      </c>
      <c r="AH137" s="16">
        <v>5.3</v>
      </c>
      <c r="AI137" s="16">
        <v>7.2295198822021476</v>
      </c>
      <c r="AJ137" s="16">
        <v>3.7</v>
      </c>
      <c r="AK137" s="16">
        <v>3.2</v>
      </c>
      <c r="AL137" s="16">
        <v>5</v>
      </c>
      <c r="AM137" s="16">
        <v>5.5396509552001945</v>
      </c>
      <c r="AN137" s="16">
        <v>3.78</v>
      </c>
      <c r="AO137" s="16">
        <v>0.55330000000000001</v>
      </c>
      <c r="AP137" s="16">
        <v>69</v>
      </c>
      <c r="AQ137" s="18">
        <v>30.5</v>
      </c>
      <c r="AR137" s="18">
        <f t="shared" si="85"/>
        <v>38.5</v>
      </c>
      <c r="AS137" s="18">
        <f t="shared" si="86"/>
        <v>886.55154185022013</v>
      </c>
      <c r="AT137" s="18">
        <f t="shared" si="87"/>
        <v>995.35559471365627</v>
      </c>
      <c r="AU137" s="16">
        <v>0.82</v>
      </c>
      <c r="AV137" s="18">
        <v>373.4</v>
      </c>
      <c r="AW137" s="18">
        <v>34</v>
      </c>
      <c r="AX137" s="18">
        <v>204.8</v>
      </c>
      <c r="AY137" s="18">
        <v>30.5</v>
      </c>
      <c r="AZ137" s="16">
        <f t="shared" si="48"/>
        <v>421.1137301119623</v>
      </c>
      <c r="BA137" s="16">
        <f t="shared" si="49"/>
        <v>9697.1200000000008</v>
      </c>
      <c r="BB137" s="16">
        <f t="shared" si="50"/>
        <v>10887.221090909092</v>
      </c>
      <c r="BC137" s="14">
        <v>13.552000000000001</v>
      </c>
      <c r="BD137" s="14">
        <v>0.15</v>
      </c>
      <c r="BE137" s="18">
        <v>10</v>
      </c>
      <c r="BF137" s="18">
        <v>62.6</v>
      </c>
      <c r="BG137" s="14">
        <v>35</v>
      </c>
      <c r="BH137" s="14">
        <v>4.5</v>
      </c>
      <c r="BI137" s="18">
        <f t="shared" si="88"/>
        <v>61.776838095238098</v>
      </c>
      <c r="BJ137" s="18">
        <f t="shared" si="52"/>
        <v>64.276478943022298</v>
      </c>
      <c r="BK137" s="18">
        <f t="shared" si="53"/>
        <v>3856.5887365813378</v>
      </c>
      <c r="BL137" s="18">
        <f t="shared" si="54"/>
        <v>4331.6503491329477</v>
      </c>
      <c r="BM137" s="14">
        <f t="shared" si="55"/>
        <v>4.33</v>
      </c>
      <c r="BN137" s="14">
        <v>3.15</v>
      </c>
      <c r="BO137" s="14">
        <v>0.21199999999999999</v>
      </c>
      <c r="BP137" s="14">
        <v>3.93</v>
      </c>
      <c r="BQ137" s="14">
        <v>0.247</v>
      </c>
      <c r="BR137" s="16">
        <f t="shared" si="89"/>
        <v>27.926373568281935</v>
      </c>
      <c r="BS137" s="16">
        <f t="shared" si="57"/>
        <v>1.8794892687224667</v>
      </c>
      <c r="BT137" s="16">
        <f t="shared" si="58"/>
        <v>34.84147559471365</v>
      </c>
      <c r="BU137" s="16">
        <f t="shared" si="59"/>
        <v>2.1897823083700438</v>
      </c>
      <c r="BV137" s="16">
        <f t="shared" si="60"/>
        <v>31.353701233480173</v>
      </c>
      <c r="BW137" s="16">
        <f t="shared" si="61"/>
        <v>2.1101538607929511</v>
      </c>
      <c r="BX137" s="16">
        <f t="shared" si="62"/>
        <v>39.117474872246689</v>
      </c>
      <c r="BY137" s="16">
        <f t="shared" si="63"/>
        <v>2.4585283189427312</v>
      </c>
      <c r="BZ137" s="16">
        <v>3.13</v>
      </c>
      <c r="CA137" s="16">
        <v>0.219</v>
      </c>
      <c r="CB137" s="16">
        <v>1.64</v>
      </c>
      <c r="CC137" s="16">
        <v>0.22700000000000001</v>
      </c>
      <c r="CD137" s="19">
        <v>0.67</v>
      </c>
      <c r="CE137" s="19">
        <v>0.13600000000000001</v>
      </c>
      <c r="CF137" s="19">
        <v>1.05</v>
      </c>
      <c r="CG137" s="19">
        <v>7.8E-2</v>
      </c>
      <c r="CH137" s="16">
        <f t="shared" si="64"/>
        <v>64.970704000000012</v>
      </c>
      <c r="CI137" s="16">
        <f t="shared" si="65"/>
        <v>13.188083200000001</v>
      </c>
      <c r="CJ137" s="16">
        <f t="shared" si="66"/>
        <v>101.81976000000002</v>
      </c>
      <c r="CK137" s="16">
        <f t="shared" si="67"/>
        <v>7.5637536000000001</v>
      </c>
      <c r="CL137" s="16">
        <f t="shared" si="68"/>
        <v>72.944381309090915</v>
      </c>
      <c r="CM137" s="16">
        <f t="shared" si="69"/>
        <v>14.806620683636366</v>
      </c>
      <c r="CN137" s="16">
        <f t="shared" si="70"/>
        <v>114.31582145454547</v>
      </c>
      <c r="CO137" s="16">
        <f t="shared" si="71"/>
        <v>8.4920324509090914</v>
      </c>
      <c r="CP137" s="19">
        <v>2.06</v>
      </c>
      <c r="CQ137" s="19">
        <v>0.46700000000000003</v>
      </c>
      <c r="CR137" s="19">
        <v>0.36</v>
      </c>
      <c r="CS137" s="19">
        <v>0.156</v>
      </c>
      <c r="CT137" s="16">
        <f t="shared" si="72"/>
        <v>79.445727973575558</v>
      </c>
      <c r="CU137" s="16">
        <f t="shared" si="73"/>
        <v>18.010269399834851</v>
      </c>
      <c r="CV137" s="16">
        <f t="shared" si="74"/>
        <v>13.883719451692816</v>
      </c>
      <c r="CW137" s="16">
        <f t="shared" si="75"/>
        <v>6.0162784290668867</v>
      </c>
      <c r="CX137" s="16">
        <f t="shared" si="76"/>
        <v>89.195885497605289</v>
      </c>
      <c r="CY137" s="16">
        <f t="shared" si="77"/>
        <v>20.220620644360036</v>
      </c>
      <c r="CZ137" s="16">
        <f t="shared" si="78"/>
        <v>15.587630475309661</v>
      </c>
      <c r="DA137" s="16">
        <f t="shared" si="79"/>
        <v>6.7546398726341863</v>
      </c>
      <c r="DB137" s="16"/>
      <c r="DC137" s="16"/>
      <c r="DD137" s="16"/>
      <c r="DE137" s="16"/>
      <c r="DF137" s="16"/>
      <c r="DG137" s="16"/>
      <c r="DH137" s="16"/>
      <c r="DI137" s="16"/>
    </row>
    <row r="138" spans="1:113" x14ac:dyDescent="0.25">
      <c r="A138" s="14">
        <v>2019</v>
      </c>
      <c r="B138" s="14">
        <v>7</v>
      </c>
      <c r="C138" s="14" t="s">
        <v>24</v>
      </c>
      <c r="D138" s="14" t="str">
        <f t="shared" si="80"/>
        <v>4</v>
      </c>
      <c r="E138" s="14">
        <v>402</v>
      </c>
      <c r="F138" s="14">
        <v>272</v>
      </c>
      <c r="G138" s="14">
        <v>3</v>
      </c>
      <c r="H138" s="14" t="s">
        <v>1</v>
      </c>
      <c r="I138" s="17">
        <v>100</v>
      </c>
      <c r="J138" s="17">
        <f t="shared" si="81"/>
        <v>112</v>
      </c>
      <c r="K138" s="17">
        <v>40</v>
      </c>
      <c r="L138" s="17">
        <f t="shared" si="82"/>
        <v>45</v>
      </c>
      <c r="M138" s="17">
        <v>0</v>
      </c>
      <c r="N138" s="17">
        <f t="shared" si="83"/>
        <v>0</v>
      </c>
      <c r="O138" s="17">
        <v>10</v>
      </c>
      <c r="P138" s="14">
        <v>3.12</v>
      </c>
      <c r="Q138" s="14">
        <v>6.3</v>
      </c>
      <c r="R138" s="14">
        <v>6.9</v>
      </c>
      <c r="S138" s="14">
        <v>2.4</v>
      </c>
      <c r="T138" s="14">
        <v>18.100000000000001</v>
      </c>
      <c r="U138" s="14">
        <v>17.399999999999999</v>
      </c>
      <c r="V138" s="16">
        <v>10.137371474524672</v>
      </c>
      <c r="W138" s="16">
        <v>15.149622841138942</v>
      </c>
      <c r="X138" s="16">
        <v>13.4</v>
      </c>
      <c r="Y138" s="16">
        <v>529.46844696998596</v>
      </c>
      <c r="Z138" s="16">
        <v>2249.7359991073608</v>
      </c>
      <c r="AA138" s="16">
        <v>338.08877229690552</v>
      </c>
      <c r="AB138" s="16">
        <v>1.9020819664001465</v>
      </c>
      <c r="AC138" s="16">
        <f t="shared" si="84"/>
        <v>15.393712807996222</v>
      </c>
      <c r="AD138" s="16">
        <v>2.904759407043457</v>
      </c>
      <c r="AE138" s="16">
        <v>2.88</v>
      </c>
      <c r="AF138" s="16">
        <v>0.57999999999999996</v>
      </c>
      <c r="AG138" s="16">
        <v>8.6</v>
      </c>
      <c r="AH138" s="16">
        <v>5.3</v>
      </c>
      <c r="AI138" s="16">
        <v>7.2295198822021476</v>
      </c>
      <c r="AJ138" s="16">
        <v>3.7</v>
      </c>
      <c r="AK138" s="16">
        <v>3.2</v>
      </c>
      <c r="AL138" s="16">
        <v>5</v>
      </c>
      <c r="AM138" s="16">
        <v>5.5396509552001945</v>
      </c>
      <c r="AN138" s="16">
        <v>3.78</v>
      </c>
      <c r="AO138" s="16">
        <v>0.6431</v>
      </c>
      <c r="AP138" s="16">
        <v>107</v>
      </c>
      <c r="AQ138" s="18">
        <v>30.5</v>
      </c>
      <c r="AR138" s="18">
        <f t="shared" si="85"/>
        <v>76.5</v>
      </c>
      <c r="AS138" s="18">
        <f t="shared" si="86"/>
        <v>1761.5894273127753</v>
      </c>
      <c r="AT138" s="18">
        <f t="shared" si="87"/>
        <v>1977.7844933920703</v>
      </c>
      <c r="AU138" s="16">
        <v>0.84</v>
      </c>
      <c r="AV138" s="18">
        <v>370.7</v>
      </c>
      <c r="AW138" s="18">
        <v>34</v>
      </c>
      <c r="AX138" s="18">
        <v>202.1</v>
      </c>
      <c r="AY138" s="18">
        <v>30.5</v>
      </c>
      <c r="AZ138" s="16">
        <f t="shared" si="48"/>
        <v>428.10810810810807</v>
      </c>
      <c r="BA138" s="16">
        <f t="shared" si="49"/>
        <v>9858.18</v>
      </c>
      <c r="BB138" s="16">
        <f t="shared" si="50"/>
        <v>11068.047545454545</v>
      </c>
      <c r="BC138" s="14">
        <v>17.468000000000004</v>
      </c>
      <c r="BD138" s="14">
        <v>0.15</v>
      </c>
      <c r="BE138" s="18">
        <v>10.199999999999999</v>
      </c>
      <c r="BF138" s="18">
        <v>62.2</v>
      </c>
      <c r="BG138" s="14">
        <v>35</v>
      </c>
      <c r="BH138" s="14">
        <v>4.5</v>
      </c>
      <c r="BI138" s="18">
        <f t="shared" si="88"/>
        <v>79.827733333333342</v>
      </c>
      <c r="BJ138" s="18">
        <f t="shared" si="52"/>
        <v>82.873184431599228</v>
      </c>
      <c r="BK138" s="18">
        <f t="shared" si="53"/>
        <v>4972.3910658959539</v>
      </c>
      <c r="BL138" s="18">
        <f t="shared" si="54"/>
        <v>5584.8992381040471</v>
      </c>
      <c r="BM138" s="14">
        <f t="shared" si="55"/>
        <v>5.58</v>
      </c>
      <c r="BN138" s="14">
        <v>3.01</v>
      </c>
      <c r="BO138" s="14">
        <v>0.25900000000000001</v>
      </c>
      <c r="BP138" s="14">
        <v>3.74</v>
      </c>
      <c r="BQ138" s="14">
        <v>0.247</v>
      </c>
      <c r="BR138" s="16">
        <f t="shared" si="89"/>
        <v>53.023841762114536</v>
      </c>
      <c r="BS138" s="16">
        <f t="shared" si="57"/>
        <v>4.5625166167400888</v>
      </c>
      <c r="BT138" s="16">
        <f t="shared" si="58"/>
        <v>65.883444581497798</v>
      </c>
      <c r="BU138" s="16">
        <f t="shared" si="59"/>
        <v>4.3511258854625554</v>
      </c>
      <c r="BV138" s="16">
        <f t="shared" si="60"/>
        <v>59.531313251101317</v>
      </c>
      <c r="BW138" s="16">
        <f t="shared" si="61"/>
        <v>5.1224618378854636</v>
      </c>
      <c r="BX138" s="16">
        <f t="shared" si="62"/>
        <v>73.969140052863438</v>
      </c>
      <c r="BY138" s="16">
        <f t="shared" si="63"/>
        <v>4.8851276986784145</v>
      </c>
      <c r="BZ138" s="16">
        <v>3.01</v>
      </c>
      <c r="CA138" s="16">
        <v>0.22900000000000001</v>
      </c>
      <c r="CB138" s="16">
        <v>1.52</v>
      </c>
      <c r="CC138" s="16">
        <v>0.223</v>
      </c>
      <c r="CD138" s="19">
        <v>0.52</v>
      </c>
      <c r="CE138" s="19">
        <v>8.8999999999999996E-2</v>
      </c>
      <c r="CF138" s="19">
        <v>1.2</v>
      </c>
      <c r="CG138" s="19">
        <v>6.4000000000000001E-2</v>
      </c>
      <c r="CH138" s="16">
        <f t="shared" si="64"/>
        <v>51.262535999999997</v>
      </c>
      <c r="CI138" s="16">
        <f t="shared" si="65"/>
        <v>8.7737801999999991</v>
      </c>
      <c r="CJ138" s="16">
        <f t="shared" si="66"/>
        <v>118.29816000000001</v>
      </c>
      <c r="CK138" s="16">
        <f t="shared" si="67"/>
        <v>6.3092352000000007</v>
      </c>
      <c r="CL138" s="16">
        <f t="shared" si="68"/>
        <v>57.553847236363637</v>
      </c>
      <c r="CM138" s="16">
        <f t="shared" si="69"/>
        <v>9.8505623154545443</v>
      </c>
      <c r="CN138" s="16">
        <f t="shared" si="70"/>
        <v>132.81657054545454</v>
      </c>
      <c r="CO138" s="16">
        <f t="shared" si="71"/>
        <v>7.0835504290909101</v>
      </c>
      <c r="CP138" s="19">
        <v>1.81</v>
      </c>
      <c r="CQ138" s="19">
        <v>0.48599999999999999</v>
      </c>
      <c r="CR138" s="19">
        <v>0.38</v>
      </c>
      <c r="CS138" s="19">
        <v>0.12</v>
      </c>
      <c r="CT138" s="16">
        <f t="shared" si="72"/>
        <v>90.000278292716771</v>
      </c>
      <c r="CU138" s="16">
        <f t="shared" si="73"/>
        <v>24.165820580254334</v>
      </c>
      <c r="CV138" s="16">
        <f t="shared" si="74"/>
        <v>18.895086050404625</v>
      </c>
      <c r="CW138" s="16">
        <f t="shared" si="75"/>
        <v>5.9668692790751443</v>
      </c>
      <c r="CX138" s="16">
        <f t="shared" si="76"/>
        <v>101.04576699227746</v>
      </c>
      <c r="CY138" s="16">
        <f t="shared" si="77"/>
        <v>27.131625833285547</v>
      </c>
      <c r="CZ138" s="16">
        <f t="shared" si="78"/>
        <v>21.214028429317921</v>
      </c>
      <c r="DA138" s="16">
        <f t="shared" si="79"/>
        <v>6.6991668724161846</v>
      </c>
      <c r="DB138" s="16"/>
      <c r="DC138" s="16"/>
      <c r="DD138" s="16"/>
      <c r="DE138" s="16"/>
      <c r="DF138" s="16"/>
      <c r="DG138" s="16"/>
      <c r="DH138" s="16"/>
      <c r="DI138" s="16"/>
    </row>
    <row r="139" spans="1:113" x14ac:dyDescent="0.25">
      <c r="A139" s="14">
        <v>2019</v>
      </c>
      <c r="B139" s="14">
        <v>7</v>
      </c>
      <c r="C139" s="14" t="s">
        <v>24</v>
      </c>
      <c r="D139" s="14" t="str">
        <f t="shared" si="80"/>
        <v>4</v>
      </c>
      <c r="E139" s="14">
        <v>404</v>
      </c>
      <c r="F139" s="14">
        <v>274</v>
      </c>
      <c r="G139" s="14">
        <v>4</v>
      </c>
      <c r="H139" s="14" t="s">
        <v>1</v>
      </c>
      <c r="I139" s="17">
        <v>100</v>
      </c>
      <c r="J139" s="17">
        <f t="shared" si="81"/>
        <v>112</v>
      </c>
      <c r="K139" s="17">
        <v>80</v>
      </c>
      <c r="L139" s="17">
        <f t="shared" si="82"/>
        <v>90</v>
      </c>
      <c r="M139" s="17">
        <v>0</v>
      </c>
      <c r="N139" s="17">
        <f t="shared" si="83"/>
        <v>0</v>
      </c>
      <c r="O139" s="17">
        <v>10</v>
      </c>
      <c r="P139" s="14">
        <v>3.12</v>
      </c>
      <c r="Q139" s="14">
        <v>6.3</v>
      </c>
      <c r="R139" s="14">
        <v>6.9</v>
      </c>
      <c r="S139" s="14">
        <v>2.4</v>
      </c>
      <c r="T139" s="14">
        <v>18.100000000000001</v>
      </c>
      <c r="U139" s="14">
        <v>17.399999999999999</v>
      </c>
      <c r="V139" s="16">
        <v>10.137371474524672</v>
      </c>
      <c r="W139" s="16">
        <v>15.149622841138942</v>
      </c>
      <c r="X139" s="16">
        <v>13.4</v>
      </c>
      <c r="Y139" s="16">
        <v>529.46844696998596</v>
      </c>
      <c r="Z139" s="16">
        <v>2249.7359991073608</v>
      </c>
      <c r="AA139" s="16">
        <v>338.08877229690552</v>
      </c>
      <c r="AB139" s="16">
        <v>1.9020819664001465</v>
      </c>
      <c r="AC139" s="16">
        <f t="shared" si="84"/>
        <v>15.393712807996222</v>
      </c>
      <c r="AD139" s="16">
        <v>2.904759407043457</v>
      </c>
      <c r="AE139" s="16">
        <v>2.88</v>
      </c>
      <c r="AF139" s="16">
        <v>0.57999999999999996</v>
      </c>
      <c r="AG139" s="16">
        <v>8.6</v>
      </c>
      <c r="AH139" s="16">
        <v>5.3</v>
      </c>
      <c r="AI139" s="16">
        <v>7.2295198822021476</v>
      </c>
      <c r="AJ139" s="16">
        <v>3.7</v>
      </c>
      <c r="AK139" s="16">
        <v>3.2</v>
      </c>
      <c r="AL139" s="16">
        <v>5</v>
      </c>
      <c r="AM139" s="16">
        <v>5.5396509552001945</v>
      </c>
      <c r="AN139" s="16">
        <v>3.78</v>
      </c>
      <c r="AO139" s="16">
        <v>0.69359999999999999</v>
      </c>
      <c r="AP139" s="16">
        <v>96.8</v>
      </c>
      <c r="AQ139" s="18">
        <v>30.5</v>
      </c>
      <c r="AR139" s="18">
        <f t="shared" si="85"/>
        <v>66.3</v>
      </c>
      <c r="AS139" s="18">
        <f t="shared" si="86"/>
        <v>1526.7108370044052</v>
      </c>
      <c r="AT139" s="18">
        <f t="shared" si="87"/>
        <v>1714.0798942731278</v>
      </c>
      <c r="AU139" s="16">
        <v>1.1599999999999999</v>
      </c>
      <c r="AV139" s="18">
        <v>357.4</v>
      </c>
      <c r="AW139" s="18">
        <v>34</v>
      </c>
      <c r="AX139" s="18">
        <v>192</v>
      </c>
      <c r="AY139" s="18">
        <v>30.5</v>
      </c>
      <c r="AZ139" s="16">
        <f t="shared" si="48"/>
        <v>579.28262213976495</v>
      </c>
      <c r="BA139" s="16">
        <f t="shared" si="49"/>
        <v>13339.32</v>
      </c>
      <c r="BB139" s="16">
        <f t="shared" si="50"/>
        <v>14976.418363636363</v>
      </c>
      <c r="BC139" s="14">
        <v>18.744</v>
      </c>
      <c r="BD139" s="14">
        <v>0.15</v>
      </c>
      <c r="BE139" s="18">
        <v>10.3</v>
      </c>
      <c r="BF139" s="18">
        <v>62.2</v>
      </c>
      <c r="BG139" s="14">
        <v>35</v>
      </c>
      <c r="BH139" s="14">
        <v>4.5</v>
      </c>
      <c r="BI139" s="18">
        <f t="shared" si="88"/>
        <v>85.709485714285705</v>
      </c>
      <c r="BJ139" s="18">
        <f t="shared" si="52"/>
        <v>88.88024125516101</v>
      </c>
      <c r="BK139" s="18">
        <f t="shared" si="53"/>
        <v>5332.8144753096603</v>
      </c>
      <c r="BL139" s="18">
        <f t="shared" si="54"/>
        <v>5989.7202584046227</v>
      </c>
      <c r="BM139" s="14">
        <f t="shared" si="55"/>
        <v>5.99</v>
      </c>
      <c r="BN139" s="14">
        <v>3.81</v>
      </c>
      <c r="BO139" s="14">
        <v>0.27900000000000003</v>
      </c>
      <c r="BP139" s="14">
        <v>3.68</v>
      </c>
      <c r="BQ139" s="14">
        <v>0.25900000000000001</v>
      </c>
      <c r="BR139" s="16">
        <f t="shared" si="89"/>
        <v>58.167682889867841</v>
      </c>
      <c r="BS139" s="16">
        <f t="shared" si="57"/>
        <v>4.2595232352422912</v>
      </c>
      <c r="BT139" s="16">
        <f t="shared" si="58"/>
        <v>56.182958801762112</v>
      </c>
      <c r="BU139" s="16">
        <f t="shared" si="59"/>
        <v>3.95418106784141</v>
      </c>
      <c r="BV139" s="16">
        <f t="shared" si="60"/>
        <v>65.306443971806175</v>
      </c>
      <c r="BW139" s="16">
        <f t="shared" si="61"/>
        <v>4.7822829050220266</v>
      </c>
      <c r="BX139" s="16">
        <f t="shared" si="62"/>
        <v>63.078140109251102</v>
      </c>
      <c r="BY139" s="16">
        <f t="shared" si="63"/>
        <v>4.4394669261674009</v>
      </c>
      <c r="BZ139" s="16">
        <v>3.17</v>
      </c>
      <c r="CA139" s="16">
        <v>0.27300000000000002</v>
      </c>
      <c r="CB139" s="16">
        <v>1.65</v>
      </c>
      <c r="CC139" s="16">
        <v>0.24399999999999999</v>
      </c>
      <c r="CD139" s="19">
        <v>0.62</v>
      </c>
      <c r="CE139" s="19">
        <v>0.1</v>
      </c>
      <c r="CF139" s="19">
        <v>1.37</v>
      </c>
      <c r="CG139" s="19">
        <v>7.4999999999999997E-2</v>
      </c>
      <c r="CH139" s="16">
        <f t="shared" si="64"/>
        <v>82.703783999999999</v>
      </c>
      <c r="CI139" s="16">
        <f t="shared" si="65"/>
        <v>13.339320000000001</v>
      </c>
      <c r="CJ139" s="16">
        <f t="shared" si="66"/>
        <v>182.748684</v>
      </c>
      <c r="CK139" s="16">
        <f t="shared" si="67"/>
        <v>10.004490000000001</v>
      </c>
      <c r="CL139" s="16">
        <f t="shared" si="68"/>
        <v>92.853793854545444</v>
      </c>
      <c r="CM139" s="16">
        <f t="shared" si="69"/>
        <v>14.976418363636364</v>
      </c>
      <c r="CN139" s="16">
        <f t="shared" si="70"/>
        <v>205.17693158181817</v>
      </c>
      <c r="CO139" s="16">
        <f t="shared" si="71"/>
        <v>11.232313772727274</v>
      </c>
      <c r="CP139" s="19">
        <v>1.78</v>
      </c>
      <c r="CQ139" s="19">
        <v>0.42299999999999999</v>
      </c>
      <c r="CR139" s="19">
        <v>0.34</v>
      </c>
      <c r="CS139" s="19">
        <v>0.19700000000000001</v>
      </c>
      <c r="CT139" s="16">
        <f t="shared" si="72"/>
        <v>94.924097660511947</v>
      </c>
      <c r="CU139" s="16">
        <f t="shared" si="73"/>
        <v>22.557805230559865</v>
      </c>
      <c r="CV139" s="16">
        <f t="shared" si="74"/>
        <v>18.131569216052846</v>
      </c>
      <c r="CW139" s="16">
        <f t="shared" si="75"/>
        <v>10.50564451636003</v>
      </c>
      <c r="CX139" s="16">
        <f t="shared" si="76"/>
        <v>106.57387328248387</v>
      </c>
      <c r="CY139" s="16">
        <f t="shared" si="77"/>
        <v>25.326263145219482</v>
      </c>
      <c r="CZ139" s="16">
        <f t="shared" si="78"/>
        <v>20.356807256204785</v>
      </c>
      <c r="DA139" s="16">
        <f t="shared" si="79"/>
        <v>11.794973616095124</v>
      </c>
      <c r="DB139" s="16"/>
      <c r="DC139" s="16"/>
      <c r="DD139" s="16"/>
      <c r="DE139" s="16"/>
      <c r="DF139" s="16"/>
      <c r="DG139" s="16"/>
      <c r="DH139" s="16"/>
      <c r="DI139" s="16"/>
    </row>
    <row r="140" spans="1:113" x14ac:dyDescent="0.25">
      <c r="A140" s="14">
        <v>2019</v>
      </c>
      <c r="B140" s="14">
        <v>7</v>
      </c>
      <c r="C140" s="14" t="s">
        <v>24</v>
      </c>
      <c r="D140" s="14" t="str">
        <f t="shared" si="80"/>
        <v>4</v>
      </c>
      <c r="E140" s="14">
        <v>409</v>
      </c>
      <c r="F140" s="14">
        <v>279</v>
      </c>
      <c r="G140" s="14">
        <v>1</v>
      </c>
      <c r="H140" s="14" t="s">
        <v>2</v>
      </c>
      <c r="I140" s="17">
        <v>0</v>
      </c>
      <c r="J140" s="17">
        <f t="shared" si="81"/>
        <v>0</v>
      </c>
      <c r="K140" s="17">
        <v>0</v>
      </c>
      <c r="L140" s="17">
        <f t="shared" si="82"/>
        <v>0</v>
      </c>
      <c r="M140" s="17">
        <v>0</v>
      </c>
      <c r="N140" s="17">
        <f t="shared" si="83"/>
        <v>0</v>
      </c>
      <c r="O140" s="17">
        <v>10</v>
      </c>
      <c r="P140" s="14">
        <v>3.12</v>
      </c>
      <c r="Q140" s="14">
        <v>6.3</v>
      </c>
      <c r="R140" s="14">
        <v>6.9</v>
      </c>
      <c r="S140" s="14">
        <v>2.4</v>
      </c>
      <c r="T140" s="14">
        <v>18.100000000000001</v>
      </c>
      <c r="U140" s="14">
        <v>17.399999999999999</v>
      </c>
      <c r="V140" s="16">
        <v>10.137371474524672</v>
      </c>
      <c r="W140" s="16">
        <v>15.149622841138942</v>
      </c>
      <c r="X140" s="16">
        <v>13.4</v>
      </c>
      <c r="Y140" s="16">
        <v>529.46844696998596</v>
      </c>
      <c r="Z140" s="16">
        <v>2249.7359991073608</v>
      </c>
      <c r="AA140" s="16">
        <v>338.08877229690552</v>
      </c>
      <c r="AB140" s="16">
        <v>1.9020819664001465</v>
      </c>
      <c r="AC140" s="16">
        <f t="shared" si="84"/>
        <v>15.393712807996222</v>
      </c>
      <c r="AD140" s="16">
        <v>2.904759407043457</v>
      </c>
      <c r="AE140" s="16">
        <v>2.88</v>
      </c>
      <c r="AF140" s="16">
        <v>0.57999999999999996</v>
      </c>
      <c r="AG140" s="16">
        <v>8.6</v>
      </c>
      <c r="AH140" s="16">
        <v>5.3</v>
      </c>
      <c r="AI140" s="16">
        <v>7.2295198822021476</v>
      </c>
      <c r="AJ140" s="16">
        <v>3.7</v>
      </c>
      <c r="AK140" s="16">
        <v>3.2</v>
      </c>
      <c r="AL140" s="16">
        <v>5</v>
      </c>
      <c r="AM140" s="16">
        <v>5.5396509552001945</v>
      </c>
      <c r="AN140" s="16">
        <v>3.78</v>
      </c>
      <c r="AO140" s="16">
        <v>0.56789999999999996</v>
      </c>
      <c r="AP140" s="16">
        <v>79.5</v>
      </c>
      <c r="AQ140" s="18">
        <v>30.5</v>
      </c>
      <c r="AR140" s="18">
        <f t="shared" si="85"/>
        <v>49</v>
      </c>
      <c r="AS140" s="18">
        <f t="shared" si="86"/>
        <v>1128.3383259911893</v>
      </c>
      <c r="AT140" s="18">
        <f t="shared" si="87"/>
        <v>1266.8162114537445</v>
      </c>
      <c r="AU140" s="16">
        <v>0.64</v>
      </c>
      <c r="AV140" s="18">
        <v>350.1</v>
      </c>
      <c r="AW140" s="18">
        <v>34</v>
      </c>
      <c r="AX140" s="18">
        <v>203.5</v>
      </c>
      <c r="AY140" s="18">
        <v>30.5</v>
      </c>
      <c r="AZ140" s="16">
        <f t="shared" si="48"/>
        <v>350.2689022461247</v>
      </c>
      <c r="BA140" s="16">
        <f t="shared" si="49"/>
        <v>8065.75</v>
      </c>
      <c r="BB140" s="16">
        <f t="shared" si="50"/>
        <v>9055.6374999999989</v>
      </c>
      <c r="BC140" s="14">
        <v>11.088000000000001</v>
      </c>
      <c r="BD140" s="14">
        <v>0.15</v>
      </c>
      <c r="BE140" s="18">
        <v>9.9</v>
      </c>
      <c r="BF140" s="18">
        <v>62.5</v>
      </c>
      <c r="BG140" s="14">
        <v>35</v>
      </c>
      <c r="BH140" s="14">
        <v>4.5</v>
      </c>
      <c r="BI140" s="18">
        <f t="shared" si="88"/>
        <v>50.418971428571432</v>
      </c>
      <c r="BJ140" s="18">
        <f t="shared" si="52"/>
        <v>52.517333245251855</v>
      </c>
      <c r="BK140" s="18">
        <f t="shared" si="53"/>
        <v>3151.0399947151113</v>
      </c>
      <c r="BL140" s="18">
        <f t="shared" si="54"/>
        <v>3539.1908304277454</v>
      </c>
      <c r="BM140" s="14">
        <f t="shared" si="55"/>
        <v>3.54</v>
      </c>
      <c r="BN140" s="14">
        <v>3.08</v>
      </c>
      <c r="BO140" s="14">
        <v>0.192</v>
      </c>
      <c r="BP140" s="14">
        <v>3.67</v>
      </c>
      <c r="BQ140" s="14">
        <v>0.24399999999999999</v>
      </c>
      <c r="BR140" s="16">
        <f t="shared" si="89"/>
        <v>34.75282044052863</v>
      </c>
      <c r="BS140" s="16">
        <f t="shared" si="57"/>
        <v>2.1664095859030836</v>
      </c>
      <c r="BT140" s="16">
        <f t="shared" si="58"/>
        <v>41.410016563876646</v>
      </c>
      <c r="BU140" s="16">
        <f t="shared" si="59"/>
        <v>2.7531455154185016</v>
      </c>
      <c r="BV140" s="16">
        <f t="shared" si="60"/>
        <v>39.017939312775326</v>
      </c>
      <c r="BW140" s="16">
        <f t="shared" si="61"/>
        <v>2.4322871259911891</v>
      </c>
      <c r="BX140" s="16">
        <f t="shared" si="62"/>
        <v>46.492154960352416</v>
      </c>
      <c r="BY140" s="16">
        <f t="shared" si="63"/>
        <v>3.0910315559471355</v>
      </c>
      <c r="BZ140" s="16">
        <v>2.56</v>
      </c>
      <c r="CA140" s="16">
        <v>0.19700000000000001</v>
      </c>
      <c r="CB140" s="16">
        <v>1.36</v>
      </c>
      <c r="CC140" s="16">
        <v>0.19</v>
      </c>
      <c r="CD140" s="19">
        <v>0.38</v>
      </c>
      <c r="CE140" s="19">
        <v>7.4999999999999997E-2</v>
      </c>
      <c r="CF140" s="19">
        <v>0.91</v>
      </c>
      <c r="CG140" s="19">
        <v>5.7000000000000002E-2</v>
      </c>
      <c r="CH140" s="16">
        <f t="shared" si="64"/>
        <v>30.649850000000001</v>
      </c>
      <c r="CI140" s="16">
        <f t="shared" si="65"/>
        <v>6.0493125000000001</v>
      </c>
      <c r="CJ140" s="16">
        <f t="shared" si="66"/>
        <v>73.398325</v>
      </c>
      <c r="CK140" s="16">
        <f t="shared" si="67"/>
        <v>4.5974775000000001</v>
      </c>
      <c r="CL140" s="16">
        <f t="shared" si="68"/>
        <v>34.4114225</v>
      </c>
      <c r="CM140" s="16">
        <f t="shared" si="69"/>
        <v>6.7917281250000006</v>
      </c>
      <c r="CN140" s="16">
        <f t="shared" si="70"/>
        <v>82.406301249999999</v>
      </c>
      <c r="CO140" s="16">
        <f t="shared" si="71"/>
        <v>5.1617133750000006</v>
      </c>
      <c r="CP140" s="19">
        <v>1.75</v>
      </c>
      <c r="CQ140" s="19">
        <v>0.40699999999999997</v>
      </c>
      <c r="CR140" s="19">
        <v>0.33</v>
      </c>
      <c r="CS140" s="19">
        <v>0.13400000000000001</v>
      </c>
      <c r="CT140" s="16">
        <f t="shared" si="72"/>
        <v>55.14319990751445</v>
      </c>
      <c r="CU140" s="16">
        <f t="shared" si="73"/>
        <v>12.824732778490503</v>
      </c>
      <c r="CV140" s="16">
        <f t="shared" si="74"/>
        <v>10.398431982559867</v>
      </c>
      <c r="CW140" s="16">
        <f t="shared" si="75"/>
        <v>4.222393592918249</v>
      </c>
      <c r="CX140" s="16">
        <f t="shared" si="76"/>
        <v>61.9107744416185</v>
      </c>
      <c r="CY140" s="16">
        <f t="shared" si="77"/>
        <v>14.398677255850702</v>
      </c>
      <c r="CZ140" s="16">
        <f t="shared" si="78"/>
        <v>11.674603180419487</v>
      </c>
      <c r="DA140" s="16">
        <f t="shared" si="79"/>
        <v>4.7405964429582159</v>
      </c>
      <c r="DB140" s="16"/>
      <c r="DC140" s="16"/>
      <c r="DD140" s="16"/>
      <c r="DE140" s="16"/>
      <c r="DF140" s="16"/>
      <c r="DG140" s="16"/>
      <c r="DH140" s="16"/>
      <c r="DI140" s="16"/>
    </row>
    <row r="141" spans="1:113" x14ac:dyDescent="0.25">
      <c r="A141" s="14">
        <v>2019</v>
      </c>
      <c r="B141" s="14">
        <v>7</v>
      </c>
      <c r="C141" s="14" t="s">
        <v>24</v>
      </c>
      <c r="D141" s="14" t="str">
        <f t="shared" si="80"/>
        <v>4</v>
      </c>
      <c r="E141" s="14">
        <v>410</v>
      </c>
      <c r="F141" s="14">
        <v>280</v>
      </c>
      <c r="G141" s="14">
        <v>5</v>
      </c>
      <c r="H141" s="14" t="s">
        <v>1</v>
      </c>
      <c r="I141" s="17">
        <v>100</v>
      </c>
      <c r="J141" s="17">
        <f t="shared" si="81"/>
        <v>112</v>
      </c>
      <c r="K141" s="17">
        <v>120</v>
      </c>
      <c r="L141" s="17">
        <f t="shared" si="82"/>
        <v>135</v>
      </c>
      <c r="M141" s="17">
        <v>0</v>
      </c>
      <c r="N141" s="17">
        <f t="shared" si="83"/>
        <v>0</v>
      </c>
      <c r="O141" s="17">
        <v>10</v>
      </c>
      <c r="P141" s="14">
        <v>3.12</v>
      </c>
      <c r="Q141" s="14">
        <v>6.3</v>
      </c>
      <c r="R141" s="14">
        <v>6.9</v>
      </c>
      <c r="S141" s="14">
        <v>2.4</v>
      </c>
      <c r="T141" s="14">
        <v>18.100000000000001</v>
      </c>
      <c r="U141" s="14">
        <v>17.399999999999999</v>
      </c>
      <c r="V141" s="16">
        <v>10.137371474524672</v>
      </c>
      <c r="W141" s="16">
        <v>15.149622841138942</v>
      </c>
      <c r="X141" s="16">
        <v>13.4</v>
      </c>
      <c r="Y141" s="16">
        <v>529.46844696998596</v>
      </c>
      <c r="Z141" s="16">
        <v>2249.7359991073608</v>
      </c>
      <c r="AA141" s="16">
        <v>338.08877229690552</v>
      </c>
      <c r="AB141" s="16">
        <v>1.9020819664001465</v>
      </c>
      <c r="AC141" s="16">
        <f t="shared" si="84"/>
        <v>15.393712807996222</v>
      </c>
      <c r="AD141" s="16">
        <v>2.904759407043457</v>
      </c>
      <c r="AE141" s="16">
        <v>2.88</v>
      </c>
      <c r="AF141" s="16">
        <v>0.57999999999999996</v>
      </c>
      <c r="AG141" s="16">
        <v>8.6</v>
      </c>
      <c r="AH141" s="16">
        <v>5.3</v>
      </c>
      <c r="AI141" s="16">
        <v>7.2295198822021476</v>
      </c>
      <c r="AJ141" s="16">
        <v>3.7</v>
      </c>
      <c r="AK141" s="16">
        <v>3.2</v>
      </c>
      <c r="AL141" s="16">
        <v>5</v>
      </c>
      <c r="AM141" s="16">
        <v>5.5396509552001945</v>
      </c>
      <c r="AN141" s="16">
        <v>3.78</v>
      </c>
      <c r="AO141" s="16">
        <v>0.69679999999999997</v>
      </c>
      <c r="AP141" s="16">
        <v>117.9</v>
      </c>
      <c r="AQ141" s="18">
        <v>30.5</v>
      </c>
      <c r="AR141" s="18">
        <f t="shared" si="85"/>
        <v>87.4</v>
      </c>
      <c r="AS141" s="18">
        <f t="shared" si="86"/>
        <v>2012.5871365638768</v>
      </c>
      <c r="AT141" s="18">
        <f t="shared" si="87"/>
        <v>2259.5864669603525</v>
      </c>
      <c r="AU141" s="16">
        <v>1.04</v>
      </c>
      <c r="AV141" s="18">
        <v>362.7</v>
      </c>
      <c r="AW141" s="18">
        <v>34</v>
      </c>
      <c r="AX141" s="18">
        <v>216.5</v>
      </c>
      <c r="AY141" s="18">
        <v>30.5</v>
      </c>
      <c r="AZ141" s="16">
        <f t="shared" si="48"/>
        <v>588.50015211439006</v>
      </c>
      <c r="BA141" s="16">
        <f t="shared" si="49"/>
        <v>13551.58</v>
      </c>
      <c r="BB141" s="16">
        <f t="shared" si="50"/>
        <v>15214.728454545455</v>
      </c>
      <c r="BC141" s="14">
        <v>17.864000000000001</v>
      </c>
      <c r="BD141" s="14">
        <v>0.15</v>
      </c>
      <c r="BE141" s="18">
        <v>10.3</v>
      </c>
      <c r="BF141" s="18">
        <v>62.2</v>
      </c>
      <c r="BG141" s="14">
        <v>35</v>
      </c>
      <c r="BH141" s="14">
        <v>4.5</v>
      </c>
      <c r="BI141" s="18">
        <f t="shared" si="88"/>
        <v>81.653104761904771</v>
      </c>
      <c r="BJ141" s="18">
        <f t="shared" si="52"/>
        <v>84.673797654830722</v>
      </c>
      <c r="BK141" s="18">
        <f t="shared" si="53"/>
        <v>5080.4278592898436</v>
      </c>
      <c r="BL141" s="18">
        <f t="shared" si="54"/>
        <v>5706.244200138728</v>
      </c>
      <c r="BM141" s="14">
        <f t="shared" si="55"/>
        <v>5.7</v>
      </c>
      <c r="BN141" s="14">
        <v>3.15</v>
      </c>
      <c r="BO141" s="14">
        <v>0.28999999999999998</v>
      </c>
      <c r="BP141" s="14">
        <v>3.83</v>
      </c>
      <c r="BQ141" s="14">
        <v>0.25900000000000001</v>
      </c>
      <c r="BR141" s="16">
        <f t="shared" si="89"/>
        <v>63.396494801762117</v>
      </c>
      <c r="BS141" s="16">
        <f t="shared" si="57"/>
        <v>5.8365026960352422</v>
      </c>
      <c r="BT141" s="16">
        <f t="shared" si="58"/>
        <v>77.08208733039649</v>
      </c>
      <c r="BU141" s="16">
        <f t="shared" si="59"/>
        <v>5.2126006837004413</v>
      </c>
      <c r="BV141" s="16">
        <f t="shared" si="60"/>
        <v>71.176973709251101</v>
      </c>
      <c r="BW141" s="16">
        <f t="shared" si="61"/>
        <v>6.5528007541850224</v>
      </c>
      <c r="BX141" s="16">
        <f t="shared" si="62"/>
        <v>86.542161684581515</v>
      </c>
      <c r="BY141" s="16">
        <f t="shared" si="63"/>
        <v>5.8523289494273136</v>
      </c>
      <c r="BZ141" s="16">
        <v>3.02</v>
      </c>
      <c r="CA141" s="16">
        <v>0.245</v>
      </c>
      <c r="CB141" s="16">
        <v>1.41</v>
      </c>
      <c r="CC141" s="16">
        <v>0.22</v>
      </c>
      <c r="CD141" s="19">
        <v>0.54</v>
      </c>
      <c r="CE141" s="19">
        <v>9.2999999999999999E-2</v>
      </c>
      <c r="CF141" s="19">
        <v>1.1100000000000001</v>
      </c>
      <c r="CG141" s="19">
        <v>6.9000000000000006E-2</v>
      </c>
      <c r="CH141" s="16">
        <f t="shared" si="64"/>
        <v>73.178532000000004</v>
      </c>
      <c r="CI141" s="16">
        <f t="shared" si="65"/>
        <v>12.602969399999999</v>
      </c>
      <c r="CJ141" s="16">
        <f t="shared" si="66"/>
        <v>150.422538</v>
      </c>
      <c r="CK141" s="16">
        <f t="shared" si="67"/>
        <v>9.350590200000001</v>
      </c>
      <c r="CL141" s="16">
        <f t="shared" si="68"/>
        <v>82.159533654545456</v>
      </c>
      <c r="CM141" s="16">
        <f t="shared" si="69"/>
        <v>14.149697462727271</v>
      </c>
      <c r="CN141" s="16">
        <f t="shared" si="70"/>
        <v>168.88348584545454</v>
      </c>
      <c r="CO141" s="16">
        <f t="shared" si="71"/>
        <v>10.498162633636365</v>
      </c>
      <c r="CP141" s="19">
        <v>1.64</v>
      </c>
      <c r="CQ141" s="19">
        <v>0.40899999999999997</v>
      </c>
      <c r="CR141" s="19">
        <v>0.33</v>
      </c>
      <c r="CS141" s="19">
        <v>0.13200000000000001</v>
      </c>
      <c r="CT141" s="16">
        <f t="shared" si="72"/>
        <v>83.319016892353417</v>
      </c>
      <c r="CU141" s="16">
        <f t="shared" si="73"/>
        <v>20.778949944495459</v>
      </c>
      <c r="CV141" s="16">
        <f t="shared" si="74"/>
        <v>16.765411935656484</v>
      </c>
      <c r="CW141" s="16">
        <f t="shared" si="75"/>
        <v>6.7061647742625938</v>
      </c>
      <c r="CX141" s="16">
        <f t="shared" si="76"/>
        <v>93.54453260186952</v>
      </c>
      <c r="CY141" s="16">
        <f t="shared" si="77"/>
        <v>23.3290938013199</v>
      </c>
      <c r="CZ141" s="16">
        <f t="shared" si="78"/>
        <v>18.822985218668869</v>
      </c>
      <c r="DA141" s="16">
        <f t="shared" si="79"/>
        <v>7.5291940874675491</v>
      </c>
      <c r="DB141" s="16"/>
      <c r="DC141" s="16"/>
      <c r="DD141" s="16"/>
      <c r="DE141" s="16"/>
      <c r="DF141" s="16"/>
      <c r="DG141" s="16"/>
      <c r="DH141" s="16"/>
      <c r="DI141" s="16"/>
    </row>
    <row r="142" spans="1:113" x14ac:dyDescent="0.25">
      <c r="A142" s="14">
        <v>2019</v>
      </c>
      <c r="B142" s="14">
        <v>8</v>
      </c>
      <c r="C142" s="14" t="s">
        <v>25</v>
      </c>
      <c r="D142" s="14" t="str">
        <f t="shared" si="80"/>
        <v>1</v>
      </c>
      <c r="E142" s="14">
        <v>102</v>
      </c>
      <c r="F142" s="14">
        <v>282</v>
      </c>
      <c r="G142" s="14">
        <v>4</v>
      </c>
      <c r="H142" s="14" t="s">
        <v>1</v>
      </c>
      <c r="I142" s="17">
        <v>100</v>
      </c>
      <c r="J142" s="17">
        <f t="shared" si="81"/>
        <v>112</v>
      </c>
      <c r="K142" s="17">
        <v>80</v>
      </c>
      <c r="L142" s="17">
        <f t="shared" si="82"/>
        <v>90</v>
      </c>
      <c r="M142" s="17">
        <v>0</v>
      </c>
      <c r="N142" s="17">
        <f t="shared" si="83"/>
        <v>0</v>
      </c>
      <c r="O142" s="17">
        <v>7.5</v>
      </c>
      <c r="P142" s="14">
        <v>4.6900000000000004</v>
      </c>
      <c r="Q142" s="14">
        <v>5.8</v>
      </c>
      <c r="R142" s="14">
        <v>6.4</v>
      </c>
      <c r="S142" s="14">
        <v>3.3</v>
      </c>
      <c r="T142" s="14">
        <v>18.700000000000003</v>
      </c>
      <c r="U142" s="14">
        <v>17.3</v>
      </c>
      <c r="V142" s="16">
        <v>9.4648457694296049</v>
      </c>
      <c r="W142" s="16">
        <v>13.549662673097865</v>
      </c>
      <c r="X142" s="16">
        <v>9.1</v>
      </c>
      <c r="Y142" s="16">
        <v>281.91784501075745</v>
      </c>
      <c r="Z142" s="16">
        <v>2405.0805425643921</v>
      </c>
      <c r="AA142" s="16">
        <v>384.99730348587036</v>
      </c>
      <c r="AB142" s="16">
        <v>16.874784231185913</v>
      </c>
      <c r="AC142" s="16">
        <f t="shared" si="84"/>
        <v>15.988490932638907</v>
      </c>
      <c r="AD142" s="16">
        <v>2.4321184158325195</v>
      </c>
      <c r="AE142" s="16">
        <v>3.76</v>
      </c>
      <c r="AF142" s="16">
        <v>17.22</v>
      </c>
      <c r="AG142" s="16">
        <v>2.5</v>
      </c>
      <c r="AH142" s="16">
        <v>8.1</v>
      </c>
      <c r="AI142" s="16">
        <v>3.5091944122314445</v>
      </c>
      <c r="AJ142" s="16">
        <v>4.74</v>
      </c>
      <c r="AK142" s="16">
        <v>1.2</v>
      </c>
      <c r="AL142" s="16">
        <v>5.8</v>
      </c>
      <c r="AM142" s="16">
        <v>1.1140356445312491</v>
      </c>
      <c r="AN142" s="16">
        <v>6.64</v>
      </c>
      <c r="AO142" s="16">
        <v>0.64929999999999999</v>
      </c>
      <c r="AP142" s="16">
        <v>108.1</v>
      </c>
      <c r="AQ142" s="18">
        <v>30.5</v>
      </c>
      <c r="AR142" s="18">
        <f t="shared" si="85"/>
        <v>77.599999999999994</v>
      </c>
      <c r="AS142" s="18">
        <f t="shared" si="86"/>
        <v>2382.5592951541848</v>
      </c>
      <c r="AT142" s="18">
        <f t="shared" si="87"/>
        <v>2674.9642995594713</v>
      </c>
      <c r="AU142" s="16">
        <v>0.52</v>
      </c>
      <c r="AV142" s="18">
        <v>473</v>
      </c>
      <c r="AW142" s="18">
        <v>34</v>
      </c>
      <c r="AX142" s="18">
        <v>217.9</v>
      </c>
      <c r="AY142" s="18">
        <v>30.5</v>
      </c>
      <c r="AZ142" s="16">
        <f t="shared" si="48"/>
        <v>221.97722095671983</v>
      </c>
      <c r="BA142" s="16">
        <f t="shared" si="49"/>
        <v>6815.39</v>
      </c>
      <c r="BB142" s="16">
        <f t="shared" si="50"/>
        <v>7651.8242272727275</v>
      </c>
      <c r="BC142" s="14">
        <v>7.8320000000000007</v>
      </c>
      <c r="BD142" s="14">
        <v>0.15</v>
      </c>
      <c r="BE142" s="18">
        <v>12.4</v>
      </c>
      <c r="BF142" s="18">
        <v>55.1</v>
      </c>
      <c r="BG142" s="14">
        <v>35</v>
      </c>
      <c r="BH142" s="14">
        <v>4.5</v>
      </c>
      <c r="BI142" s="18">
        <f t="shared" si="88"/>
        <v>35.410361904761906</v>
      </c>
      <c r="BJ142" s="18">
        <f t="shared" si="52"/>
        <v>35.86066708505367</v>
      </c>
      <c r="BK142" s="18">
        <f t="shared" si="53"/>
        <v>2151.6400251032201</v>
      </c>
      <c r="BL142" s="18">
        <f t="shared" si="54"/>
        <v>2416.6829554682076</v>
      </c>
      <c r="BM142" s="14">
        <f t="shared" si="55"/>
        <v>2.42</v>
      </c>
      <c r="BN142" s="14">
        <v>1.91</v>
      </c>
      <c r="BO142" s="14">
        <v>0.16800000000000001</v>
      </c>
      <c r="BP142" s="14">
        <v>1.89</v>
      </c>
      <c r="BQ142" s="14">
        <v>0.16200000000000001</v>
      </c>
      <c r="BR142" s="16">
        <f t="shared" si="89"/>
        <v>45.50688253744493</v>
      </c>
      <c r="BS142" s="16">
        <f t="shared" si="57"/>
        <v>4.0026996158590311</v>
      </c>
      <c r="BT142" s="16">
        <f t="shared" si="58"/>
        <v>45.030370678414094</v>
      </c>
      <c r="BU142" s="16">
        <f t="shared" si="59"/>
        <v>3.8597460581497796</v>
      </c>
      <c r="BV142" s="16">
        <f t="shared" si="60"/>
        <v>51.091818121585895</v>
      </c>
      <c r="BW142" s="16">
        <f t="shared" si="61"/>
        <v>4.4939400232599125</v>
      </c>
      <c r="BX142" s="16">
        <f t="shared" si="62"/>
        <v>50.556825261674007</v>
      </c>
      <c r="BY142" s="16">
        <f t="shared" si="63"/>
        <v>4.3334421652863435</v>
      </c>
      <c r="BZ142" s="16">
        <v>3.36</v>
      </c>
      <c r="CA142" s="16">
        <v>0.222</v>
      </c>
      <c r="CB142" s="16">
        <v>1.34</v>
      </c>
      <c r="CC142" s="16">
        <v>0.27100000000000002</v>
      </c>
      <c r="CD142" s="19">
        <v>0.92</v>
      </c>
      <c r="CE142" s="19">
        <v>0.17299999999999999</v>
      </c>
      <c r="CF142" s="19">
        <v>1.1200000000000001</v>
      </c>
      <c r="CG142" s="19">
        <v>9.5000000000000001E-2</v>
      </c>
      <c r="CH142" s="16">
        <f t="shared" si="64"/>
        <v>62.701588000000001</v>
      </c>
      <c r="CI142" s="16">
        <f t="shared" si="65"/>
        <v>11.790624699999999</v>
      </c>
      <c r="CJ142" s="16">
        <f t="shared" si="66"/>
        <v>76.332368000000017</v>
      </c>
      <c r="CK142" s="16">
        <f t="shared" si="67"/>
        <v>6.4746205000000003</v>
      </c>
      <c r="CL142" s="16">
        <f t="shared" si="68"/>
        <v>70.396782890909094</v>
      </c>
      <c r="CM142" s="16">
        <f t="shared" si="69"/>
        <v>13.237655913181817</v>
      </c>
      <c r="CN142" s="16">
        <f t="shared" si="70"/>
        <v>85.700431345454575</v>
      </c>
      <c r="CO142" s="16">
        <f t="shared" si="71"/>
        <v>7.2692330159090917</v>
      </c>
      <c r="CP142" s="19">
        <v>1.5</v>
      </c>
      <c r="CQ142" s="19">
        <v>0.37</v>
      </c>
      <c r="CR142" s="19">
        <v>0.34</v>
      </c>
      <c r="CS142" s="19">
        <v>0.108</v>
      </c>
      <c r="CT142" s="16">
        <f t="shared" si="72"/>
        <v>32.2746003765483</v>
      </c>
      <c r="CU142" s="16">
        <f t="shared" si="73"/>
        <v>7.9610680928819146</v>
      </c>
      <c r="CV142" s="16">
        <f t="shared" si="74"/>
        <v>7.3155760853509486</v>
      </c>
      <c r="CW142" s="16">
        <f t="shared" si="75"/>
        <v>2.3237712271114779</v>
      </c>
      <c r="CX142" s="16">
        <f t="shared" si="76"/>
        <v>36.23557405912468</v>
      </c>
      <c r="CY142" s="16">
        <f t="shared" si="77"/>
        <v>8.9381082679174213</v>
      </c>
      <c r="CZ142" s="16">
        <f t="shared" si="78"/>
        <v>8.2133967867349291</v>
      </c>
      <c r="DA142" s="16">
        <f t="shared" si="79"/>
        <v>2.6089613322569774</v>
      </c>
      <c r="DB142" s="16"/>
      <c r="DC142" s="16"/>
      <c r="DD142" s="16"/>
      <c r="DE142" s="16"/>
      <c r="DF142" s="16"/>
      <c r="DG142" s="16"/>
      <c r="DH142" s="16"/>
      <c r="DI142" s="16"/>
    </row>
    <row r="143" spans="1:113" x14ac:dyDescent="0.25">
      <c r="A143" s="14">
        <v>2019</v>
      </c>
      <c r="B143" s="14">
        <v>8</v>
      </c>
      <c r="C143" s="14" t="s">
        <v>25</v>
      </c>
      <c r="D143" s="14" t="str">
        <f t="shared" si="80"/>
        <v>1</v>
      </c>
      <c r="E143" s="14">
        <v>103</v>
      </c>
      <c r="F143" s="14">
        <v>283</v>
      </c>
      <c r="G143" s="14">
        <v>5</v>
      </c>
      <c r="H143" s="14" t="s">
        <v>1</v>
      </c>
      <c r="I143" s="17">
        <v>100</v>
      </c>
      <c r="J143" s="17">
        <f t="shared" si="81"/>
        <v>112</v>
      </c>
      <c r="K143" s="17">
        <v>120</v>
      </c>
      <c r="L143" s="17">
        <f t="shared" si="82"/>
        <v>135</v>
      </c>
      <c r="M143" s="17">
        <v>0</v>
      </c>
      <c r="N143" s="17">
        <f t="shared" si="83"/>
        <v>0</v>
      </c>
      <c r="O143" s="17">
        <v>7.5</v>
      </c>
      <c r="P143" s="14">
        <v>4.6900000000000004</v>
      </c>
      <c r="Q143" s="14">
        <v>5.8</v>
      </c>
      <c r="R143" s="14">
        <v>6.4</v>
      </c>
      <c r="S143" s="14">
        <v>3.3</v>
      </c>
      <c r="T143" s="14">
        <v>18.700000000000003</v>
      </c>
      <c r="U143" s="14">
        <v>17.3</v>
      </c>
      <c r="V143" s="16">
        <v>9.4648457694296049</v>
      </c>
      <c r="W143" s="16">
        <v>13.549662673097865</v>
      </c>
      <c r="X143" s="16">
        <v>9.1</v>
      </c>
      <c r="Y143" s="16">
        <v>281.91784501075745</v>
      </c>
      <c r="Z143" s="16">
        <v>2405.0805425643921</v>
      </c>
      <c r="AA143" s="16">
        <v>384.99730348587036</v>
      </c>
      <c r="AB143" s="16">
        <v>16.874784231185913</v>
      </c>
      <c r="AC143" s="16">
        <f t="shared" si="84"/>
        <v>15.988490932638907</v>
      </c>
      <c r="AD143" s="16">
        <v>2.4321184158325195</v>
      </c>
      <c r="AE143" s="16">
        <v>3.76</v>
      </c>
      <c r="AF143" s="16">
        <v>17.22</v>
      </c>
      <c r="AG143" s="16">
        <v>2.5</v>
      </c>
      <c r="AH143" s="16">
        <v>8.1</v>
      </c>
      <c r="AI143" s="16">
        <v>3.5091944122314445</v>
      </c>
      <c r="AJ143" s="16">
        <v>4.74</v>
      </c>
      <c r="AK143" s="16">
        <v>1.2</v>
      </c>
      <c r="AL143" s="16">
        <v>5.8</v>
      </c>
      <c r="AM143" s="16">
        <v>1.1140356445312491</v>
      </c>
      <c r="AN143" s="16">
        <v>6.64</v>
      </c>
      <c r="AO143" s="16">
        <v>0.64370000000000005</v>
      </c>
      <c r="AP143" s="16">
        <v>125.1</v>
      </c>
      <c r="AQ143" s="18">
        <v>30.5</v>
      </c>
      <c r="AR143" s="18">
        <f t="shared" si="85"/>
        <v>94.6</v>
      </c>
      <c r="AS143" s="18">
        <f t="shared" si="86"/>
        <v>2904.5117180616739</v>
      </c>
      <c r="AT143" s="18">
        <f t="shared" si="87"/>
        <v>3260.9745198237883</v>
      </c>
      <c r="AU143" s="16">
        <v>0.56000000000000005</v>
      </c>
      <c r="AV143" s="18">
        <v>502.2</v>
      </c>
      <c r="AW143" s="18">
        <v>34</v>
      </c>
      <c r="AX143" s="18">
        <v>232.8</v>
      </c>
      <c r="AY143" s="18">
        <v>30.5</v>
      </c>
      <c r="AZ143" s="16">
        <f t="shared" si="48"/>
        <v>241.96497223408804</v>
      </c>
      <c r="BA143" s="16">
        <f t="shared" si="49"/>
        <v>7429.07</v>
      </c>
      <c r="BB143" s="16">
        <f t="shared" si="50"/>
        <v>8340.8194999999996</v>
      </c>
      <c r="BC143" s="14">
        <v>6.16</v>
      </c>
      <c r="BD143" s="14">
        <v>0.15</v>
      </c>
      <c r="BE143" s="18">
        <v>12.6</v>
      </c>
      <c r="BF143" s="18">
        <v>54.2</v>
      </c>
      <c r="BG143" s="14">
        <v>35</v>
      </c>
      <c r="BH143" s="14">
        <v>4.5</v>
      </c>
      <c r="BI143" s="18">
        <f t="shared" si="88"/>
        <v>27.703238095238092</v>
      </c>
      <c r="BJ143" s="18">
        <f t="shared" si="52"/>
        <v>27.991479878887969</v>
      </c>
      <c r="BK143" s="18">
        <f t="shared" si="53"/>
        <v>1679.4887927332782</v>
      </c>
      <c r="BL143" s="18">
        <f t="shared" si="54"/>
        <v>1886.37127583815</v>
      </c>
      <c r="BM143" s="14">
        <f t="shared" si="55"/>
        <v>1.89</v>
      </c>
      <c r="BN143" s="14">
        <v>1.9</v>
      </c>
      <c r="BO143" s="14">
        <v>0.16800000000000001</v>
      </c>
      <c r="BP143" s="14">
        <v>1.87</v>
      </c>
      <c r="BQ143" s="14">
        <v>0.158</v>
      </c>
      <c r="BR143" s="16">
        <f t="shared" si="89"/>
        <v>55.1857226431718</v>
      </c>
      <c r="BS143" s="16">
        <f t="shared" si="57"/>
        <v>4.8795796863436127</v>
      </c>
      <c r="BT143" s="16">
        <f t="shared" si="58"/>
        <v>54.314369127753309</v>
      </c>
      <c r="BU143" s="16">
        <f t="shared" si="59"/>
        <v>4.5891285145374452</v>
      </c>
      <c r="BV143" s="16">
        <f t="shared" si="60"/>
        <v>61.958515876651973</v>
      </c>
      <c r="BW143" s="16">
        <f t="shared" si="61"/>
        <v>5.4784371933039653</v>
      </c>
      <c r="BX143" s="16">
        <f t="shared" si="62"/>
        <v>60.980223520704854</v>
      </c>
      <c r="BY143" s="16">
        <f t="shared" si="63"/>
        <v>5.1523397413215859</v>
      </c>
      <c r="BZ143" s="16">
        <v>3.65</v>
      </c>
      <c r="CA143" s="16">
        <v>0.23499999999999999</v>
      </c>
      <c r="CB143" s="16">
        <v>1.28</v>
      </c>
      <c r="CC143" s="16">
        <v>0.29499999999999998</v>
      </c>
      <c r="CD143" s="19">
        <v>1.02</v>
      </c>
      <c r="CE143" s="19">
        <v>0.192</v>
      </c>
      <c r="CF143" s="19">
        <v>1.24</v>
      </c>
      <c r="CG143" s="19">
        <v>9.8000000000000004E-2</v>
      </c>
      <c r="CH143" s="16">
        <f t="shared" si="64"/>
        <v>75.776514000000006</v>
      </c>
      <c r="CI143" s="16">
        <f t="shared" si="65"/>
        <v>14.263814399999999</v>
      </c>
      <c r="CJ143" s="16">
        <f t="shared" si="66"/>
        <v>92.120467999999988</v>
      </c>
      <c r="CK143" s="16">
        <f t="shared" si="67"/>
        <v>7.2804885999999991</v>
      </c>
      <c r="CL143" s="16">
        <f t="shared" si="68"/>
        <v>85.076358900000002</v>
      </c>
      <c r="CM143" s="16">
        <f t="shared" si="69"/>
        <v>16.01437344</v>
      </c>
      <c r="CN143" s="16">
        <f t="shared" si="70"/>
        <v>103.42616179999999</v>
      </c>
      <c r="CO143" s="16">
        <f t="shared" si="71"/>
        <v>8.1740031099999992</v>
      </c>
      <c r="CP143" s="19">
        <v>1.49</v>
      </c>
      <c r="CQ143" s="19">
        <v>0.30499999999999999</v>
      </c>
      <c r="CR143" s="19">
        <v>0.28000000000000003</v>
      </c>
      <c r="CS143" s="19">
        <v>9.8000000000000004E-2</v>
      </c>
      <c r="CT143" s="16">
        <f t="shared" si="72"/>
        <v>25.024383011725845</v>
      </c>
      <c r="CU143" s="16">
        <f t="shared" si="73"/>
        <v>5.1224408178364982</v>
      </c>
      <c r="CV143" s="16">
        <f t="shared" si="74"/>
        <v>4.7025686196531797</v>
      </c>
      <c r="CW143" s="16">
        <f t="shared" si="75"/>
        <v>1.6458990168786125</v>
      </c>
      <c r="CX143" s="16">
        <f t="shared" si="76"/>
        <v>28.095557290437654</v>
      </c>
      <c r="CY143" s="16">
        <f t="shared" si="77"/>
        <v>5.7511040091164327</v>
      </c>
      <c r="CZ143" s="16">
        <f t="shared" si="78"/>
        <v>5.2797020411560709</v>
      </c>
      <c r="DA143" s="16">
        <f t="shared" si="79"/>
        <v>1.847895714404624</v>
      </c>
      <c r="DB143" s="16"/>
      <c r="DC143" s="16"/>
      <c r="DD143" s="16"/>
      <c r="DE143" s="16"/>
      <c r="DF143" s="16"/>
      <c r="DG143" s="16"/>
      <c r="DH143" s="16"/>
      <c r="DI143" s="16"/>
    </row>
    <row r="144" spans="1:113" x14ac:dyDescent="0.25">
      <c r="A144" s="14">
        <v>2019</v>
      </c>
      <c r="B144" s="14">
        <v>8</v>
      </c>
      <c r="C144" s="14" t="s">
        <v>25</v>
      </c>
      <c r="D144" s="14" t="str">
        <f t="shared" si="80"/>
        <v>1</v>
      </c>
      <c r="E144" s="14">
        <v>105</v>
      </c>
      <c r="F144" s="14">
        <v>285</v>
      </c>
      <c r="G144" s="14">
        <v>1</v>
      </c>
      <c r="H144" s="14" t="s">
        <v>2</v>
      </c>
      <c r="I144" s="17">
        <v>0</v>
      </c>
      <c r="J144" s="17">
        <f t="shared" si="81"/>
        <v>0</v>
      </c>
      <c r="K144" s="17">
        <v>0</v>
      </c>
      <c r="L144" s="17">
        <f t="shared" si="82"/>
        <v>0</v>
      </c>
      <c r="M144" s="17">
        <v>0</v>
      </c>
      <c r="N144" s="17">
        <f t="shared" si="83"/>
        <v>0</v>
      </c>
      <c r="O144" s="17">
        <v>7.5</v>
      </c>
      <c r="P144" s="14">
        <v>4.6900000000000004</v>
      </c>
      <c r="Q144" s="14">
        <v>5.8</v>
      </c>
      <c r="R144" s="14">
        <v>6.4</v>
      </c>
      <c r="S144" s="14">
        <v>3.3</v>
      </c>
      <c r="T144" s="14">
        <v>18.700000000000003</v>
      </c>
      <c r="U144" s="14">
        <v>17.3</v>
      </c>
      <c r="V144" s="16">
        <v>9.4648457694296049</v>
      </c>
      <c r="W144" s="16">
        <v>13.549662673097865</v>
      </c>
      <c r="X144" s="16">
        <v>9.1</v>
      </c>
      <c r="Y144" s="16">
        <v>281.91784501075745</v>
      </c>
      <c r="Z144" s="16">
        <v>2405.0805425643921</v>
      </c>
      <c r="AA144" s="16">
        <v>384.99730348587036</v>
      </c>
      <c r="AB144" s="16">
        <v>16.874784231185913</v>
      </c>
      <c r="AC144" s="16">
        <f t="shared" si="84"/>
        <v>15.988490932638907</v>
      </c>
      <c r="AD144" s="16">
        <v>2.4321184158325195</v>
      </c>
      <c r="AE144" s="16">
        <v>3.76</v>
      </c>
      <c r="AF144" s="16">
        <v>17.22</v>
      </c>
      <c r="AG144" s="16">
        <v>2.5</v>
      </c>
      <c r="AH144" s="16">
        <v>8.1</v>
      </c>
      <c r="AI144" s="16">
        <v>3.5091944122314445</v>
      </c>
      <c r="AJ144" s="16">
        <v>4.74</v>
      </c>
      <c r="AK144" s="16">
        <v>1.2</v>
      </c>
      <c r="AL144" s="16">
        <v>5.8</v>
      </c>
      <c r="AM144" s="16">
        <v>1.1140356445312491</v>
      </c>
      <c r="AN144" s="16">
        <v>6.64</v>
      </c>
      <c r="AO144" s="16">
        <v>0.41860000000000003</v>
      </c>
      <c r="AP144" s="16">
        <v>63.3</v>
      </c>
      <c r="AQ144" s="18">
        <v>30.5</v>
      </c>
      <c r="AR144" s="18">
        <f t="shared" si="85"/>
        <v>32.799999999999997</v>
      </c>
      <c r="AS144" s="18">
        <f t="shared" si="86"/>
        <v>1007.0611453744493</v>
      </c>
      <c r="AT144" s="18">
        <f t="shared" si="87"/>
        <v>1130.6550132158591</v>
      </c>
      <c r="AU144" s="16">
        <v>0.22</v>
      </c>
      <c r="AV144" s="18">
        <v>233.3</v>
      </c>
      <c r="AW144" s="18">
        <v>34</v>
      </c>
      <c r="AX144" s="18">
        <v>112.8</v>
      </c>
      <c r="AY144" s="18">
        <v>30.5</v>
      </c>
      <c r="AZ144" s="16">
        <f t="shared" si="48"/>
        <v>90.847967887606615</v>
      </c>
      <c r="BA144" s="16">
        <f t="shared" si="49"/>
        <v>2789.31</v>
      </c>
      <c r="BB144" s="16">
        <f t="shared" si="50"/>
        <v>3131.6344090909092</v>
      </c>
      <c r="BC144" s="14">
        <v>4.0920000000000005</v>
      </c>
      <c r="BD144" s="14">
        <v>0.15</v>
      </c>
      <c r="BE144" s="18">
        <v>12.9</v>
      </c>
      <c r="BF144" s="18">
        <v>55.2</v>
      </c>
      <c r="BG144" s="14">
        <v>35</v>
      </c>
      <c r="BH144" s="14">
        <v>4.5</v>
      </c>
      <c r="BI144" s="18">
        <f t="shared" si="88"/>
        <v>18.170742857142859</v>
      </c>
      <c r="BJ144" s="18">
        <f t="shared" si="52"/>
        <v>18.296782691990092</v>
      </c>
      <c r="BK144" s="18">
        <f t="shared" si="53"/>
        <v>1097.8069615194056</v>
      </c>
      <c r="BL144" s="18">
        <f t="shared" si="54"/>
        <v>1233.0368190520232</v>
      </c>
      <c r="BM144" s="14">
        <f t="shared" si="55"/>
        <v>1.23</v>
      </c>
      <c r="BN144" s="14">
        <v>1.83</v>
      </c>
      <c r="BR144" s="16">
        <f t="shared" si="89"/>
        <v>18.429218960352422</v>
      </c>
      <c r="BS144" s="16"/>
      <c r="BT144" s="16"/>
      <c r="BU144" s="16"/>
      <c r="BV144" s="16">
        <f t="shared" ref="BV144:BV175" si="90">BR144/2.2*2.47</f>
        <v>20.690986741850221</v>
      </c>
      <c r="BW144" s="16"/>
      <c r="BX144" s="16"/>
      <c r="BY144" s="16"/>
      <c r="BZ144" s="16">
        <v>2.64</v>
      </c>
      <c r="CA144" s="16">
        <v>0.20399999999999999</v>
      </c>
      <c r="CB144" s="16">
        <v>1.63</v>
      </c>
      <c r="CC144" s="16">
        <v>0.22700000000000001</v>
      </c>
      <c r="CD144" s="19">
        <v>1.07</v>
      </c>
      <c r="CE144" s="19">
        <v>0.17699999999999999</v>
      </c>
      <c r="CF144" s="19">
        <v>1.1299999999999999</v>
      </c>
      <c r="CG144" s="19">
        <v>9.9000000000000005E-2</v>
      </c>
      <c r="CH144" s="16">
        <f t="shared" si="64"/>
        <v>29.845617000000004</v>
      </c>
      <c r="CI144" s="16">
        <f t="shared" si="65"/>
        <v>4.9370786999999998</v>
      </c>
      <c r="CJ144" s="16">
        <f t="shared" si="66"/>
        <v>31.519202999999997</v>
      </c>
      <c r="CK144" s="16">
        <f t="shared" si="67"/>
        <v>2.7614169</v>
      </c>
      <c r="CL144" s="16">
        <f t="shared" si="68"/>
        <v>33.508488177272731</v>
      </c>
      <c r="CM144" s="16">
        <f t="shared" si="69"/>
        <v>5.5429929040909087</v>
      </c>
      <c r="CN144" s="16">
        <f t="shared" si="70"/>
        <v>35.387468822727271</v>
      </c>
      <c r="CO144" s="16">
        <f t="shared" si="71"/>
        <v>3.1003180650000002</v>
      </c>
      <c r="CP144" s="19">
        <v>1.4</v>
      </c>
      <c r="CQ144" s="19">
        <v>0.33800000000000002</v>
      </c>
      <c r="CR144" s="19">
        <v>0.32</v>
      </c>
      <c r="CS144" s="19">
        <v>9.2999999999999999E-2</v>
      </c>
      <c r="CT144" s="16">
        <f t="shared" si="72"/>
        <v>15.369297461271676</v>
      </c>
      <c r="CU144" s="16">
        <f t="shared" si="73"/>
        <v>3.7105875299355913</v>
      </c>
      <c r="CV144" s="16">
        <f t="shared" si="74"/>
        <v>3.5129822768620982</v>
      </c>
      <c r="CW144" s="16">
        <f t="shared" si="75"/>
        <v>1.0209604742130471</v>
      </c>
      <c r="CX144" s="16">
        <f t="shared" si="76"/>
        <v>17.255529422427745</v>
      </c>
      <c r="CY144" s="16">
        <f t="shared" si="77"/>
        <v>4.1659778177004139</v>
      </c>
      <c r="CZ144" s="16">
        <f t="shared" si="78"/>
        <v>3.9441210108406288</v>
      </c>
      <c r="DA144" s="16">
        <f t="shared" si="79"/>
        <v>1.1462601687755576</v>
      </c>
      <c r="DB144" s="16"/>
      <c r="DC144" s="16"/>
      <c r="DD144" s="16"/>
      <c r="DE144" s="16"/>
      <c r="DF144" s="16"/>
      <c r="DG144" s="16"/>
      <c r="DH144" s="16"/>
      <c r="DI144" s="16"/>
    </row>
    <row r="145" spans="1:113" x14ac:dyDescent="0.25">
      <c r="A145" s="14">
        <v>2019</v>
      </c>
      <c r="B145" s="14">
        <v>8</v>
      </c>
      <c r="C145" s="14" t="s">
        <v>25</v>
      </c>
      <c r="D145" s="14" t="str">
        <f t="shared" si="80"/>
        <v>1</v>
      </c>
      <c r="E145" s="14">
        <v>107</v>
      </c>
      <c r="F145" s="14">
        <v>287</v>
      </c>
      <c r="G145" s="14">
        <v>3</v>
      </c>
      <c r="H145" s="14" t="s">
        <v>1</v>
      </c>
      <c r="I145" s="17">
        <v>100</v>
      </c>
      <c r="J145" s="17">
        <f t="shared" si="81"/>
        <v>112</v>
      </c>
      <c r="K145" s="17">
        <v>40</v>
      </c>
      <c r="L145" s="17">
        <f t="shared" si="82"/>
        <v>45</v>
      </c>
      <c r="M145" s="17">
        <v>0</v>
      </c>
      <c r="N145" s="17">
        <f t="shared" si="83"/>
        <v>0</v>
      </c>
      <c r="O145" s="17">
        <v>7.5</v>
      </c>
      <c r="P145" s="14">
        <v>4.6900000000000004</v>
      </c>
      <c r="Q145" s="14">
        <v>5.8</v>
      </c>
      <c r="R145" s="14">
        <v>6.4</v>
      </c>
      <c r="S145" s="14">
        <v>3.3</v>
      </c>
      <c r="T145" s="14">
        <v>18.700000000000003</v>
      </c>
      <c r="U145" s="14">
        <v>17.3</v>
      </c>
      <c r="V145" s="16">
        <v>9.4648457694296049</v>
      </c>
      <c r="W145" s="16">
        <v>13.549662673097865</v>
      </c>
      <c r="X145" s="16">
        <v>9.1</v>
      </c>
      <c r="Y145" s="16">
        <v>281.91784501075745</v>
      </c>
      <c r="Z145" s="16">
        <v>2405.0805425643921</v>
      </c>
      <c r="AA145" s="16">
        <v>384.99730348587036</v>
      </c>
      <c r="AB145" s="16">
        <v>16.874784231185913</v>
      </c>
      <c r="AC145" s="16">
        <f t="shared" si="84"/>
        <v>15.988490932638907</v>
      </c>
      <c r="AD145" s="16">
        <v>2.4321184158325195</v>
      </c>
      <c r="AE145" s="16">
        <v>3.76</v>
      </c>
      <c r="AF145" s="16">
        <v>17.22</v>
      </c>
      <c r="AG145" s="16">
        <v>2.5</v>
      </c>
      <c r="AH145" s="16">
        <v>8.1</v>
      </c>
      <c r="AI145" s="16">
        <v>3.5091944122314445</v>
      </c>
      <c r="AJ145" s="16">
        <v>4.74</v>
      </c>
      <c r="AK145" s="16">
        <v>1.2</v>
      </c>
      <c r="AL145" s="16">
        <v>5.8</v>
      </c>
      <c r="AM145" s="16">
        <v>1.1140356445312491</v>
      </c>
      <c r="AN145" s="16">
        <v>6.64</v>
      </c>
      <c r="AO145" s="16">
        <v>0.55230000000000001</v>
      </c>
      <c r="AP145" s="16">
        <v>98.2</v>
      </c>
      <c r="AQ145" s="18">
        <v>30.5</v>
      </c>
      <c r="AR145" s="18">
        <f t="shared" si="85"/>
        <v>67.7</v>
      </c>
      <c r="AS145" s="18">
        <f t="shared" si="86"/>
        <v>2078.598766519824</v>
      </c>
      <c r="AT145" s="18">
        <f t="shared" si="87"/>
        <v>2333.699524229075</v>
      </c>
      <c r="AU145" s="16">
        <v>0.46</v>
      </c>
      <c r="AV145" s="18">
        <v>423.5</v>
      </c>
      <c r="AW145" s="18">
        <v>34</v>
      </c>
      <c r="AX145" s="18">
        <v>186.9</v>
      </c>
      <c r="AY145" s="18">
        <v>30.5</v>
      </c>
      <c r="AZ145" s="16">
        <f t="shared" si="48"/>
        <v>184.70860077021825</v>
      </c>
      <c r="BA145" s="16">
        <f t="shared" si="49"/>
        <v>5671.12</v>
      </c>
      <c r="BB145" s="16">
        <f t="shared" si="50"/>
        <v>6367.1210909090905</v>
      </c>
      <c r="BC145" s="14">
        <v>4.5320000000000009</v>
      </c>
      <c r="BD145" s="14">
        <v>0.15</v>
      </c>
      <c r="BE145" s="18">
        <v>12.5</v>
      </c>
      <c r="BF145" s="18">
        <v>53.9</v>
      </c>
      <c r="BG145" s="14">
        <v>35</v>
      </c>
      <c r="BH145" s="14">
        <v>4.5</v>
      </c>
      <c r="BI145" s="18">
        <f t="shared" si="88"/>
        <v>20.198933333333336</v>
      </c>
      <c r="BJ145" s="18">
        <f t="shared" si="52"/>
        <v>20.432447013487479</v>
      </c>
      <c r="BK145" s="18">
        <f t="shared" si="53"/>
        <v>1225.9468208092487</v>
      </c>
      <c r="BL145" s="18">
        <f t="shared" si="54"/>
        <v>1376.9611791907516</v>
      </c>
      <c r="BM145" s="14">
        <f t="shared" si="55"/>
        <v>1.38</v>
      </c>
      <c r="BN145" s="14">
        <v>1.99</v>
      </c>
      <c r="BO145" s="14">
        <v>0.154</v>
      </c>
      <c r="BP145" s="14">
        <v>2.0099999999999998</v>
      </c>
      <c r="BQ145" s="14">
        <v>0.16200000000000001</v>
      </c>
      <c r="BR145" s="16">
        <f t="shared" si="89"/>
        <v>41.364115453744503</v>
      </c>
      <c r="BS145" s="16">
        <f t="shared" ref="BS145:BS176" si="91">$AS145*(BO145/100)</f>
        <v>3.2010421004405289</v>
      </c>
      <c r="BT145" s="16">
        <f t="shared" ref="BT145:BT176" si="92">$AS145*(BP145/100)</f>
        <v>41.779835207048457</v>
      </c>
      <c r="BU145" s="16">
        <f t="shared" ref="BU145:BU176" si="93">$AS145*(BQ145/100)</f>
        <v>3.3673300017621153</v>
      </c>
      <c r="BV145" s="16">
        <f t="shared" si="90"/>
        <v>46.440620532158597</v>
      </c>
      <c r="BW145" s="16">
        <f t="shared" ref="BW145:BW176" si="94">BS145/2.2*2.47</f>
        <v>3.5938972673127756</v>
      </c>
      <c r="BX145" s="16">
        <f t="shared" ref="BX145:BX176" si="95">BT145/2.2*2.47</f>
        <v>46.9073604370044</v>
      </c>
      <c r="BY145" s="16">
        <f t="shared" ref="BY145:BY176" si="96">BU145/2.2*2.47</f>
        <v>3.7805932292511022</v>
      </c>
      <c r="BZ145" s="16">
        <v>3.42</v>
      </c>
      <c r="CA145" s="16">
        <v>0.20399999999999999</v>
      </c>
      <c r="CB145" s="16">
        <v>1.43</v>
      </c>
      <c r="CC145" s="16">
        <v>0.26700000000000002</v>
      </c>
      <c r="CD145" s="19">
        <v>1.1299999999999999</v>
      </c>
      <c r="CE145" s="19">
        <v>0.20599999999999999</v>
      </c>
      <c r="CF145" s="19">
        <v>1.33</v>
      </c>
      <c r="CG145" s="19">
        <v>0.125</v>
      </c>
      <c r="CH145" s="16">
        <f t="shared" si="64"/>
        <v>64.083655999999991</v>
      </c>
      <c r="CI145" s="16">
        <f t="shared" si="65"/>
        <v>11.682507199999998</v>
      </c>
      <c r="CJ145" s="16">
        <f t="shared" si="66"/>
        <v>75.425896000000009</v>
      </c>
      <c r="CK145" s="16">
        <f t="shared" si="67"/>
        <v>7.0888999999999998</v>
      </c>
      <c r="CL145" s="16">
        <f t="shared" si="68"/>
        <v>71.948468327272707</v>
      </c>
      <c r="CM145" s="16">
        <f t="shared" si="69"/>
        <v>13.116269447272726</v>
      </c>
      <c r="CN145" s="16">
        <f t="shared" si="70"/>
        <v>84.682710509090924</v>
      </c>
      <c r="CO145" s="16">
        <f t="shared" si="71"/>
        <v>7.9589013636363637</v>
      </c>
      <c r="CP145" s="19">
        <v>1.71</v>
      </c>
      <c r="CQ145" s="19">
        <v>0.29799999999999999</v>
      </c>
      <c r="CR145" s="19">
        <v>0.3</v>
      </c>
      <c r="CS145" s="19">
        <v>0.109</v>
      </c>
      <c r="CT145" s="16">
        <f t="shared" si="72"/>
        <v>20.963690635838155</v>
      </c>
      <c r="CU145" s="16">
        <f t="shared" si="73"/>
        <v>3.653321526011561</v>
      </c>
      <c r="CV145" s="16">
        <f t="shared" si="74"/>
        <v>3.6778404624277461</v>
      </c>
      <c r="CW145" s="16">
        <f t="shared" si="75"/>
        <v>1.3362820346820812</v>
      </c>
      <c r="CX145" s="16">
        <f t="shared" si="76"/>
        <v>23.536507213872834</v>
      </c>
      <c r="CY145" s="16">
        <f t="shared" si="77"/>
        <v>4.1016837132947979</v>
      </c>
      <c r="CZ145" s="16">
        <f t="shared" si="78"/>
        <v>4.1292117919075153</v>
      </c>
      <c r="DA145" s="16">
        <f t="shared" si="79"/>
        <v>1.5002802843930638</v>
      </c>
      <c r="DB145" s="16"/>
      <c r="DC145" s="16"/>
      <c r="DD145" s="16"/>
      <c r="DE145" s="16"/>
      <c r="DF145" s="16"/>
      <c r="DG145" s="16"/>
      <c r="DH145" s="16"/>
      <c r="DI145" s="16"/>
    </row>
    <row r="146" spans="1:113" x14ac:dyDescent="0.25">
      <c r="A146" s="14">
        <v>2019</v>
      </c>
      <c r="B146" s="14">
        <v>8</v>
      </c>
      <c r="C146" s="14" t="s">
        <v>25</v>
      </c>
      <c r="D146" s="14" t="str">
        <f t="shared" si="80"/>
        <v>1</v>
      </c>
      <c r="E146" s="14">
        <v>108</v>
      </c>
      <c r="F146" s="14">
        <v>288</v>
      </c>
      <c r="G146" s="14">
        <v>2</v>
      </c>
      <c r="H146" s="14" t="s">
        <v>3</v>
      </c>
      <c r="I146" s="17">
        <v>100</v>
      </c>
      <c r="J146" s="17">
        <f t="shared" si="81"/>
        <v>112</v>
      </c>
      <c r="K146" s="17">
        <v>0</v>
      </c>
      <c r="L146" s="17">
        <f t="shared" si="82"/>
        <v>0</v>
      </c>
      <c r="M146" s="17">
        <v>0</v>
      </c>
      <c r="N146" s="17">
        <f t="shared" si="83"/>
        <v>0</v>
      </c>
      <c r="O146" s="17">
        <v>7.5</v>
      </c>
      <c r="P146" s="14">
        <v>4.6900000000000004</v>
      </c>
      <c r="Q146" s="14">
        <v>5.8</v>
      </c>
      <c r="R146" s="14">
        <v>6.4</v>
      </c>
      <c r="S146" s="14">
        <v>3.3</v>
      </c>
      <c r="T146" s="14">
        <v>18.700000000000003</v>
      </c>
      <c r="U146" s="14">
        <v>17.3</v>
      </c>
      <c r="V146" s="16">
        <v>9.4648457694296049</v>
      </c>
      <c r="W146" s="16">
        <v>13.549662673097865</v>
      </c>
      <c r="X146" s="16">
        <v>9.1</v>
      </c>
      <c r="Y146" s="16">
        <v>281.91784501075745</v>
      </c>
      <c r="Z146" s="16">
        <v>2405.0805425643921</v>
      </c>
      <c r="AA146" s="16">
        <v>384.99730348587036</v>
      </c>
      <c r="AB146" s="16">
        <v>16.874784231185913</v>
      </c>
      <c r="AC146" s="16">
        <f t="shared" si="84"/>
        <v>15.988490932638907</v>
      </c>
      <c r="AD146" s="16">
        <v>2.4321184158325195</v>
      </c>
      <c r="AE146" s="16">
        <v>3.76</v>
      </c>
      <c r="AF146" s="16">
        <v>17.22</v>
      </c>
      <c r="AG146" s="16">
        <v>2.5</v>
      </c>
      <c r="AH146" s="16">
        <v>8.1</v>
      </c>
      <c r="AI146" s="16">
        <v>3.5091944122314445</v>
      </c>
      <c r="AJ146" s="16">
        <v>4.74</v>
      </c>
      <c r="AK146" s="16">
        <v>1.2</v>
      </c>
      <c r="AL146" s="16">
        <v>5.8</v>
      </c>
      <c r="AM146" s="16">
        <v>1.1140356445312491</v>
      </c>
      <c r="AN146" s="16">
        <v>6.64</v>
      </c>
      <c r="AO146" s="16">
        <v>0.52229999999999999</v>
      </c>
      <c r="AP146" s="16">
        <v>84.7</v>
      </c>
      <c r="AQ146" s="18">
        <v>30.5</v>
      </c>
      <c r="AR146" s="18">
        <f t="shared" si="85"/>
        <v>54.2</v>
      </c>
      <c r="AS146" s="18">
        <f t="shared" si="86"/>
        <v>1664.107136563877</v>
      </c>
      <c r="AT146" s="18">
        <f t="shared" si="87"/>
        <v>1868.3384669603529</v>
      </c>
      <c r="AU146" s="16">
        <v>0.44</v>
      </c>
      <c r="AV146" s="18">
        <v>408.5</v>
      </c>
      <c r="AW146" s="18">
        <v>34</v>
      </c>
      <c r="AX146" s="18">
        <v>181.1</v>
      </c>
      <c r="AY146" s="18">
        <v>30.5</v>
      </c>
      <c r="AZ146" s="16">
        <f t="shared" si="48"/>
        <v>176.9399198931909</v>
      </c>
      <c r="BA146" s="16">
        <f t="shared" si="49"/>
        <v>5432.6</v>
      </c>
      <c r="BB146" s="16">
        <f t="shared" si="50"/>
        <v>6099.3281818181822</v>
      </c>
      <c r="BC146" s="14">
        <v>5.1040000000000001</v>
      </c>
      <c r="BD146" s="14">
        <v>0.15</v>
      </c>
      <c r="BE146" s="18">
        <v>12.7</v>
      </c>
      <c r="BF146" s="18">
        <v>54.3</v>
      </c>
      <c r="BG146" s="14">
        <v>35</v>
      </c>
      <c r="BH146" s="14">
        <v>4.5</v>
      </c>
      <c r="BI146" s="18">
        <f t="shared" si="88"/>
        <v>22.835580952380951</v>
      </c>
      <c r="BJ146" s="18">
        <f t="shared" si="52"/>
        <v>23.046777076796037</v>
      </c>
      <c r="BK146" s="18">
        <f t="shared" si="53"/>
        <v>1382.8066246077622</v>
      </c>
      <c r="BL146" s="18">
        <f t="shared" si="54"/>
        <v>1553.143258820809</v>
      </c>
      <c r="BM146" s="14">
        <f t="shared" si="55"/>
        <v>1.55</v>
      </c>
      <c r="BN146" s="14">
        <v>2.08</v>
      </c>
      <c r="BO146" s="14">
        <v>0.16300000000000001</v>
      </c>
      <c r="BP146" s="14">
        <v>2.04</v>
      </c>
      <c r="BQ146" s="14">
        <v>0.187</v>
      </c>
      <c r="BR146" s="16">
        <f t="shared" si="89"/>
        <v>34.613428440528644</v>
      </c>
      <c r="BS146" s="16">
        <f t="shared" si="91"/>
        <v>2.7124946325991197</v>
      </c>
      <c r="BT146" s="16">
        <f t="shared" si="92"/>
        <v>33.947785585903091</v>
      </c>
      <c r="BU146" s="16">
        <f t="shared" si="93"/>
        <v>3.1118803453744497</v>
      </c>
      <c r="BV146" s="16">
        <f t="shared" si="90"/>
        <v>38.861440112775341</v>
      </c>
      <c r="BW146" s="16">
        <f t="shared" si="94"/>
        <v>3.0453917011453751</v>
      </c>
      <c r="BX146" s="16">
        <f t="shared" si="95"/>
        <v>38.114104725991197</v>
      </c>
      <c r="BY146" s="16">
        <f t="shared" si="96"/>
        <v>3.4937929332158593</v>
      </c>
      <c r="BZ146" s="16">
        <v>3.36</v>
      </c>
      <c r="CA146" s="16">
        <v>0.183</v>
      </c>
      <c r="CB146" s="16">
        <v>1.57</v>
      </c>
      <c r="CC146" s="16">
        <v>0.26300000000000001</v>
      </c>
      <c r="CD146" s="19">
        <v>1.1499999999999999</v>
      </c>
      <c r="CE146" s="19">
        <v>0.186</v>
      </c>
      <c r="CF146" s="19">
        <v>1.26</v>
      </c>
      <c r="CG146" s="19">
        <v>0.12</v>
      </c>
      <c r="CH146" s="16">
        <f t="shared" si="64"/>
        <v>62.474900000000005</v>
      </c>
      <c r="CI146" s="16">
        <f t="shared" si="65"/>
        <v>10.104635999999999</v>
      </c>
      <c r="CJ146" s="16">
        <f t="shared" si="66"/>
        <v>68.450760000000002</v>
      </c>
      <c r="CK146" s="16">
        <f t="shared" si="67"/>
        <v>6.51912</v>
      </c>
      <c r="CL146" s="16">
        <f t="shared" si="68"/>
        <v>70.142274090909098</v>
      </c>
      <c r="CM146" s="16">
        <f t="shared" si="69"/>
        <v>11.344750418181818</v>
      </c>
      <c r="CN146" s="16">
        <f t="shared" si="70"/>
        <v>76.851535090909096</v>
      </c>
      <c r="CO146" s="16">
        <f t="shared" si="71"/>
        <v>7.3191938181818186</v>
      </c>
      <c r="CP146" s="19">
        <v>1.77</v>
      </c>
      <c r="CQ146" s="19">
        <v>0.34699999999999998</v>
      </c>
      <c r="CR146" s="19">
        <v>0.33</v>
      </c>
      <c r="CS146" s="19">
        <v>0.123</v>
      </c>
      <c r="CT146" s="16">
        <f t="shared" si="72"/>
        <v>24.47567725555739</v>
      </c>
      <c r="CU146" s="16">
        <f t="shared" si="73"/>
        <v>4.7983389873889344</v>
      </c>
      <c r="CV146" s="16">
        <f t="shared" si="74"/>
        <v>4.5632618612056151</v>
      </c>
      <c r="CW146" s="16">
        <f t="shared" si="75"/>
        <v>1.7008521482675474</v>
      </c>
      <c r="CX146" s="16">
        <f t="shared" si="76"/>
        <v>27.479510373284885</v>
      </c>
      <c r="CY146" s="16">
        <f t="shared" si="77"/>
        <v>5.3872260449321221</v>
      </c>
      <c r="CZ146" s="16">
        <f t="shared" si="78"/>
        <v>5.1232985441717593</v>
      </c>
      <c r="DA146" s="16">
        <f t="shared" si="79"/>
        <v>1.9095930937367465</v>
      </c>
      <c r="DB146" s="16"/>
      <c r="DC146" s="16"/>
      <c r="DD146" s="16"/>
      <c r="DE146" s="16"/>
      <c r="DF146" s="16"/>
      <c r="DG146" s="16"/>
      <c r="DH146" s="16"/>
      <c r="DI146" s="16"/>
    </row>
    <row r="147" spans="1:113" x14ac:dyDescent="0.25">
      <c r="A147" s="14">
        <v>2019</v>
      </c>
      <c r="B147" s="14">
        <v>8</v>
      </c>
      <c r="C147" s="14" t="s">
        <v>25</v>
      </c>
      <c r="D147" s="14" t="str">
        <f t="shared" si="80"/>
        <v>2</v>
      </c>
      <c r="E147" s="14">
        <v>201</v>
      </c>
      <c r="F147" s="14">
        <v>291</v>
      </c>
      <c r="G147" s="14">
        <v>3</v>
      </c>
      <c r="H147" s="14" t="s">
        <v>1</v>
      </c>
      <c r="I147" s="17">
        <v>100</v>
      </c>
      <c r="J147" s="17">
        <f t="shared" si="81"/>
        <v>112</v>
      </c>
      <c r="K147" s="17">
        <v>40</v>
      </c>
      <c r="L147" s="17">
        <f t="shared" si="82"/>
        <v>45</v>
      </c>
      <c r="M147" s="17">
        <v>0</v>
      </c>
      <c r="N147" s="17">
        <f t="shared" si="83"/>
        <v>0</v>
      </c>
      <c r="O147" s="17">
        <v>7.5</v>
      </c>
      <c r="P147" s="14">
        <v>1.56</v>
      </c>
      <c r="Q147" s="14">
        <v>5.5</v>
      </c>
      <c r="R147" s="14">
        <v>6.4</v>
      </c>
      <c r="S147" s="14">
        <v>3.1</v>
      </c>
      <c r="T147" s="14">
        <v>16.100000000000001</v>
      </c>
      <c r="U147" s="14">
        <v>15.9</v>
      </c>
      <c r="V147" s="16">
        <v>8.6241886380607742</v>
      </c>
      <c r="W147" s="16">
        <v>11.310829521290385</v>
      </c>
      <c r="X147" s="16">
        <v>7.17</v>
      </c>
      <c r="Y147" s="16">
        <v>263.12855362892151</v>
      </c>
      <c r="Z147" s="16">
        <v>2310.636420249939</v>
      </c>
      <c r="AA147" s="16">
        <v>408.25707674026489</v>
      </c>
      <c r="AB147" s="16">
        <v>20.921307802200317</v>
      </c>
      <c r="AC147" s="16">
        <f t="shared" si="84"/>
        <v>15.677247911147331</v>
      </c>
      <c r="AD147" s="16">
        <v>1.9448213577270508</v>
      </c>
      <c r="AE147" s="16">
        <v>8.84</v>
      </c>
      <c r="AF147" s="16">
        <v>1.44</v>
      </c>
      <c r="AG147" s="16">
        <v>3.1</v>
      </c>
      <c r="AH147" s="16">
        <v>8.3000000000000007</v>
      </c>
      <c r="AI147" s="16">
        <v>2.059716262817382</v>
      </c>
      <c r="AJ147" s="16">
        <v>3.88</v>
      </c>
      <c r="AK147" s="16">
        <v>1.1000000000000001</v>
      </c>
      <c r="AL147" s="16">
        <v>6.3</v>
      </c>
      <c r="AM147" s="16">
        <v>2.2390413665771476</v>
      </c>
      <c r="AN147" s="16">
        <v>4.3600000000000003</v>
      </c>
      <c r="AO147" s="16">
        <v>0.54190000000000005</v>
      </c>
      <c r="AP147" s="16">
        <v>66.8</v>
      </c>
      <c r="AQ147" s="18">
        <v>30.5</v>
      </c>
      <c r="AR147" s="18">
        <f t="shared" si="85"/>
        <v>36.299999999999997</v>
      </c>
      <c r="AS147" s="18">
        <f t="shared" si="86"/>
        <v>1114.5219383259912</v>
      </c>
      <c r="AT147" s="18">
        <f t="shared" si="87"/>
        <v>1251.3041762114538</v>
      </c>
      <c r="AU147" s="16">
        <v>0.36</v>
      </c>
      <c r="AV147" s="18">
        <v>351.7</v>
      </c>
      <c r="AW147" s="18">
        <v>34</v>
      </c>
      <c r="AX147" s="18">
        <v>160.30000000000001</v>
      </c>
      <c r="AY147" s="18">
        <v>30.5</v>
      </c>
      <c r="AZ147" s="16">
        <f t="shared" si="48"/>
        <v>147.08215297450425</v>
      </c>
      <c r="BA147" s="16">
        <f t="shared" si="49"/>
        <v>4515.88</v>
      </c>
      <c r="BB147" s="16">
        <f t="shared" si="50"/>
        <v>5070.1016363636363</v>
      </c>
      <c r="BC147" s="14">
        <v>4.7080000000000011</v>
      </c>
      <c r="BD147" s="14">
        <v>0.15</v>
      </c>
      <c r="BE147" s="18">
        <v>12.6</v>
      </c>
      <c r="BF147" s="18">
        <v>52.8</v>
      </c>
      <c r="BG147" s="14">
        <v>35</v>
      </c>
      <c r="BH147" s="14">
        <v>4.5</v>
      </c>
      <c r="BI147" s="18">
        <f t="shared" si="88"/>
        <v>21.010209523809525</v>
      </c>
      <c r="BJ147" s="18">
        <f t="shared" si="52"/>
        <v>21.228812859895406</v>
      </c>
      <c r="BK147" s="18">
        <f t="shared" si="53"/>
        <v>1273.7287715937243</v>
      </c>
      <c r="BL147" s="18">
        <f t="shared" si="54"/>
        <v>1430.6289975491329</v>
      </c>
      <c r="BM147" s="14">
        <f t="shared" si="55"/>
        <v>1.43</v>
      </c>
      <c r="BN147" s="14">
        <v>2.56</v>
      </c>
      <c r="BO147" s="14">
        <v>0.183</v>
      </c>
      <c r="BP147" s="14">
        <v>2.2000000000000002</v>
      </c>
      <c r="BQ147" s="14">
        <v>0.222</v>
      </c>
      <c r="BR147" s="16">
        <f t="shared" si="89"/>
        <v>28.531761621145375</v>
      </c>
      <c r="BS147" s="16">
        <f t="shared" si="91"/>
        <v>2.039575147136564</v>
      </c>
      <c r="BT147" s="16">
        <f t="shared" si="92"/>
        <v>24.519482643171809</v>
      </c>
      <c r="BU147" s="16">
        <f t="shared" si="93"/>
        <v>2.4742387030837008</v>
      </c>
      <c r="BV147" s="16">
        <f t="shared" si="90"/>
        <v>32.033386911013217</v>
      </c>
      <c r="BW147" s="16">
        <f t="shared" si="94"/>
        <v>2.2898866424669606</v>
      </c>
      <c r="BX147" s="16">
        <f t="shared" si="95"/>
        <v>27.528691876651983</v>
      </c>
      <c r="BY147" s="16">
        <f t="shared" si="96"/>
        <v>2.7778952711894278</v>
      </c>
      <c r="BZ147" s="16">
        <v>3.68</v>
      </c>
      <c r="CA147" s="16">
        <v>0.21299999999999999</v>
      </c>
      <c r="CB147" s="16">
        <v>1.4</v>
      </c>
      <c r="CC147" s="16">
        <v>0.29199999999999998</v>
      </c>
      <c r="CD147" s="19">
        <v>1.1200000000000001</v>
      </c>
      <c r="CE147" s="19">
        <v>0.19600000000000001</v>
      </c>
      <c r="CF147" s="19">
        <v>1.29</v>
      </c>
      <c r="CG147" s="19">
        <v>0.115</v>
      </c>
      <c r="CH147" s="16">
        <f t="shared" si="64"/>
        <v>50.577856000000011</v>
      </c>
      <c r="CI147" s="16">
        <f t="shared" si="65"/>
        <v>8.8511247999999991</v>
      </c>
      <c r="CJ147" s="16">
        <f t="shared" si="66"/>
        <v>58.254852</v>
      </c>
      <c r="CK147" s="16">
        <f t="shared" si="67"/>
        <v>5.1932619999999998</v>
      </c>
      <c r="CL147" s="16">
        <f t="shared" si="68"/>
        <v>56.78513832727274</v>
      </c>
      <c r="CM147" s="16">
        <f t="shared" si="69"/>
        <v>9.9373992072727262</v>
      </c>
      <c r="CN147" s="16">
        <f t="shared" si="70"/>
        <v>65.404311109090912</v>
      </c>
      <c r="CO147" s="16">
        <f t="shared" si="71"/>
        <v>5.8306168818181812</v>
      </c>
      <c r="CP147" s="19">
        <v>1.61</v>
      </c>
      <c r="CQ147" s="19">
        <v>0.33800000000000002</v>
      </c>
      <c r="CR147" s="19">
        <v>0.33</v>
      </c>
      <c r="CS147" s="19">
        <v>0.11700000000000001</v>
      </c>
      <c r="CT147" s="16">
        <f t="shared" si="72"/>
        <v>20.507033222658961</v>
      </c>
      <c r="CU147" s="16">
        <f t="shared" si="73"/>
        <v>4.3052032479867881</v>
      </c>
      <c r="CV147" s="16">
        <f t="shared" si="74"/>
        <v>4.2033049462592906</v>
      </c>
      <c r="CW147" s="16">
        <f t="shared" si="75"/>
        <v>1.4902626627646576</v>
      </c>
      <c r="CX147" s="16">
        <f t="shared" si="76"/>
        <v>23.023805481803471</v>
      </c>
      <c r="CY147" s="16">
        <f t="shared" si="77"/>
        <v>4.8335691011488029</v>
      </c>
      <c r="CZ147" s="16">
        <f t="shared" si="78"/>
        <v>4.7191650987547495</v>
      </c>
      <c r="DA147" s="16">
        <f t="shared" si="79"/>
        <v>1.6731585350130473</v>
      </c>
      <c r="DB147" s="16"/>
      <c r="DC147" s="16"/>
      <c r="DD147" s="16"/>
      <c r="DE147" s="16"/>
      <c r="DF147" s="16"/>
      <c r="DG147" s="16"/>
      <c r="DH147" s="16"/>
      <c r="DI147" s="16"/>
    </row>
    <row r="148" spans="1:113" x14ac:dyDescent="0.25">
      <c r="A148" s="14">
        <v>2019</v>
      </c>
      <c r="B148" s="14">
        <v>8</v>
      </c>
      <c r="C148" s="14" t="s">
        <v>25</v>
      </c>
      <c r="D148" s="14" t="str">
        <f t="shared" si="80"/>
        <v>2</v>
      </c>
      <c r="E148" s="14">
        <v>202</v>
      </c>
      <c r="F148" s="14">
        <v>292</v>
      </c>
      <c r="G148" s="14">
        <v>5</v>
      </c>
      <c r="H148" s="14" t="s">
        <v>1</v>
      </c>
      <c r="I148" s="17">
        <v>100</v>
      </c>
      <c r="J148" s="17">
        <f t="shared" si="81"/>
        <v>112</v>
      </c>
      <c r="K148" s="17">
        <v>120</v>
      </c>
      <c r="L148" s="17">
        <f t="shared" si="82"/>
        <v>135</v>
      </c>
      <c r="M148" s="17">
        <v>0</v>
      </c>
      <c r="N148" s="17">
        <f t="shared" si="83"/>
        <v>0</v>
      </c>
      <c r="O148" s="17">
        <v>7.5</v>
      </c>
      <c r="P148" s="14">
        <v>1.56</v>
      </c>
      <c r="Q148" s="14">
        <v>5.5</v>
      </c>
      <c r="R148" s="14">
        <v>6.4</v>
      </c>
      <c r="S148" s="14">
        <v>3.1</v>
      </c>
      <c r="T148" s="14">
        <v>16.100000000000001</v>
      </c>
      <c r="U148" s="14">
        <v>15.9</v>
      </c>
      <c r="V148" s="16">
        <v>8.6241886380607742</v>
      </c>
      <c r="W148" s="16">
        <v>11.310829521290385</v>
      </c>
      <c r="X148" s="16">
        <v>7.17</v>
      </c>
      <c r="Y148" s="16">
        <v>263.12855362892151</v>
      </c>
      <c r="Z148" s="16">
        <v>2310.636420249939</v>
      </c>
      <c r="AA148" s="16">
        <v>408.25707674026489</v>
      </c>
      <c r="AB148" s="16">
        <v>20.921307802200317</v>
      </c>
      <c r="AC148" s="16">
        <f t="shared" si="84"/>
        <v>15.677247911147331</v>
      </c>
      <c r="AD148" s="16">
        <v>1.9448213577270508</v>
      </c>
      <c r="AE148" s="16">
        <v>8.84</v>
      </c>
      <c r="AF148" s="16">
        <v>1.44</v>
      </c>
      <c r="AG148" s="16">
        <v>3.1</v>
      </c>
      <c r="AH148" s="16">
        <v>8.3000000000000007</v>
      </c>
      <c r="AI148" s="16">
        <v>2.059716262817382</v>
      </c>
      <c r="AJ148" s="16">
        <v>3.88</v>
      </c>
      <c r="AK148" s="16">
        <v>1.1000000000000001</v>
      </c>
      <c r="AL148" s="16">
        <v>6.3</v>
      </c>
      <c r="AM148" s="16">
        <v>2.2390413665771476</v>
      </c>
      <c r="AN148" s="16">
        <v>4.3600000000000003</v>
      </c>
      <c r="AO148" s="16">
        <v>0.59650000000000003</v>
      </c>
      <c r="AP148" s="16">
        <v>102.4</v>
      </c>
      <c r="AQ148" s="18">
        <v>30.5</v>
      </c>
      <c r="AR148" s="18">
        <f t="shared" si="85"/>
        <v>71.900000000000006</v>
      </c>
      <c r="AS148" s="18">
        <f t="shared" si="86"/>
        <v>2207.5517180616744</v>
      </c>
      <c r="AT148" s="18">
        <f t="shared" si="87"/>
        <v>2478.4785198237887</v>
      </c>
      <c r="AU148" s="16">
        <v>0.42</v>
      </c>
      <c r="AV148" s="18">
        <v>392</v>
      </c>
      <c r="AW148" s="18">
        <v>34</v>
      </c>
      <c r="AX148" s="18">
        <v>182.6</v>
      </c>
      <c r="AY148" s="18">
        <v>30.5</v>
      </c>
      <c r="AZ148" s="16">
        <f t="shared" si="48"/>
        <v>178.44134078212289</v>
      </c>
      <c r="BA148" s="16">
        <f t="shared" si="49"/>
        <v>5478.7</v>
      </c>
      <c r="BB148" s="16">
        <f t="shared" si="50"/>
        <v>6151.0859090909089</v>
      </c>
      <c r="BC148" s="14">
        <v>6.5120000000000005</v>
      </c>
      <c r="BD148" s="14">
        <v>0.15</v>
      </c>
      <c r="BE148" s="18">
        <v>12.7</v>
      </c>
      <c r="BF148" s="18">
        <v>54.2</v>
      </c>
      <c r="BG148" s="14">
        <v>35</v>
      </c>
      <c r="BH148" s="14">
        <v>4.5</v>
      </c>
      <c r="BI148" s="18">
        <f t="shared" si="88"/>
        <v>29.325790476190477</v>
      </c>
      <c r="BJ148" s="18">
        <f t="shared" si="52"/>
        <v>29.597011659785302</v>
      </c>
      <c r="BK148" s="18">
        <f t="shared" si="53"/>
        <v>1775.820699587118</v>
      </c>
      <c r="BL148" s="18">
        <f t="shared" si="54"/>
        <v>1994.5695221271674</v>
      </c>
      <c r="BM148" s="14">
        <f t="shared" si="55"/>
        <v>1.99</v>
      </c>
      <c r="BN148" s="14">
        <v>2.08</v>
      </c>
      <c r="BO148" s="14">
        <v>0.17399999999999999</v>
      </c>
      <c r="BP148" s="14">
        <v>1.89</v>
      </c>
      <c r="BQ148" s="14">
        <v>0.17799999999999999</v>
      </c>
      <c r="BR148" s="16">
        <f t="shared" si="89"/>
        <v>45.917075735682822</v>
      </c>
      <c r="BS148" s="16">
        <f t="shared" si="91"/>
        <v>3.8411399894273131</v>
      </c>
      <c r="BT148" s="16">
        <f t="shared" si="92"/>
        <v>41.722727471365644</v>
      </c>
      <c r="BU148" s="16">
        <f t="shared" si="93"/>
        <v>3.92944205814978</v>
      </c>
      <c r="BV148" s="16">
        <f t="shared" si="90"/>
        <v>51.552353212334801</v>
      </c>
      <c r="BW148" s="16">
        <f t="shared" si="94"/>
        <v>4.3125526244933923</v>
      </c>
      <c r="BX148" s="16">
        <f t="shared" si="95"/>
        <v>46.843244024669616</v>
      </c>
      <c r="BY148" s="16">
        <f t="shared" si="96"/>
        <v>4.4116917652863439</v>
      </c>
      <c r="BZ148" s="16">
        <v>3.58</v>
      </c>
      <c r="CA148" s="16">
        <v>0.216</v>
      </c>
      <c r="CB148" s="16">
        <v>1.38</v>
      </c>
      <c r="CC148" s="16">
        <v>0.28100000000000003</v>
      </c>
      <c r="CD148" s="19">
        <v>1.1100000000000001</v>
      </c>
      <c r="CE148" s="19">
        <v>0.20100000000000001</v>
      </c>
      <c r="CF148" s="19">
        <v>1.1000000000000001</v>
      </c>
      <c r="CG148" s="19">
        <v>0.106</v>
      </c>
      <c r="CH148" s="16">
        <f t="shared" si="64"/>
        <v>60.813569999999999</v>
      </c>
      <c r="CI148" s="16">
        <f t="shared" si="65"/>
        <v>11.012187000000001</v>
      </c>
      <c r="CJ148" s="16">
        <f t="shared" si="66"/>
        <v>60.265700000000002</v>
      </c>
      <c r="CK148" s="16">
        <f t="shared" si="67"/>
        <v>5.8074219999999999</v>
      </c>
      <c r="CL148" s="16">
        <f t="shared" si="68"/>
        <v>68.277053590909091</v>
      </c>
      <c r="CM148" s="16">
        <f t="shared" si="69"/>
        <v>12.363682677272728</v>
      </c>
      <c r="CN148" s="16">
        <f t="shared" si="70"/>
        <v>67.661945000000003</v>
      </c>
      <c r="CO148" s="16">
        <f t="shared" si="71"/>
        <v>6.520151063636364</v>
      </c>
      <c r="CP148" s="19">
        <v>1.62</v>
      </c>
      <c r="CQ148" s="19">
        <v>0.34100000000000003</v>
      </c>
      <c r="CR148" s="19">
        <v>0.32</v>
      </c>
      <c r="CS148" s="19">
        <v>0.107</v>
      </c>
      <c r="CT148" s="16">
        <f t="shared" si="72"/>
        <v>28.768295333311318</v>
      </c>
      <c r="CU148" s="16">
        <f t="shared" si="73"/>
        <v>6.0555485855920734</v>
      </c>
      <c r="CV148" s="16">
        <f t="shared" si="74"/>
        <v>5.682626238678778</v>
      </c>
      <c r="CW148" s="16">
        <f t="shared" si="75"/>
        <v>1.9001281485582162</v>
      </c>
      <c r="CX148" s="16">
        <f t="shared" si="76"/>
        <v>32.298949760581344</v>
      </c>
      <c r="CY148" s="16">
        <f t="shared" si="77"/>
        <v>6.7987295483692822</v>
      </c>
      <c r="CZ148" s="16">
        <f t="shared" si="78"/>
        <v>6.3800394588802654</v>
      </c>
      <c r="DA148" s="16">
        <f t="shared" si="79"/>
        <v>2.133325694063088</v>
      </c>
      <c r="DB148" s="16"/>
      <c r="DC148" s="16"/>
      <c r="DD148" s="16"/>
      <c r="DE148" s="16"/>
      <c r="DF148" s="16"/>
      <c r="DG148" s="16"/>
      <c r="DH148" s="16"/>
      <c r="DI148" s="16"/>
    </row>
    <row r="149" spans="1:113" x14ac:dyDescent="0.25">
      <c r="A149" s="14">
        <v>2019</v>
      </c>
      <c r="B149" s="14">
        <v>8</v>
      </c>
      <c r="C149" s="14" t="s">
        <v>25</v>
      </c>
      <c r="D149" s="14" t="str">
        <f t="shared" si="80"/>
        <v>2</v>
      </c>
      <c r="E149" s="14">
        <v>205</v>
      </c>
      <c r="F149" s="14">
        <v>295</v>
      </c>
      <c r="G149" s="14">
        <v>4</v>
      </c>
      <c r="H149" s="14" t="s">
        <v>1</v>
      </c>
      <c r="I149" s="17">
        <v>100</v>
      </c>
      <c r="J149" s="17">
        <f t="shared" si="81"/>
        <v>112</v>
      </c>
      <c r="K149" s="17">
        <v>80</v>
      </c>
      <c r="L149" s="17">
        <f t="shared" si="82"/>
        <v>90</v>
      </c>
      <c r="M149" s="17">
        <v>0</v>
      </c>
      <c r="N149" s="17">
        <f t="shared" si="83"/>
        <v>0</v>
      </c>
      <c r="O149" s="17">
        <v>7.5</v>
      </c>
      <c r="P149" s="14">
        <v>1.56</v>
      </c>
      <c r="Q149" s="14">
        <v>5.5</v>
      </c>
      <c r="R149" s="14">
        <v>6.4</v>
      </c>
      <c r="S149" s="14">
        <v>3.1</v>
      </c>
      <c r="T149" s="14">
        <v>16.100000000000001</v>
      </c>
      <c r="U149" s="14">
        <v>15.9</v>
      </c>
      <c r="V149" s="16">
        <v>8.6241886380607742</v>
      </c>
      <c r="W149" s="16">
        <v>11.310829521290385</v>
      </c>
      <c r="X149" s="16">
        <v>7.17</v>
      </c>
      <c r="Y149" s="16">
        <v>263.12855362892151</v>
      </c>
      <c r="Z149" s="16">
        <v>2310.636420249939</v>
      </c>
      <c r="AA149" s="16">
        <v>408.25707674026489</v>
      </c>
      <c r="AB149" s="16">
        <v>20.921307802200317</v>
      </c>
      <c r="AC149" s="16">
        <f t="shared" si="84"/>
        <v>15.677247911147331</v>
      </c>
      <c r="AD149" s="16">
        <v>1.9448213577270508</v>
      </c>
      <c r="AE149" s="16">
        <v>8.84</v>
      </c>
      <c r="AF149" s="16">
        <v>1.44</v>
      </c>
      <c r="AG149" s="16">
        <v>3.1</v>
      </c>
      <c r="AH149" s="16">
        <v>8.3000000000000007</v>
      </c>
      <c r="AI149" s="16">
        <v>2.059716262817382</v>
      </c>
      <c r="AJ149" s="16">
        <v>3.88</v>
      </c>
      <c r="AK149" s="16">
        <v>1.1000000000000001</v>
      </c>
      <c r="AL149" s="16">
        <v>6.3</v>
      </c>
      <c r="AM149" s="16">
        <v>2.2390413665771476</v>
      </c>
      <c r="AN149" s="16">
        <v>4.3600000000000003</v>
      </c>
      <c r="AO149" s="16">
        <v>0.57040000000000002</v>
      </c>
      <c r="AP149" s="16">
        <v>90.2</v>
      </c>
      <c r="AQ149" s="18">
        <v>30.5</v>
      </c>
      <c r="AR149" s="18">
        <f t="shared" si="85"/>
        <v>59.7</v>
      </c>
      <c r="AS149" s="18">
        <f t="shared" si="86"/>
        <v>1832.9740969162997</v>
      </c>
      <c r="AT149" s="18">
        <f t="shared" si="87"/>
        <v>2057.9300088105729</v>
      </c>
      <c r="AU149" s="16">
        <v>0.54</v>
      </c>
      <c r="AV149" s="18">
        <v>529.5</v>
      </c>
      <c r="AW149" s="18">
        <v>34</v>
      </c>
      <c r="AX149" s="18">
        <v>250.5</v>
      </c>
      <c r="AY149" s="18">
        <v>30.5</v>
      </c>
      <c r="AZ149" s="16">
        <f t="shared" si="48"/>
        <v>239.75782038345105</v>
      </c>
      <c r="BA149" s="16">
        <f t="shared" si="49"/>
        <v>7361.3</v>
      </c>
      <c r="BB149" s="16">
        <f t="shared" si="50"/>
        <v>8264.7322727272731</v>
      </c>
      <c r="BC149" s="14">
        <v>5.9400000000000013</v>
      </c>
      <c r="BD149" s="14">
        <v>0.15</v>
      </c>
      <c r="BE149" s="18">
        <v>12.5</v>
      </c>
      <c r="BF149" s="18">
        <v>54.2</v>
      </c>
      <c r="BG149" s="14">
        <v>35</v>
      </c>
      <c r="BH149" s="14">
        <v>4.5</v>
      </c>
      <c r="BI149" s="18">
        <f t="shared" si="88"/>
        <v>26.689142857142862</v>
      </c>
      <c r="BJ149" s="18">
        <f t="shared" si="52"/>
        <v>26.997687861271682</v>
      </c>
      <c r="BK149" s="18">
        <f t="shared" si="53"/>
        <v>1619.8612716763009</v>
      </c>
      <c r="BL149" s="18">
        <f t="shared" si="54"/>
        <v>1819.3987283236997</v>
      </c>
      <c r="BM149" s="14">
        <f t="shared" si="55"/>
        <v>1.82</v>
      </c>
      <c r="BN149" s="14">
        <v>2.13</v>
      </c>
      <c r="BO149" s="14">
        <v>0.17899999999999999</v>
      </c>
      <c r="BP149" s="14">
        <v>2.0499999999999998</v>
      </c>
      <c r="BQ149" s="14">
        <v>0.193</v>
      </c>
      <c r="BR149" s="16">
        <f t="shared" si="89"/>
        <v>39.042348264317184</v>
      </c>
      <c r="BS149" s="16">
        <f t="shared" si="91"/>
        <v>3.2810236334801761</v>
      </c>
      <c r="BT149" s="16">
        <f t="shared" si="92"/>
        <v>37.57596898678414</v>
      </c>
      <c r="BU149" s="16">
        <f t="shared" si="93"/>
        <v>3.5376400070484584</v>
      </c>
      <c r="BV149" s="16">
        <f t="shared" si="90"/>
        <v>43.833909187665199</v>
      </c>
      <c r="BW149" s="16">
        <f t="shared" si="94"/>
        <v>3.6836947157709252</v>
      </c>
      <c r="BX149" s="16">
        <f t="shared" si="95"/>
        <v>42.187565180616737</v>
      </c>
      <c r="BY149" s="16">
        <f t="shared" si="96"/>
        <v>3.9718049170044054</v>
      </c>
      <c r="BZ149" s="16">
        <v>3.66</v>
      </c>
      <c r="CA149" s="16">
        <v>0.221</v>
      </c>
      <c r="CB149" s="16">
        <v>1.27</v>
      </c>
      <c r="CC149" s="16">
        <v>0.28399999999999997</v>
      </c>
      <c r="CD149" s="19">
        <v>0.84</v>
      </c>
      <c r="CE149" s="19">
        <v>0.217</v>
      </c>
      <c r="CF149" s="19">
        <v>1.06</v>
      </c>
      <c r="CG149" s="19">
        <v>9.0999999999999998E-2</v>
      </c>
      <c r="CH149" s="16">
        <f t="shared" si="64"/>
        <v>61.834919999999997</v>
      </c>
      <c r="CI149" s="16">
        <f t="shared" si="65"/>
        <v>15.974021</v>
      </c>
      <c r="CJ149" s="16">
        <f t="shared" si="66"/>
        <v>78.029780000000002</v>
      </c>
      <c r="CK149" s="16">
        <f t="shared" si="67"/>
        <v>6.6987830000000006</v>
      </c>
      <c r="CL149" s="16">
        <f t="shared" si="68"/>
        <v>69.423751090909093</v>
      </c>
      <c r="CM149" s="16">
        <f t="shared" si="69"/>
        <v>17.934469031818182</v>
      </c>
      <c r="CN149" s="16">
        <f t="shared" si="70"/>
        <v>87.606162090909095</v>
      </c>
      <c r="CO149" s="16">
        <f t="shared" si="71"/>
        <v>7.5209063681818185</v>
      </c>
      <c r="CP149" s="19">
        <v>1.57</v>
      </c>
      <c r="CQ149" s="19">
        <v>0.35199999999999998</v>
      </c>
      <c r="CR149" s="19">
        <v>0.33</v>
      </c>
      <c r="CS149" s="19">
        <v>0.11799999999999999</v>
      </c>
      <c r="CT149" s="16">
        <f t="shared" si="72"/>
        <v>25.43182196531793</v>
      </c>
      <c r="CU149" s="16">
        <f t="shared" si="73"/>
        <v>5.701911676300579</v>
      </c>
      <c r="CV149" s="16">
        <f t="shared" si="74"/>
        <v>5.3455421965317926</v>
      </c>
      <c r="CW149" s="16">
        <f t="shared" si="75"/>
        <v>1.9114363005780348</v>
      </c>
      <c r="CX149" s="16">
        <f t="shared" si="76"/>
        <v>28.553000115606945</v>
      </c>
      <c r="CY149" s="16">
        <f t="shared" si="77"/>
        <v>6.4016917456647411</v>
      </c>
      <c r="CZ149" s="16">
        <f t="shared" si="78"/>
        <v>6.0015860115606943</v>
      </c>
      <c r="DA149" s="16">
        <f t="shared" si="79"/>
        <v>2.1460216647398846</v>
      </c>
      <c r="DB149" s="16"/>
      <c r="DC149" s="16"/>
      <c r="DD149" s="16"/>
      <c r="DE149" s="16"/>
      <c r="DF149" s="16"/>
      <c r="DG149" s="16"/>
      <c r="DH149" s="16"/>
      <c r="DI149" s="16"/>
    </row>
    <row r="150" spans="1:113" x14ac:dyDescent="0.25">
      <c r="A150" s="14">
        <v>2019</v>
      </c>
      <c r="B150" s="14">
        <v>8</v>
      </c>
      <c r="C150" s="14" t="s">
        <v>25</v>
      </c>
      <c r="D150" s="14" t="str">
        <f t="shared" si="80"/>
        <v>2</v>
      </c>
      <c r="E150" s="14">
        <v>207</v>
      </c>
      <c r="F150" s="14">
        <v>297</v>
      </c>
      <c r="G150" s="14">
        <v>2</v>
      </c>
      <c r="H150" s="14" t="s">
        <v>3</v>
      </c>
      <c r="I150" s="17">
        <v>100</v>
      </c>
      <c r="J150" s="17">
        <f t="shared" si="81"/>
        <v>112</v>
      </c>
      <c r="K150" s="17">
        <v>0</v>
      </c>
      <c r="L150" s="17">
        <f t="shared" si="82"/>
        <v>0</v>
      </c>
      <c r="M150" s="17">
        <v>0</v>
      </c>
      <c r="N150" s="17">
        <f t="shared" si="83"/>
        <v>0</v>
      </c>
      <c r="O150" s="17">
        <v>7.5</v>
      </c>
      <c r="P150" s="14">
        <v>1.56</v>
      </c>
      <c r="Q150" s="14">
        <v>5.5</v>
      </c>
      <c r="R150" s="14">
        <v>6.4</v>
      </c>
      <c r="S150" s="14">
        <v>3.1</v>
      </c>
      <c r="T150" s="14">
        <v>16.100000000000001</v>
      </c>
      <c r="U150" s="14">
        <v>15.9</v>
      </c>
      <c r="V150" s="16">
        <v>8.6241886380607742</v>
      </c>
      <c r="W150" s="16">
        <v>11.310829521290385</v>
      </c>
      <c r="X150" s="16">
        <v>7.17</v>
      </c>
      <c r="Y150" s="16">
        <v>263.12855362892151</v>
      </c>
      <c r="Z150" s="16">
        <v>2310.636420249939</v>
      </c>
      <c r="AA150" s="16">
        <v>408.25707674026489</v>
      </c>
      <c r="AB150" s="16">
        <v>20.921307802200317</v>
      </c>
      <c r="AC150" s="16">
        <f t="shared" si="84"/>
        <v>15.677247911147331</v>
      </c>
      <c r="AD150" s="16">
        <v>1.9448213577270508</v>
      </c>
      <c r="AE150" s="16">
        <v>8.84</v>
      </c>
      <c r="AF150" s="16">
        <v>1.44</v>
      </c>
      <c r="AG150" s="16">
        <v>3.1</v>
      </c>
      <c r="AH150" s="16">
        <v>8.3000000000000007</v>
      </c>
      <c r="AI150" s="16">
        <v>2.059716262817382</v>
      </c>
      <c r="AJ150" s="16">
        <v>3.88</v>
      </c>
      <c r="AK150" s="16">
        <v>1.1000000000000001</v>
      </c>
      <c r="AL150" s="16">
        <v>6.3</v>
      </c>
      <c r="AM150" s="16">
        <v>2.2390413665771476</v>
      </c>
      <c r="AN150" s="16">
        <v>4.3600000000000003</v>
      </c>
      <c r="AO150" s="16">
        <v>0.42</v>
      </c>
      <c r="AP150" s="16">
        <v>63.5</v>
      </c>
      <c r="AQ150" s="18">
        <v>30.5</v>
      </c>
      <c r="AR150" s="18">
        <f t="shared" si="85"/>
        <v>33</v>
      </c>
      <c r="AS150" s="18">
        <f t="shared" si="86"/>
        <v>1013.2017621145375</v>
      </c>
      <c r="AT150" s="18">
        <f t="shared" si="87"/>
        <v>1137.5492511013217</v>
      </c>
      <c r="AU150" s="16">
        <v>0.34</v>
      </c>
      <c r="AV150" s="18">
        <v>323</v>
      </c>
      <c r="AW150" s="18">
        <v>34</v>
      </c>
      <c r="AX150" s="18">
        <v>141.5</v>
      </c>
      <c r="AY150" s="18">
        <v>30.5</v>
      </c>
      <c r="AZ150" s="16">
        <f t="shared" si="48"/>
        <v>130.58823529411765</v>
      </c>
      <c r="BA150" s="16">
        <f t="shared" si="49"/>
        <v>4009.46</v>
      </c>
      <c r="BB150" s="16">
        <f t="shared" si="50"/>
        <v>4501.5300909090911</v>
      </c>
      <c r="BC150" s="14">
        <v>4.5760000000000005</v>
      </c>
      <c r="BD150" s="14">
        <v>0.15</v>
      </c>
      <c r="BE150" s="18">
        <v>12.7</v>
      </c>
      <c r="BF150" s="18">
        <v>53.1</v>
      </c>
      <c r="BG150" s="14">
        <v>35</v>
      </c>
      <c r="BH150" s="14">
        <v>4.5</v>
      </c>
      <c r="BI150" s="18">
        <f t="shared" si="88"/>
        <v>20.401752380952381</v>
      </c>
      <c r="BJ150" s="18">
        <f t="shared" si="52"/>
        <v>20.590439108175062</v>
      </c>
      <c r="BK150" s="18">
        <f t="shared" si="53"/>
        <v>1235.4263464905036</v>
      </c>
      <c r="BL150" s="18">
        <f t="shared" si="54"/>
        <v>1387.6084100809248</v>
      </c>
      <c r="BM150" s="14">
        <f t="shared" si="55"/>
        <v>1.39</v>
      </c>
      <c r="BN150" s="14">
        <v>2.4900000000000002</v>
      </c>
      <c r="BO150" s="14">
        <v>0.17299999999999999</v>
      </c>
      <c r="BP150" s="14">
        <v>2.16</v>
      </c>
      <c r="BQ150" s="14">
        <v>0.23300000000000001</v>
      </c>
      <c r="BR150" s="16">
        <f t="shared" si="89"/>
        <v>25.228723876651983</v>
      </c>
      <c r="BS150" s="16">
        <f t="shared" si="91"/>
        <v>1.7528390484581495</v>
      </c>
      <c r="BT150" s="16">
        <f t="shared" si="92"/>
        <v>21.885158061674012</v>
      </c>
      <c r="BU150" s="16">
        <f t="shared" si="93"/>
        <v>2.3607601057268726</v>
      </c>
      <c r="BV150" s="16">
        <f t="shared" si="90"/>
        <v>28.324976352422908</v>
      </c>
      <c r="BW150" s="16">
        <f t="shared" si="94"/>
        <v>1.967960204405286</v>
      </c>
      <c r="BX150" s="16">
        <f t="shared" si="95"/>
        <v>24.571063823788553</v>
      </c>
      <c r="BY150" s="16">
        <f t="shared" si="96"/>
        <v>2.6504897550660798</v>
      </c>
      <c r="BZ150" s="16">
        <v>3.5</v>
      </c>
      <c r="CA150" s="16">
        <v>0.16800000000000001</v>
      </c>
      <c r="CB150" s="16">
        <v>1.43</v>
      </c>
      <c r="CC150" s="16">
        <v>0.26800000000000002</v>
      </c>
      <c r="CD150" s="19">
        <v>1.1100000000000001</v>
      </c>
      <c r="CE150" s="19">
        <v>0.215</v>
      </c>
      <c r="CF150" s="19">
        <v>1.29</v>
      </c>
      <c r="CG150" s="19">
        <v>0.125</v>
      </c>
      <c r="CH150" s="16">
        <f t="shared" si="64"/>
        <v>44.505006000000002</v>
      </c>
      <c r="CI150" s="16">
        <f t="shared" si="65"/>
        <v>8.6203389999999995</v>
      </c>
      <c r="CJ150" s="16">
        <f t="shared" si="66"/>
        <v>51.722034000000001</v>
      </c>
      <c r="CK150" s="16">
        <f t="shared" si="67"/>
        <v>5.011825</v>
      </c>
      <c r="CL150" s="16">
        <f t="shared" si="68"/>
        <v>49.966984009090915</v>
      </c>
      <c r="CM150" s="16">
        <f t="shared" si="69"/>
        <v>9.678289695454545</v>
      </c>
      <c r="CN150" s="16">
        <f t="shared" si="70"/>
        <v>58.06973817272727</v>
      </c>
      <c r="CO150" s="16">
        <f t="shared" si="71"/>
        <v>5.626912613636363</v>
      </c>
      <c r="CP150" s="19">
        <v>1.66</v>
      </c>
      <c r="CQ150" s="19">
        <v>0.32900000000000001</v>
      </c>
      <c r="CR150" s="19">
        <v>0.34</v>
      </c>
      <c r="CS150" s="19">
        <v>0.112</v>
      </c>
      <c r="CT150" s="16">
        <f t="shared" si="72"/>
        <v>20.508077351742362</v>
      </c>
      <c r="CU150" s="16">
        <f t="shared" si="73"/>
        <v>4.0645526799537572</v>
      </c>
      <c r="CV150" s="16">
        <f t="shared" si="74"/>
        <v>4.2004495780677127</v>
      </c>
      <c r="CW150" s="16">
        <f t="shared" si="75"/>
        <v>1.3836775080693642</v>
      </c>
      <c r="CX150" s="16">
        <f t="shared" si="76"/>
        <v>23.02497775400165</v>
      </c>
      <c r="CY150" s="16">
        <f t="shared" si="77"/>
        <v>4.5633841452208097</v>
      </c>
      <c r="CZ150" s="16">
        <f t="shared" si="78"/>
        <v>4.7159592990123862</v>
      </c>
      <c r="DA150" s="16">
        <f t="shared" si="79"/>
        <v>1.5534924749687862</v>
      </c>
      <c r="DB150" s="16"/>
      <c r="DC150" s="16"/>
      <c r="DD150" s="16"/>
      <c r="DE150" s="16"/>
      <c r="DF150" s="16"/>
      <c r="DG150" s="16"/>
      <c r="DH150" s="16"/>
      <c r="DI150" s="16"/>
    </row>
    <row r="151" spans="1:113" x14ac:dyDescent="0.25">
      <c r="A151" s="14">
        <v>2019</v>
      </c>
      <c r="B151" s="14">
        <v>8</v>
      </c>
      <c r="C151" s="14" t="s">
        <v>25</v>
      </c>
      <c r="D151" s="14" t="str">
        <f t="shared" si="80"/>
        <v>2</v>
      </c>
      <c r="E151" s="14">
        <v>210</v>
      </c>
      <c r="F151" s="14">
        <v>300</v>
      </c>
      <c r="G151" s="14">
        <v>1</v>
      </c>
      <c r="H151" s="14" t="s">
        <v>2</v>
      </c>
      <c r="I151" s="17">
        <v>0</v>
      </c>
      <c r="J151" s="17">
        <f t="shared" si="81"/>
        <v>0</v>
      </c>
      <c r="K151" s="17">
        <v>0</v>
      </c>
      <c r="L151" s="17">
        <f t="shared" si="82"/>
        <v>0</v>
      </c>
      <c r="M151" s="17">
        <v>0</v>
      </c>
      <c r="N151" s="17">
        <f t="shared" si="83"/>
        <v>0</v>
      </c>
      <c r="O151" s="17">
        <v>7.5</v>
      </c>
      <c r="P151" s="14">
        <v>1.56</v>
      </c>
      <c r="Q151" s="14">
        <v>5.5</v>
      </c>
      <c r="R151" s="14">
        <v>6.4</v>
      </c>
      <c r="S151" s="14">
        <v>3.1</v>
      </c>
      <c r="T151" s="14">
        <v>16.100000000000001</v>
      </c>
      <c r="U151" s="14">
        <v>15.9</v>
      </c>
      <c r="V151" s="16">
        <v>8.6241886380607742</v>
      </c>
      <c r="W151" s="16">
        <v>11.310829521290385</v>
      </c>
      <c r="X151" s="16">
        <v>7.17</v>
      </c>
      <c r="Y151" s="16">
        <v>263.12855362892151</v>
      </c>
      <c r="Z151" s="16">
        <v>2310.636420249939</v>
      </c>
      <c r="AA151" s="16">
        <v>408.25707674026489</v>
      </c>
      <c r="AB151" s="16">
        <v>20.921307802200317</v>
      </c>
      <c r="AC151" s="16">
        <f t="shared" si="84"/>
        <v>15.677247911147331</v>
      </c>
      <c r="AD151" s="16">
        <v>1.9448213577270508</v>
      </c>
      <c r="AE151" s="16">
        <v>8.84</v>
      </c>
      <c r="AF151" s="16">
        <v>1.44</v>
      </c>
      <c r="AG151" s="16">
        <v>3.1</v>
      </c>
      <c r="AH151" s="16">
        <v>8.3000000000000007</v>
      </c>
      <c r="AI151" s="16">
        <v>2.059716262817382</v>
      </c>
      <c r="AJ151" s="16">
        <v>3.88</v>
      </c>
      <c r="AK151" s="16">
        <v>1.1000000000000001</v>
      </c>
      <c r="AL151" s="16">
        <v>6.3</v>
      </c>
      <c r="AM151" s="16">
        <v>2.2390413665771476</v>
      </c>
      <c r="AN151" s="16">
        <v>4.3600000000000003</v>
      </c>
      <c r="AO151" s="16">
        <v>0.3639</v>
      </c>
      <c r="AP151" s="16">
        <v>56</v>
      </c>
      <c r="AQ151" s="18">
        <v>30.5</v>
      </c>
      <c r="AR151" s="18">
        <f t="shared" si="85"/>
        <v>25.5</v>
      </c>
      <c r="AS151" s="18">
        <f t="shared" si="86"/>
        <v>782.92863436123355</v>
      </c>
      <c r="AT151" s="18">
        <f t="shared" si="87"/>
        <v>879.01533039647586</v>
      </c>
      <c r="AU151" s="16">
        <v>0.28000000000000003</v>
      </c>
      <c r="AV151" s="18">
        <v>272</v>
      </c>
      <c r="AW151" s="18">
        <v>34</v>
      </c>
      <c r="AX151" s="18">
        <v>122.1</v>
      </c>
      <c r="AY151" s="18">
        <v>30.5</v>
      </c>
      <c r="AZ151" s="16">
        <f t="shared" si="48"/>
        <v>107.76470588235294</v>
      </c>
      <c r="BA151" s="16">
        <f t="shared" si="49"/>
        <v>3308.71</v>
      </c>
      <c r="BB151" s="16">
        <f t="shared" si="50"/>
        <v>3714.7789545454543</v>
      </c>
      <c r="BC151" s="14">
        <v>3.5200000000000005</v>
      </c>
      <c r="BD151" s="14">
        <v>0.15</v>
      </c>
      <c r="BE151" s="18">
        <v>12.9</v>
      </c>
      <c r="BF151" s="18">
        <v>54.5</v>
      </c>
      <c r="BG151" s="14">
        <v>35</v>
      </c>
      <c r="BH151" s="14">
        <v>4.5</v>
      </c>
      <c r="BI151" s="18">
        <f t="shared" si="88"/>
        <v>15.53409523809524</v>
      </c>
      <c r="BJ151" s="18">
        <f t="shared" si="52"/>
        <v>15.641846187723647</v>
      </c>
      <c r="BK151" s="18">
        <f t="shared" si="53"/>
        <v>938.51077126341886</v>
      </c>
      <c r="BL151" s="18">
        <f t="shared" si="54"/>
        <v>1054.1182344508672</v>
      </c>
      <c r="BM151" s="14">
        <f t="shared" si="55"/>
        <v>1.05</v>
      </c>
      <c r="BN151" s="14">
        <v>2.72</v>
      </c>
      <c r="BO151" s="14">
        <v>0.22800000000000001</v>
      </c>
      <c r="BP151" s="14">
        <v>2.38</v>
      </c>
      <c r="BQ151" s="14">
        <v>0.24299999999999999</v>
      </c>
      <c r="BR151" s="16">
        <f t="shared" si="89"/>
        <v>21.295658854625554</v>
      </c>
      <c r="BS151" s="16">
        <f t="shared" si="91"/>
        <v>1.7850772863436124</v>
      </c>
      <c r="BT151" s="16">
        <f t="shared" si="92"/>
        <v>18.633701497797357</v>
      </c>
      <c r="BU151" s="16">
        <f t="shared" si="93"/>
        <v>1.9025165814977973</v>
      </c>
      <c r="BV151" s="16">
        <f t="shared" si="90"/>
        <v>23.909216986784145</v>
      </c>
      <c r="BW151" s="16">
        <f t="shared" si="94"/>
        <v>2.0041549533039649</v>
      </c>
      <c r="BX151" s="16">
        <f t="shared" si="95"/>
        <v>20.920564863436127</v>
      </c>
      <c r="BY151" s="16">
        <f t="shared" si="96"/>
        <v>2.1360072528634362</v>
      </c>
      <c r="BZ151" s="16">
        <v>2.91</v>
      </c>
      <c r="CA151" s="16">
        <v>0.19600000000000001</v>
      </c>
      <c r="CB151" s="16">
        <v>1.73</v>
      </c>
      <c r="CC151" s="16">
        <v>0.254</v>
      </c>
      <c r="CD151" s="19">
        <v>1.0900000000000001</v>
      </c>
      <c r="CE151" s="19">
        <v>0.23499999999999999</v>
      </c>
      <c r="CF151" s="19">
        <v>1.26</v>
      </c>
      <c r="CG151" s="19">
        <v>0.123</v>
      </c>
      <c r="CH151" s="16">
        <f t="shared" si="64"/>
        <v>36.064939000000003</v>
      </c>
      <c r="CI151" s="16">
        <f t="shared" si="65"/>
        <v>7.7754684999999988</v>
      </c>
      <c r="CJ151" s="16">
        <f t="shared" si="66"/>
        <v>41.689746</v>
      </c>
      <c r="CK151" s="16">
        <f t="shared" si="67"/>
        <v>4.0697133000000001</v>
      </c>
      <c r="CL151" s="16">
        <f t="shared" si="68"/>
        <v>40.491090604545455</v>
      </c>
      <c r="CM151" s="16">
        <f t="shared" si="69"/>
        <v>8.7297305431818177</v>
      </c>
      <c r="CN151" s="16">
        <f t="shared" si="70"/>
        <v>46.806214827272726</v>
      </c>
      <c r="CO151" s="16">
        <f t="shared" si="71"/>
        <v>4.5691781140909091</v>
      </c>
      <c r="CP151" s="19">
        <v>1.51</v>
      </c>
      <c r="CQ151" s="19">
        <v>0.36499999999999999</v>
      </c>
      <c r="CR151" s="19">
        <v>0.36</v>
      </c>
      <c r="CS151" s="19">
        <v>0.10100000000000001</v>
      </c>
      <c r="CT151" s="16">
        <f t="shared" si="72"/>
        <v>14.171512646077625</v>
      </c>
      <c r="CU151" s="16">
        <f t="shared" si="73"/>
        <v>3.4255643151114787</v>
      </c>
      <c r="CV151" s="16">
        <f t="shared" si="74"/>
        <v>3.3786387765483079</v>
      </c>
      <c r="CW151" s="16">
        <f t="shared" si="75"/>
        <v>0.9478958789760531</v>
      </c>
      <c r="CX151" s="16">
        <f t="shared" si="76"/>
        <v>15.910743743550789</v>
      </c>
      <c r="CY151" s="16">
        <f t="shared" si="77"/>
        <v>3.8459744810569783</v>
      </c>
      <c r="CZ151" s="16">
        <f t="shared" si="78"/>
        <v>3.7932898991246908</v>
      </c>
      <c r="DA151" s="16">
        <f t="shared" si="79"/>
        <v>1.064228555032205</v>
      </c>
      <c r="DB151" s="16"/>
      <c r="DC151" s="16"/>
      <c r="DD151" s="16"/>
      <c r="DE151" s="16"/>
      <c r="DF151" s="16"/>
      <c r="DG151" s="16"/>
      <c r="DH151" s="16"/>
      <c r="DI151" s="16"/>
    </row>
    <row r="152" spans="1:113" x14ac:dyDescent="0.25">
      <c r="A152" s="14">
        <v>2019</v>
      </c>
      <c r="B152" s="14">
        <v>8</v>
      </c>
      <c r="C152" s="14" t="s">
        <v>25</v>
      </c>
      <c r="D152" s="14" t="str">
        <f t="shared" si="80"/>
        <v>3</v>
      </c>
      <c r="E152" s="14">
        <v>301</v>
      </c>
      <c r="F152" s="14">
        <v>301</v>
      </c>
      <c r="G152" s="14">
        <v>2</v>
      </c>
      <c r="H152" s="14" t="s">
        <v>3</v>
      </c>
      <c r="I152" s="17">
        <v>100</v>
      </c>
      <c r="J152" s="17">
        <f t="shared" si="81"/>
        <v>112</v>
      </c>
      <c r="K152" s="17">
        <v>0</v>
      </c>
      <c r="L152" s="17">
        <f t="shared" si="82"/>
        <v>0</v>
      </c>
      <c r="M152" s="17">
        <v>0</v>
      </c>
      <c r="N152" s="17">
        <f t="shared" si="83"/>
        <v>0</v>
      </c>
      <c r="O152" s="17">
        <v>7.5</v>
      </c>
      <c r="P152" s="14">
        <v>3.91</v>
      </c>
      <c r="Q152" s="14">
        <v>5.6</v>
      </c>
      <c r="R152" s="14">
        <v>6.3</v>
      </c>
      <c r="S152" s="14">
        <v>3.1</v>
      </c>
      <c r="T152" s="14">
        <v>13.4</v>
      </c>
      <c r="U152" s="14">
        <v>12.6</v>
      </c>
      <c r="V152" s="16">
        <v>6.3824362877438876</v>
      </c>
      <c r="W152" s="16">
        <v>10.29974358176443</v>
      </c>
      <c r="X152" s="16">
        <v>5.45</v>
      </c>
      <c r="Y152" s="16">
        <v>274.4545042514801</v>
      </c>
      <c r="Z152" s="16">
        <v>2344.510931968689</v>
      </c>
      <c r="AA152" s="16">
        <v>437.55471467971802</v>
      </c>
      <c r="AB152" s="16">
        <v>12.772878408432007</v>
      </c>
      <c r="AC152" s="16">
        <f t="shared" si="84"/>
        <v>16.081291964035213</v>
      </c>
      <c r="AD152" s="16">
        <v>2.229792594909668</v>
      </c>
      <c r="AE152" s="16">
        <v>2.5</v>
      </c>
      <c r="AF152" s="16">
        <v>8.23</v>
      </c>
      <c r="AG152" s="16">
        <v>1.3</v>
      </c>
      <c r="AH152" s="16">
        <v>5.9</v>
      </c>
      <c r="AI152" s="16">
        <v>4.9722414398193351</v>
      </c>
      <c r="AJ152" s="16">
        <v>3.88</v>
      </c>
      <c r="AK152" s="16">
        <v>0.8</v>
      </c>
      <c r="AL152" s="16">
        <v>6.1</v>
      </c>
      <c r="AM152" s="16">
        <v>4.1016378784179679</v>
      </c>
      <c r="AN152" s="16">
        <v>2.84</v>
      </c>
      <c r="AO152" s="16">
        <v>0.36149999999999999</v>
      </c>
      <c r="AP152" s="16">
        <v>48.3</v>
      </c>
      <c r="AQ152" s="18">
        <v>30.5</v>
      </c>
      <c r="AR152" s="18">
        <f t="shared" si="85"/>
        <v>17.799999999999997</v>
      </c>
      <c r="AS152" s="18">
        <f t="shared" si="86"/>
        <v>546.51488986784136</v>
      </c>
      <c r="AT152" s="18">
        <f t="shared" si="87"/>
        <v>613.58717180616736</v>
      </c>
      <c r="AU152" s="16">
        <v>0.26</v>
      </c>
      <c r="AV152" s="18">
        <v>262.3</v>
      </c>
      <c r="AW152" s="18">
        <v>34</v>
      </c>
      <c r="AX152" s="18">
        <v>123.6</v>
      </c>
      <c r="AY152" s="18">
        <v>30.5</v>
      </c>
      <c r="AZ152" s="16">
        <f t="shared" si="48"/>
        <v>106.02715724923345</v>
      </c>
      <c r="BA152" s="16">
        <f t="shared" si="49"/>
        <v>3255.36</v>
      </c>
      <c r="BB152" s="16">
        <f t="shared" si="50"/>
        <v>3654.8814545454547</v>
      </c>
      <c r="BC152" s="14">
        <v>2.9480000000000004</v>
      </c>
      <c r="BD152" s="14">
        <v>0.15</v>
      </c>
      <c r="BE152" s="18">
        <v>13.1</v>
      </c>
      <c r="BF152" s="18">
        <v>53.2</v>
      </c>
      <c r="BG152" s="14">
        <v>35</v>
      </c>
      <c r="BH152" s="14">
        <v>4.5</v>
      </c>
      <c r="BI152" s="18">
        <f t="shared" si="88"/>
        <v>12.897447619047622</v>
      </c>
      <c r="BJ152" s="18">
        <f t="shared" si="52"/>
        <v>12.957088995320676</v>
      </c>
      <c r="BK152" s="18">
        <f t="shared" si="53"/>
        <v>777.42533971924058</v>
      </c>
      <c r="BL152" s="18">
        <f t="shared" si="54"/>
        <v>873.19000656647427</v>
      </c>
      <c r="BM152" s="14">
        <f t="shared" si="55"/>
        <v>0.87</v>
      </c>
      <c r="BN152" s="14">
        <v>3.16</v>
      </c>
      <c r="BO152" s="14">
        <v>0.224</v>
      </c>
      <c r="BP152" s="14">
        <v>2.52</v>
      </c>
      <c r="BQ152" s="14">
        <v>0.25700000000000001</v>
      </c>
      <c r="BR152" s="16">
        <f t="shared" si="89"/>
        <v>17.26987051982379</v>
      </c>
      <c r="BS152" s="16">
        <f t="shared" si="91"/>
        <v>1.2241933533039648</v>
      </c>
      <c r="BT152" s="16">
        <f t="shared" si="92"/>
        <v>13.772175224669603</v>
      </c>
      <c r="BU152" s="16">
        <f t="shared" si="93"/>
        <v>1.4045432669603524</v>
      </c>
      <c r="BV152" s="16">
        <f t="shared" si="90"/>
        <v>19.389354629074891</v>
      </c>
      <c r="BW152" s="16">
        <f t="shared" si="94"/>
        <v>1.3744352648458149</v>
      </c>
      <c r="BX152" s="16">
        <f t="shared" si="95"/>
        <v>15.462396729515417</v>
      </c>
      <c r="BY152" s="16">
        <f t="shared" si="96"/>
        <v>1.5769190315418502</v>
      </c>
      <c r="BZ152" s="16">
        <v>3.48</v>
      </c>
      <c r="CA152" s="16">
        <v>0.184</v>
      </c>
      <c r="CB152" s="16">
        <v>1.58</v>
      </c>
      <c r="CC152" s="16">
        <v>0.26200000000000001</v>
      </c>
      <c r="CD152" s="19">
        <v>1.04</v>
      </c>
      <c r="CE152" s="19">
        <v>0.18099999999999999</v>
      </c>
      <c r="CF152" s="19">
        <v>1.1299999999999999</v>
      </c>
      <c r="CG152" s="19">
        <v>0.11700000000000001</v>
      </c>
      <c r="CH152" s="16">
        <f t="shared" si="64"/>
        <v>33.855744000000001</v>
      </c>
      <c r="CI152" s="16">
        <f t="shared" si="65"/>
        <v>5.8922015999999999</v>
      </c>
      <c r="CJ152" s="16">
        <f t="shared" si="66"/>
        <v>36.785567999999998</v>
      </c>
      <c r="CK152" s="16">
        <f t="shared" si="67"/>
        <v>3.8087712000000002</v>
      </c>
      <c r="CL152" s="16">
        <f t="shared" si="68"/>
        <v>38.010767127272729</v>
      </c>
      <c r="CM152" s="16">
        <f t="shared" si="69"/>
        <v>6.6153354327272735</v>
      </c>
      <c r="CN152" s="16">
        <f t="shared" si="70"/>
        <v>41.30016043636364</v>
      </c>
      <c r="CO152" s="16">
        <f t="shared" si="71"/>
        <v>4.276211301818182</v>
      </c>
      <c r="CP152" s="19">
        <v>1.63</v>
      </c>
      <c r="CQ152" s="19">
        <v>0.373</v>
      </c>
      <c r="CR152" s="19">
        <v>0.39</v>
      </c>
      <c r="CS152" s="19">
        <v>0.113</v>
      </c>
      <c r="CT152" s="16">
        <f t="shared" si="72"/>
        <v>12.672033037423621</v>
      </c>
      <c r="CU152" s="16">
        <f t="shared" si="73"/>
        <v>2.8997965171527671</v>
      </c>
      <c r="CV152" s="16">
        <f t="shared" si="74"/>
        <v>3.0319588249050384</v>
      </c>
      <c r="CW152" s="16">
        <f t="shared" si="75"/>
        <v>0.87849063388274184</v>
      </c>
      <c r="CX152" s="16">
        <f t="shared" si="76"/>
        <v>14.227237092016519</v>
      </c>
      <c r="CY152" s="16">
        <f t="shared" si="77"/>
        <v>3.2556806351669705</v>
      </c>
      <c r="CZ152" s="16">
        <f t="shared" si="78"/>
        <v>3.4040628625070206</v>
      </c>
      <c r="DA152" s="16">
        <f t="shared" si="79"/>
        <v>0.98630539349562385</v>
      </c>
      <c r="DB152" s="16"/>
      <c r="DC152" s="16"/>
      <c r="DD152" s="16"/>
      <c r="DE152" s="16"/>
      <c r="DF152" s="16"/>
      <c r="DG152" s="16"/>
      <c r="DH152" s="16"/>
      <c r="DI152" s="16"/>
    </row>
    <row r="153" spans="1:113" x14ac:dyDescent="0.25">
      <c r="A153" s="14">
        <v>2019</v>
      </c>
      <c r="B153" s="14">
        <v>8</v>
      </c>
      <c r="C153" s="14" t="s">
        <v>25</v>
      </c>
      <c r="D153" s="14" t="str">
        <f t="shared" si="80"/>
        <v>3</v>
      </c>
      <c r="E153" s="14">
        <v>302</v>
      </c>
      <c r="F153" s="14">
        <v>302</v>
      </c>
      <c r="G153" s="14">
        <v>1</v>
      </c>
      <c r="H153" s="14" t="s">
        <v>2</v>
      </c>
      <c r="I153" s="17">
        <v>0</v>
      </c>
      <c r="J153" s="17">
        <f t="shared" si="81"/>
        <v>0</v>
      </c>
      <c r="K153" s="17">
        <v>0</v>
      </c>
      <c r="L153" s="17">
        <f t="shared" si="82"/>
        <v>0</v>
      </c>
      <c r="M153" s="17">
        <v>0</v>
      </c>
      <c r="N153" s="17">
        <f t="shared" si="83"/>
        <v>0</v>
      </c>
      <c r="O153" s="17">
        <v>7.5</v>
      </c>
      <c r="P153" s="14">
        <v>3.91</v>
      </c>
      <c r="Q153" s="14">
        <v>5.6</v>
      </c>
      <c r="R153" s="14">
        <v>6.3</v>
      </c>
      <c r="S153" s="14">
        <v>3.1</v>
      </c>
      <c r="T153" s="14">
        <v>13.4</v>
      </c>
      <c r="U153" s="14">
        <v>12.6</v>
      </c>
      <c r="V153" s="16">
        <v>6.3824362877438876</v>
      </c>
      <c r="W153" s="16">
        <v>10.29974358176443</v>
      </c>
      <c r="X153" s="16">
        <v>5.45</v>
      </c>
      <c r="Y153" s="16">
        <v>274.4545042514801</v>
      </c>
      <c r="Z153" s="16">
        <v>2344.510931968689</v>
      </c>
      <c r="AA153" s="16">
        <v>437.55471467971802</v>
      </c>
      <c r="AB153" s="16">
        <v>12.772878408432007</v>
      </c>
      <c r="AC153" s="16">
        <f t="shared" si="84"/>
        <v>16.081291964035213</v>
      </c>
      <c r="AD153" s="16">
        <v>2.229792594909668</v>
      </c>
      <c r="AE153" s="16">
        <v>2.5</v>
      </c>
      <c r="AF153" s="16">
        <v>8.23</v>
      </c>
      <c r="AG153" s="16">
        <v>1.3</v>
      </c>
      <c r="AH153" s="16">
        <v>5.9</v>
      </c>
      <c r="AI153" s="16">
        <v>4.9722414398193351</v>
      </c>
      <c r="AJ153" s="16">
        <v>3.88</v>
      </c>
      <c r="AK153" s="16">
        <v>0.8</v>
      </c>
      <c r="AL153" s="16">
        <v>6.1</v>
      </c>
      <c r="AM153" s="16">
        <v>4.1016378784179679</v>
      </c>
      <c r="AN153" s="16">
        <v>2.84</v>
      </c>
      <c r="AO153" s="16">
        <v>0.34810000000000002</v>
      </c>
      <c r="AP153" s="16">
        <v>45.9</v>
      </c>
      <c r="AQ153" s="18">
        <v>30.5</v>
      </c>
      <c r="AR153" s="18">
        <f t="shared" si="85"/>
        <v>15.399999999999999</v>
      </c>
      <c r="AS153" s="18">
        <f t="shared" si="86"/>
        <v>472.82748898678415</v>
      </c>
      <c r="AT153" s="18">
        <f t="shared" si="87"/>
        <v>530.85631718061677</v>
      </c>
      <c r="AU153" s="16">
        <v>0.22</v>
      </c>
      <c r="AV153" s="18">
        <v>231.6</v>
      </c>
      <c r="AW153" s="18">
        <v>34</v>
      </c>
      <c r="AX153" s="18">
        <v>104.2</v>
      </c>
      <c r="AY153" s="18">
        <v>30.5</v>
      </c>
      <c r="AZ153" s="16">
        <f t="shared" si="48"/>
        <v>82.054655870445359</v>
      </c>
      <c r="BA153" s="16">
        <f t="shared" si="49"/>
        <v>2519.33</v>
      </c>
      <c r="BB153" s="16">
        <f t="shared" si="50"/>
        <v>2828.5205000000001</v>
      </c>
      <c r="BC153" s="14">
        <v>2.3320000000000003</v>
      </c>
      <c r="BD153" s="14">
        <v>0.15</v>
      </c>
      <c r="BE153" s="18">
        <v>13.6</v>
      </c>
      <c r="BF153" s="18">
        <v>52.7</v>
      </c>
      <c r="BG153" s="14">
        <v>35</v>
      </c>
      <c r="BH153" s="14">
        <v>4.5</v>
      </c>
      <c r="BI153" s="18">
        <f t="shared" si="88"/>
        <v>10.057980952380953</v>
      </c>
      <c r="BJ153" s="18">
        <f t="shared" si="52"/>
        <v>10.046353228736585</v>
      </c>
      <c r="BK153" s="18">
        <f t="shared" si="53"/>
        <v>602.78119372419508</v>
      </c>
      <c r="BL153" s="18">
        <f t="shared" si="54"/>
        <v>677.03287713294822</v>
      </c>
      <c r="BM153" s="14">
        <f t="shared" si="55"/>
        <v>0.68</v>
      </c>
      <c r="BN153" s="14">
        <v>2.48</v>
      </c>
      <c r="BO153" s="14">
        <v>0.20699999999999999</v>
      </c>
      <c r="BP153" s="14">
        <v>2.2599999999999998</v>
      </c>
      <c r="BQ153" s="14">
        <v>0.22800000000000001</v>
      </c>
      <c r="BR153" s="16">
        <f t="shared" si="89"/>
        <v>11.726121726872247</v>
      </c>
      <c r="BS153" s="16">
        <f t="shared" si="91"/>
        <v>0.9787529022026431</v>
      </c>
      <c r="BT153" s="16">
        <f t="shared" si="92"/>
        <v>10.68590125110132</v>
      </c>
      <c r="BU153" s="16">
        <f t="shared" si="93"/>
        <v>1.0780466748898678</v>
      </c>
      <c r="BV153" s="16">
        <f t="shared" si="90"/>
        <v>13.165236666079295</v>
      </c>
      <c r="BW153" s="16">
        <f t="shared" si="94"/>
        <v>1.0988725765638765</v>
      </c>
      <c r="BX153" s="16">
        <f t="shared" si="95"/>
        <v>11.997352768281935</v>
      </c>
      <c r="BY153" s="16">
        <f t="shared" si="96"/>
        <v>1.2103524031718063</v>
      </c>
      <c r="BZ153" s="16">
        <v>3</v>
      </c>
      <c r="CA153" s="16">
        <v>0.18</v>
      </c>
      <c r="CB153" s="16">
        <v>1.65</v>
      </c>
      <c r="CC153" s="16">
        <v>0.23200000000000001</v>
      </c>
      <c r="CD153" s="19">
        <v>1</v>
      </c>
      <c r="CE153" s="19">
        <v>0.22500000000000001</v>
      </c>
      <c r="CF153" s="19">
        <v>1.17</v>
      </c>
      <c r="CG153" s="19">
        <v>0.124</v>
      </c>
      <c r="CH153" s="16">
        <f t="shared" si="64"/>
        <v>25.193300000000001</v>
      </c>
      <c r="CI153" s="16">
        <f t="shared" si="65"/>
        <v>5.6684925000000002</v>
      </c>
      <c r="CJ153" s="16">
        <f t="shared" si="66"/>
        <v>29.476160999999994</v>
      </c>
      <c r="CK153" s="16">
        <f t="shared" si="67"/>
        <v>3.1239691999999999</v>
      </c>
      <c r="CL153" s="16">
        <f t="shared" si="68"/>
        <v>28.285205000000001</v>
      </c>
      <c r="CM153" s="16">
        <f t="shared" si="69"/>
        <v>6.3641711250000004</v>
      </c>
      <c r="CN153" s="16">
        <f t="shared" si="70"/>
        <v>33.09368984999999</v>
      </c>
      <c r="CO153" s="16">
        <f t="shared" si="71"/>
        <v>3.5073654199999997</v>
      </c>
      <c r="CP153" s="19">
        <v>1.52</v>
      </c>
      <c r="CQ153" s="19">
        <v>0.35699999999999998</v>
      </c>
      <c r="CR153" s="19">
        <v>0.35</v>
      </c>
      <c r="CS153" s="19">
        <v>9.9000000000000005E-2</v>
      </c>
      <c r="CT153" s="16">
        <f t="shared" si="72"/>
        <v>9.1622741446077658</v>
      </c>
      <c r="CU153" s="16">
        <f t="shared" si="73"/>
        <v>2.1519288615953762</v>
      </c>
      <c r="CV153" s="16">
        <f t="shared" si="74"/>
        <v>2.1097341780346826</v>
      </c>
      <c r="CW153" s="16">
        <f t="shared" si="75"/>
        <v>0.59675338178695314</v>
      </c>
      <c r="CX153" s="16">
        <f t="shared" si="76"/>
        <v>10.286735062355083</v>
      </c>
      <c r="CY153" s="16">
        <f t="shared" si="77"/>
        <v>2.4160292218820816</v>
      </c>
      <c r="CZ153" s="16">
        <f t="shared" si="78"/>
        <v>2.3686560998843933</v>
      </c>
      <c r="DA153" s="16">
        <f t="shared" si="79"/>
        <v>0.66999129682444292</v>
      </c>
      <c r="DB153" s="16"/>
      <c r="DC153" s="16"/>
      <c r="DD153" s="16"/>
      <c r="DE153" s="16"/>
      <c r="DF153" s="16"/>
      <c r="DG153" s="16"/>
      <c r="DH153" s="16"/>
      <c r="DI153" s="16"/>
    </row>
    <row r="154" spans="1:113" x14ac:dyDescent="0.25">
      <c r="A154" s="14">
        <v>2019</v>
      </c>
      <c r="B154" s="14">
        <v>8</v>
      </c>
      <c r="C154" s="14" t="s">
        <v>25</v>
      </c>
      <c r="D154" s="14" t="str">
        <f t="shared" si="80"/>
        <v>3</v>
      </c>
      <c r="E154" s="14">
        <v>304</v>
      </c>
      <c r="F154" s="14">
        <v>304</v>
      </c>
      <c r="G154" s="14">
        <v>3</v>
      </c>
      <c r="H154" s="14" t="s">
        <v>1</v>
      </c>
      <c r="I154" s="17">
        <v>100</v>
      </c>
      <c r="J154" s="17">
        <f t="shared" si="81"/>
        <v>112</v>
      </c>
      <c r="K154" s="17">
        <v>40</v>
      </c>
      <c r="L154" s="17">
        <f t="shared" si="82"/>
        <v>45</v>
      </c>
      <c r="M154" s="17">
        <v>0</v>
      </c>
      <c r="N154" s="17">
        <f t="shared" si="83"/>
        <v>0</v>
      </c>
      <c r="O154" s="17">
        <v>7.5</v>
      </c>
      <c r="P154" s="14">
        <v>3.91</v>
      </c>
      <c r="Q154" s="14">
        <v>5.6</v>
      </c>
      <c r="R154" s="14">
        <v>6.3</v>
      </c>
      <c r="S154" s="14">
        <v>3.1</v>
      </c>
      <c r="T154" s="14">
        <v>13.4</v>
      </c>
      <c r="U154" s="14">
        <v>12.6</v>
      </c>
      <c r="V154" s="16">
        <v>6.3824362877438876</v>
      </c>
      <c r="W154" s="16">
        <v>10.29974358176443</v>
      </c>
      <c r="X154" s="16">
        <v>5.45</v>
      </c>
      <c r="Y154" s="16">
        <v>274.4545042514801</v>
      </c>
      <c r="Z154" s="16">
        <v>2344.510931968689</v>
      </c>
      <c r="AA154" s="16">
        <v>437.55471467971802</v>
      </c>
      <c r="AB154" s="16">
        <v>12.772878408432007</v>
      </c>
      <c r="AC154" s="16">
        <f t="shared" si="84"/>
        <v>16.081291964035213</v>
      </c>
      <c r="AD154" s="16">
        <v>2.229792594909668</v>
      </c>
      <c r="AE154" s="16">
        <v>2.5</v>
      </c>
      <c r="AF154" s="16">
        <v>8.23</v>
      </c>
      <c r="AG154" s="16">
        <v>1.3</v>
      </c>
      <c r="AH154" s="16">
        <v>5.9</v>
      </c>
      <c r="AI154" s="16">
        <v>4.9722414398193351</v>
      </c>
      <c r="AJ154" s="16">
        <v>3.88</v>
      </c>
      <c r="AK154" s="16">
        <v>0.8</v>
      </c>
      <c r="AL154" s="16">
        <v>6.1</v>
      </c>
      <c r="AM154" s="16">
        <v>4.1016378784179679</v>
      </c>
      <c r="AN154" s="16">
        <v>2.84</v>
      </c>
      <c r="AO154" s="16">
        <v>0.47789999999999999</v>
      </c>
      <c r="AP154" s="16">
        <v>65.900000000000006</v>
      </c>
      <c r="AQ154" s="18">
        <v>30.5</v>
      </c>
      <c r="AR154" s="18">
        <f t="shared" si="85"/>
        <v>35.400000000000006</v>
      </c>
      <c r="AS154" s="18">
        <f t="shared" si="86"/>
        <v>1086.8891629955949</v>
      </c>
      <c r="AT154" s="18">
        <f t="shared" si="87"/>
        <v>1220.2801057268725</v>
      </c>
      <c r="AU154" s="16">
        <v>0.36</v>
      </c>
      <c r="AV154" s="18">
        <v>346</v>
      </c>
      <c r="AW154" s="18">
        <v>34</v>
      </c>
      <c r="AX154" s="18">
        <v>154.1</v>
      </c>
      <c r="AY154" s="18">
        <v>30.5</v>
      </c>
      <c r="AZ154" s="16">
        <f t="shared" si="48"/>
        <v>142.61538461538461</v>
      </c>
      <c r="BA154" s="16">
        <f t="shared" si="49"/>
        <v>4378.7299999999996</v>
      </c>
      <c r="BB154" s="16">
        <f t="shared" si="50"/>
        <v>4916.1195909090902</v>
      </c>
      <c r="BC154" s="14">
        <v>4.5320000000000009</v>
      </c>
      <c r="BD154" s="14">
        <v>0.15</v>
      </c>
      <c r="BE154" s="18">
        <v>12.8</v>
      </c>
      <c r="BF154" s="18">
        <v>52.6</v>
      </c>
      <c r="BG154" s="14">
        <v>35</v>
      </c>
      <c r="BH154" s="14">
        <v>4.5</v>
      </c>
      <c r="BI154" s="18">
        <f t="shared" si="88"/>
        <v>20.198933333333336</v>
      </c>
      <c r="BJ154" s="18">
        <f t="shared" si="52"/>
        <v>20.362392909441237</v>
      </c>
      <c r="BK154" s="18">
        <f t="shared" si="53"/>
        <v>1221.7435745664743</v>
      </c>
      <c r="BL154" s="18">
        <f t="shared" si="54"/>
        <v>1372.2401694335265</v>
      </c>
      <c r="BM154" s="14">
        <f t="shared" si="55"/>
        <v>1.37</v>
      </c>
      <c r="BN154" s="14">
        <v>2.2000000000000002</v>
      </c>
      <c r="BO154" s="14">
        <v>0.18099999999999999</v>
      </c>
      <c r="BP154" s="14">
        <v>2.2200000000000002</v>
      </c>
      <c r="BQ154" s="14">
        <v>0.2</v>
      </c>
      <c r="BR154" s="16">
        <f t="shared" si="89"/>
        <v>23.91156158590309</v>
      </c>
      <c r="BS154" s="16">
        <f t="shared" si="91"/>
        <v>1.9672693850220269</v>
      </c>
      <c r="BT154" s="16">
        <f t="shared" si="92"/>
        <v>24.12893941850221</v>
      </c>
      <c r="BU154" s="16">
        <f t="shared" si="93"/>
        <v>2.17377832599119</v>
      </c>
      <c r="BV154" s="16">
        <f t="shared" si="90"/>
        <v>26.846162325991198</v>
      </c>
      <c r="BW154" s="16">
        <f t="shared" si="94"/>
        <v>2.2087069913656392</v>
      </c>
      <c r="BX154" s="16">
        <f t="shared" si="95"/>
        <v>27.09021834713657</v>
      </c>
      <c r="BY154" s="16">
        <f t="shared" si="96"/>
        <v>2.4405602114537452</v>
      </c>
      <c r="BZ154" s="16">
        <v>3.37</v>
      </c>
      <c r="CA154" s="16">
        <v>0.19600000000000001</v>
      </c>
      <c r="CB154" s="16">
        <v>1.38</v>
      </c>
      <c r="CC154" s="16">
        <v>0.26100000000000001</v>
      </c>
      <c r="CD154" s="19">
        <v>0.99</v>
      </c>
      <c r="CE154" s="19">
        <v>0.19700000000000001</v>
      </c>
      <c r="CF154" s="19">
        <v>1.1200000000000001</v>
      </c>
      <c r="CG154" s="19">
        <v>0.10199999999999999</v>
      </c>
      <c r="CH154" s="16">
        <f t="shared" si="64"/>
        <v>43.349426999999991</v>
      </c>
      <c r="CI154" s="16">
        <f t="shared" si="65"/>
        <v>8.6260980999999983</v>
      </c>
      <c r="CJ154" s="16">
        <f t="shared" si="66"/>
        <v>49.041775999999999</v>
      </c>
      <c r="CK154" s="16">
        <f t="shared" si="67"/>
        <v>4.4663045999999991</v>
      </c>
      <c r="CL154" s="16">
        <f t="shared" si="68"/>
        <v>48.669583949999989</v>
      </c>
      <c r="CM154" s="16">
        <f t="shared" si="69"/>
        <v>9.6847555940909071</v>
      </c>
      <c r="CN154" s="16">
        <f t="shared" si="70"/>
        <v>55.060539418181818</v>
      </c>
      <c r="CO154" s="16">
        <f t="shared" si="71"/>
        <v>5.0144419827272726</v>
      </c>
      <c r="CP154" s="19">
        <v>1.58</v>
      </c>
      <c r="CQ154" s="19">
        <v>0.36799999999999999</v>
      </c>
      <c r="CR154" s="19">
        <v>0.37</v>
      </c>
      <c r="CS154" s="19">
        <v>0.107</v>
      </c>
      <c r="CT154" s="16">
        <f t="shared" si="72"/>
        <v>19.303548478150297</v>
      </c>
      <c r="CU154" s="16">
        <f t="shared" si="73"/>
        <v>4.4960163544046257</v>
      </c>
      <c r="CV154" s="16">
        <f t="shared" si="74"/>
        <v>4.5204512258959548</v>
      </c>
      <c r="CW154" s="16">
        <f t="shared" si="75"/>
        <v>1.3072656247861274</v>
      </c>
      <c r="CX154" s="16">
        <f t="shared" si="76"/>
        <v>21.672620336832377</v>
      </c>
      <c r="CY154" s="16">
        <f t="shared" si="77"/>
        <v>5.0478001797179202</v>
      </c>
      <c r="CZ154" s="16">
        <f t="shared" si="78"/>
        <v>5.0752338763468217</v>
      </c>
      <c r="DA154" s="16">
        <f t="shared" si="79"/>
        <v>1.467702769646243</v>
      </c>
      <c r="DB154" s="16"/>
      <c r="DC154" s="16"/>
      <c r="DD154" s="16"/>
      <c r="DE154" s="16"/>
      <c r="DF154" s="16"/>
      <c r="DG154" s="16"/>
      <c r="DH154" s="16"/>
      <c r="DI154" s="16"/>
    </row>
    <row r="155" spans="1:113" x14ac:dyDescent="0.25">
      <c r="A155" s="14">
        <v>2019</v>
      </c>
      <c r="B155" s="14">
        <v>8</v>
      </c>
      <c r="C155" s="14" t="s">
        <v>25</v>
      </c>
      <c r="D155" s="14" t="str">
        <f t="shared" si="80"/>
        <v>3</v>
      </c>
      <c r="E155" s="14">
        <v>305</v>
      </c>
      <c r="F155" s="14">
        <v>305</v>
      </c>
      <c r="G155" s="14">
        <v>5</v>
      </c>
      <c r="H155" s="14" t="s">
        <v>1</v>
      </c>
      <c r="I155" s="17">
        <v>100</v>
      </c>
      <c r="J155" s="17">
        <f t="shared" si="81"/>
        <v>112</v>
      </c>
      <c r="K155" s="17">
        <v>120</v>
      </c>
      <c r="L155" s="17">
        <f t="shared" si="82"/>
        <v>135</v>
      </c>
      <c r="M155" s="17">
        <v>0</v>
      </c>
      <c r="N155" s="17">
        <f t="shared" si="83"/>
        <v>0</v>
      </c>
      <c r="O155" s="17">
        <v>7.5</v>
      </c>
      <c r="P155" s="14">
        <v>3.91</v>
      </c>
      <c r="Q155" s="14">
        <v>5.6</v>
      </c>
      <c r="R155" s="14">
        <v>6.3</v>
      </c>
      <c r="S155" s="14">
        <v>3.1</v>
      </c>
      <c r="T155" s="14">
        <v>13.4</v>
      </c>
      <c r="U155" s="14">
        <v>12.6</v>
      </c>
      <c r="V155" s="16">
        <v>6.3824362877438876</v>
      </c>
      <c r="W155" s="16">
        <v>10.29974358176443</v>
      </c>
      <c r="X155" s="16">
        <v>5.45</v>
      </c>
      <c r="Y155" s="16">
        <v>274.4545042514801</v>
      </c>
      <c r="Z155" s="16">
        <v>2344.510931968689</v>
      </c>
      <c r="AA155" s="16">
        <v>437.55471467971802</v>
      </c>
      <c r="AB155" s="16">
        <v>12.772878408432007</v>
      </c>
      <c r="AC155" s="16">
        <f t="shared" si="84"/>
        <v>16.081291964035213</v>
      </c>
      <c r="AD155" s="16">
        <v>2.229792594909668</v>
      </c>
      <c r="AE155" s="16">
        <v>2.5</v>
      </c>
      <c r="AF155" s="16">
        <v>8.23</v>
      </c>
      <c r="AG155" s="16">
        <v>1.3</v>
      </c>
      <c r="AH155" s="16">
        <v>5.9</v>
      </c>
      <c r="AI155" s="16">
        <v>4.9722414398193351</v>
      </c>
      <c r="AJ155" s="16">
        <v>3.88</v>
      </c>
      <c r="AK155" s="16">
        <v>0.8</v>
      </c>
      <c r="AL155" s="16">
        <v>6.1</v>
      </c>
      <c r="AM155" s="16">
        <v>4.1016378784179679</v>
      </c>
      <c r="AN155" s="16">
        <v>2.84</v>
      </c>
      <c r="AO155" s="16">
        <v>0.50770000000000004</v>
      </c>
      <c r="AP155" s="16">
        <v>112</v>
      </c>
      <c r="AQ155" s="18">
        <v>30.5</v>
      </c>
      <c r="AR155" s="18">
        <f t="shared" si="85"/>
        <v>81.5</v>
      </c>
      <c r="AS155" s="18">
        <f t="shared" si="86"/>
        <v>2502.3013215859032</v>
      </c>
      <c r="AT155" s="18">
        <f t="shared" si="87"/>
        <v>2809.4019383259911</v>
      </c>
      <c r="AU155" s="16">
        <v>0.46</v>
      </c>
      <c r="AV155" s="18">
        <v>454.2</v>
      </c>
      <c r="AW155" s="18">
        <v>34</v>
      </c>
      <c r="AX155" s="18">
        <v>216.1</v>
      </c>
      <c r="AY155" s="18">
        <v>30.5</v>
      </c>
      <c r="AZ155" s="16">
        <f t="shared" si="48"/>
        <v>203.17943836268446</v>
      </c>
      <c r="BA155" s="16">
        <f t="shared" si="49"/>
        <v>6238.24</v>
      </c>
      <c r="BB155" s="16">
        <f t="shared" si="50"/>
        <v>7003.8421818181814</v>
      </c>
      <c r="BC155" s="14">
        <v>4.4000000000000004</v>
      </c>
      <c r="BD155" s="14">
        <v>0.15</v>
      </c>
      <c r="BE155" s="18">
        <v>12.5</v>
      </c>
      <c r="BF155" s="18">
        <v>53.6</v>
      </c>
      <c r="BG155" s="14">
        <v>35</v>
      </c>
      <c r="BH155" s="14">
        <v>4.5</v>
      </c>
      <c r="BI155" s="18">
        <f t="shared" si="88"/>
        <v>19.590476190476188</v>
      </c>
      <c r="BJ155" s="18">
        <f t="shared" si="52"/>
        <v>19.816955684007706</v>
      </c>
      <c r="BK155" s="18">
        <f t="shared" si="53"/>
        <v>1189.0173410404623</v>
      </c>
      <c r="BL155" s="18">
        <f t="shared" si="54"/>
        <v>1335.4826589595373</v>
      </c>
      <c r="BM155" s="14">
        <f t="shared" si="55"/>
        <v>1.33</v>
      </c>
      <c r="BN155" s="14">
        <v>1.8</v>
      </c>
      <c r="BO155" s="14">
        <v>0.15</v>
      </c>
      <c r="BP155" s="14">
        <v>1.8</v>
      </c>
      <c r="BQ155" s="14">
        <v>0.153</v>
      </c>
      <c r="BR155" s="16">
        <f t="shared" si="89"/>
        <v>45.041423788546261</v>
      </c>
      <c r="BS155" s="16">
        <f t="shared" si="91"/>
        <v>3.7534519823788548</v>
      </c>
      <c r="BT155" s="16">
        <f t="shared" si="92"/>
        <v>45.041423788546261</v>
      </c>
      <c r="BU155" s="16">
        <f t="shared" si="93"/>
        <v>3.8285210220264316</v>
      </c>
      <c r="BV155" s="16">
        <f t="shared" si="90"/>
        <v>50.569234889867843</v>
      </c>
      <c r="BW155" s="16">
        <f t="shared" si="94"/>
        <v>4.2141029074889866</v>
      </c>
      <c r="BX155" s="16">
        <f t="shared" si="95"/>
        <v>50.569234889867843</v>
      </c>
      <c r="BY155" s="16">
        <f t="shared" si="96"/>
        <v>4.2983849656387667</v>
      </c>
      <c r="BZ155" s="16">
        <v>3.5</v>
      </c>
      <c r="CA155" s="16">
        <v>0.20499999999999999</v>
      </c>
      <c r="CB155" s="16">
        <v>1.46</v>
      </c>
      <c r="CC155" s="16">
        <v>0.26800000000000002</v>
      </c>
      <c r="CD155" s="19">
        <v>0.88</v>
      </c>
      <c r="CE155" s="19">
        <v>0.17699999999999999</v>
      </c>
      <c r="CF155" s="19">
        <v>1.1200000000000001</v>
      </c>
      <c r="CG155" s="19">
        <v>9.2999999999999999E-2</v>
      </c>
      <c r="CH155" s="16">
        <f t="shared" si="64"/>
        <v>54.896512000000001</v>
      </c>
      <c r="CI155" s="16">
        <f t="shared" si="65"/>
        <v>11.041684799999999</v>
      </c>
      <c r="CJ155" s="16">
        <f t="shared" si="66"/>
        <v>69.868288000000007</v>
      </c>
      <c r="CK155" s="16">
        <f t="shared" si="67"/>
        <v>5.8015631999999995</v>
      </c>
      <c r="CL155" s="16">
        <f t="shared" si="68"/>
        <v>61.633811199999997</v>
      </c>
      <c r="CM155" s="16">
        <f t="shared" si="69"/>
        <v>12.39680066181818</v>
      </c>
      <c r="CN155" s="16">
        <f t="shared" si="70"/>
        <v>78.443032436363637</v>
      </c>
      <c r="CO155" s="16">
        <f t="shared" si="71"/>
        <v>6.513573229090909</v>
      </c>
      <c r="CP155" s="19">
        <v>1.56</v>
      </c>
      <c r="CQ155" s="19">
        <v>0.36699999999999999</v>
      </c>
      <c r="CR155" s="19">
        <v>0.35</v>
      </c>
      <c r="CS155" s="19">
        <v>0.106</v>
      </c>
      <c r="CT155" s="16">
        <f t="shared" si="72"/>
        <v>18.548670520231212</v>
      </c>
      <c r="CU155" s="16">
        <f t="shared" si="73"/>
        <v>4.3636936416184966</v>
      </c>
      <c r="CV155" s="16">
        <f t="shared" si="74"/>
        <v>4.1615606936416176</v>
      </c>
      <c r="CW155" s="16">
        <f t="shared" si="75"/>
        <v>1.26035838150289</v>
      </c>
      <c r="CX155" s="16">
        <f t="shared" si="76"/>
        <v>20.825098265895949</v>
      </c>
      <c r="CY155" s="16">
        <f t="shared" si="77"/>
        <v>4.8992378612716756</v>
      </c>
      <c r="CZ155" s="16">
        <f t="shared" si="78"/>
        <v>4.6722976878612705</v>
      </c>
      <c r="DA155" s="16">
        <f t="shared" si="79"/>
        <v>1.4150387283236991</v>
      </c>
      <c r="DB155" s="16"/>
      <c r="DC155" s="16"/>
      <c r="DD155" s="16"/>
      <c r="DE155" s="16"/>
      <c r="DF155" s="16"/>
      <c r="DG155" s="16"/>
      <c r="DH155" s="16"/>
      <c r="DI155" s="16"/>
    </row>
    <row r="156" spans="1:113" x14ac:dyDescent="0.25">
      <c r="A156" s="14">
        <v>2019</v>
      </c>
      <c r="B156" s="14">
        <v>8</v>
      </c>
      <c r="C156" s="14" t="s">
        <v>25</v>
      </c>
      <c r="D156" s="14" t="str">
        <f t="shared" si="80"/>
        <v>3</v>
      </c>
      <c r="E156" s="14">
        <v>309</v>
      </c>
      <c r="F156" s="14">
        <v>309</v>
      </c>
      <c r="G156" s="14">
        <v>4</v>
      </c>
      <c r="H156" s="14" t="s">
        <v>1</v>
      </c>
      <c r="I156" s="17">
        <v>100</v>
      </c>
      <c r="J156" s="17">
        <f t="shared" si="81"/>
        <v>112</v>
      </c>
      <c r="K156" s="17">
        <v>80</v>
      </c>
      <c r="L156" s="17">
        <f t="shared" si="82"/>
        <v>90</v>
      </c>
      <c r="M156" s="17">
        <v>0</v>
      </c>
      <c r="N156" s="17">
        <f t="shared" si="83"/>
        <v>0</v>
      </c>
      <c r="O156" s="17">
        <v>7.5</v>
      </c>
      <c r="P156" s="14">
        <v>3.91</v>
      </c>
      <c r="Q156" s="14">
        <v>5.6</v>
      </c>
      <c r="R156" s="14">
        <v>6.3</v>
      </c>
      <c r="S156" s="14">
        <v>3.1</v>
      </c>
      <c r="T156" s="14">
        <v>13.4</v>
      </c>
      <c r="U156" s="14">
        <v>12.6</v>
      </c>
      <c r="V156" s="16">
        <v>6.3824362877438876</v>
      </c>
      <c r="W156" s="16">
        <v>10.29974358176443</v>
      </c>
      <c r="X156" s="16">
        <v>5.45</v>
      </c>
      <c r="Y156" s="16">
        <v>274.4545042514801</v>
      </c>
      <c r="Z156" s="16">
        <v>2344.510931968689</v>
      </c>
      <c r="AA156" s="16">
        <v>437.55471467971802</v>
      </c>
      <c r="AB156" s="16">
        <v>12.772878408432007</v>
      </c>
      <c r="AC156" s="16">
        <f t="shared" si="84"/>
        <v>16.081291964035213</v>
      </c>
      <c r="AD156" s="16">
        <v>2.229792594909668</v>
      </c>
      <c r="AE156" s="16">
        <v>2.5</v>
      </c>
      <c r="AF156" s="16">
        <v>8.23</v>
      </c>
      <c r="AG156" s="16">
        <v>1.3</v>
      </c>
      <c r="AH156" s="16">
        <v>5.9</v>
      </c>
      <c r="AI156" s="16">
        <v>4.9722414398193351</v>
      </c>
      <c r="AJ156" s="16">
        <v>3.88</v>
      </c>
      <c r="AK156" s="16">
        <v>0.8</v>
      </c>
      <c r="AL156" s="16">
        <v>6.1</v>
      </c>
      <c r="AM156" s="16">
        <v>4.1016378784179679</v>
      </c>
      <c r="AN156" s="16">
        <v>2.84</v>
      </c>
      <c r="AO156" s="16">
        <v>0.4899</v>
      </c>
      <c r="AP156" s="16">
        <v>95.7</v>
      </c>
      <c r="AQ156" s="18">
        <v>30.5</v>
      </c>
      <c r="AR156" s="18">
        <f t="shared" si="85"/>
        <v>65.2</v>
      </c>
      <c r="AS156" s="18">
        <f t="shared" si="86"/>
        <v>2001.8410572687226</v>
      </c>
      <c r="AT156" s="18">
        <f t="shared" si="87"/>
        <v>2247.5215506607933</v>
      </c>
      <c r="AU156" s="16">
        <v>0.52</v>
      </c>
      <c r="AV156" s="18">
        <v>491</v>
      </c>
      <c r="AW156" s="18">
        <v>34</v>
      </c>
      <c r="AX156" s="18">
        <v>224.3</v>
      </c>
      <c r="AY156" s="18">
        <v>30.5</v>
      </c>
      <c r="AZ156" s="16">
        <f t="shared" si="48"/>
        <v>220.51641137855583</v>
      </c>
      <c r="BA156" s="16">
        <f t="shared" si="49"/>
        <v>6770.53</v>
      </c>
      <c r="BB156" s="16">
        <f t="shared" si="50"/>
        <v>7601.4586818181815</v>
      </c>
      <c r="BC156" s="14">
        <v>4.5320000000000009</v>
      </c>
      <c r="BD156" s="14">
        <v>0.15</v>
      </c>
      <c r="BE156" s="18">
        <v>12.5</v>
      </c>
      <c r="BF156" s="18">
        <v>54.1</v>
      </c>
      <c r="BG156" s="14">
        <v>35</v>
      </c>
      <c r="BH156" s="14">
        <v>4.5</v>
      </c>
      <c r="BI156" s="18">
        <f t="shared" si="88"/>
        <v>20.198933333333336</v>
      </c>
      <c r="BJ156" s="18">
        <f t="shared" si="52"/>
        <v>20.432447013487479</v>
      </c>
      <c r="BK156" s="18">
        <f t="shared" si="53"/>
        <v>1225.9468208092487</v>
      </c>
      <c r="BL156" s="18">
        <f t="shared" si="54"/>
        <v>1376.9611791907516</v>
      </c>
      <c r="BM156" s="14">
        <f t="shared" si="55"/>
        <v>1.38</v>
      </c>
      <c r="BN156" s="14">
        <v>1.97</v>
      </c>
      <c r="BO156" s="14">
        <v>0.16</v>
      </c>
      <c r="BP156" s="14">
        <v>1.96</v>
      </c>
      <c r="BQ156" s="14">
        <v>0.17499999999999999</v>
      </c>
      <c r="BR156" s="16">
        <f t="shared" si="89"/>
        <v>39.436268828193832</v>
      </c>
      <c r="BS156" s="16">
        <f t="shared" si="91"/>
        <v>3.2029456916299561</v>
      </c>
      <c r="BT156" s="16">
        <f t="shared" si="92"/>
        <v>39.236084722466963</v>
      </c>
      <c r="BU156" s="16">
        <f t="shared" si="93"/>
        <v>3.5032218502202643</v>
      </c>
      <c r="BV156" s="16">
        <f t="shared" si="90"/>
        <v>44.276174548017622</v>
      </c>
      <c r="BW156" s="16">
        <f t="shared" si="94"/>
        <v>3.5960344810572686</v>
      </c>
      <c r="BX156" s="16">
        <f t="shared" si="95"/>
        <v>44.051422392951544</v>
      </c>
      <c r="BY156" s="16">
        <f t="shared" si="96"/>
        <v>3.9331627136563876</v>
      </c>
      <c r="BZ156" s="16">
        <v>3.62</v>
      </c>
      <c r="CA156" s="16">
        <v>0.19900000000000001</v>
      </c>
      <c r="CB156" s="16">
        <v>1.42</v>
      </c>
      <c r="CC156" s="16">
        <v>0.29899999999999999</v>
      </c>
      <c r="CD156" s="19">
        <v>1.06</v>
      </c>
      <c r="CE156" s="19">
        <v>0.19500000000000001</v>
      </c>
      <c r="CF156" s="19">
        <v>1.1100000000000001</v>
      </c>
      <c r="CG156" s="19">
        <v>0.11600000000000001</v>
      </c>
      <c r="CH156" s="16">
        <f t="shared" si="64"/>
        <v>71.767617999999999</v>
      </c>
      <c r="CI156" s="16">
        <f t="shared" si="65"/>
        <v>13.202533499999999</v>
      </c>
      <c r="CJ156" s="16">
        <f t="shared" si="66"/>
        <v>75.152883000000003</v>
      </c>
      <c r="CK156" s="16">
        <f t="shared" si="67"/>
        <v>7.8538147999999994</v>
      </c>
      <c r="CL156" s="16">
        <f t="shared" si="68"/>
        <v>80.575462027272735</v>
      </c>
      <c r="CM156" s="16">
        <f t="shared" si="69"/>
        <v>14.822844429545453</v>
      </c>
      <c r="CN156" s="16">
        <f t="shared" si="70"/>
        <v>84.376191368181821</v>
      </c>
      <c r="CO156" s="16">
        <f t="shared" si="71"/>
        <v>8.8176920709090911</v>
      </c>
      <c r="CP156" s="19">
        <v>1.68</v>
      </c>
      <c r="CQ156" s="19">
        <v>0.34200000000000003</v>
      </c>
      <c r="CR156" s="19">
        <v>0.35</v>
      </c>
      <c r="CS156" s="19">
        <v>0.122</v>
      </c>
      <c r="CT156" s="16">
        <f t="shared" si="72"/>
        <v>20.595906589595376</v>
      </c>
      <c r="CU156" s="16">
        <f t="shared" si="73"/>
        <v>4.1927381271676314</v>
      </c>
      <c r="CV156" s="16">
        <f t="shared" si="74"/>
        <v>4.2908138728323699</v>
      </c>
      <c r="CW156" s="16">
        <f t="shared" si="75"/>
        <v>1.4956551213872833</v>
      </c>
      <c r="CX156" s="16">
        <f t="shared" si="76"/>
        <v>23.123586034682084</v>
      </c>
      <c r="CY156" s="16">
        <f t="shared" si="77"/>
        <v>4.7073014427745674</v>
      </c>
      <c r="CZ156" s="16">
        <f t="shared" si="78"/>
        <v>4.8174137572254336</v>
      </c>
      <c r="DA156" s="16">
        <f t="shared" si="79"/>
        <v>1.6792127953757228</v>
      </c>
      <c r="DB156" s="16"/>
      <c r="DC156" s="16"/>
      <c r="DD156" s="16"/>
      <c r="DE156" s="16"/>
      <c r="DF156" s="16"/>
      <c r="DG156" s="16"/>
      <c r="DH156" s="16"/>
      <c r="DI156" s="16"/>
    </row>
    <row r="157" spans="1:113" x14ac:dyDescent="0.25">
      <c r="A157" s="14">
        <v>2019</v>
      </c>
      <c r="B157" s="14">
        <v>8</v>
      </c>
      <c r="C157" s="14" t="s">
        <v>25</v>
      </c>
      <c r="D157" s="14" t="str">
        <f t="shared" si="80"/>
        <v>4</v>
      </c>
      <c r="E157" s="14">
        <v>401</v>
      </c>
      <c r="F157" s="14">
        <v>311</v>
      </c>
      <c r="G157" s="14">
        <v>2</v>
      </c>
      <c r="H157" s="14" t="s">
        <v>3</v>
      </c>
      <c r="I157" s="17">
        <v>100</v>
      </c>
      <c r="J157" s="17">
        <f t="shared" si="81"/>
        <v>112</v>
      </c>
      <c r="K157" s="17">
        <v>0</v>
      </c>
      <c r="L157" s="17">
        <f t="shared" si="82"/>
        <v>0</v>
      </c>
      <c r="M157" s="17">
        <v>0</v>
      </c>
      <c r="N157" s="17">
        <f t="shared" si="83"/>
        <v>0</v>
      </c>
      <c r="O157" s="17">
        <v>7.5</v>
      </c>
      <c r="P157" s="14">
        <v>2.34</v>
      </c>
      <c r="Q157" s="14">
        <v>5.7</v>
      </c>
      <c r="R157" s="14">
        <v>6.4</v>
      </c>
      <c r="S157" s="14">
        <v>3</v>
      </c>
      <c r="T157" s="14">
        <v>14.1</v>
      </c>
      <c r="U157" s="14">
        <v>13.700000000000001</v>
      </c>
      <c r="V157" s="16">
        <v>6.9428743753231101</v>
      </c>
      <c r="W157" s="16">
        <v>11.54415704579638</v>
      </c>
      <c r="X157" s="16">
        <v>5.7399999999999993</v>
      </c>
      <c r="Y157" s="16">
        <v>312.0107901096344</v>
      </c>
      <c r="Z157" s="16">
        <v>2406.8296575546265</v>
      </c>
      <c r="AA157" s="16">
        <v>475.33910036087036</v>
      </c>
      <c r="AB157" s="16">
        <v>12.687753438949585</v>
      </c>
      <c r="AC157" s="16">
        <f t="shared" si="84"/>
        <v>16.799549963590881</v>
      </c>
      <c r="AD157" s="16">
        <v>2.1602048873901367</v>
      </c>
      <c r="AE157" s="16">
        <v>2.82</v>
      </c>
      <c r="AF157" s="16">
        <v>0.79</v>
      </c>
      <c r="AG157" s="16">
        <v>1.8</v>
      </c>
      <c r="AH157" s="16">
        <v>4.8</v>
      </c>
      <c r="AI157" s="16">
        <v>3.1898546600341788</v>
      </c>
      <c r="AJ157" s="16">
        <v>3</v>
      </c>
      <c r="AK157" s="16">
        <v>0.9</v>
      </c>
      <c r="AL157" s="16">
        <v>5.5</v>
      </c>
      <c r="AM157" s="16">
        <v>4.0351248168945304</v>
      </c>
      <c r="AN157" s="16">
        <v>4.28</v>
      </c>
      <c r="AO157" s="16">
        <v>0.42220000000000002</v>
      </c>
      <c r="AP157" s="16">
        <v>55.6</v>
      </c>
      <c r="AQ157" s="18">
        <v>30.5</v>
      </c>
      <c r="AR157" s="18">
        <f t="shared" si="85"/>
        <v>25.1</v>
      </c>
      <c r="AS157" s="18">
        <f t="shared" si="86"/>
        <v>770.64740088105737</v>
      </c>
      <c r="AT157" s="18">
        <f t="shared" si="87"/>
        <v>865.2268546255508</v>
      </c>
      <c r="AU157" s="16">
        <v>0.36</v>
      </c>
      <c r="AV157" s="18">
        <v>345.3</v>
      </c>
      <c r="AW157" s="18">
        <v>34</v>
      </c>
      <c r="AX157" s="18">
        <v>156.1</v>
      </c>
      <c r="AY157" s="18">
        <v>30.5</v>
      </c>
      <c r="AZ157" s="16">
        <f t="shared" si="48"/>
        <v>145.24895599100543</v>
      </c>
      <c r="BA157" s="16">
        <f t="shared" si="49"/>
        <v>4459.59</v>
      </c>
      <c r="BB157" s="16">
        <f t="shared" si="50"/>
        <v>5006.9033181818186</v>
      </c>
      <c r="BC157" s="14">
        <v>3.2560000000000002</v>
      </c>
      <c r="BD157" s="14">
        <v>0.15</v>
      </c>
      <c r="BE157" s="18">
        <v>13</v>
      </c>
      <c r="BF157" s="18">
        <v>53.2</v>
      </c>
      <c r="BG157" s="14">
        <v>35</v>
      </c>
      <c r="BH157" s="14">
        <v>4.5</v>
      </c>
      <c r="BI157" s="18">
        <f t="shared" si="88"/>
        <v>14.317180952380953</v>
      </c>
      <c r="BJ157" s="18">
        <f t="shared" si="52"/>
        <v>14.399939223781999</v>
      </c>
      <c r="BK157" s="18">
        <f t="shared" si="53"/>
        <v>863.99635342692</v>
      </c>
      <c r="BL157" s="18">
        <f t="shared" si="54"/>
        <v>970.42499514450878</v>
      </c>
      <c r="BM157" s="14">
        <f t="shared" si="55"/>
        <v>0.97</v>
      </c>
      <c r="BN157" s="14">
        <v>2.82</v>
      </c>
      <c r="BO157" s="14">
        <v>0.21299999999999999</v>
      </c>
      <c r="BP157" s="14">
        <v>2.36</v>
      </c>
      <c r="BQ157" s="14">
        <v>0.24099999999999999</v>
      </c>
      <c r="BR157" s="16">
        <f t="shared" si="89"/>
        <v>21.732256704845817</v>
      </c>
      <c r="BS157" s="16">
        <f t="shared" si="91"/>
        <v>1.641478963876652</v>
      </c>
      <c r="BT157" s="16">
        <f t="shared" si="92"/>
        <v>18.187278660792952</v>
      </c>
      <c r="BU157" s="16">
        <f t="shared" si="93"/>
        <v>1.8572602361233481</v>
      </c>
      <c r="BV157" s="16">
        <f t="shared" si="90"/>
        <v>24.39939730044053</v>
      </c>
      <c r="BW157" s="16">
        <f t="shared" si="94"/>
        <v>1.842933200352423</v>
      </c>
      <c r="BX157" s="16">
        <f t="shared" si="95"/>
        <v>20.419353769162996</v>
      </c>
      <c r="BY157" s="16">
        <f t="shared" si="96"/>
        <v>2.0851967196475774</v>
      </c>
      <c r="BZ157" s="16">
        <v>3.34</v>
      </c>
      <c r="CA157" s="16">
        <v>0.20799999999999999</v>
      </c>
      <c r="CB157" s="16">
        <v>1.63</v>
      </c>
      <c r="CC157" s="16">
        <v>0.26100000000000001</v>
      </c>
      <c r="CD157" s="19">
        <v>1.0900000000000001</v>
      </c>
      <c r="CE157" s="19">
        <v>0.192</v>
      </c>
      <c r="CF157" s="19">
        <v>1.26</v>
      </c>
      <c r="CG157" s="19">
        <v>0.114</v>
      </c>
      <c r="CH157" s="16">
        <f t="shared" si="64"/>
        <v>48.609531000000004</v>
      </c>
      <c r="CI157" s="16">
        <f t="shared" si="65"/>
        <v>8.5624128000000006</v>
      </c>
      <c r="CJ157" s="16">
        <f t="shared" si="66"/>
        <v>56.190834000000002</v>
      </c>
      <c r="CK157" s="16">
        <f t="shared" si="67"/>
        <v>5.0839325999999998</v>
      </c>
      <c r="CL157" s="16">
        <f t="shared" si="68"/>
        <v>54.575246168181827</v>
      </c>
      <c r="CM157" s="16">
        <f t="shared" si="69"/>
        <v>9.6132543709090914</v>
      </c>
      <c r="CN157" s="16">
        <f t="shared" si="70"/>
        <v>63.086981809090915</v>
      </c>
      <c r="CO157" s="16">
        <f t="shared" si="71"/>
        <v>5.7078697827272729</v>
      </c>
      <c r="CP157" s="19">
        <v>1.65</v>
      </c>
      <c r="CQ157" s="19">
        <v>0.377</v>
      </c>
      <c r="CR157" s="19">
        <v>0.4</v>
      </c>
      <c r="CS157" s="19">
        <v>0.121</v>
      </c>
      <c r="CT157" s="16">
        <f t="shared" si="72"/>
        <v>14.255939831544181</v>
      </c>
      <c r="CU157" s="16">
        <f t="shared" si="73"/>
        <v>3.2572662524194884</v>
      </c>
      <c r="CV157" s="16">
        <f t="shared" si="74"/>
        <v>3.4559854137076802</v>
      </c>
      <c r="CW157" s="16">
        <f t="shared" si="75"/>
        <v>1.0454355876465731</v>
      </c>
      <c r="CX157" s="16">
        <f t="shared" si="76"/>
        <v>16.005532447233694</v>
      </c>
      <c r="CY157" s="16">
        <f t="shared" si="77"/>
        <v>3.6570216561255169</v>
      </c>
      <c r="CZ157" s="16">
        <f t="shared" si="78"/>
        <v>3.880129078117259</v>
      </c>
      <c r="DA157" s="16">
        <f t="shared" si="79"/>
        <v>1.1737390461304706</v>
      </c>
      <c r="DB157" s="16"/>
      <c r="DC157" s="16"/>
      <c r="DD157" s="16"/>
      <c r="DE157" s="16"/>
      <c r="DF157" s="16"/>
      <c r="DG157" s="16"/>
      <c r="DH157" s="16"/>
      <c r="DI157" s="16"/>
    </row>
    <row r="158" spans="1:113" x14ac:dyDescent="0.25">
      <c r="A158" s="14">
        <v>2019</v>
      </c>
      <c r="B158" s="14">
        <v>8</v>
      </c>
      <c r="C158" s="14" t="s">
        <v>25</v>
      </c>
      <c r="D158" s="14" t="str">
        <f t="shared" si="80"/>
        <v>4</v>
      </c>
      <c r="E158" s="14">
        <v>402</v>
      </c>
      <c r="F158" s="14">
        <v>312</v>
      </c>
      <c r="G158" s="14">
        <v>3</v>
      </c>
      <c r="H158" s="14" t="s">
        <v>1</v>
      </c>
      <c r="I158" s="17">
        <v>100</v>
      </c>
      <c r="J158" s="17">
        <f t="shared" si="81"/>
        <v>112</v>
      </c>
      <c r="K158" s="17">
        <v>40</v>
      </c>
      <c r="L158" s="17">
        <f t="shared" si="82"/>
        <v>45</v>
      </c>
      <c r="M158" s="17">
        <v>0</v>
      </c>
      <c r="N158" s="17">
        <f t="shared" si="83"/>
        <v>0</v>
      </c>
      <c r="O158" s="17">
        <v>7.5</v>
      </c>
      <c r="P158" s="14">
        <v>2.34</v>
      </c>
      <c r="Q158" s="14">
        <v>5.7</v>
      </c>
      <c r="R158" s="14">
        <v>6.4</v>
      </c>
      <c r="S158" s="14">
        <v>3</v>
      </c>
      <c r="T158" s="14">
        <v>14.1</v>
      </c>
      <c r="U158" s="14">
        <v>13.700000000000001</v>
      </c>
      <c r="V158" s="16">
        <v>6.9428743753231101</v>
      </c>
      <c r="W158" s="16">
        <v>11.54415704579638</v>
      </c>
      <c r="X158" s="16">
        <v>5.7399999999999993</v>
      </c>
      <c r="Y158" s="16">
        <v>312.0107901096344</v>
      </c>
      <c r="Z158" s="16">
        <v>2406.8296575546265</v>
      </c>
      <c r="AA158" s="16">
        <v>475.33910036087036</v>
      </c>
      <c r="AB158" s="16">
        <v>12.687753438949585</v>
      </c>
      <c r="AC158" s="16">
        <f t="shared" si="84"/>
        <v>16.799549963590881</v>
      </c>
      <c r="AD158" s="16">
        <v>2.1602048873901367</v>
      </c>
      <c r="AE158" s="16">
        <v>2.82</v>
      </c>
      <c r="AF158" s="16">
        <v>0.79</v>
      </c>
      <c r="AG158" s="16">
        <v>1.8</v>
      </c>
      <c r="AH158" s="16">
        <v>4.8</v>
      </c>
      <c r="AI158" s="16">
        <v>3.1898546600341788</v>
      </c>
      <c r="AJ158" s="16">
        <v>3</v>
      </c>
      <c r="AK158" s="16">
        <v>0.9</v>
      </c>
      <c r="AL158" s="16">
        <v>5.5</v>
      </c>
      <c r="AM158" s="16">
        <v>4.0351248168945304</v>
      </c>
      <c r="AN158" s="16">
        <v>4.28</v>
      </c>
      <c r="AO158" s="16">
        <v>0.437</v>
      </c>
      <c r="AP158" s="16">
        <v>58.8</v>
      </c>
      <c r="AQ158" s="18">
        <v>30.5</v>
      </c>
      <c r="AR158" s="18">
        <f t="shared" si="85"/>
        <v>28.299999999999997</v>
      </c>
      <c r="AS158" s="18">
        <f t="shared" si="86"/>
        <v>868.89726872246695</v>
      </c>
      <c r="AT158" s="18">
        <f t="shared" si="87"/>
        <v>975.53466079295151</v>
      </c>
      <c r="AU158" s="16">
        <v>0.42</v>
      </c>
      <c r="AV158" s="18">
        <v>407.3</v>
      </c>
      <c r="AW158" s="18">
        <v>34</v>
      </c>
      <c r="AX158" s="18">
        <v>173.2</v>
      </c>
      <c r="AY158" s="18">
        <v>30.5</v>
      </c>
      <c r="AZ158" s="16">
        <f t="shared" si="48"/>
        <v>160.55183498526651</v>
      </c>
      <c r="BA158" s="16">
        <f t="shared" si="49"/>
        <v>4929.4399999999996</v>
      </c>
      <c r="BB158" s="16">
        <f t="shared" si="50"/>
        <v>5534.4167272727273</v>
      </c>
      <c r="BC158" s="14">
        <v>3.3880000000000003</v>
      </c>
      <c r="BD158" s="14">
        <v>0.15</v>
      </c>
      <c r="BE158" s="18">
        <v>12.7</v>
      </c>
      <c r="BF158" s="18">
        <v>52.7</v>
      </c>
      <c r="BG158" s="14">
        <v>35</v>
      </c>
      <c r="BH158" s="14">
        <v>4.5</v>
      </c>
      <c r="BI158" s="18">
        <f t="shared" si="88"/>
        <v>14.925638095238096</v>
      </c>
      <c r="BJ158" s="18">
        <f t="shared" si="52"/>
        <v>15.063678678777871</v>
      </c>
      <c r="BK158" s="18">
        <f t="shared" si="53"/>
        <v>903.82072072667222</v>
      </c>
      <c r="BL158" s="18">
        <f t="shared" si="54"/>
        <v>1015.155000416185</v>
      </c>
      <c r="BM158" s="14">
        <f t="shared" si="55"/>
        <v>1.01</v>
      </c>
      <c r="BN158" s="14">
        <v>2.76</v>
      </c>
      <c r="BO158" s="14">
        <v>0.23799999999999999</v>
      </c>
      <c r="BP158" s="14">
        <v>2.67</v>
      </c>
      <c r="BQ158" s="14">
        <v>0.247</v>
      </c>
      <c r="BR158" s="16">
        <f t="shared" si="89"/>
        <v>23.981564616740087</v>
      </c>
      <c r="BS158" s="16">
        <f t="shared" si="91"/>
        <v>2.0679754995594712</v>
      </c>
      <c r="BT158" s="16">
        <f t="shared" si="92"/>
        <v>23.199557074889867</v>
      </c>
      <c r="BU158" s="16">
        <f t="shared" si="93"/>
        <v>2.1461762537444935</v>
      </c>
      <c r="BV158" s="16">
        <f t="shared" si="90"/>
        <v>26.924756637885462</v>
      </c>
      <c r="BW158" s="16">
        <f t="shared" si="94"/>
        <v>2.3217724926872245</v>
      </c>
      <c r="BX158" s="16">
        <f t="shared" si="95"/>
        <v>26.046775443171803</v>
      </c>
      <c r="BY158" s="16">
        <f t="shared" si="96"/>
        <v>2.4095706121585905</v>
      </c>
      <c r="BZ158" s="16">
        <v>3.57</v>
      </c>
      <c r="CA158" s="16">
        <v>0.2</v>
      </c>
      <c r="CB158" s="16">
        <v>1.56</v>
      </c>
      <c r="CC158" s="16">
        <v>0.27700000000000002</v>
      </c>
      <c r="CD158" s="19">
        <v>1.3</v>
      </c>
      <c r="CE158" s="19">
        <v>0.216</v>
      </c>
      <c r="CF158" s="19">
        <v>1.32</v>
      </c>
      <c r="CG158" s="19">
        <v>0.13500000000000001</v>
      </c>
      <c r="CH158" s="16">
        <f t="shared" si="64"/>
        <v>64.082719999999995</v>
      </c>
      <c r="CI158" s="16">
        <f t="shared" si="65"/>
        <v>10.647590399999999</v>
      </c>
      <c r="CJ158" s="16">
        <f t="shared" si="66"/>
        <v>65.068607999999998</v>
      </c>
      <c r="CK158" s="16">
        <f t="shared" si="67"/>
        <v>6.654744</v>
      </c>
      <c r="CL158" s="16">
        <f t="shared" si="68"/>
        <v>71.947417454545459</v>
      </c>
      <c r="CM158" s="16">
        <f t="shared" si="69"/>
        <v>11.954340130909088</v>
      </c>
      <c r="CN158" s="16">
        <f t="shared" si="70"/>
        <v>73.054300799999993</v>
      </c>
      <c r="CO158" s="16">
        <f t="shared" si="71"/>
        <v>7.4714625818181819</v>
      </c>
      <c r="CP158" s="19">
        <v>1.61</v>
      </c>
      <c r="CQ158" s="19">
        <v>0.373</v>
      </c>
      <c r="CR158" s="19">
        <v>0.4</v>
      </c>
      <c r="CS158" s="19">
        <v>0.121</v>
      </c>
      <c r="CT158" s="16">
        <f t="shared" si="72"/>
        <v>14.551513603699423</v>
      </c>
      <c r="CU158" s="16">
        <f t="shared" si="73"/>
        <v>3.371251288310487</v>
      </c>
      <c r="CV158" s="16">
        <f t="shared" si="74"/>
        <v>3.6152828829066888</v>
      </c>
      <c r="CW158" s="16">
        <f t="shared" si="75"/>
        <v>1.0936230720792732</v>
      </c>
      <c r="CX158" s="16">
        <f t="shared" si="76"/>
        <v>16.33738118233526</v>
      </c>
      <c r="CY158" s="16">
        <f t="shared" si="77"/>
        <v>3.7849957646031376</v>
      </c>
      <c r="CZ158" s="16">
        <f t="shared" si="78"/>
        <v>4.0589766912634184</v>
      </c>
      <c r="DA158" s="16">
        <f t="shared" si="79"/>
        <v>1.2278404491071839</v>
      </c>
      <c r="DB158" s="16"/>
      <c r="DC158" s="16"/>
      <c r="DD158" s="16"/>
      <c r="DE158" s="16"/>
      <c r="DF158" s="16"/>
      <c r="DG158" s="16"/>
      <c r="DH158" s="16"/>
      <c r="DI158" s="16"/>
    </row>
    <row r="159" spans="1:113" x14ac:dyDescent="0.25">
      <c r="A159" s="14">
        <v>2019</v>
      </c>
      <c r="B159" s="14">
        <v>8</v>
      </c>
      <c r="C159" s="14" t="s">
        <v>25</v>
      </c>
      <c r="D159" s="14" t="str">
        <f t="shared" si="80"/>
        <v>4</v>
      </c>
      <c r="E159" s="14">
        <v>404</v>
      </c>
      <c r="F159" s="14">
        <v>314</v>
      </c>
      <c r="G159" s="14">
        <v>4</v>
      </c>
      <c r="H159" s="14" t="s">
        <v>1</v>
      </c>
      <c r="I159" s="17">
        <v>100</v>
      </c>
      <c r="J159" s="17">
        <f t="shared" si="81"/>
        <v>112</v>
      </c>
      <c r="K159" s="17">
        <v>80</v>
      </c>
      <c r="L159" s="17">
        <f t="shared" si="82"/>
        <v>90</v>
      </c>
      <c r="M159" s="17">
        <v>0</v>
      </c>
      <c r="N159" s="17">
        <f t="shared" si="83"/>
        <v>0</v>
      </c>
      <c r="O159" s="17">
        <v>7.5</v>
      </c>
      <c r="P159" s="14">
        <v>2.34</v>
      </c>
      <c r="Q159" s="14">
        <v>5.7</v>
      </c>
      <c r="R159" s="14">
        <v>6.4</v>
      </c>
      <c r="S159" s="14">
        <v>3</v>
      </c>
      <c r="T159" s="14">
        <v>14.1</v>
      </c>
      <c r="U159" s="14">
        <v>13.700000000000001</v>
      </c>
      <c r="V159" s="16">
        <v>6.9428743753231101</v>
      </c>
      <c r="W159" s="16">
        <v>11.54415704579638</v>
      </c>
      <c r="X159" s="16">
        <v>5.7399999999999993</v>
      </c>
      <c r="Y159" s="16">
        <v>312.0107901096344</v>
      </c>
      <c r="Z159" s="16">
        <v>2406.8296575546265</v>
      </c>
      <c r="AA159" s="16">
        <v>475.33910036087036</v>
      </c>
      <c r="AB159" s="16">
        <v>12.687753438949585</v>
      </c>
      <c r="AC159" s="16">
        <f t="shared" si="84"/>
        <v>16.799549963590881</v>
      </c>
      <c r="AD159" s="16">
        <v>2.1602048873901367</v>
      </c>
      <c r="AE159" s="16">
        <v>2.82</v>
      </c>
      <c r="AF159" s="16">
        <v>0.79</v>
      </c>
      <c r="AG159" s="16">
        <v>1.8</v>
      </c>
      <c r="AH159" s="16">
        <v>4.8</v>
      </c>
      <c r="AI159" s="16">
        <v>3.1898546600341788</v>
      </c>
      <c r="AJ159" s="16">
        <v>3</v>
      </c>
      <c r="AK159" s="16">
        <v>0.9</v>
      </c>
      <c r="AL159" s="16">
        <v>5.5</v>
      </c>
      <c r="AM159" s="16">
        <v>4.0351248168945304</v>
      </c>
      <c r="AN159" s="16">
        <v>4.28</v>
      </c>
      <c r="AO159" s="16">
        <v>0.48299999999999998</v>
      </c>
      <c r="AP159" s="16">
        <v>69.5</v>
      </c>
      <c r="AQ159" s="18">
        <v>30.5</v>
      </c>
      <c r="AR159" s="18">
        <f t="shared" si="85"/>
        <v>39</v>
      </c>
      <c r="AS159" s="18">
        <f t="shared" si="86"/>
        <v>1197.4202643171807</v>
      </c>
      <c r="AT159" s="18">
        <f t="shared" si="87"/>
        <v>1344.3763876651983</v>
      </c>
      <c r="AU159" s="16">
        <v>0.38</v>
      </c>
      <c r="AV159" s="18">
        <v>380.6</v>
      </c>
      <c r="AW159" s="18">
        <v>34</v>
      </c>
      <c r="AX159" s="18">
        <v>170.1</v>
      </c>
      <c r="AY159" s="18">
        <v>30.5</v>
      </c>
      <c r="AZ159" s="16">
        <f t="shared" si="48"/>
        <v>153.05251009809575</v>
      </c>
      <c r="BA159" s="16">
        <f t="shared" si="49"/>
        <v>4699.18</v>
      </c>
      <c r="BB159" s="16">
        <f t="shared" si="50"/>
        <v>5275.8975454545462</v>
      </c>
      <c r="BC159" s="14">
        <v>4.8400000000000007</v>
      </c>
      <c r="BD159" s="14">
        <v>0.15</v>
      </c>
      <c r="BE159" s="18">
        <v>13</v>
      </c>
      <c r="BF159" s="18">
        <v>52.4</v>
      </c>
      <c r="BG159" s="14">
        <v>35</v>
      </c>
      <c r="BH159" s="14">
        <v>4.5</v>
      </c>
      <c r="BI159" s="18">
        <f t="shared" si="88"/>
        <v>21.61866666666667</v>
      </c>
      <c r="BJ159" s="18">
        <f t="shared" si="52"/>
        <v>21.743630057803472</v>
      </c>
      <c r="BK159" s="18">
        <f t="shared" si="53"/>
        <v>1304.6178034682084</v>
      </c>
      <c r="BL159" s="18">
        <f t="shared" si="54"/>
        <v>1465.3229965317921</v>
      </c>
      <c r="BM159" s="14">
        <f t="shared" si="55"/>
        <v>1.46</v>
      </c>
      <c r="BN159" s="14">
        <v>2.4500000000000002</v>
      </c>
      <c r="BO159" s="14">
        <v>0.19600000000000001</v>
      </c>
      <c r="BP159" s="14">
        <v>2.33</v>
      </c>
      <c r="BQ159" s="14">
        <v>0.215</v>
      </c>
      <c r="BR159" s="16">
        <f t="shared" si="89"/>
        <v>29.336796475770928</v>
      </c>
      <c r="BS159" s="16">
        <f t="shared" si="91"/>
        <v>2.3469437180616741</v>
      </c>
      <c r="BT159" s="16">
        <f t="shared" si="92"/>
        <v>27.899892158590312</v>
      </c>
      <c r="BU159" s="16">
        <f t="shared" si="93"/>
        <v>2.5744535682819385</v>
      </c>
      <c r="BV159" s="16">
        <f t="shared" si="90"/>
        <v>32.93722149779736</v>
      </c>
      <c r="BW159" s="16">
        <f t="shared" si="94"/>
        <v>2.6349777198237887</v>
      </c>
      <c r="BX159" s="16">
        <f t="shared" si="95"/>
        <v>31.323969832599122</v>
      </c>
      <c r="BY159" s="16">
        <f t="shared" si="96"/>
        <v>2.8904092334801765</v>
      </c>
      <c r="BZ159" s="16">
        <v>3.29</v>
      </c>
      <c r="CA159" s="16">
        <v>0.20300000000000001</v>
      </c>
      <c r="CB159" s="16">
        <v>1.42</v>
      </c>
      <c r="CC159" s="16">
        <v>0.26800000000000002</v>
      </c>
      <c r="CD159" s="19">
        <v>1.05</v>
      </c>
      <c r="CE159" s="19">
        <v>0.20799999999999999</v>
      </c>
      <c r="CF159" s="19">
        <v>1.1599999999999999</v>
      </c>
      <c r="CG159" s="19">
        <v>0.112</v>
      </c>
      <c r="CH159" s="16">
        <f t="shared" si="64"/>
        <v>49.341390000000004</v>
      </c>
      <c r="CI159" s="16">
        <f t="shared" si="65"/>
        <v>9.7742944000000005</v>
      </c>
      <c r="CJ159" s="16">
        <f t="shared" si="66"/>
        <v>54.510488000000002</v>
      </c>
      <c r="CK159" s="16">
        <f t="shared" si="67"/>
        <v>5.2630816000000005</v>
      </c>
      <c r="CL159" s="16">
        <f t="shared" si="68"/>
        <v>55.396924227272734</v>
      </c>
      <c r="CM159" s="16">
        <f t="shared" si="69"/>
        <v>10.973866894545456</v>
      </c>
      <c r="CN159" s="16">
        <f t="shared" si="70"/>
        <v>61.200411527272728</v>
      </c>
      <c r="CO159" s="16">
        <f t="shared" si="71"/>
        <v>5.9090052509090913</v>
      </c>
      <c r="CP159" s="19">
        <v>1.52</v>
      </c>
      <c r="CQ159" s="19">
        <v>0.376</v>
      </c>
      <c r="CR159" s="19">
        <v>0.39</v>
      </c>
      <c r="CS159" s="19">
        <v>0.114</v>
      </c>
      <c r="CT159" s="16">
        <f t="shared" si="72"/>
        <v>19.830190612716766</v>
      </c>
      <c r="CU159" s="16">
        <f t="shared" si="73"/>
        <v>4.9053629410404636</v>
      </c>
      <c r="CV159" s="16">
        <f t="shared" si="74"/>
        <v>5.0880094335260129</v>
      </c>
      <c r="CW159" s="16">
        <f t="shared" si="75"/>
        <v>1.4872642959537576</v>
      </c>
      <c r="CX159" s="16">
        <f t="shared" si="76"/>
        <v>22.263895824277459</v>
      </c>
      <c r="CY159" s="16">
        <f t="shared" si="77"/>
        <v>5.5073847565317928</v>
      </c>
      <c r="CZ159" s="16">
        <f t="shared" si="78"/>
        <v>5.7124469549132959</v>
      </c>
      <c r="DA159" s="16">
        <f t="shared" si="79"/>
        <v>1.6697921868208099</v>
      </c>
      <c r="DB159" s="16"/>
      <c r="DC159" s="16"/>
      <c r="DD159" s="16"/>
      <c r="DE159" s="16"/>
      <c r="DF159" s="16"/>
      <c r="DG159" s="16"/>
      <c r="DH159" s="16"/>
      <c r="DI159" s="16"/>
    </row>
    <row r="160" spans="1:113" x14ac:dyDescent="0.25">
      <c r="A160" s="14">
        <v>2019</v>
      </c>
      <c r="B160" s="14">
        <v>8</v>
      </c>
      <c r="C160" s="14" t="s">
        <v>25</v>
      </c>
      <c r="D160" s="14" t="str">
        <f t="shared" si="80"/>
        <v>4</v>
      </c>
      <c r="E160" s="14">
        <v>409</v>
      </c>
      <c r="F160" s="14">
        <v>319</v>
      </c>
      <c r="G160" s="14">
        <v>1</v>
      </c>
      <c r="H160" s="14" t="s">
        <v>2</v>
      </c>
      <c r="I160" s="17">
        <v>0</v>
      </c>
      <c r="J160" s="17">
        <f t="shared" si="81"/>
        <v>0</v>
      </c>
      <c r="K160" s="17">
        <v>0</v>
      </c>
      <c r="L160" s="17">
        <f t="shared" si="82"/>
        <v>0</v>
      </c>
      <c r="M160" s="17">
        <v>0</v>
      </c>
      <c r="N160" s="17">
        <f t="shared" si="83"/>
        <v>0</v>
      </c>
      <c r="O160" s="17">
        <v>7.5</v>
      </c>
      <c r="P160" s="14">
        <v>2.34</v>
      </c>
      <c r="Q160" s="14">
        <v>5.7</v>
      </c>
      <c r="R160" s="14">
        <v>6.4</v>
      </c>
      <c r="S160" s="14">
        <v>3</v>
      </c>
      <c r="T160" s="14">
        <v>14.1</v>
      </c>
      <c r="U160" s="14">
        <v>13.700000000000001</v>
      </c>
      <c r="V160" s="16">
        <v>6.9428743753231101</v>
      </c>
      <c r="W160" s="16">
        <v>11.54415704579638</v>
      </c>
      <c r="X160" s="16">
        <v>5.7399999999999993</v>
      </c>
      <c r="Y160" s="16">
        <v>312.0107901096344</v>
      </c>
      <c r="Z160" s="16">
        <v>2406.8296575546265</v>
      </c>
      <c r="AA160" s="16">
        <v>475.33910036087036</v>
      </c>
      <c r="AB160" s="16">
        <v>12.687753438949585</v>
      </c>
      <c r="AC160" s="16">
        <f t="shared" si="84"/>
        <v>16.799549963590881</v>
      </c>
      <c r="AD160" s="16">
        <v>2.1602048873901367</v>
      </c>
      <c r="AE160" s="16">
        <v>2.82</v>
      </c>
      <c r="AF160" s="16">
        <v>0.79</v>
      </c>
      <c r="AG160" s="16">
        <v>1.8</v>
      </c>
      <c r="AH160" s="16">
        <v>4.8</v>
      </c>
      <c r="AI160" s="16">
        <v>3.1898546600341788</v>
      </c>
      <c r="AJ160" s="16">
        <v>3</v>
      </c>
      <c r="AK160" s="16">
        <v>0.9</v>
      </c>
      <c r="AL160" s="16">
        <v>5.5</v>
      </c>
      <c r="AM160" s="16">
        <v>4.0351248168945304</v>
      </c>
      <c r="AN160" s="16">
        <v>4.28</v>
      </c>
      <c r="AO160" s="16">
        <v>0.37240000000000001</v>
      </c>
      <c r="AP160" s="16">
        <v>55.1</v>
      </c>
      <c r="AQ160" s="18">
        <v>30.5</v>
      </c>
      <c r="AR160" s="18">
        <f t="shared" si="85"/>
        <v>24.6</v>
      </c>
      <c r="AS160" s="18">
        <f t="shared" si="86"/>
        <v>755.29585903083716</v>
      </c>
      <c r="AT160" s="18">
        <f t="shared" si="87"/>
        <v>847.99125991189442</v>
      </c>
      <c r="AU160" s="16">
        <v>0.2</v>
      </c>
      <c r="AV160" s="18">
        <v>205.4</v>
      </c>
      <c r="AW160" s="18">
        <v>34</v>
      </c>
      <c r="AX160" s="18">
        <v>105.8</v>
      </c>
      <c r="AY160" s="18">
        <v>30.5</v>
      </c>
      <c r="AZ160" s="16">
        <f t="shared" si="48"/>
        <v>87.864644107351225</v>
      </c>
      <c r="BA160" s="16">
        <f t="shared" si="49"/>
        <v>2697.72</v>
      </c>
      <c r="BB160" s="16">
        <f t="shared" si="50"/>
        <v>3028.8038181818179</v>
      </c>
      <c r="BC160" s="14">
        <v>3.3440000000000003</v>
      </c>
      <c r="BD160" s="14">
        <v>0.15</v>
      </c>
      <c r="BE160" s="18">
        <v>12.6</v>
      </c>
      <c r="BF160" s="18">
        <v>53.5</v>
      </c>
      <c r="BG160" s="14">
        <v>35</v>
      </c>
      <c r="BH160" s="14">
        <v>4.5</v>
      </c>
      <c r="BI160" s="18">
        <f t="shared" si="88"/>
        <v>14.722819047619049</v>
      </c>
      <c r="BJ160" s="18">
        <f t="shared" si="52"/>
        <v>14.876004448114511</v>
      </c>
      <c r="BK160" s="18">
        <f t="shared" si="53"/>
        <v>892.56026688687064</v>
      </c>
      <c r="BL160" s="18">
        <f t="shared" si="54"/>
        <v>1002.5074633988443</v>
      </c>
      <c r="BM160" s="14">
        <f t="shared" si="55"/>
        <v>1</v>
      </c>
      <c r="BN160" s="14">
        <v>1.96</v>
      </c>
      <c r="BO160" s="14">
        <v>0.20799999999999999</v>
      </c>
      <c r="BP160" s="14">
        <v>1.93</v>
      </c>
      <c r="BQ160" s="14">
        <v>0.16600000000000001</v>
      </c>
      <c r="BR160" s="16">
        <f t="shared" si="89"/>
        <v>14.803798837004408</v>
      </c>
      <c r="BS160" s="16">
        <f t="shared" si="91"/>
        <v>1.5710153867841412</v>
      </c>
      <c r="BT160" s="16">
        <f t="shared" si="92"/>
        <v>14.577210079295156</v>
      </c>
      <c r="BU160" s="16">
        <f t="shared" si="93"/>
        <v>1.2537911259911898</v>
      </c>
      <c r="BV160" s="16">
        <f t="shared" si="90"/>
        <v>16.62062869427313</v>
      </c>
      <c r="BW160" s="16">
        <f t="shared" si="94"/>
        <v>1.7638218206167402</v>
      </c>
      <c r="BX160" s="16">
        <f t="shared" si="95"/>
        <v>16.366231316299562</v>
      </c>
      <c r="BY160" s="16">
        <f t="shared" si="96"/>
        <v>1.4076654914537448</v>
      </c>
      <c r="BZ160" s="16">
        <v>2.66</v>
      </c>
      <c r="CA160" s="16">
        <v>0.20499999999999999</v>
      </c>
      <c r="CB160" s="16">
        <v>1.55</v>
      </c>
      <c r="CC160" s="16">
        <v>0.24199999999999999</v>
      </c>
      <c r="CD160" s="19">
        <v>0.86</v>
      </c>
      <c r="CE160" s="19">
        <v>0.23200000000000001</v>
      </c>
      <c r="CF160" s="19">
        <v>1.01</v>
      </c>
      <c r="CG160" s="19">
        <v>9.9000000000000005E-2</v>
      </c>
      <c r="CH160" s="16">
        <f t="shared" si="64"/>
        <v>23.200391999999997</v>
      </c>
      <c r="CI160" s="16">
        <f t="shared" si="65"/>
        <v>6.2587104</v>
      </c>
      <c r="CJ160" s="16">
        <f t="shared" si="66"/>
        <v>27.246971999999996</v>
      </c>
      <c r="CK160" s="16">
        <f t="shared" si="67"/>
        <v>2.6707427999999998</v>
      </c>
      <c r="CL160" s="16">
        <f t="shared" si="68"/>
        <v>26.047712836363633</v>
      </c>
      <c r="CM160" s="16">
        <f t="shared" si="69"/>
        <v>7.0268248581818176</v>
      </c>
      <c r="CN160" s="16">
        <f t="shared" si="70"/>
        <v>30.590918563636361</v>
      </c>
      <c r="CO160" s="16">
        <f t="shared" si="71"/>
        <v>2.99851578</v>
      </c>
      <c r="CP160" s="19">
        <v>1.39</v>
      </c>
      <c r="CQ160" s="19">
        <v>0.39100000000000001</v>
      </c>
      <c r="CR160" s="19">
        <v>0.37</v>
      </c>
      <c r="CS160" s="19">
        <v>0.104</v>
      </c>
      <c r="CT160" s="16">
        <f t="shared" si="72"/>
        <v>12.406587709727502</v>
      </c>
      <c r="CU160" s="16">
        <f t="shared" si="73"/>
        <v>3.4899106435276646</v>
      </c>
      <c r="CV160" s="16">
        <f t="shared" si="74"/>
        <v>3.3024729874814214</v>
      </c>
      <c r="CW160" s="16">
        <f t="shared" si="75"/>
        <v>0.92826267756234537</v>
      </c>
      <c r="CX160" s="16">
        <f t="shared" si="76"/>
        <v>13.929214383194058</v>
      </c>
      <c r="CY160" s="16">
        <f t="shared" si="77"/>
        <v>3.9182178588696961</v>
      </c>
      <c r="CZ160" s="16">
        <f t="shared" si="78"/>
        <v>3.7077764904905046</v>
      </c>
      <c r="DA160" s="16">
        <f t="shared" si="79"/>
        <v>1.0421858243540878</v>
      </c>
      <c r="DB160" s="16"/>
      <c r="DC160" s="16"/>
      <c r="DD160" s="16"/>
      <c r="DE160" s="16"/>
      <c r="DF160" s="16"/>
      <c r="DG160" s="16"/>
      <c r="DH160" s="16"/>
      <c r="DI160" s="16"/>
    </row>
    <row r="161" spans="1:113" x14ac:dyDescent="0.25">
      <c r="A161" s="14">
        <v>2019</v>
      </c>
      <c r="B161" s="14">
        <v>8</v>
      </c>
      <c r="C161" s="14" t="s">
        <v>25</v>
      </c>
      <c r="D161" s="14" t="str">
        <f t="shared" si="80"/>
        <v>4</v>
      </c>
      <c r="E161" s="14">
        <v>410</v>
      </c>
      <c r="F161" s="14">
        <v>320</v>
      </c>
      <c r="G161" s="14">
        <v>5</v>
      </c>
      <c r="H161" s="14" t="s">
        <v>1</v>
      </c>
      <c r="I161" s="17">
        <v>100</v>
      </c>
      <c r="J161" s="17">
        <f t="shared" si="81"/>
        <v>112</v>
      </c>
      <c r="K161" s="17">
        <v>120</v>
      </c>
      <c r="L161" s="17">
        <f t="shared" si="82"/>
        <v>135</v>
      </c>
      <c r="M161" s="17">
        <v>0</v>
      </c>
      <c r="N161" s="17">
        <f t="shared" si="83"/>
        <v>0</v>
      </c>
      <c r="O161" s="17">
        <v>7.5</v>
      </c>
      <c r="P161" s="14">
        <v>2.34</v>
      </c>
      <c r="Q161" s="14">
        <v>5.7</v>
      </c>
      <c r="R161" s="14">
        <v>6.4</v>
      </c>
      <c r="S161" s="14">
        <v>3</v>
      </c>
      <c r="T161" s="14">
        <v>14.1</v>
      </c>
      <c r="U161" s="14">
        <v>13.700000000000001</v>
      </c>
      <c r="V161" s="16">
        <v>6.9428743753231101</v>
      </c>
      <c r="W161" s="16">
        <v>11.54415704579638</v>
      </c>
      <c r="X161" s="16">
        <v>5.7399999999999993</v>
      </c>
      <c r="Y161" s="16">
        <v>312.0107901096344</v>
      </c>
      <c r="Z161" s="16">
        <v>2406.8296575546265</v>
      </c>
      <c r="AA161" s="16">
        <v>475.33910036087036</v>
      </c>
      <c r="AB161" s="16">
        <v>12.687753438949585</v>
      </c>
      <c r="AC161" s="16">
        <f t="shared" si="84"/>
        <v>16.799549963590881</v>
      </c>
      <c r="AD161" s="16">
        <v>2.1602048873901367</v>
      </c>
      <c r="AE161" s="16">
        <v>2.82</v>
      </c>
      <c r="AF161" s="16">
        <v>0.79</v>
      </c>
      <c r="AG161" s="16">
        <v>1.8</v>
      </c>
      <c r="AH161" s="16">
        <v>4.8</v>
      </c>
      <c r="AI161" s="16">
        <v>3.1898546600341788</v>
      </c>
      <c r="AJ161" s="16">
        <v>3</v>
      </c>
      <c r="AK161" s="16">
        <v>0.9</v>
      </c>
      <c r="AL161" s="16">
        <v>5.5</v>
      </c>
      <c r="AM161" s="16">
        <v>4.0351248168945304</v>
      </c>
      <c r="AN161" s="16">
        <v>4.28</v>
      </c>
      <c r="AO161" s="16">
        <v>0.46200000000000002</v>
      </c>
      <c r="AP161" s="16">
        <v>79.2</v>
      </c>
      <c r="AQ161" s="18">
        <v>30.5</v>
      </c>
      <c r="AR161" s="18">
        <f t="shared" si="85"/>
        <v>48.7</v>
      </c>
      <c r="AS161" s="18">
        <f t="shared" si="86"/>
        <v>1495.2401762114539</v>
      </c>
      <c r="AT161" s="18">
        <f t="shared" si="87"/>
        <v>1678.7469251101325</v>
      </c>
      <c r="AU161" s="16">
        <v>0.34</v>
      </c>
      <c r="AV161" s="18">
        <v>341</v>
      </c>
      <c r="AW161" s="18">
        <v>34</v>
      </c>
      <c r="AX161" s="18">
        <v>167.3</v>
      </c>
      <c r="AY161" s="18">
        <v>30.5</v>
      </c>
      <c r="AZ161" s="16">
        <f t="shared" si="48"/>
        <v>151.50488599348535</v>
      </c>
      <c r="BA161" s="16">
        <f t="shared" si="49"/>
        <v>4651.67</v>
      </c>
      <c r="BB161" s="16">
        <f t="shared" si="50"/>
        <v>5222.5567727272728</v>
      </c>
      <c r="BC161" s="14">
        <v>4.5320000000000009</v>
      </c>
      <c r="BD161" s="14">
        <v>0.15</v>
      </c>
      <c r="BE161" s="18">
        <v>12.7</v>
      </c>
      <c r="BF161" s="18">
        <v>53.5</v>
      </c>
      <c r="BG161" s="14">
        <v>35</v>
      </c>
      <c r="BH161" s="14">
        <v>4.5</v>
      </c>
      <c r="BI161" s="18">
        <f t="shared" si="88"/>
        <v>20.198933333333336</v>
      </c>
      <c r="BJ161" s="18">
        <f t="shared" si="52"/>
        <v>20.385744277456649</v>
      </c>
      <c r="BK161" s="18">
        <f t="shared" si="53"/>
        <v>1223.144656647399</v>
      </c>
      <c r="BL161" s="18">
        <f t="shared" si="54"/>
        <v>1373.8138393526012</v>
      </c>
      <c r="BM161" s="14">
        <f t="shared" si="55"/>
        <v>1.37</v>
      </c>
      <c r="BN161" s="14">
        <v>2.1</v>
      </c>
      <c r="BO161" s="14">
        <v>0.183</v>
      </c>
      <c r="BP161" s="14">
        <v>2.09</v>
      </c>
      <c r="BQ161" s="14">
        <v>0.183</v>
      </c>
      <c r="BR161" s="16">
        <f t="shared" si="89"/>
        <v>31.400043700440534</v>
      </c>
      <c r="BS161" s="16">
        <f t="shared" si="91"/>
        <v>2.7362895224669606</v>
      </c>
      <c r="BT161" s="16">
        <f t="shared" si="92"/>
        <v>31.250519682819384</v>
      </c>
      <c r="BU161" s="16">
        <f t="shared" si="93"/>
        <v>2.7362895224669606</v>
      </c>
      <c r="BV161" s="16">
        <f t="shared" si="90"/>
        <v>35.253685427312782</v>
      </c>
      <c r="BW161" s="16">
        <f t="shared" si="94"/>
        <v>3.0721068729515424</v>
      </c>
      <c r="BX161" s="16">
        <f t="shared" si="95"/>
        <v>35.085810734801761</v>
      </c>
      <c r="BY161" s="16">
        <f t="shared" si="96"/>
        <v>3.0721068729515424</v>
      </c>
      <c r="BZ161" s="16">
        <v>3.25</v>
      </c>
      <c r="CA161" s="16">
        <v>0.21199999999999999</v>
      </c>
      <c r="CB161" s="16">
        <v>1.58</v>
      </c>
      <c r="CC161" s="16">
        <v>0.27300000000000002</v>
      </c>
      <c r="CD161" s="19">
        <v>0.81</v>
      </c>
      <c r="CE161" s="19">
        <v>0.19700000000000001</v>
      </c>
      <c r="CF161" s="19">
        <v>1.05</v>
      </c>
      <c r="CG161" s="19">
        <v>0.09</v>
      </c>
      <c r="CH161" s="16">
        <f t="shared" si="64"/>
        <v>37.67852700000001</v>
      </c>
      <c r="CI161" s="16">
        <f t="shared" si="65"/>
        <v>9.1637898999999994</v>
      </c>
      <c r="CJ161" s="16">
        <f t="shared" si="66"/>
        <v>48.842535000000005</v>
      </c>
      <c r="CK161" s="16">
        <f t="shared" si="67"/>
        <v>4.1865030000000001</v>
      </c>
      <c r="CL161" s="16">
        <f t="shared" si="68"/>
        <v>42.302709859090925</v>
      </c>
      <c r="CM161" s="16">
        <f t="shared" si="69"/>
        <v>10.288436842272725</v>
      </c>
      <c r="CN161" s="16">
        <f t="shared" si="70"/>
        <v>54.836846113636369</v>
      </c>
      <c r="CO161" s="16">
        <f t="shared" si="71"/>
        <v>4.7003010954545452</v>
      </c>
      <c r="CP161" s="19">
        <v>1.44</v>
      </c>
      <c r="CQ161" s="19">
        <v>0.35299999999999998</v>
      </c>
      <c r="CR161" s="19">
        <v>0.35</v>
      </c>
      <c r="CS161" s="19">
        <v>0.105</v>
      </c>
      <c r="CT161" s="16">
        <f t="shared" si="72"/>
        <v>17.613283055722544</v>
      </c>
      <c r="CU161" s="16">
        <f t="shared" si="73"/>
        <v>4.3177006379653182</v>
      </c>
      <c r="CV161" s="16">
        <f t="shared" si="74"/>
        <v>4.2810062982658961</v>
      </c>
      <c r="CW161" s="16">
        <f t="shared" si="75"/>
        <v>1.2843018894797689</v>
      </c>
      <c r="CX161" s="16">
        <f t="shared" si="76"/>
        <v>19.774913248924857</v>
      </c>
      <c r="CY161" s="16">
        <f t="shared" si="77"/>
        <v>4.8476002617156073</v>
      </c>
      <c r="CZ161" s="16">
        <f t="shared" si="78"/>
        <v>4.8064025257803467</v>
      </c>
      <c r="DA161" s="16">
        <f t="shared" si="79"/>
        <v>1.441920757734104</v>
      </c>
      <c r="DB161" s="16"/>
      <c r="DC161" s="16"/>
      <c r="DD161" s="16"/>
      <c r="DE161" s="16"/>
      <c r="DF161" s="16"/>
      <c r="DG161" s="16"/>
      <c r="DH161" s="16"/>
      <c r="DI161" s="16"/>
    </row>
    <row r="162" spans="1:113" x14ac:dyDescent="0.25">
      <c r="A162" s="14">
        <v>2019</v>
      </c>
      <c r="B162" s="14">
        <v>9</v>
      </c>
      <c r="C162" s="14" t="s">
        <v>26</v>
      </c>
      <c r="D162" s="14" t="str">
        <f t="shared" si="80"/>
        <v>1</v>
      </c>
      <c r="E162" s="14">
        <v>102</v>
      </c>
      <c r="F162" s="14">
        <v>322</v>
      </c>
      <c r="G162" s="14">
        <v>4</v>
      </c>
      <c r="H162" s="14" t="s">
        <v>1</v>
      </c>
      <c r="I162" s="17">
        <v>100</v>
      </c>
      <c r="J162" s="17">
        <f t="shared" si="81"/>
        <v>112</v>
      </c>
      <c r="K162" s="17">
        <v>80</v>
      </c>
      <c r="L162" s="17">
        <f t="shared" si="82"/>
        <v>90</v>
      </c>
      <c r="M162" s="17">
        <v>0</v>
      </c>
      <c r="N162" s="17">
        <f t="shared" si="83"/>
        <v>0</v>
      </c>
      <c r="O162" s="17">
        <v>7.5</v>
      </c>
      <c r="P162" s="14">
        <v>8.59</v>
      </c>
      <c r="Q162" s="14">
        <v>7.7</v>
      </c>
      <c r="S162" s="14">
        <v>2.1</v>
      </c>
      <c r="T162" s="14">
        <v>29.2</v>
      </c>
      <c r="U162" s="14">
        <v>25.4</v>
      </c>
      <c r="V162" s="16">
        <v>9.6329771957033721</v>
      </c>
      <c r="W162" s="16">
        <v>11.916370001555935</v>
      </c>
      <c r="X162" s="16">
        <v>7.21</v>
      </c>
      <c r="Y162" s="16">
        <v>214.8655378818512</v>
      </c>
      <c r="Z162" s="16">
        <v>4071.2580633163452</v>
      </c>
      <c r="AA162" s="16">
        <v>49.77705717086792</v>
      </c>
      <c r="AB162" s="16">
        <v>5.7977676391601563</v>
      </c>
      <c r="AC162" s="16">
        <f t="shared" si="84"/>
        <v>21.340713945186714</v>
      </c>
      <c r="AD162" s="16">
        <v>2.1822633743286133</v>
      </c>
      <c r="AE162" s="16">
        <v>5.47</v>
      </c>
      <c r="AF162" s="16">
        <v>0.65</v>
      </c>
      <c r="AG162" s="16">
        <v>5.2</v>
      </c>
      <c r="AH162" s="16">
        <v>6.5</v>
      </c>
      <c r="AI162" s="16">
        <v>2.5457201385498038</v>
      </c>
      <c r="AJ162" s="16">
        <v>5.04</v>
      </c>
      <c r="AK162" s="16">
        <v>13.2</v>
      </c>
      <c r="AL162" s="16">
        <v>4.3</v>
      </c>
      <c r="AM162" s="16">
        <v>3.4115610504150382</v>
      </c>
      <c r="AN162" s="16">
        <v>4.0199999999999996</v>
      </c>
      <c r="AO162" s="16">
        <v>0.57420000000000004</v>
      </c>
      <c r="AP162" s="16">
        <v>110.1</v>
      </c>
      <c r="AQ162" s="18">
        <v>30.5</v>
      </c>
      <c r="AR162" s="18">
        <f t="shared" si="85"/>
        <v>79.599999999999994</v>
      </c>
      <c r="AS162" s="18">
        <f t="shared" si="86"/>
        <v>2443.9654625550661</v>
      </c>
      <c r="AT162" s="18">
        <f t="shared" si="87"/>
        <v>2743.9066784140969</v>
      </c>
      <c r="AU162" s="16">
        <v>0.62</v>
      </c>
      <c r="AV162" s="18">
        <v>455.6</v>
      </c>
      <c r="AW162" s="18">
        <v>34</v>
      </c>
      <c r="AX162" s="18">
        <v>228.5</v>
      </c>
      <c r="AY162" s="18">
        <v>30.5</v>
      </c>
      <c r="AZ162" s="16">
        <f t="shared" si="48"/>
        <v>291.17647058823525</v>
      </c>
      <c r="BA162" s="16">
        <f t="shared" si="49"/>
        <v>8940.02</v>
      </c>
      <c r="BB162" s="16">
        <f t="shared" si="50"/>
        <v>10037.204272727273</v>
      </c>
      <c r="BC162" s="14">
        <v>2.552</v>
      </c>
      <c r="BD162" s="14">
        <v>0.15</v>
      </c>
      <c r="BE162" s="18">
        <v>13</v>
      </c>
      <c r="BF162" s="18">
        <v>50.9</v>
      </c>
      <c r="BG162" s="14">
        <v>35</v>
      </c>
      <c r="BH162" s="14">
        <v>4.5</v>
      </c>
      <c r="BI162" s="18">
        <f t="shared" si="88"/>
        <v>11.07207619047619</v>
      </c>
      <c r="BJ162" s="18">
        <f t="shared" si="52"/>
        <v>11.136076630883567</v>
      </c>
      <c r="BK162" s="18">
        <f t="shared" si="53"/>
        <v>668.16459785301402</v>
      </c>
      <c r="BL162" s="18">
        <f t="shared" si="54"/>
        <v>750.47032786127158</v>
      </c>
      <c r="BM162" s="14">
        <f t="shared" si="55"/>
        <v>0.75</v>
      </c>
      <c r="BN162" s="14">
        <v>2.4300000000000002</v>
      </c>
      <c r="BO162" s="14">
        <v>0.20799999999999999</v>
      </c>
      <c r="BP162" s="14">
        <v>1.88</v>
      </c>
      <c r="BQ162" s="14">
        <v>0.17299999999999999</v>
      </c>
      <c r="BR162" s="16">
        <f t="shared" si="89"/>
        <v>59.38836074008811</v>
      </c>
      <c r="BS162" s="16">
        <f t="shared" si="91"/>
        <v>5.0834481621145367</v>
      </c>
      <c r="BT162" s="16">
        <f t="shared" si="92"/>
        <v>45.946550696035239</v>
      </c>
      <c r="BU162" s="16">
        <f t="shared" si="93"/>
        <v>4.2280602502202642</v>
      </c>
      <c r="BV162" s="16">
        <f t="shared" si="90"/>
        <v>66.676932285462556</v>
      </c>
      <c r="BW162" s="16">
        <f t="shared" si="94"/>
        <v>5.7073258911013207</v>
      </c>
      <c r="BX162" s="16">
        <f t="shared" si="95"/>
        <v>51.585445554185014</v>
      </c>
      <c r="BY162" s="16">
        <f t="shared" si="96"/>
        <v>4.7469585536563876</v>
      </c>
      <c r="BZ162" s="16">
        <v>2.75</v>
      </c>
      <c r="CA162" s="16">
        <v>0.26800000000000002</v>
      </c>
      <c r="CB162" s="16">
        <v>1.0900000000000001</v>
      </c>
      <c r="CC162" s="16">
        <v>0.27500000000000002</v>
      </c>
      <c r="CD162" s="19">
        <v>1.22</v>
      </c>
      <c r="CE162" s="19">
        <v>0.19500000000000001</v>
      </c>
      <c r="CF162" s="19">
        <v>1.1399999999999999</v>
      </c>
      <c r="CG162" s="19">
        <v>0.124</v>
      </c>
      <c r="CH162" s="16">
        <f t="shared" si="64"/>
        <v>109.06824399999999</v>
      </c>
      <c r="CI162" s="16">
        <f t="shared" si="65"/>
        <v>17.433039000000001</v>
      </c>
      <c r="CJ162" s="16">
        <f t="shared" si="66"/>
        <v>101.91622799999999</v>
      </c>
      <c r="CK162" s="16">
        <f t="shared" si="67"/>
        <v>11.0856248</v>
      </c>
      <c r="CL162" s="16">
        <f t="shared" si="68"/>
        <v>122.45389212727272</v>
      </c>
      <c r="CM162" s="16">
        <f t="shared" si="69"/>
        <v>19.572548331818183</v>
      </c>
      <c r="CN162" s="16">
        <f t="shared" si="70"/>
        <v>114.42412870909089</v>
      </c>
      <c r="CO162" s="16">
        <f t="shared" si="71"/>
        <v>12.446133298181817</v>
      </c>
      <c r="CP162" s="19">
        <v>1.85</v>
      </c>
      <c r="CQ162" s="19">
        <v>0.376</v>
      </c>
      <c r="CR162" s="19">
        <v>0.37</v>
      </c>
      <c r="CS162" s="19">
        <v>0.113</v>
      </c>
      <c r="CT162" s="16">
        <f t="shared" si="72"/>
        <v>12.361045060280761</v>
      </c>
      <c r="CU162" s="16">
        <f t="shared" si="73"/>
        <v>2.5122988879273325</v>
      </c>
      <c r="CV162" s="16">
        <f t="shared" si="74"/>
        <v>2.472209012056152</v>
      </c>
      <c r="CW162" s="16">
        <f t="shared" si="75"/>
        <v>0.75502599557390582</v>
      </c>
      <c r="CX162" s="16">
        <f t="shared" si="76"/>
        <v>13.878082408587943</v>
      </c>
      <c r="CY162" s="16">
        <f t="shared" si="77"/>
        <v>2.8206264787184141</v>
      </c>
      <c r="CZ162" s="16">
        <f t="shared" si="78"/>
        <v>2.7756164817175888</v>
      </c>
      <c r="DA162" s="16">
        <f t="shared" si="79"/>
        <v>0.84768827684888515</v>
      </c>
      <c r="DB162" s="16"/>
      <c r="DC162" s="16"/>
      <c r="DD162" s="16"/>
      <c r="DE162" s="16"/>
      <c r="DF162" s="16"/>
      <c r="DG162" s="16"/>
      <c r="DH162" s="16"/>
      <c r="DI162" s="16"/>
    </row>
    <row r="163" spans="1:113" x14ac:dyDescent="0.25">
      <c r="A163" s="14">
        <v>2019</v>
      </c>
      <c r="B163" s="14">
        <v>9</v>
      </c>
      <c r="C163" s="14" t="s">
        <v>26</v>
      </c>
      <c r="D163" s="14" t="str">
        <f t="shared" si="80"/>
        <v>1</v>
      </c>
      <c r="E163" s="14">
        <v>103</v>
      </c>
      <c r="F163" s="14">
        <v>323</v>
      </c>
      <c r="G163" s="14">
        <v>5</v>
      </c>
      <c r="H163" s="14" t="s">
        <v>1</v>
      </c>
      <c r="I163" s="17">
        <v>100</v>
      </c>
      <c r="J163" s="17">
        <f t="shared" si="81"/>
        <v>112</v>
      </c>
      <c r="K163" s="17">
        <v>120</v>
      </c>
      <c r="L163" s="17">
        <f t="shared" si="82"/>
        <v>135</v>
      </c>
      <c r="M163" s="17">
        <v>0</v>
      </c>
      <c r="N163" s="17">
        <f t="shared" si="83"/>
        <v>0</v>
      </c>
      <c r="O163" s="17">
        <v>7.5</v>
      </c>
      <c r="P163" s="14">
        <v>8.59</v>
      </c>
      <c r="Q163" s="14">
        <v>7.7</v>
      </c>
      <c r="S163" s="14">
        <v>2.1</v>
      </c>
      <c r="T163" s="14">
        <v>29.2</v>
      </c>
      <c r="U163" s="14">
        <v>25.4</v>
      </c>
      <c r="V163" s="16">
        <v>9.6329771957033721</v>
      </c>
      <c r="W163" s="16">
        <v>11.916370001555935</v>
      </c>
      <c r="X163" s="16">
        <v>7.21</v>
      </c>
      <c r="Y163" s="16">
        <v>214.8655378818512</v>
      </c>
      <c r="Z163" s="16">
        <v>4071.2580633163452</v>
      </c>
      <c r="AA163" s="16">
        <v>49.77705717086792</v>
      </c>
      <c r="AB163" s="16">
        <v>5.7977676391601563</v>
      </c>
      <c r="AC163" s="16">
        <f t="shared" si="84"/>
        <v>21.340713945186714</v>
      </c>
      <c r="AD163" s="16">
        <v>2.1822633743286133</v>
      </c>
      <c r="AE163" s="16">
        <v>5.47</v>
      </c>
      <c r="AF163" s="16">
        <v>0.65</v>
      </c>
      <c r="AG163" s="16">
        <v>5.2</v>
      </c>
      <c r="AH163" s="16">
        <v>6.5</v>
      </c>
      <c r="AI163" s="16">
        <v>2.5457201385498038</v>
      </c>
      <c r="AJ163" s="16">
        <v>5.04</v>
      </c>
      <c r="AK163" s="16">
        <v>13.2</v>
      </c>
      <c r="AL163" s="16">
        <v>4.3</v>
      </c>
      <c r="AM163" s="16">
        <v>3.4115610504150382</v>
      </c>
      <c r="AN163" s="16">
        <v>4.0199999999999996</v>
      </c>
      <c r="AO163" s="16">
        <v>0.63439999999999996</v>
      </c>
      <c r="AP163" s="16">
        <v>139.80000000000001</v>
      </c>
      <c r="AQ163" s="18">
        <v>30.5</v>
      </c>
      <c r="AR163" s="18">
        <f t="shared" si="85"/>
        <v>109.30000000000001</v>
      </c>
      <c r="AS163" s="18">
        <f t="shared" si="86"/>
        <v>3355.8470484581503</v>
      </c>
      <c r="AT163" s="18">
        <f t="shared" si="87"/>
        <v>3767.7010044052872</v>
      </c>
      <c r="AU163" s="16">
        <v>0.42</v>
      </c>
      <c r="AV163" s="18">
        <v>344</v>
      </c>
      <c r="AW163" s="18">
        <v>34</v>
      </c>
      <c r="AX163" s="18">
        <v>210.6</v>
      </c>
      <c r="AY163" s="18">
        <v>30.5</v>
      </c>
      <c r="AZ163" s="16">
        <f t="shared" si="48"/>
        <v>244.00645161290322</v>
      </c>
      <c r="BA163" s="16">
        <f t="shared" si="49"/>
        <v>7491.75</v>
      </c>
      <c r="BB163" s="16">
        <f t="shared" si="50"/>
        <v>8411.1920454545452</v>
      </c>
      <c r="BC163" s="14">
        <v>7.7880000000000011</v>
      </c>
      <c r="BD163" s="14">
        <v>0.15</v>
      </c>
      <c r="BE163" s="18">
        <v>13</v>
      </c>
      <c r="BF163" s="18">
        <v>58.7</v>
      </c>
      <c r="BG163" s="14">
        <v>35</v>
      </c>
      <c r="BH163" s="14">
        <v>4.5</v>
      </c>
      <c r="BI163" s="18">
        <f t="shared" si="88"/>
        <v>35.207542857142855</v>
      </c>
      <c r="BJ163" s="18">
        <f t="shared" si="52"/>
        <v>35.411054665565644</v>
      </c>
      <c r="BK163" s="18">
        <f t="shared" si="53"/>
        <v>2124.6632799339386</v>
      </c>
      <c r="BL163" s="18">
        <f t="shared" si="54"/>
        <v>2386.3831657803462</v>
      </c>
      <c r="BM163" s="14">
        <f t="shared" si="55"/>
        <v>2.39</v>
      </c>
      <c r="BN163" s="14">
        <v>1.6</v>
      </c>
      <c r="BO163" s="14">
        <v>0.14299999999999999</v>
      </c>
      <c r="BP163" s="14">
        <v>1.35</v>
      </c>
      <c r="BQ163" s="14">
        <v>0.14099999999999999</v>
      </c>
      <c r="BR163" s="16">
        <f t="shared" si="89"/>
        <v>53.693552775330403</v>
      </c>
      <c r="BS163" s="16">
        <f t="shared" si="91"/>
        <v>4.7988612792951546</v>
      </c>
      <c r="BT163" s="16">
        <f t="shared" si="92"/>
        <v>45.303935154185034</v>
      </c>
      <c r="BU163" s="16">
        <f t="shared" si="93"/>
        <v>4.7317443383259912</v>
      </c>
      <c r="BV163" s="16">
        <f t="shared" si="90"/>
        <v>60.283216070484592</v>
      </c>
      <c r="BW163" s="16">
        <f t="shared" si="94"/>
        <v>5.3878124362995594</v>
      </c>
      <c r="BX163" s="16">
        <f t="shared" si="95"/>
        <v>50.863963559471372</v>
      </c>
      <c r="BY163" s="16">
        <f t="shared" si="96"/>
        <v>5.3124584162114532</v>
      </c>
      <c r="BZ163" s="16">
        <v>2.7</v>
      </c>
      <c r="CA163" s="16">
        <v>0.25700000000000001</v>
      </c>
      <c r="CB163" s="16">
        <v>0.74</v>
      </c>
      <c r="CC163" s="16">
        <v>0.23200000000000001</v>
      </c>
      <c r="CD163" s="19">
        <v>0.63</v>
      </c>
      <c r="CE163" s="19">
        <v>0.107</v>
      </c>
      <c r="CF163" s="19">
        <v>1</v>
      </c>
      <c r="CG163" s="19">
        <v>7.8E-2</v>
      </c>
      <c r="CH163" s="16">
        <f t="shared" si="64"/>
        <v>47.198025000000001</v>
      </c>
      <c r="CI163" s="16">
        <f t="shared" si="65"/>
        <v>8.0161724999999997</v>
      </c>
      <c r="CJ163" s="16">
        <f t="shared" si="66"/>
        <v>74.917500000000004</v>
      </c>
      <c r="CK163" s="16">
        <f t="shared" si="67"/>
        <v>5.8435649999999999</v>
      </c>
      <c r="CL163" s="16">
        <f t="shared" si="68"/>
        <v>52.99050988636364</v>
      </c>
      <c r="CM163" s="16">
        <f t="shared" si="69"/>
        <v>8.9999754886363643</v>
      </c>
      <c r="CN163" s="16">
        <f t="shared" si="70"/>
        <v>84.111920454545469</v>
      </c>
      <c r="CO163" s="16">
        <f t="shared" si="71"/>
        <v>6.5607297954545452</v>
      </c>
      <c r="CP163" s="19">
        <v>1.72</v>
      </c>
      <c r="CQ163" s="19">
        <v>0.33</v>
      </c>
      <c r="CR163" s="19">
        <v>0.3</v>
      </c>
      <c r="CS163" s="19">
        <v>9.9000000000000005E-2</v>
      </c>
      <c r="CT163" s="16">
        <f t="shared" si="72"/>
        <v>36.544208414863746</v>
      </c>
      <c r="CU163" s="16">
        <f t="shared" si="73"/>
        <v>7.0113888237819975</v>
      </c>
      <c r="CV163" s="16">
        <f t="shared" si="74"/>
        <v>6.3739898398018155</v>
      </c>
      <c r="CW163" s="16">
        <f t="shared" si="75"/>
        <v>2.1034166471345994</v>
      </c>
      <c r="CX163" s="16">
        <f t="shared" si="76"/>
        <v>41.029179447597031</v>
      </c>
      <c r="CY163" s="16">
        <f t="shared" si="77"/>
        <v>7.8718774521552426</v>
      </c>
      <c r="CZ163" s="16">
        <f t="shared" si="78"/>
        <v>7.156252229232039</v>
      </c>
      <c r="DA163" s="16">
        <f t="shared" si="79"/>
        <v>2.3615632356465732</v>
      </c>
      <c r="DB163" s="16"/>
      <c r="DC163" s="16"/>
      <c r="DD163" s="16"/>
      <c r="DE163" s="16"/>
      <c r="DF163" s="16"/>
      <c r="DG163" s="16"/>
      <c r="DH163" s="16"/>
      <c r="DI163" s="16"/>
    </row>
    <row r="164" spans="1:113" x14ac:dyDescent="0.25">
      <c r="A164" s="14">
        <v>2019</v>
      </c>
      <c r="B164" s="14">
        <v>9</v>
      </c>
      <c r="C164" s="14" t="s">
        <v>26</v>
      </c>
      <c r="D164" s="14" t="str">
        <f t="shared" si="80"/>
        <v>1</v>
      </c>
      <c r="E164" s="14">
        <v>105</v>
      </c>
      <c r="F164" s="14">
        <v>325</v>
      </c>
      <c r="G164" s="14">
        <v>1</v>
      </c>
      <c r="H164" s="14" t="s">
        <v>2</v>
      </c>
      <c r="I164" s="17">
        <v>0</v>
      </c>
      <c r="J164" s="17">
        <f t="shared" si="81"/>
        <v>0</v>
      </c>
      <c r="K164" s="17">
        <v>0</v>
      </c>
      <c r="L164" s="17">
        <f t="shared" si="82"/>
        <v>0</v>
      </c>
      <c r="M164" s="17">
        <v>0</v>
      </c>
      <c r="N164" s="17">
        <f t="shared" si="83"/>
        <v>0</v>
      </c>
      <c r="O164" s="17">
        <v>7.5</v>
      </c>
      <c r="P164" s="14">
        <v>8.59</v>
      </c>
      <c r="Q164" s="14">
        <v>7.7</v>
      </c>
      <c r="S164" s="14">
        <v>2.1</v>
      </c>
      <c r="T164" s="14">
        <v>29.2</v>
      </c>
      <c r="U164" s="14">
        <v>25.4</v>
      </c>
      <c r="V164" s="16">
        <v>9.6329771957033721</v>
      </c>
      <c r="W164" s="16">
        <v>11.916370001555935</v>
      </c>
      <c r="X164" s="16">
        <v>7.21</v>
      </c>
      <c r="Y164" s="16">
        <v>214.8655378818512</v>
      </c>
      <c r="Z164" s="16">
        <v>4071.2580633163452</v>
      </c>
      <c r="AA164" s="16">
        <v>49.77705717086792</v>
      </c>
      <c r="AB164" s="16">
        <v>5.7977676391601563</v>
      </c>
      <c r="AC164" s="16">
        <f t="shared" si="84"/>
        <v>21.340713945186714</v>
      </c>
      <c r="AD164" s="16">
        <v>2.1822633743286133</v>
      </c>
      <c r="AE164" s="16">
        <v>5.47</v>
      </c>
      <c r="AF164" s="16">
        <v>0.65</v>
      </c>
      <c r="AG164" s="16">
        <v>5.2</v>
      </c>
      <c r="AH164" s="16">
        <v>6.5</v>
      </c>
      <c r="AI164" s="16">
        <v>2.5457201385498038</v>
      </c>
      <c r="AJ164" s="16">
        <v>5.04</v>
      </c>
      <c r="AK164" s="16">
        <v>13.2</v>
      </c>
      <c r="AL164" s="16">
        <v>4.3</v>
      </c>
      <c r="AM164" s="16">
        <v>3.4115610504150382</v>
      </c>
      <c r="AN164" s="16">
        <v>4.0199999999999996</v>
      </c>
      <c r="AO164" s="16">
        <v>0.45960000000000001</v>
      </c>
      <c r="AP164" s="16">
        <v>66.7</v>
      </c>
      <c r="AQ164" s="18">
        <v>30.5</v>
      </c>
      <c r="AR164" s="18">
        <f t="shared" si="85"/>
        <v>36.200000000000003</v>
      </c>
      <c r="AS164" s="18">
        <f t="shared" si="86"/>
        <v>1111.4516299559473</v>
      </c>
      <c r="AT164" s="18">
        <f t="shared" si="87"/>
        <v>1247.8570572687227</v>
      </c>
      <c r="AU164" s="16">
        <v>0.2</v>
      </c>
      <c r="AV164" s="18">
        <v>169.7</v>
      </c>
      <c r="AW164" s="18">
        <v>34</v>
      </c>
      <c r="AX164" s="18">
        <v>120.3</v>
      </c>
      <c r="AY164" s="18">
        <v>30.5</v>
      </c>
      <c r="AZ164" s="16">
        <f t="shared" si="48"/>
        <v>132.35077376565957</v>
      </c>
      <c r="BA164" s="16">
        <f t="shared" si="49"/>
        <v>4063.58</v>
      </c>
      <c r="BB164" s="16">
        <f t="shared" si="50"/>
        <v>4562.2920909090908</v>
      </c>
      <c r="BC164" s="14">
        <v>5.1040000000000001</v>
      </c>
      <c r="BD164" s="14">
        <v>0.15</v>
      </c>
      <c r="BE164" s="18">
        <v>13.2</v>
      </c>
      <c r="BF164" s="18">
        <v>58</v>
      </c>
      <c r="BG164" s="14">
        <v>35</v>
      </c>
      <c r="BH164" s="14">
        <v>4.5</v>
      </c>
      <c r="BI164" s="18">
        <f t="shared" si="88"/>
        <v>22.835580952380951</v>
      </c>
      <c r="BJ164" s="18">
        <f t="shared" si="52"/>
        <v>22.914779499036609</v>
      </c>
      <c r="BK164" s="18">
        <f t="shared" si="53"/>
        <v>1374.8867699421965</v>
      </c>
      <c r="BL164" s="18">
        <f t="shared" si="54"/>
        <v>1544.2478220578032</v>
      </c>
      <c r="BM164" s="14">
        <f t="shared" si="55"/>
        <v>1.54</v>
      </c>
      <c r="BN164" s="14">
        <v>1.76</v>
      </c>
      <c r="BO164" s="14">
        <v>0.21099999999999999</v>
      </c>
      <c r="BP164" s="14">
        <v>1.67</v>
      </c>
      <c r="BQ164" s="14">
        <v>0.14799999999999999</v>
      </c>
      <c r="BR164" s="16">
        <f t="shared" si="89"/>
        <v>19.561548687224672</v>
      </c>
      <c r="BS164" s="16">
        <f t="shared" si="91"/>
        <v>2.3451629392070488</v>
      </c>
      <c r="BT164" s="16">
        <f t="shared" si="92"/>
        <v>18.561242220264319</v>
      </c>
      <c r="BU164" s="16">
        <f t="shared" si="93"/>
        <v>1.6449484123348019</v>
      </c>
      <c r="BV164" s="16">
        <f t="shared" si="90"/>
        <v>21.962284207929518</v>
      </c>
      <c r="BW164" s="16">
        <f t="shared" si="94"/>
        <v>2.6329783908370046</v>
      </c>
      <c r="BX164" s="16">
        <f t="shared" si="95"/>
        <v>20.839212856387668</v>
      </c>
      <c r="BY164" s="16">
        <f t="shared" si="96"/>
        <v>1.8468284447577095</v>
      </c>
      <c r="BZ164" s="16">
        <v>2.11</v>
      </c>
      <c r="CA164" s="16">
        <v>0.23400000000000001</v>
      </c>
      <c r="CB164" s="16">
        <v>0.88</v>
      </c>
      <c r="CC164" s="16">
        <v>0.20599999999999999</v>
      </c>
      <c r="CD164" s="19">
        <v>0.5</v>
      </c>
      <c r="CE164" s="19">
        <v>0.11700000000000001</v>
      </c>
      <c r="CF164" s="19">
        <v>0.79</v>
      </c>
      <c r="CG164" s="19">
        <v>6.8000000000000005E-2</v>
      </c>
      <c r="CH164" s="16">
        <f t="shared" si="64"/>
        <v>20.317900000000002</v>
      </c>
      <c r="CI164" s="16">
        <f t="shared" si="65"/>
        <v>4.7543886000000004</v>
      </c>
      <c r="CJ164" s="16">
        <f t="shared" si="66"/>
        <v>32.102282000000002</v>
      </c>
      <c r="CK164" s="16">
        <f t="shared" si="67"/>
        <v>2.7632344</v>
      </c>
      <c r="CL164" s="16">
        <f t="shared" si="68"/>
        <v>22.811460454545454</v>
      </c>
      <c r="CM164" s="16">
        <f t="shared" si="69"/>
        <v>5.337881746363637</v>
      </c>
      <c r="CN164" s="16">
        <f t="shared" si="70"/>
        <v>36.042107518181822</v>
      </c>
      <c r="CO164" s="16">
        <f t="shared" si="71"/>
        <v>3.102358621818182</v>
      </c>
      <c r="CP164" s="19">
        <v>1.48</v>
      </c>
      <c r="CQ164" s="19">
        <v>0.32800000000000001</v>
      </c>
      <c r="CR164" s="19">
        <v>0.28999999999999998</v>
      </c>
      <c r="CS164" s="19">
        <v>9.0999999999999998E-2</v>
      </c>
      <c r="CT164" s="16">
        <f t="shared" si="72"/>
        <v>20.348324195144507</v>
      </c>
      <c r="CU164" s="16">
        <f t="shared" si="73"/>
        <v>4.5096286054104047</v>
      </c>
      <c r="CV164" s="16">
        <f t="shared" si="74"/>
        <v>3.9871716328323696</v>
      </c>
      <c r="CW164" s="16">
        <f t="shared" si="75"/>
        <v>1.2511469606473988</v>
      </c>
      <c r="CX164" s="16">
        <f t="shared" si="76"/>
        <v>22.845618528184971</v>
      </c>
      <c r="CY164" s="16">
        <f t="shared" si="77"/>
        <v>5.0630830251653185</v>
      </c>
      <c r="CZ164" s="16">
        <f t="shared" si="78"/>
        <v>4.4765063332254327</v>
      </c>
      <c r="DA164" s="16">
        <f t="shared" si="79"/>
        <v>1.4046968149086705</v>
      </c>
      <c r="DB164" s="16"/>
      <c r="DC164" s="16"/>
      <c r="DD164" s="16"/>
      <c r="DE164" s="16"/>
      <c r="DF164" s="16"/>
      <c r="DG164" s="16"/>
      <c r="DH164" s="16"/>
      <c r="DI164" s="16"/>
    </row>
    <row r="165" spans="1:113" x14ac:dyDescent="0.25">
      <c r="A165" s="14">
        <v>2019</v>
      </c>
      <c r="B165" s="14">
        <v>9</v>
      </c>
      <c r="C165" s="14" t="s">
        <v>26</v>
      </c>
      <c r="D165" s="14" t="str">
        <f t="shared" si="80"/>
        <v>1</v>
      </c>
      <c r="E165" s="14">
        <v>107</v>
      </c>
      <c r="F165" s="14">
        <v>327</v>
      </c>
      <c r="G165" s="14">
        <v>3</v>
      </c>
      <c r="H165" s="14" t="s">
        <v>1</v>
      </c>
      <c r="I165" s="17">
        <v>100</v>
      </c>
      <c r="J165" s="17">
        <f t="shared" si="81"/>
        <v>112</v>
      </c>
      <c r="K165" s="17">
        <v>40</v>
      </c>
      <c r="L165" s="17">
        <f>ROUND(K165/2.2*2.471,0)</f>
        <v>45</v>
      </c>
      <c r="M165" s="17">
        <v>0</v>
      </c>
      <c r="N165" s="17">
        <f t="shared" si="83"/>
        <v>0</v>
      </c>
      <c r="O165" s="17">
        <v>7.5</v>
      </c>
      <c r="P165" s="14">
        <v>8.59</v>
      </c>
      <c r="Q165" s="14">
        <v>7.7</v>
      </c>
      <c r="S165" s="14">
        <v>2.1</v>
      </c>
      <c r="T165" s="14">
        <v>29.2</v>
      </c>
      <c r="U165" s="14">
        <v>25.4</v>
      </c>
      <c r="V165" s="16">
        <v>9.6329771957033721</v>
      </c>
      <c r="W165" s="16">
        <v>11.916370001555935</v>
      </c>
      <c r="X165" s="16">
        <v>7.21</v>
      </c>
      <c r="Y165" s="16">
        <v>214.8655378818512</v>
      </c>
      <c r="Z165" s="16">
        <v>4071.2580633163452</v>
      </c>
      <c r="AA165" s="16">
        <v>49.77705717086792</v>
      </c>
      <c r="AB165" s="16">
        <v>5.7977676391601563</v>
      </c>
      <c r="AC165" s="16">
        <f t="shared" si="84"/>
        <v>21.340713945186714</v>
      </c>
      <c r="AD165" s="16">
        <v>2.1822633743286133</v>
      </c>
      <c r="AE165" s="16">
        <v>5.47</v>
      </c>
      <c r="AF165" s="16">
        <v>0.65</v>
      </c>
      <c r="AG165" s="16">
        <v>5.2</v>
      </c>
      <c r="AH165" s="16">
        <v>6.5</v>
      </c>
      <c r="AI165" s="16">
        <v>2.5457201385498038</v>
      </c>
      <c r="AJ165" s="16">
        <v>5.04</v>
      </c>
      <c r="AK165" s="16">
        <v>13.2</v>
      </c>
      <c r="AL165" s="16">
        <v>4.3</v>
      </c>
      <c r="AM165" s="16">
        <v>3.4115610504150382</v>
      </c>
      <c r="AN165" s="16">
        <v>4.0199999999999996</v>
      </c>
      <c r="AO165" s="16">
        <v>0.56499999999999995</v>
      </c>
      <c r="AP165" s="16">
        <v>99.7</v>
      </c>
      <c r="AQ165" s="18">
        <v>30.5</v>
      </c>
      <c r="AR165" s="18">
        <f t="shared" si="85"/>
        <v>69.2</v>
      </c>
      <c r="AS165" s="18">
        <f t="shared" si="86"/>
        <v>2124.6533920704846</v>
      </c>
      <c r="AT165" s="18">
        <f t="shared" si="87"/>
        <v>2385.4063083700439</v>
      </c>
      <c r="AU165" s="16">
        <v>0.64</v>
      </c>
      <c r="AV165" s="18">
        <v>540.1</v>
      </c>
      <c r="AW165" s="18">
        <v>34</v>
      </c>
      <c r="AX165" s="18">
        <v>298.2</v>
      </c>
      <c r="AY165" s="18">
        <v>30.5</v>
      </c>
      <c r="AZ165" s="16">
        <f t="shared" si="48"/>
        <v>338.5259830073108</v>
      </c>
      <c r="BA165" s="16">
        <f t="shared" si="49"/>
        <v>10393.790000000001</v>
      </c>
      <c r="BB165" s="16">
        <f t="shared" si="50"/>
        <v>11669.3915</v>
      </c>
      <c r="BC165" s="14">
        <v>4.4880000000000004</v>
      </c>
      <c r="BD165" s="14">
        <v>0.15</v>
      </c>
      <c r="BE165" s="18">
        <v>12.9</v>
      </c>
      <c r="BF165" s="18">
        <v>55.6</v>
      </c>
      <c r="BG165" s="14">
        <v>35</v>
      </c>
      <c r="BH165" s="14">
        <v>4.5</v>
      </c>
      <c r="BI165" s="18">
        <f t="shared" si="88"/>
        <v>19.996114285714285</v>
      </c>
      <c r="BJ165" s="18">
        <f t="shared" si="52"/>
        <v>20.134815656482242</v>
      </c>
      <c r="BK165" s="18">
        <f t="shared" si="53"/>
        <v>1208.0889393889345</v>
      </c>
      <c r="BL165" s="18">
        <f t="shared" si="54"/>
        <v>1356.9035314682078</v>
      </c>
      <c r="BM165" s="14">
        <f t="shared" si="55"/>
        <v>1.36</v>
      </c>
      <c r="BN165" s="14">
        <v>2.67</v>
      </c>
      <c r="BO165" s="14">
        <v>0.23699999999999999</v>
      </c>
      <c r="BP165" s="14">
        <v>2.1</v>
      </c>
      <c r="BQ165" s="14">
        <v>0.221</v>
      </c>
      <c r="BR165" s="16">
        <f t="shared" si="89"/>
        <v>56.728245568281935</v>
      </c>
      <c r="BS165" s="16">
        <f t="shared" si="91"/>
        <v>5.0354285392070484</v>
      </c>
      <c r="BT165" s="16">
        <f t="shared" si="92"/>
        <v>44.617721233480182</v>
      </c>
      <c r="BU165" s="16">
        <f t="shared" si="93"/>
        <v>4.6954839964757715</v>
      </c>
      <c r="BV165" s="16">
        <f t="shared" si="90"/>
        <v>63.690348433480168</v>
      </c>
      <c r="BW165" s="16">
        <f t="shared" si="94"/>
        <v>5.6534129508370041</v>
      </c>
      <c r="BX165" s="16">
        <f t="shared" si="95"/>
        <v>50.093532475770935</v>
      </c>
      <c r="BY165" s="16">
        <f t="shared" si="96"/>
        <v>5.2717479414977975</v>
      </c>
      <c r="BZ165" s="16">
        <v>2.67</v>
      </c>
      <c r="CA165" s="16">
        <v>0.25900000000000001</v>
      </c>
      <c r="CB165" s="16">
        <v>0.89</v>
      </c>
      <c r="CC165" s="16">
        <v>0.25600000000000001</v>
      </c>
      <c r="CD165" s="19">
        <v>0.96</v>
      </c>
      <c r="CE165" s="19">
        <v>0.16400000000000001</v>
      </c>
      <c r="CF165" s="19">
        <v>0.86</v>
      </c>
      <c r="CG165" s="19">
        <v>0.105</v>
      </c>
      <c r="CH165" s="16">
        <f t="shared" si="64"/>
        <v>99.780383999999998</v>
      </c>
      <c r="CI165" s="16">
        <f t="shared" si="65"/>
        <v>17.045815600000001</v>
      </c>
      <c r="CJ165" s="16">
        <f t="shared" si="66"/>
        <v>89.386594000000002</v>
      </c>
      <c r="CK165" s="16">
        <f t="shared" si="67"/>
        <v>10.913479500000001</v>
      </c>
      <c r="CL165" s="16">
        <f t="shared" si="68"/>
        <v>112.02615839999999</v>
      </c>
      <c r="CM165" s="16">
        <f t="shared" si="69"/>
        <v>19.137802060000002</v>
      </c>
      <c r="CN165" s="16">
        <f t="shared" si="70"/>
        <v>100.3567669</v>
      </c>
      <c r="CO165" s="16">
        <f t="shared" si="71"/>
        <v>12.252861075000002</v>
      </c>
      <c r="CP165" s="19">
        <v>1.74</v>
      </c>
      <c r="CQ165" s="19">
        <v>0.30599999999999999</v>
      </c>
      <c r="CR165" s="19">
        <v>0.28999999999999998</v>
      </c>
      <c r="CS165" s="19">
        <v>0.106</v>
      </c>
      <c r="CT165" s="16">
        <f t="shared" si="72"/>
        <v>21.02074754536746</v>
      </c>
      <c r="CU165" s="16">
        <f t="shared" si="73"/>
        <v>3.6967521545301394</v>
      </c>
      <c r="CV165" s="16">
        <f t="shared" si="74"/>
        <v>3.5034579242279098</v>
      </c>
      <c r="CW165" s="16">
        <f t="shared" si="75"/>
        <v>1.2805742757522705</v>
      </c>
      <c r="CX165" s="16">
        <f t="shared" si="76"/>
        <v>23.600566562298923</v>
      </c>
      <c r="CY165" s="16">
        <f t="shared" si="77"/>
        <v>4.150444464404293</v>
      </c>
      <c r="CZ165" s="16">
        <f t="shared" si="78"/>
        <v>3.9334277603831533</v>
      </c>
      <c r="DA165" s="16">
        <f t="shared" si="79"/>
        <v>1.4377356641400492</v>
      </c>
      <c r="DB165" s="16"/>
      <c r="DC165" s="16"/>
      <c r="DD165" s="16"/>
      <c r="DE165" s="16"/>
      <c r="DF165" s="16"/>
      <c r="DG165" s="16"/>
      <c r="DH165" s="16"/>
      <c r="DI165" s="16"/>
    </row>
    <row r="166" spans="1:113" x14ac:dyDescent="0.25">
      <c r="A166" s="14">
        <v>2019</v>
      </c>
      <c r="B166" s="14">
        <v>9</v>
      </c>
      <c r="C166" s="14" t="s">
        <v>26</v>
      </c>
      <c r="D166" s="14" t="str">
        <f t="shared" si="80"/>
        <v>1</v>
      </c>
      <c r="E166" s="14">
        <v>108</v>
      </c>
      <c r="F166" s="14">
        <v>328</v>
      </c>
      <c r="G166" s="14">
        <v>2</v>
      </c>
      <c r="H166" s="14" t="s">
        <v>3</v>
      </c>
      <c r="I166" s="17">
        <v>100</v>
      </c>
      <c r="J166" s="17">
        <f t="shared" si="81"/>
        <v>112</v>
      </c>
      <c r="K166" s="17">
        <v>0</v>
      </c>
      <c r="L166" s="17">
        <f t="shared" si="82"/>
        <v>0</v>
      </c>
      <c r="M166" s="17">
        <v>0</v>
      </c>
      <c r="N166" s="17">
        <f t="shared" si="83"/>
        <v>0</v>
      </c>
      <c r="O166" s="17">
        <v>7.5</v>
      </c>
      <c r="P166" s="14">
        <v>8.59</v>
      </c>
      <c r="Q166" s="14">
        <v>7.7</v>
      </c>
      <c r="S166" s="14">
        <v>2.1</v>
      </c>
      <c r="T166" s="14">
        <v>29.2</v>
      </c>
      <c r="U166" s="14">
        <v>25.4</v>
      </c>
      <c r="V166" s="16">
        <v>9.6329771957033721</v>
      </c>
      <c r="W166" s="16">
        <v>11.916370001555935</v>
      </c>
      <c r="X166" s="16">
        <v>7.21</v>
      </c>
      <c r="Y166" s="16">
        <v>214.8655378818512</v>
      </c>
      <c r="Z166" s="16">
        <v>4071.2580633163452</v>
      </c>
      <c r="AA166" s="16">
        <v>49.77705717086792</v>
      </c>
      <c r="AB166" s="16">
        <v>5.7977676391601563</v>
      </c>
      <c r="AC166" s="16">
        <f t="shared" si="84"/>
        <v>21.340713945186714</v>
      </c>
      <c r="AD166" s="16">
        <v>2.1822633743286133</v>
      </c>
      <c r="AE166" s="16">
        <v>5.47</v>
      </c>
      <c r="AF166" s="16">
        <v>0.65</v>
      </c>
      <c r="AG166" s="16">
        <v>5.2</v>
      </c>
      <c r="AH166" s="16">
        <v>6.5</v>
      </c>
      <c r="AI166" s="16">
        <v>2.5457201385498038</v>
      </c>
      <c r="AJ166" s="16">
        <v>5.04</v>
      </c>
      <c r="AK166" s="16">
        <v>13.2</v>
      </c>
      <c r="AL166" s="16">
        <v>4.3</v>
      </c>
      <c r="AM166" s="16">
        <v>3.4115610504150382</v>
      </c>
      <c r="AN166" s="16">
        <v>4.0199999999999996</v>
      </c>
      <c r="AO166" s="16">
        <v>0.66059999999999997</v>
      </c>
      <c r="AP166" s="16">
        <v>108.2</v>
      </c>
      <c r="AQ166" s="18">
        <v>30.5</v>
      </c>
      <c r="AR166" s="18">
        <f t="shared" si="85"/>
        <v>77.7</v>
      </c>
      <c r="AS166" s="18">
        <f t="shared" si="86"/>
        <v>2385.6296035242294</v>
      </c>
      <c r="AT166" s="18">
        <f t="shared" si="87"/>
        <v>2678.4114185022027</v>
      </c>
      <c r="AU166" s="16">
        <v>0.42</v>
      </c>
      <c r="AV166" s="18">
        <v>385.4</v>
      </c>
      <c r="AW166" s="18">
        <v>34</v>
      </c>
      <c r="AX166" s="18">
        <v>238.4</v>
      </c>
      <c r="AY166" s="18">
        <v>30.5</v>
      </c>
      <c r="AZ166" s="16">
        <f t="shared" ref="AZ166:AZ229" si="97">((AX166-AY166)/(AV166-AW166))*AU166*1000</f>
        <v>248.48605577689241</v>
      </c>
      <c r="BA166" s="16">
        <f t="shared" ref="BA166:BA229" si="98">ROUND(43560/((O166/12)*5)*AZ166/454,2)</f>
        <v>7629.29</v>
      </c>
      <c r="BB166" s="16">
        <f t="shared" ref="BB166:BB229" si="99">BA166/2.2*2.47</f>
        <v>8565.6119545454549</v>
      </c>
      <c r="BC166" s="14">
        <v>5.5440000000000005</v>
      </c>
      <c r="BD166" s="14">
        <v>0.15</v>
      </c>
      <c r="BE166" s="18">
        <v>12.7</v>
      </c>
      <c r="BF166" s="18">
        <v>54.4</v>
      </c>
      <c r="BG166" s="14">
        <v>35</v>
      </c>
      <c r="BH166" s="14">
        <v>4.5</v>
      </c>
      <c r="BI166" s="18">
        <f t="shared" ref="BI166:BI197" si="100">(43560/(BG166*BH166)*(BC166-BD166))/60</f>
        <v>24.863771428571429</v>
      </c>
      <c r="BJ166" s="18">
        <f t="shared" ref="BJ166:BJ229" si="101">(((100-BE166)/100)*BI166)/(86.5/100)</f>
        <v>25.093725383980182</v>
      </c>
      <c r="BK166" s="18">
        <f t="shared" ref="BK166:BK229" si="102">BJ166*60</f>
        <v>1505.6235230388108</v>
      </c>
      <c r="BL166" s="18">
        <f t="shared" ref="BL166:BL229" si="103">BK166/2.2*2.471</f>
        <v>1691.0889661040462</v>
      </c>
      <c r="BM166" s="14">
        <f t="shared" ref="BM166:BM229" si="104">ROUND(BK166/2.2/1000*2.47,2)</f>
        <v>1.69</v>
      </c>
      <c r="BN166" s="14">
        <v>2.11</v>
      </c>
      <c r="BO166" s="14">
        <v>0.17100000000000001</v>
      </c>
      <c r="BP166" s="14">
        <v>1.65</v>
      </c>
      <c r="BQ166" s="14">
        <v>0.16</v>
      </c>
      <c r="BR166" s="16">
        <f t="shared" ref="BR166:BR197" si="105">AS166*(BN166/100)</f>
        <v>50.336784634361237</v>
      </c>
      <c r="BS166" s="16">
        <f t="shared" si="91"/>
        <v>4.0794266220264328</v>
      </c>
      <c r="BT166" s="16">
        <f t="shared" si="92"/>
        <v>39.36288845814979</v>
      </c>
      <c r="BU166" s="16">
        <f t="shared" si="93"/>
        <v>3.8170073656387671</v>
      </c>
      <c r="BV166" s="16">
        <f t="shared" si="90"/>
        <v>56.514480930396481</v>
      </c>
      <c r="BW166" s="16">
        <f t="shared" si="94"/>
        <v>4.5800835256387673</v>
      </c>
      <c r="BX166" s="16">
        <f t="shared" si="95"/>
        <v>44.193788405286355</v>
      </c>
      <c r="BY166" s="16">
        <f t="shared" si="96"/>
        <v>4.2854582696035246</v>
      </c>
      <c r="BZ166" s="16">
        <v>2.63</v>
      </c>
      <c r="CA166" s="16">
        <v>0.26</v>
      </c>
      <c r="CB166" s="16">
        <v>0.82</v>
      </c>
      <c r="CC166" s="16">
        <v>0.249</v>
      </c>
      <c r="CD166" s="19">
        <v>0.67</v>
      </c>
      <c r="CE166" s="19">
        <v>8.1000000000000003E-2</v>
      </c>
      <c r="CF166" s="19">
        <v>1.04</v>
      </c>
      <c r="CG166" s="19">
        <v>8.5999999999999993E-2</v>
      </c>
      <c r="CH166" s="16">
        <f t="shared" ref="CH166:CH229" si="106">$BA166*(CD166/100)</f>
        <v>51.116243000000004</v>
      </c>
      <c r="CI166" s="16">
        <f t="shared" ref="CI166:CI229" si="107">$BA166*(CE166/100)</f>
        <v>6.1797249000000001</v>
      </c>
      <c r="CJ166" s="16">
        <f t="shared" ref="CJ166:CJ229" si="108">$BA166*(CF166/100)</f>
        <v>79.344616000000002</v>
      </c>
      <c r="CK166" s="16">
        <f t="shared" ref="CK166:CK229" si="109">$BA166*(CG166/100)</f>
        <v>6.5611893999999999</v>
      </c>
      <c r="CL166" s="16">
        <f t="shared" ref="CL166:CL229" si="110">CH166/2.2*2.47</f>
        <v>57.389600095454547</v>
      </c>
      <c r="CM166" s="16">
        <f t="shared" ref="CM166:CM229" si="111">CI166/2.2*2.47</f>
        <v>6.9381456831818182</v>
      </c>
      <c r="CN166" s="16">
        <f t="shared" ref="CN166:CN229" si="112">CJ166/2.2*2.47</f>
        <v>89.082364327272742</v>
      </c>
      <c r="CO166" s="16">
        <f t="shared" ref="CO166:CO229" si="113">CK166/2.2*2.47</f>
        <v>7.3664262809090912</v>
      </c>
      <c r="CP166" s="19">
        <v>1.74</v>
      </c>
      <c r="CQ166" s="19">
        <v>0.32300000000000001</v>
      </c>
      <c r="CR166" s="19">
        <v>0.28999999999999998</v>
      </c>
      <c r="CS166" s="19">
        <v>0.10199999999999999</v>
      </c>
      <c r="CT166" s="16">
        <f t="shared" ref="CT166:CT229" si="114">$BK166*(CP166/100)</f>
        <v>26.197849300875308</v>
      </c>
      <c r="CU166" s="16">
        <f t="shared" ref="CU166:CU229" si="115">$BK166*(CQ166/100)</f>
        <v>4.8631639794153596</v>
      </c>
      <c r="CV166" s="16">
        <f t="shared" ref="CV166:CV229" si="116">$BK166*(CR166/100)</f>
        <v>4.3663082168125511</v>
      </c>
      <c r="CW166" s="16">
        <f t="shared" ref="CW166:CW229" si="117">$BK166*(CS166/100)</f>
        <v>1.5357359934995869</v>
      </c>
      <c r="CX166" s="16">
        <f t="shared" ref="CX166:CX229" si="118">CT166/2.2*2.47</f>
        <v>29.413039896891824</v>
      </c>
      <c r="CY166" s="16">
        <f t="shared" ref="CY166:CY229" si="119">CU166/2.2*2.47</f>
        <v>5.4600068314345176</v>
      </c>
      <c r="CZ166" s="16">
        <f t="shared" ref="CZ166:CZ229" si="120">CV166/2.2*2.47</f>
        <v>4.9021733161486365</v>
      </c>
      <c r="DA166" s="16">
        <f t="shared" ref="DA166:DA229" si="121">CW166/2.2*2.47</f>
        <v>1.7242126836108997</v>
      </c>
      <c r="DB166" s="16"/>
      <c r="DC166" s="16"/>
      <c r="DD166" s="16"/>
      <c r="DE166" s="16"/>
      <c r="DF166" s="16"/>
      <c r="DG166" s="16"/>
      <c r="DH166" s="16"/>
      <c r="DI166" s="16"/>
    </row>
    <row r="167" spans="1:113" x14ac:dyDescent="0.25">
      <c r="A167" s="14">
        <v>2019</v>
      </c>
      <c r="B167" s="14">
        <v>9</v>
      </c>
      <c r="C167" s="14" t="s">
        <v>26</v>
      </c>
      <c r="D167" s="14" t="str">
        <f t="shared" si="80"/>
        <v>2</v>
      </c>
      <c r="E167" s="14">
        <v>201</v>
      </c>
      <c r="F167" s="14">
        <v>331</v>
      </c>
      <c r="G167" s="14">
        <v>3</v>
      </c>
      <c r="H167" s="14" t="s">
        <v>1</v>
      </c>
      <c r="I167" s="17">
        <v>100</v>
      </c>
      <c r="J167" s="17">
        <f t="shared" si="81"/>
        <v>112</v>
      </c>
      <c r="K167" s="17">
        <v>40</v>
      </c>
      <c r="L167" s="17">
        <f t="shared" si="82"/>
        <v>45</v>
      </c>
      <c r="M167" s="17">
        <v>0</v>
      </c>
      <c r="N167" s="17">
        <f t="shared" si="83"/>
        <v>0</v>
      </c>
      <c r="O167" s="17">
        <v>7.5</v>
      </c>
      <c r="P167" s="14">
        <v>4.6900000000000004</v>
      </c>
      <c r="Q167" s="14">
        <v>7.7</v>
      </c>
      <c r="S167" s="14">
        <v>1.9</v>
      </c>
      <c r="T167" s="14">
        <v>24.4</v>
      </c>
      <c r="U167" s="14">
        <v>19.2</v>
      </c>
      <c r="V167" s="16">
        <v>8.7923200643345414</v>
      </c>
      <c r="W167" s="16">
        <v>10.377519423266426</v>
      </c>
      <c r="X167" s="16">
        <v>5.3900000000000006</v>
      </c>
      <c r="Y167" s="16">
        <v>165.94326615333557</v>
      </c>
      <c r="Z167" s="16">
        <v>3944.6912908554077</v>
      </c>
      <c r="AA167" s="16">
        <v>40.007789134979248</v>
      </c>
      <c r="AB167" s="16">
        <v>6.2696278095245361</v>
      </c>
      <c r="AC167" s="16">
        <f t="shared" si="84"/>
        <v>20.504405251040939</v>
      </c>
      <c r="AD167" s="16">
        <v>1.8492021560668945</v>
      </c>
      <c r="AE167" s="16">
        <v>4.87</v>
      </c>
      <c r="AF167" s="16">
        <v>0.37</v>
      </c>
      <c r="AG167" s="16">
        <v>4.9000000000000004</v>
      </c>
      <c r="AH167" s="16">
        <v>6.6</v>
      </c>
      <c r="AI167" s="16">
        <v>3.5102510833740226</v>
      </c>
      <c r="AJ167" s="16">
        <v>3.8</v>
      </c>
      <c r="AK167" s="16">
        <v>10.199999999999999</v>
      </c>
      <c r="AL167" s="16">
        <v>4</v>
      </c>
      <c r="AM167" s="16">
        <v>5.6214361572265616</v>
      </c>
      <c r="AN167" s="16">
        <v>3.52</v>
      </c>
      <c r="AO167" s="16">
        <v>0.60299999999999998</v>
      </c>
      <c r="AP167" s="16">
        <v>125.5</v>
      </c>
      <c r="AQ167" s="18">
        <v>30.5</v>
      </c>
      <c r="AR167" s="18">
        <f t="shared" si="85"/>
        <v>95</v>
      </c>
      <c r="AS167" s="18">
        <f t="shared" si="86"/>
        <v>2916.79295154185</v>
      </c>
      <c r="AT167" s="18">
        <f t="shared" si="87"/>
        <v>3274.7629955947136</v>
      </c>
      <c r="AU167" s="16">
        <v>0.8</v>
      </c>
      <c r="AV167" s="18">
        <v>631.29999999999995</v>
      </c>
      <c r="AW167" s="18">
        <v>34</v>
      </c>
      <c r="AX167" s="18">
        <v>334.3</v>
      </c>
      <c r="AY167" s="18">
        <v>30.5</v>
      </c>
      <c r="AZ167" s="16">
        <f t="shared" si="97"/>
        <v>406.89770634522023</v>
      </c>
      <c r="BA167" s="16">
        <f t="shared" si="98"/>
        <v>12493.01</v>
      </c>
      <c r="BB167" s="16">
        <f t="shared" si="99"/>
        <v>14026.243045454545</v>
      </c>
      <c r="BC167" s="14">
        <v>6.3360000000000003</v>
      </c>
      <c r="BD167" s="14">
        <v>0.15</v>
      </c>
      <c r="BE167" s="18">
        <v>13.6</v>
      </c>
      <c r="BF167" s="18">
        <v>57.8</v>
      </c>
      <c r="BG167" s="14">
        <v>35</v>
      </c>
      <c r="BH167" s="14">
        <v>4.5</v>
      </c>
      <c r="BI167" s="18">
        <f t="shared" si="100"/>
        <v>28.514514285714281</v>
      </c>
      <c r="BJ167" s="18">
        <f t="shared" si="101"/>
        <v>28.481549529314616</v>
      </c>
      <c r="BK167" s="18">
        <f t="shared" si="102"/>
        <v>1708.8929717588769</v>
      </c>
      <c r="BL167" s="18">
        <f t="shared" si="103"/>
        <v>1919.3975150982658</v>
      </c>
      <c r="BM167" s="14">
        <f t="shared" si="104"/>
        <v>1.92</v>
      </c>
      <c r="BN167" s="14">
        <v>1.93</v>
      </c>
      <c r="BO167" s="14">
        <v>0.224</v>
      </c>
      <c r="BP167" s="14">
        <v>1.69</v>
      </c>
      <c r="BQ167" s="14">
        <v>0.14599999999999999</v>
      </c>
      <c r="BR167" s="16">
        <f t="shared" si="105"/>
        <v>56.294103964757696</v>
      </c>
      <c r="BS167" s="16">
        <f t="shared" si="91"/>
        <v>6.5336162114537446</v>
      </c>
      <c r="BT167" s="16">
        <f t="shared" si="92"/>
        <v>49.293800881057258</v>
      </c>
      <c r="BU167" s="16">
        <f t="shared" si="93"/>
        <v>4.2585177092511008</v>
      </c>
      <c r="BV167" s="16">
        <f t="shared" si="90"/>
        <v>63.202925814977959</v>
      </c>
      <c r="BW167" s="16">
        <f t="shared" si="94"/>
        <v>7.3354691101321583</v>
      </c>
      <c r="BX167" s="16">
        <f t="shared" si="95"/>
        <v>55.343494625550655</v>
      </c>
      <c r="BY167" s="16">
        <f t="shared" si="96"/>
        <v>4.7811539735682818</v>
      </c>
      <c r="BZ167" s="16">
        <v>2.78</v>
      </c>
      <c r="CA167" s="16">
        <v>0.26</v>
      </c>
      <c r="CB167" s="16">
        <v>0.9</v>
      </c>
      <c r="CC167" s="16">
        <v>0.25</v>
      </c>
      <c r="CD167" s="19">
        <v>1.01</v>
      </c>
      <c r="CE167" s="19">
        <v>0.161</v>
      </c>
      <c r="CF167" s="19">
        <v>0.83</v>
      </c>
      <c r="CG167" s="19">
        <v>0.10299999999999999</v>
      </c>
      <c r="CH167" s="16">
        <f t="shared" si="106"/>
        <v>126.179401</v>
      </c>
      <c r="CI167" s="16">
        <f t="shared" si="107"/>
        <v>20.1137461</v>
      </c>
      <c r="CJ167" s="16">
        <f t="shared" si="108"/>
        <v>103.69198300000001</v>
      </c>
      <c r="CK167" s="16">
        <f t="shared" si="109"/>
        <v>12.867800299999999</v>
      </c>
      <c r="CL167" s="16">
        <f t="shared" si="110"/>
        <v>141.66505475909091</v>
      </c>
      <c r="CM167" s="16">
        <f t="shared" si="111"/>
        <v>22.582251303181817</v>
      </c>
      <c r="CN167" s="16">
        <f t="shared" si="112"/>
        <v>116.41781727727273</v>
      </c>
      <c r="CO167" s="16">
        <f t="shared" si="113"/>
        <v>14.44703033681818</v>
      </c>
      <c r="CP167" s="19">
        <v>1.74</v>
      </c>
      <c r="CQ167" s="19">
        <v>0.317</v>
      </c>
      <c r="CR167" s="19">
        <v>0.28000000000000003</v>
      </c>
      <c r="CS167" s="19">
        <v>9.7000000000000003E-2</v>
      </c>
      <c r="CT167" s="16">
        <f t="shared" si="114"/>
        <v>29.734737708604456</v>
      </c>
      <c r="CU167" s="16">
        <f t="shared" si="115"/>
        <v>5.4171907204756398</v>
      </c>
      <c r="CV167" s="16">
        <f t="shared" si="116"/>
        <v>4.784900320924856</v>
      </c>
      <c r="CW167" s="16">
        <f t="shared" si="117"/>
        <v>1.6576261826061107</v>
      </c>
      <c r="CX167" s="16">
        <f t="shared" si="118"/>
        <v>33.384000972842273</v>
      </c>
      <c r="CY167" s="16">
        <f t="shared" si="119"/>
        <v>6.0820277634431044</v>
      </c>
      <c r="CZ167" s="16">
        <f t="shared" si="120"/>
        <v>5.3721380875838163</v>
      </c>
      <c r="DA167" s="16">
        <f t="shared" si="121"/>
        <v>1.8610621231986788</v>
      </c>
      <c r="DB167" s="16"/>
      <c r="DC167" s="16"/>
      <c r="DD167" s="16"/>
      <c r="DE167" s="16"/>
      <c r="DF167" s="16"/>
      <c r="DG167" s="16"/>
      <c r="DH167" s="16"/>
      <c r="DI167" s="16"/>
    </row>
    <row r="168" spans="1:113" x14ac:dyDescent="0.25">
      <c r="A168" s="14">
        <v>2019</v>
      </c>
      <c r="B168" s="14">
        <v>9</v>
      </c>
      <c r="C168" s="14" t="s">
        <v>26</v>
      </c>
      <c r="D168" s="14" t="str">
        <f t="shared" si="80"/>
        <v>2</v>
      </c>
      <c r="E168" s="14">
        <v>202</v>
      </c>
      <c r="F168" s="14">
        <v>332</v>
      </c>
      <c r="G168" s="14">
        <v>5</v>
      </c>
      <c r="H168" s="14" t="s">
        <v>1</v>
      </c>
      <c r="I168" s="17">
        <v>100</v>
      </c>
      <c r="J168" s="17">
        <f t="shared" si="81"/>
        <v>112</v>
      </c>
      <c r="K168" s="17">
        <v>120</v>
      </c>
      <c r="L168" s="17">
        <f t="shared" si="82"/>
        <v>135</v>
      </c>
      <c r="M168" s="17">
        <v>0</v>
      </c>
      <c r="N168" s="17">
        <f t="shared" si="83"/>
        <v>0</v>
      </c>
      <c r="O168" s="17">
        <v>7.5</v>
      </c>
      <c r="P168" s="14">
        <v>4.6900000000000004</v>
      </c>
      <c r="Q168" s="14">
        <v>7.7</v>
      </c>
      <c r="S168" s="14">
        <v>1.9</v>
      </c>
      <c r="T168" s="14">
        <v>24.4</v>
      </c>
      <c r="U168" s="14">
        <v>19.2</v>
      </c>
      <c r="V168" s="16">
        <v>8.7923200643345414</v>
      </c>
      <c r="W168" s="16">
        <v>10.377519423266426</v>
      </c>
      <c r="X168" s="16">
        <v>5.3900000000000006</v>
      </c>
      <c r="Y168" s="16">
        <v>165.94326615333557</v>
      </c>
      <c r="Z168" s="16">
        <v>3944.6912908554077</v>
      </c>
      <c r="AA168" s="16">
        <v>40.007789134979248</v>
      </c>
      <c r="AB168" s="16">
        <v>6.2696278095245361</v>
      </c>
      <c r="AC168" s="16">
        <f t="shared" si="84"/>
        <v>20.504405251040939</v>
      </c>
      <c r="AD168" s="16">
        <v>1.8492021560668945</v>
      </c>
      <c r="AE168" s="16">
        <v>4.87</v>
      </c>
      <c r="AF168" s="16">
        <v>0.37</v>
      </c>
      <c r="AG168" s="16">
        <v>4.9000000000000004</v>
      </c>
      <c r="AH168" s="16">
        <v>6.6</v>
      </c>
      <c r="AI168" s="16">
        <v>3.5102510833740226</v>
      </c>
      <c r="AJ168" s="16">
        <v>3.8</v>
      </c>
      <c r="AK168" s="16">
        <v>10.199999999999999</v>
      </c>
      <c r="AL168" s="16">
        <v>4</v>
      </c>
      <c r="AM168" s="16">
        <v>5.6214361572265616</v>
      </c>
      <c r="AN168" s="16">
        <v>3.52</v>
      </c>
      <c r="AO168" s="16">
        <v>0.61</v>
      </c>
      <c r="AP168" s="16">
        <v>196.6</v>
      </c>
      <c r="AQ168" s="18">
        <v>30.5</v>
      </c>
      <c r="AR168" s="18">
        <f t="shared" si="85"/>
        <v>166.1</v>
      </c>
      <c r="AS168" s="18">
        <f t="shared" si="86"/>
        <v>5099.7822026431722</v>
      </c>
      <c r="AT168" s="18">
        <f t="shared" si="87"/>
        <v>5725.6645638766522</v>
      </c>
      <c r="AU168" s="16">
        <v>0.84</v>
      </c>
      <c r="AV168" s="18">
        <v>464.9</v>
      </c>
      <c r="AW168" s="18">
        <v>34</v>
      </c>
      <c r="AX168" s="18">
        <v>270.8</v>
      </c>
      <c r="AY168" s="18">
        <v>30.5</v>
      </c>
      <c r="AZ168" s="16">
        <f t="shared" si="97"/>
        <v>468.44279415177539</v>
      </c>
      <c r="BA168" s="16">
        <f t="shared" si="98"/>
        <v>14382.64</v>
      </c>
      <c r="BB168" s="16">
        <f t="shared" si="99"/>
        <v>16147.782181818182</v>
      </c>
      <c r="BC168" s="14">
        <v>4.5320000000000009</v>
      </c>
      <c r="BD168" s="14">
        <v>0.15</v>
      </c>
      <c r="BE168" s="18">
        <v>13.2</v>
      </c>
      <c r="BF168" s="18">
        <v>53.9</v>
      </c>
      <c r="BG168" s="14">
        <v>35</v>
      </c>
      <c r="BH168" s="14">
        <v>4.5</v>
      </c>
      <c r="BI168" s="18">
        <f t="shared" si="100"/>
        <v>20.198933333333336</v>
      </c>
      <c r="BJ168" s="18">
        <f t="shared" si="101"/>
        <v>20.268987437379582</v>
      </c>
      <c r="BK168" s="18">
        <f t="shared" si="102"/>
        <v>1216.139246242775</v>
      </c>
      <c r="BL168" s="18">
        <f t="shared" si="103"/>
        <v>1365.9454897572259</v>
      </c>
      <c r="BM168" s="14">
        <f t="shared" si="104"/>
        <v>1.37</v>
      </c>
      <c r="BN168" s="14">
        <v>2.2799999999999998</v>
      </c>
      <c r="BO168" s="14">
        <v>0.22600000000000001</v>
      </c>
      <c r="BP168" s="14">
        <v>1.59</v>
      </c>
      <c r="BQ168" s="14">
        <v>0.17799999999999999</v>
      </c>
      <c r="BR168" s="16">
        <f t="shared" si="105"/>
        <v>116.27503422026432</v>
      </c>
      <c r="BS168" s="16">
        <f t="shared" si="91"/>
        <v>11.525507777973569</v>
      </c>
      <c r="BT168" s="16">
        <f t="shared" si="92"/>
        <v>81.086537022026448</v>
      </c>
      <c r="BU168" s="16">
        <f t="shared" si="93"/>
        <v>9.077612320704846</v>
      </c>
      <c r="BV168" s="16">
        <f t="shared" si="90"/>
        <v>130.54515205638765</v>
      </c>
      <c r="BW168" s="16">
        <f t="shared" si="94"/>
        <v>12.940001914361234</v>
      </c>
      <c r="BX168" s="16">
        <f t="shared" si="95"/>
        <v>91.038066565638786</v>
      </c>
      <c r="BY168" s="16">
        <f t="shared" si="96"/>
        <v>10.191682923700441</v>
      </c>
      <c r="BZ168" s="16">
        <v>2.78</v>
      </c>
      <c r="CA168" s="16">
        <v>0.26100000000000001</v>
      </c>
      <c r="CB168" s="16">
        <v>0.99</v>
      </c>
      <c r="CC168" s="16">
        <v>0.26800000000000002</v>
      </c>
      <c r="CD168" s="19">
        <v>0.95</v>
      </c>
      <c r="CE168" s="19">
        <v>0.17299999999999999</v>
      </c>
      <c r="CF168" s="19">
        <v>0.72</v>
      </c>
      <c r="CG168" s="19">
        <v>9.5000000000000001E-2</v>
      </c>
      <c r="CH168" s="16">
        <f t="shared" si="106"/>
        <v>136.63507999999999</v>
      </c>
      <c r="CI168" s="16">
        <f t="shared" si="107"/>
        <v>24.881967199999995</v>
      </c>
      <c r="CJ168" s="16">
        <f t="shared" si="108"/>
        <v>103.55500799999999</v>
      </c>
      <c r="CK168" s="16">
        <f t="shared" si="109"/>
        <v>13.663508</v>
      </c>
      <c r="CL168" s="16">
        <f t="shared" si="110"/>
        <v>153.40393072727269</v>
      </c>
      <c r="CM168" s="16">
        <f t="shared" si="111"/>
        <v>27.93566317454545</v>
      </c>
      <c r="CN168" s="16">
        <f t="shared" si="112"/>
        <v>116.2640317090909</v>
      </c>
      <c r="CO168" s="16">
        <f t="shared" si="113"/>
        <v>15.340393072727274</v>
      </c>
      <c r="CP168" s="19">
        <v>1.84</v>
      </c>
      <c r="CQ168" s="19">
        <v>0.36199999999999999</v>
      </c>
      <c r="CR168" s="19">
        <v>0.33</v>
      </c>
      <c r="CS168" s="19">
        <v>0.113</v>
      </c>
      <c r="CT168" s="16">
        <f t="shared" si="114"/>
        <v>22.37696213086706</v>
      </c>
      <c r="CU168" s="16">
        <f t="shared" si="115"/>
        <v>4.4024240713988458</v>
      </c>
      <c r="CV168" s="16">
        <f t="shared" si="116"/>
        <v>4.0132595126011577</v>
      </c>
      <c r="CW168" s="16">
        <f t="shared" si="117"/>
        <v>1.3742373482543357</v>
      </c>
      <c r="CX168" s="16">
        <f t="shared" si="118"/>
        <v>25.123225665109835</v>
      </c>
      <c r="CY168" s="16">
        <f t="shared" si="119"/>
        <v>4.9427215710705221</v>
      </c>
      <c r="CZ168" s="16">
        <f t="shared" si="120"/>
        <v>4.5057959073294818</v>
      </c>
      <c r="DA168" s="16">
        <f t="shared" si="121"/>
        <v>1.5428937500855497</v>
      </c>
      <c r="DB168" s="16"/>
      <c r="DC168" s="16"/>
      <c r="DD168" s="16"/>
      <c r="DE168" s="16"/>
      <c r="DF168" s="16"/>
      <c r="DG168" s="16"/>
      <c r="DH168" s="16"/>
      <c r="DI168" s="16"/>
    </row>
    <row r="169" spans="1:113" x14ac:dyDescent="0.25">
      <c r="A169" s="14">
        <v>2019</v>
      </c>
      <c r="B169" s="14">
        <v>9</v>
      </c>
      <c r="C169" s="14" t="s">
        <v>26</v>
      </c>
      <c r="D169" s="14" t="str">
        <f t="shared" si="80"/>
        <v>2</v>
      </c>
      <c r="E169" s="14">
        <v>205</v>
      </c>
      <c r="F169" s="14">
        <v>335</v>
      </c>
      <c r="G169" s="14">
        <v>4</v>
      </c>
      <c r="H169" s="14" t="s">
        <v>1</v>
      </c>
      <c r="I169" s="17">
        <v>100</v>
      </c>
      <c r="J169" s="17">
        <f t="shared" si="81"/>
        <v>112</v>
      </c>
      <c r="K169" s="17">
        <v>80</v>
      </c>
      <c r="L169" s="17">
        <f t="shared" si="82"/>
        <v>90</v>
      </c>
      <c r="M169" s="17">
        <v>0</v>
      </c>
      <c r="N169" s="17">
        <f t="shared" si="83"/>
        <v>0</v>
      </c>
      <c r="O169" s="17">
        <v>7.5</v>
      </c>
      <c r="P169" s="14">
        <v>4.6900000000000004</v>
      </c>
      <c r="Q169" s="14">
        <v>7.7</v>
      </c>
      <c r="S169" s="14">
        <v>1.9</v>
      </c>
      <c r="T169" s="14">
        <v>24.4</v>
      </c>
      <c r="U169" s="14">
        <v>19.2</v>
      </c>
      <c r="V169" s="16">
        <v>8.7923200643345414</v>
      </c>
      <c r="W169" s="16">
        <v>10.377519423266426</v>
      </c>
      <c r="X169" s="16">
        <v>5.3900000000000006</v>
      </c>
      <c r="Y169" s="16">
        <v>165.94326615333557</v>
      </c>
      <c r="Z169" s="16">
        <v>3944.6912908554077</v>
      </c>
      <c r="AA169" s="16">
        <v>40.007789134979248</v>
      </c>
      <c r="AB169" s="16">
        <v>6.2696278095245361</v>
      </c>
      <c r="AC169" s="16">
        <f t="shared" si="84"/>
        <v>20.504405251040939</v>
      </c>
      <c r="AD169" s="16">
        <v>1.8492021560668945</v>
      </c>
      <c r="AE169" s="16">
        <v>4.87</v>
      </c>
      <c r="AF169" s="16">
        <v>0.37</v>
      </c>
      <c r="AG169" s="16">
        <v>4.9000000000000004</v>
      </c>
      <c r="AH169" s="16">
        <v>6.6</v>
      </c>
      <c r="AI169" s="16">
        <v>3.5102510833740226</v>
      </c>
      <c r="AJ169" s="16">
        <v>3.8</v>
      </c>
      <c r="AK169" s="16">
        <v>10.199999999999999</v>
      </c>
      <c r="AL169" s="16">
        <v>4</v>
      </c>
      <c r="AM169" s="16">
        <v>5.6214361572265616</v>
      </c>
      <c r="AN169" s="16">
        <v>3.52</v>
      </c>
      <c r="AO169" s="16">
        <v>0.66659999999999997</v>
      </c>
      <c r="AP169" s="16">
        <v>110</v>
      </c>
      <c r="AQ169" s="18">
        <v>30.5</v>
      </c>
      <c r="AR169" s="18">
        <f t="shared" si="85"/>
        <v>79.5</v>
      </c>
      <c r="AS169" s="18">
        <f t="shared" si="86"/>
        <v>2440.8951541850224</v>
      </c>
      <c r="AT169" s="18">
        <f t="shared" si="87"/>
        <v>2740.459559471366</v>
      </c>
      <c r="AU169" s="16">
        <v>0.56000000000000005</v>
      </c>
      <c r="AV169" s="18">
        <v>335.3</v>
      </c>
      <c r="AW169" s="18">
        <v>34</v>
      </c>
      <c r="AX169" s="18">
        <v>193.5</v>
      </c>
      <c r="AY169" s="18">
        <v>30.5</v>
      </c>
      <c r="AZ169" s="16">
        <f t="shared" si="97"/>
        <v>302.9538665781613</v>
      </c>
      <c r="BA169" s="16">
        <f t="shared" si="98"/>
        <v>9301.6200000000008</v>
      </c>
      <c r="BB169" s="16">
        <f t="shared" si="99"/>
        <v>10443.182454545456</v>
      </c>
      <c r="BC169" s="14">
        <v>8.2720000000000002</v>
      </c>
      <c r="BD169" s="14">
        <v>0.15</v>
      </c>
      <c r="BE169" s="18">
        <v>13</v>
      </c>
      <c r="BF169" s="18">
        <v>59.1</v>
      </c>
      <c r="BG169" s="14">
        <v>35</v>
      </c>
      <c r="BH169" s="14">
        <v>4.5</v>
      </c>
      <c r="BI169" s="18">
        <f t="shared" si="100"/>
        <v>37.43855238095238</v>
      </c>
      <c r="BJ169" s="18">
        <f t="shared" si="101"/>
        <v>37.654960198183318</v>
      </c>
      <c r="BK169" s="18">
        <f t="shared" si="102"/>
        <v>2259.2976118909992</v>
      </c>
      <c r="BL169" s="18">
        <f t="shared" si="103"/>
        <v>2537.6019995375723</v>
      </c>
      <c r="BM169" s="14">
        <f t="shared" si="104"/>
        <v>2.54</v>
      </c>
      <c r="BN169" s="14">
        <v>2.1800000000000002</v>
      </c>
      <c r="BO169" s="14">
        <v>0.19800000000000001</v>
      </c>
      <c r="BP169" s="14">
        <v>1.81</v>
      </c>
      <c r="BQ169" s="14">
        <v>0.17799999999999999</v>
      </c>
      <c r="BR169" s="16">
        <f t="shared" si="105"/>
        <v>53.21151436123349</v>
      </c>
      <c r="BS169" s="16">
        <f t="shared" si="91"/>
        <v>4.8329724052863448</v>
      </c>
      <c r="BT169" s="16">
        <f t="shared" si="92"/>
        <v>44.180202290748909</v>
      </c>
      <c r="BU169" s="16">
        <f t="shared" si="93"/>
        <v>4.3447933744493392</v>
      </c>
      <c r="BV169" s="16">
        <f t="shared" si="90"/>
        <v>59.742018396475785</v>
      </c>
      <c r="BW169" s="16">
        <f t="shared" si="94"/>
        <v>5.4261099277533047</v>
      </c>
      <c r="BX169" s="16">
        <f t="shared" si="95"/>
        <v>49.602318026431732</v>
      </c>
      <c r="BY169" s="16">
        <f t="shared" si="96"/>
        <v>4.8780180158590305</v>
      </c>
      <c r="BZ169" s="16">
        <v>2.8</v>
      </c>
      <c r="CA169" s="16">
        <v>0.26400000000000001</v>
      </c>
      <c r="CB169" s="16">
        <v>0.73</v>
      </c>
      <c r="CC169" s="16">
        <v>0.23599999999999999</v>
      </c>
      <c r="CD169" s="19">
        <v>0.8</v>
      </c>
      <c r="CE169" s="19">
        <v>0.114</v>
      </c>
      <c r="CF169" s="19">
        <v>0.83</v>
      </c>
      <c r="CG169" s="19">
        <v>7.6999999999999999E-2</v>
      </c>
      <c r="CH169" s="16">
        <f t="shared" si="106"/>
        <v>74.412960000000012</v>
      </c>
      <c r="CI169" s="16">
        <f t="shared" si="107"/>
        <v>10.603846800000001</v>
      </c>
      <c r="CJ169" s="16">
        <f t="shared" si="108"/>
        <v>77.203446000000014</v>
      </c>
      <c r="CK169" s="16">
        <f t="shared" si="109"/>
        <v>7.1622474</v>
      </c>
      <c r="CL169" s="16">
        <f t="shared" si="110"/>
        <v>83.545459636363645</v>
      </c>
      <c r="CM169" s="16">
        <f t="shared" si="111"/>
        <v>11.90522799818182</v>
      </c>
      <c r="CN169" s="16">
        <f t="shared" si="112"/>
        <v>86.678414372727289</v>
      </c>
      <c r="CO169" s="16">
        <f t="shared" si="113"/>
        <v>8.0412504899999995</v>
      </c>
      <c r="CP169" s="19">
        <v>1.71</v>
      </c>
      <c r="CQ169" s="19">
        <v>0.35099999999999998</v>
      </c>
      <c r="CR169" s="19">
        <v>0.3</v>
      </c>
      <c r="CS169" s="19">
        <v>0.107</v>
      </c>
      <c r="CT169" s="16">
        <f t="shared" si="114"/>
        <v>38.633989163336089</v>
      </c>
      <c r="CU169" s="16">
        <f t="shared" si="115"/>
        <v>7.9301346177374068</v>
      </c>
      <c r="CV169" s="16">
        <f t="shared" si="116"/>
        <v>6.7778928356729979</v>
      </c>
      <c r="CW169" s="16">
        <f t="shared" si="117"/>
        <v>2.4174484447233691</v>
      </c>
      <c r="CX169" s="16">
        <f t="shared" si="118"/>
        <v>43.375433287927336</v>
      </c>
      <c r="CY169" s="16">
        <f t="shared" si="119"/>
        <v>8.9033784117324526</v>
      </c>
      <c r="CZ169" s="16">
        <f t="shared" si="120"/>
        <v>7.6097251382328652</v>
      </c>
      <c r="DA169" s="16">
        <f t="shared" si="121"/>
        <v>2.7141352993030554</v>
      </c>
      <c r="DB169" s="16"/>
      <c r="DC169" s="16"/>
      <c r="DD169" s="16"/>
      <c r="DE169" s="16"/>
      <c r="DF169" s="16"/>
      <c r="DG169" s="16"/>
      <c r="DH169" s="16"/>
      <c r="DI169" s="16"/>
    </row>
    <row r="170" spans="1:113" x14ac:dyDescent="0.25">
      <c r="A170" s="14">
        <v>2019</v>
      </c>
      <c r="B170" s="14">
        <v>9</v>
      </c>
      <c r="C170" s="14" t="s">
        <v>26</v>
      </c>
      <c r="D170" s="14" t="str">
        <f t="shared" si="80"/>
        <v>2</v>
      </c>
      <c r="E170" s="14">
        <v>207</v>
      </c>
      <c r="F170" s="14">
        <v>337</v>
      </c>
      <c r="G170" s="14">
        <v>2</v>
      </c>
      <c r="H170" s="14" t="s">
        <v>3</v>
      </c>
      <c r="I170" s="17">
        <v>100</v>
      </c>
      <c r="J170" s="17">
        <f t="shared" si="81"/>
        <v>112</v>
      </c>
      <c r="K170" s="17">
        <v>0</v>
      </c>
      <c r="L170" s="17">
        <f t="shared" si="82"/>
        <v>0</v>
      </c>
      <c r="M170" s="17">
        <v>0</v>
      </c>
      <c r="N170" s="17">
        <f t="shared" si="83"/>
        <v>0</v>
      </c>
      <c r="O170" s="17">
        <v>7.5</v>
      </c>
      <c r="P170" s="14">
        <v>4.6900000000000004</v>
      </c>
      <c r="Q170" s="14">
        <v>7.7</v>
      </c>
      <c r="S170" s="14">
        <v>1.9</v>
      </c>
      <c r="T170" s="14">
        <v>24.4</v>
      </c>
      <c r="U170" s="14">
        <v>19.2</v>
      </c>
      <c r="V170" s="16">
        <v>8.7923200643345414</v>
      </c>
      <c r="W170" s="16">
        <v>10.377519423266426</v>
      </c>
      <c r="X170" s="16">
        <v>5.3900000000000006</v>
      </c>
      <c r="Y170" s="16">
        <v>165.94326615333557</v>
      </c>
      <c r="Z170" s="16">
        <v>3944.6912908554077</v>
      </c>
      <c r="AA170" s="16">
        <v>40.007789134979248</v>
      </c>
      <c r="AB170" s="16">
        <v>6.2696278095245361</v>
      </c>
      <c r="AC170" s="16">
        <f t="shared" si="84"/>
        <v>20.504405251040939</v>
      </c>
      <c r="AD170" s="16">
        <v>1.8492021560668945</v>
      </c>
      <c r="AE170" s="16">
        <v>4.87</v>
      </c>
      <c r="AF170" s="16">
        <v>0.37</v>
      </c>
      <c r="AG170" s="16">
        <v>4.9000000000000004</v>
      </c>
      <c r="AH170" s="16">
        <v>6.6</v>
      </c>
      <c r="AI170" s="16">
        <v>3.5102510833740226</v>
      </c>
      <c r="AJ170" s="16">
        <v>3.8</v>
      </c>
      <c r="AK170" s="16">
        <v>10.199999999999999</v>
      </c>
      <c r="AL170" s="16">
        <v>4</v>
      </c>
      <c r="AM170" s="16">
        <v>5.6214361572265616</v>
      </c>
      <c r="AN170" s="16">
        <v>3.52</v>
      </c>
      <c r="AO170" s="16">
        <v>0.52790000000000004</v>
      </c>
      <c r="AP170" s="16">
        <v>97.3</v>
      </c>
      <c r="AQ170" s="18">
        <v>30.5</v>
      </c>
      <c r="AR170" s="18">
        <f t="shared" si="85"/>
        <v>66.8</v>
      </c>
      <c r="AS170" s="18">
        <f t="shared" si="86"/>
        <v>2050.9659911894273</v>
      </c>
      <c r="AT170" s="18">
        <f t="shared" si="87"/>
        <v>2302.6754537444931</v>
      </c>
      <c r="AU170" s="16">
        <v>0.6</v>
      </c>
      <c r="AV170" s="18">
        <v>506.5</v>
      </c>
      <c r="AW170" s="18">
        <v>34</v>
      </c>
      <c r="AX170" s="18">
        <v>250</v>
      </c>
      <c r="AY170" s="18">
        <v>30.5</v>
      </c>
      <c r="AZ170" s="16">
        <f t="shared" si="97"/>
        <v>278.73015873015873</v>
      </c>
      <c r="BA170" s="16">
        <f t="shared" si="98"/>
        <v>8557.8799999999992</v>
      </c>
      <c r="BB170" s="16">
        <f t="shared" si="99"/>
        <v>9608.1652727272722</v>
      </c>
      <c r="BC170" s="14">
        <v>4.4440000000000008</v>
      </c>
      <c r="BD170" s="14">
        <v>0.15</v>
      </c>
      <c r="BE170" s="18">
        <v>12.8</v>
      </c>
      <c r="BF170" s="18">
        <v>53.5</v>
      </c>
      <c r="BG170" s="14">
        <v>35</v>
      </c>
      <c r="BH170" s="14">
        <v>4.5</v>
      </c>
      <c r="BI170" s="18">
        <f t="shared" si="100"/>
        <v>19.79329523809524</v>
      </c>
      <c r="BJ170" s="18">
        <f t="shared" si="101"/>
        <v>19.953472193779245</v>
      </c>
      <c r="BK170" s="18">
        <f t="shared" si="102"/>
        <v>1197.2083316267547</v>
      </c>
      <c r="BL170" s="18">
        <f t="shared" si="103"/>
        <v>1344.6826306589594</v>
      </c>
      <c r="BM170" s="14">
        <f t="shared" si="104"/>
        <v>1.34</v>
      </c>
      <c r="BN170" s="14">
        <v>2.83</v>
      </c>
      <c r="BO170" s="14">
        <v>0.253</v>
      </c>
      <c r="BP170" s="14">
        <v>2.58</v>
      </c>
      <c r="BQ170" s="14">
        <v>0.23100000000000001</v>
      </c>
      <c r="BR170" s="16">
        <f t="shared" si="105"/>
        <v>58.042337550660797</v>
      </c>
      <c r="BS170" s="16">
        <f t="shared" si="91"/>
        <v>5.1889439577092515</v>
      </c>
      <c r="BT170" s="16">
        <f t="shared" si="92"/>
        <v>52.914922572687225</v>
      </c>
      <c r="BU170" s="16">
        <f t="shared" si="93"/>
        <v>4.7377314396475771</v>
      </c>
      <c r="BV170" s="16">
        <f t="shared" si="90"/>
        <v>65.165715340969172</v>
      </c>
      <c r="BW170" s="16">
        <f t="shared" si="94"/>
        <v>5.8257688979735684</v>
      </c>
      <c r="BX170" s="16">
        <f t="shared" si="95"/>
        <v>59.409026706607925</v>
      </c>
      <c r="BY170" s="16">
        <f t="shared" si="96"/>
        <v>5.3191802981497798</v>
      </c>
      <c r="BZ170" s="16">
        <v>2.88</v>
      </c>
      <c r="CA170" s="16">
        <v>0.27500000000000002</v>
      </c>
      <c r="CB170" s="16">
        <v>1.03</v>
      </c>
      <c r="CC170" s="16">
        <v>0.27</v>
      </c>
      <c r="CD170" s="19">
        <v>1.1299999999999999</v>
      </c>
      <c r="CE170" s="19">
        <v>0.16800000000000001</v>
      </c>
      <c r="CF170" s="19">
        <v>1.1399999999999999</v>
      </c>
      <c r="CG170" s="19">
        <v>0.122</v>
      </c>
      <c r="CH170" s="16">
        <f t="shared" si="106"/>
        <v>96.704043999999982</v>
      </c>
      <c r="CI170" s="16">
        <f t="shared" si="107"/>
        <v>14.3772384</v>
      </c>
      <c r="CJ170" s="16">
        <f t="shared" si="108"/>
        <v>97.559831999999986</v>
      </c>
      <c r="CK170" s="16">
        <f t="shared" si="109"/>
        <v>10.440613599999999</v>
      </c>
      <c r="CL170" s="16">
        <f t="shared" si="110"/>
        <v>108.57226758181817</v>
      </c>
      <c r="CM170" s="16">
        <f t="shared" si="111"/>
        <v>16.141717658181818</v>
      </c>
      <c r="CN170" s="16">
        <f t="shared" si="112"/>
        <v>109.53308410909089</v>
      </c>
      <c r="CO170" s="16">
        <f t="shared" si="113"/>
        <v>11.72196163272727</v>
      </c>
      <c r="CP170" s="19">
        <v>1.87</v>
      </c>
      <c r="CQ170" s="19">
        <v>0.35299999999999998</v>
      </c>
      <c r="CR170" s="19">
        <v>0.34</v>
      </c>
      <c r="CS170" s="19">
        <v>0.11899999999999999</v>
      </c>
      <c r="CT170" s="16">
        <f t="shared" si="114"/>
        <v>22.387795801420314</v>
      </c>
      <c r="CU170" s="16">
        <f t="shared" si="115"/>
        <v>4.2261454106424434</v>
      </c>
      <c r="CV170" s="16">
        <f t="shared" si="116"/>
        <v>4.0705083275309661</v>
      </c>
      <c r="CW170" s="16">
        <f t="shared" si="117"/>
        <v>1.4246779146358379</v>
      </c>
      <c r="CX170" s="16">
        <f t="shared" si="118"/>
        <v>25.135388922503719</v>
      </c>
      <c r="CY170" s="16">
        <f t="shared" si="119"/>
        <v>4.7448087110394708</v>
      </c>
      <c r="CZ170" s="16">
        <f t="shared" si="120"/>
        <v>4.5700707131824938</v>
      </c>
      <c r="DA170" s="16">
        <f t="shared" si="121"/>
        <v>1.5995247496138727</v>
      </c>
      <c r="DB170" s="16"/>
      <c r="DC170" s="16"/>
      <c r="DD170" s="16"/>
      <c r="DE170" s="16"/>
      <c r="DF170" s="16"/>
      <c r="DG170" s="16"/>
      <c r="DH170" s="16"/>
      <c r="DI170" s="16"/>
    </row>
    <row r="171" spans="1:113" x14ac:dyDescent="0.25">
      <c r="A171" s="14">
        <v>2019</v>
      </c>
      <c r="B171" s="14">
        <v>9</v>
      </c>
      <c r="C171" s="14" t="s">
        <v>26</v>
      </c>
      <c r="D171" s="14" t="str">
        <f t="shared" si="80"/>
        <v>2</v>
      </c>
      <c r="E171" s="14">
        <v>210</v>
      </c>
      <c r="F171" s="14">
        <v>340</v>
      </c>
      <c r="G171" s="14">
        <v>1</v>
      </c>
      <c r="H171" s="14" t="s">
        <v>2</v>
      </c>
      <c r="I171" s="17">
        <v>0</v>
      </c>
      <c r="J171" s="17">
        <f t="shared" si="81"/>
        <v>0</v>
      </c>
      <c r="K171" s="17">
        <v>0</v>
      </c>
      <c r="L171" s="17">
        <f t="shared" si="82"/>
        <v>0</v>
      </c>
      <c r="M171" s="17">
        <v>0</v>
      </c>
      <c r="N171" s="17">
        <f t="shared" si="83"/>
        <v>0</v>
      </c>
      <c r="O171" s="17">
        <v>7.5</v>
      </c>
      <c r="P171" s="14">
        <v>4.6900000000000004</v>
      </c>
      <c r="Q171" s="14">
        <v>7.7</v>
      </c>
      <c r="S171" s="14">
        <v>1.9</v>
      </c>
      <c r="T171" s="14">
        <v>24.4</v>
      </c>
      <c r="U171" s="14">
        <v>19.2</v>
      </c>
      <c r="V171" s="16">
        <v>8.7923200643345414</v>
      </c>
      <c r="W171" s="16">
        <v>10.377519423266426</v>
      </c>
      <c r="X171" s="16">
        <v>5.3900000000000006</v>
      </c>
      <c r="Y171" s="16">
        <v>165.94326615333557</v>
      </c>
      <c r="Z171" s="16">
        <v>3944.6912908554077</v>
      </c>
      <c r="AA171" s="16">
        <v>40.007789134979248</v>
      </c>
      <c r="AB171" s="16">
        <v>6.2696278095245361</v>
      </c>
      <c r="AC171" s="16">
        <f t="shared" si="84"/>
        <v>20.504405251040939</v>
      </c>
      <c r="AD171" s="16">
        <v>1.8492021560668945</v>
      </c>
      <c r="AE171" s="16">
        <v>4.87</v>
      </c>
      <c r="AF171" s="16">
        <v>0.37</v>
      </c>
      <c r="AG171" s="16">
        <v>4.9000000000000004</v>
      </c>
      <c r="AH171" s="16">
        <v>6.6</v>
      </c>
      <c r="AI171" s="16">
        <v>3.5102510833740226</v>
      </c>
      <c r="AJ171" s="16">
        <v>3.8</v>
      </c>
      <c r="AK171" s="16">
        <v>10.199999999999999</v>
      </c>
      <c r="AL171" s="16">
        <v>4</v>
      </c>
      <c r="AM171" s="16">
        <v>5.6214361572265616</v>
      </c>
      <c r="AN171" s="16">
        <v>3.52</v>
      </c>
      <c r="AO171" s="16">
        <v>0.55630000000000002</v>
      </c>
      <c r="AP171" s="16">
        <v>76.400000000000006</v>
      </c>
      <c r="AQ171" s="18">
        <v>30.5</v>
      </c>
      <c r="AR171" s="18">
        <f t="shared" si="85"/>
        <v>45.900000000000006</v>
      </c>
      <c r="AS171" s="18">
        <f t="shared" si="86"/>
        <v>1409.2715418502205</v>
      </c>
      <c r="AT171" s="18">
        <f t="shared" si="87"/>
        <v>1582.2275947136566</v>
      </c>
      <c r="AU171" s="16">
        <v>0.34</v>
      </c>
      <c r="AV171" s="18">
        <v>329.8</v>
      </c>
      <c r="AW171" s="18">
        <v>34</v>
      </c>
      <c r="AX171" s="18">
        <v>206.1</v>
      </c>
      <c r="AY171" s="18">
        <v>30.5</v>
      </c>
      <c r="AZ171" s="16">
        <f t="shared" si="97"/>
        <v>201.83908045977009</v>
      </c>
      <c r="BA171" s="16">
        <f t="shared" si="98"/>
        <v>6197.08</v>
      </c>
      <c r="BB171" s="16">
        <f t="shared" si="99"/>
        <v>6957.6307272727272</v>
      </c>
      <c r="BC171" s="14">
        <v>4.3120000000000003</v>
      </c>
      <c r="BD171" s="14">
        <v>0.15</v>
      </c>
      <c r="BE171" s="18">
        <v>12.8</v>
      </c>
      <c r="BF171" s="18">
        <v>55.6</v>
      </c>
      <c r="BG171" s="14">
        <v>35</v>
      </c>
      <c r="BH171" s="14">
        <v>4.5</v>
      </c>
      <c r="BI171" s="18">
        <f t="shared" si="100"/>
        <v>19.184838095238092</v>
      </c>
      <c r="BJ171" s="18">
        <f t="shared" si="101"/>
        <v>19.34009112028626</v>
      </c>
      <c r="BK171" s="18">
        <f t="shared" si="102"/>
        <v>1160.4054672171756</v>
      </c>
      <c r="BL171" s="18">
        <f t="shared" si="103"/>
        <v>1303.3463224971094</v>
      </c>
      <c r="BM171" s="14">
        <f t="shared" si="104"/>
        <v>1.3</v>
      </c>
      <c r="BN171" s="14">
        <v>1.97</v>
      </c>
      <c r="BO171" s="14">
        <v>0.19700000000000001</v>
      </c>
      <c r="BP171" s="14">
        <v>1.77</v>
      </c>
      <c r="BQ171" s="14">
        <v>0.16700000000000001</v>
      </c>
      <c r="BR171" s="16">
        <f t="shared" si="105"/>
        <v>27.762649374449342</v>
      </c>
      <c r="BS171" s="16">
        <f t="shared" si="91"/>
        <v>2.7762649374449344</v>
      </c>
      <c r="BT171" s="16">
        <f t="shared" si="92"/>
        <v>24.944106290748902</v>
      </c>
      <c r="BU171" s="16">
        <f t="shared" si="93"/>
        <v>2.3534834748898681</v>
      </c>
      <c r="BV171" s="16">
        <f t="shared" si="90"/>
        <v>31.169883615859032</v>
      </c>
      <c r="BW171" s="16">
        <f t="shared" si="94"/>
        <v>3.116988361585904</v>
      </c>
      <c r="BX171" s="16">
        <f t="shared" si="95"/>
        <v>28.00542842643172</v>
      </c>
      <c r="BY171" s="16">
        <f t="shared" si="96"/>
        <v>2.6423200831718066</v>
      </c>
      <c r="BZ171" s="16">
        <v>2.21</v>
      </c>
      <c r="CA171" s="16">
        <v>0.23499999999999999</v>
      </c>
      <c r="CB171" s="16">
        <v>0.85</v>
      </c>
      <c r="CC171" s="16">
        <v>0.21099999999999999</v>
      </c>
      <c r="CD171" s="19">
        <v>0.54</v>
      </c>
      <c r="CE171" s="19">
        <v>9.0999999999999998E-2</v>
      </c>
      <c r="CF171" s="19">
        <v>0.66</v>
      </c>
      <c r="CG171" s="19">
        <v>5.8999999999999997E-2</v>
      </c>
      <c r="CH171" s="16">
        <f t="shared" si="106"/>
        <v>33.464232000000003</v>
      </c>
      <c r="CI171" s="16">
        <f t="shared" si="107"/>
        <v>5.6393427999999997</v>
      </c>
      <c r="CJ171" s="16">
        <f t="shared" si="108"/>
        <v>40.900728000000001</v>
      </c>
      <c r="CK171" s="16">
        <f t="shared" si="109"/>
        <v>3.6562771999999994</v>
      </c>
      <c r="CL171" s="16">
        <f t="shared" si="110"/>
        <v>37.571205927272729</v>
      </c>
      <c r="CM171" s="16">
        <f t="shared" si="111"/>
        <v>6.3314439618181817</v>
      </c>
      <c r="CN171" s="16">
        <f t="shared" si="112"/>
        <v>45.920362799999999</v>
      </c>
      <c r="CO171" s="16">
        <f t="shared" si="113"/>
        <v>4.1050021290909084</v>
      </c>
      <c r="CP171" s="19">
        <v>1.53</v>
      </c>
      <c r="CQ171" s="19">
        <v>0.35599999999999998</v>
      </c>
      <c r="CR171" s="19">
        <v>0.32</v>
      </c>
      <c r="CS171" s="19">
        <v>0.10299999999999999</v>
      </c>
      <c r="CT171" s="16">
        <f t="shared" si="114"/>
        <v>17.754203648422788</v>
      </c>
      <c r="CU171" s="16">
        <f t="shared" si="115"/>
        <v>4.1310434632931443</v>
      </c>
      <c r="CV171" s="16">
        <f t="shared" si="116"/>
        <v>3.7132974950949618</v>
      </c>
      <c r="CW171" s="16">
        <f t="shared" si="117"/>
        <v>1.1952176312336906</v>
      </c>
      <c r="CX171" s="16">
        <f t="shared" si="118"/>
        <v>19.933128641638312</v>
      </c>
      <c r="CY171" s="16">
        <f t="shared" si="119"/>
        <v>4.6380351610609392</v>
      </c>
      <c r="CZ171" s="16">
        <f t="shared" si="120"/>
        <v>4.1690203694929799</v>
      </c>
      <c r="DA171" s="16">
        <f t="shared" si="121"/>
        <v>1.3419034314305527</v>
      </c>
      <c r="DB171" s="16"/>
      <c r="DC171" s="16"/>
      <c r="DD171" s="16"/>
      <c r="DE171" s="16"/>
      <c r="DF171" s="16"/>
      <c r="DG171" s="16"/>
      <c r="DH171" s="16"/>
      <c r="DI171" s="16"/>
    </row>
    <row r="172" spans="1:113" x14ac:dyDescent="0.25">
      <c r="A172" s="14">
        <v>2019</v>
      </c>
      <c r="B172" s="14">
        <v>9</v>
      </c>
      <c r="C172" s="14" t="s">
        <v>26</v>
      </c>
      <c r="D172" s="14" t="str">
        <f t="shared" si="80"/>
        <v>3</v>
      </c>
      <c r="E172" s="14">
        <v>301</v>
      </c>
      <c r="F172" s="14">
        <v>341</v>
      </c>
      <c r="G172" s="14">
        <v>2</v>
      </c>
      <c r="H172" s="14" t="s">
        <v>3</v>
      </c>
      <c r="I172" s="17">
        <v>100</v>
      </c>
      <c r="J172" s="17">
        <f t="shared" si="81"/>
        <v>112</v>
      </c>
      <c r="K172" s="17">
        <v>0</v>
      </c>
      <c r="L172" s="17">
        <f t="shared" si="82"/>
        <v>0</v>
      </c>
      <c r="M172" s="17">
        <v>0</v>
      </c>
      <c r="N172" s="17">
        <f t="shared" si="83"/>
        <v>0</v>
      </c>
      <c r="O172" s="17">
        <v>7.5</v>
      </c>
      <c r="P172" s="14">
        <v>5.08</v>
      </c>
      <c r="Q172" s="14">
        <v>7.7</v>
      </c>
      <c r="S172" s="14">
        <v>2.1</v>
      </c>
      <c r="T172" s="14">
        <v>30.4</v>
      </c>
      <c r="U172" s="14">
        <v>13</v>
      </c>
      <c r="V172" s="16">
        <v>9.7450648132192157</v>
      </c>
      <c r="W172" s="16">
        <v>10.971949069031687</v>
      </c>
      <c r="X172" s="16">
        <v>4.17</v>
      </c>
      <c r="Y172" s="16">
        <v>180.2549421787262</v>
      </c>
      <c r="Z172" s="16">
        <v>4221.199164390564</v>
      </c>
      <c r="AA172" s="16">
        <v>40.065600872039795</v>
      </c>
      <c r="AB172" s="16">
        <v>6.8865323066711426</v>
      </c>
      <c r="AC172" s="16">
        <f t="shared" si="84"/>
        <v>21.926705380931605</v>
      </c>
      <c r="AD172" s="16">
        <v>1.8691558837890625</v>
      </c>
      <c r="AE172" s="16">
        <v>5.03</v>
      </c>
      <c r="AF172" s="16">
        <v>2.2400000000000002</v>
      </c>
      <c r="AG172" s="16">
        <v>5.0999999999999996</v>
      </c>
      <c r="AH172" s="16">
        <v>5.2</v>
      </c>
      <c r="AI172" s="16">
        <v>4.7221460723876945</v>
      </c>
      <c r="AJ172" s="16">
        <v>4.46</v>
      </c>
      <c r="AK172" s="16">
        <v>5.7</v>
      </c>
      <c r="AL172" s="16">
        <v>3.9</v>
      </c>
      <c r="AM172" s="16">
        <v>2.6185446166992179</v>
      </c>
      <c r="AN172" s="16">
        <v>3.28</v>
      </c>
      <c r="AO172" s="16">
        <v>0.66769999999999996</v>
      </c>
      <c r="AP172" s="16">
        <v>162.19999999999999</v>
      </c>
      <c r="AQ172" s="18">
        <v>30.5</v>
      </c>
      <c r="AR172" s="18">
        <f t="shared" si="85"/>
        <v>131.69999999999999</v>
      </c>
      <c r="AS172" s="18">
        <f t="shared" si="86"/>
        <v>4043.5961233480175</v>
      </c>
      <c r="AT172" s="18">
        <f t="shared" si="87"/>
        <v>4539.8556475770929</v>
      </c>
      <c r="AU172" s="16">
        <v>0.7</v>
      </c>
      <c r="AV172" s="18">
        <v>486.2</v>
      </c>
      <c r="AW172" s="18">
        <v>34</v>
      </c>
      <c r="AX172" s="18">
        <v>247.1</v>
      </c>
      <c r="AY172" s="18">
        <v>30.5</v>
      </c>
      <c r="AZ172" s="16">
        <f t="shared" si="97"/>
        <v>335.29411764705878</v>
      </c>
      <c r="BA172" s="16">
        <f t="shared" si="98"/>
        <v>10294.56</v>
      </c>
      <c r="BB172" s="16">
        <f t="shared" si="99"/>
        <v>11557.983272727273</v>
      </c>
      <c r="BC172" s="14">
        <v>9.636000000000001</v>
      </c>
      <c r="BD172" s="14">
        <v>0.15</v>
      </c>
      <c r="BE172" s="18">
        <v>13.6</v>
      </c>
      <c r="BF172" s="18">
        <v>58.9</v>
      </c>
      <c r="BG172" s="14">
        <v>35</v>
      </c>
      <c r="BH172" s="14">
        <v>4.5</v>
      </c>
      <c r="BI172" s="18">
        <f t="shared" si="100"/>
        <v>43.725942857142854</v>
      </c>
      <c r="BJ172" s="18">
        <f t="shared" si="101"/>
        <v>43.675392634186629</v>
      </c>
      <c r="BK172" s="18">
        <f t="shared" si="102"/>
        <v>2620.5235580511976</v>
      </c>
      <c r="BL172" s="18">
        <f t="shared" si="103"/>
        <v>2943.3244145202316</v>
      </c>
      <c r="BM172" s="14">
        <f t="shared" si="104"/>
        <v>2.94</v>
      </c>
      <c r="BN172" s="14">
        <v>2</v>
      </c>
      <c r="BO172" s="14">
        <v>0.186</v>
      </c>
      <c r="BP172" s="14">
        <v>1.98</v>
      </c>
      <c r="BQ172" s="14">
        <v>0.159</v>
      </c>
      <c r="BR172" s="16">
        <f t="shared" si="105"/>
        <v>80.871922466960356</v>
      </c>
      <c r="BS172" s="16">
        <f t="shared" si="91"/>
        <v>7.5210887894273117</v>
      </c>
      <c r="BT172" s="16">
        <f t="shared" si="92"/>
        <v>80.06320324229074</v>
      </c>
      <c r="BU172" s="16">
        <f t="shared" si="93"/>
        <v>6.4293178361233476</v>
      </c>
      <c r="BV172" s="16">
        <f t="shared" si="90"/>
        <v>90.797112951541848</v>
      </c>
      <c r="BW172" s="16">
        <f t="shared" si="94"/>
        <v>8.4441315044933916</v>
      </c>
      <c r="BX172" s="16">
        <f t="shared" si="95"/>
        <v>89.889141822026431</v>
      </c>
      <c r="BY172" s="16">
        <f t="shared" si="96"/>
        <v>7.2183704796475769</v>
      </c>
      <c r="BZ172" s="16">
        <v>3</v>
      </c>
      <c r="CA172" s="16">
        <v>0.26100000000000001</v>
      </c>
      <c r="CB172" s="16">
        <v>0.92</v>
      </c>
      <c r="CC172" s="16">
        <v>0.23499999999999999</v>
      </c>
      <c r="CD172" s="19">
        <v>1.01</v>
      </c>
      <c r="CE172" s="19">
        <v>0.14799999999999999</v>
      </c>
      <c r="CF172" s="19">
        <v>1.1499999999999999</v>
      </c>
      <c r="CG172" s="19">
        <v>0.11700000000000001</v>
      </c>
      <c r="CH172" s="16">
        <f t="shared" si="106"/>
        <v>103.975056</v>
      </c>
      <c r="CI172" s="16">
        <f t="shared" si="107"/>
        <v>15.235948799999999</v>
      </c>
      <c r="CJ172" s="16">
        <f t="shared" si="108"/>
        <v>118.38744</v>
      </c>
      <c r="CK172" s="16">
        <f t="shared" si="109"/>
        <v>12.0446352</v>
      </c>
      <c r="CL172" s="16">
        <f t="shared" si="110"/>
        <v>116.73563105454545</v>
      </c>
      <c r="CM172" s="16">
        <f t="shared" si="111"/>
        <v>17.105815243636361</v>
      </c>
      <c r="CN172" s="16">
        <f t="shared" si="112"/>
        <v>132.91680763636361</v>
      </c>
      <c r="CO172" s="16">
        <f t="shared" si="113"/>
        <v>13.522840429090909</v>
      </c>
      <c r="CP172" s="19">
        <v>1.65</v>
      </c>
      <c r="CQ172" s="19">
        <v>0.31900000000000001</v>
      </c>
      <c r="CR172" s="19">
        <v>0.28000000000000003</v>
      </c>
      <c r="CS172" s="19">
        <v>0.107</v>
      </c>
      <c r="CT172" s="16">
        <f t="shared" si="114"/>
        <v>43.238638707844764</v>
      </c>
      <c r="CU172" s="16">
        <f t="shared" si="115"/>
        <v>8.35947015018332</v>
      </c>
      <c r="CV172" s="16">
        <f t="shared" si="116"/>
        <v>7.3374659625433543</v>
      </c>
      <c r="CW172" s="16">
        <f t="shared" si="117"/>
        <v>2.8039602071147813</v>
      </c>
      <c r="CX172" s="16">
        <f t="shared" si="118"/>
        <v>48.545198912898442</v>
      </c>
      <c r="CY172" s="16">
        <f t="shared" si="119"/>
        <v>9.3854051231603641</v>
      </c>
      <c r="CZ172" s="16">
        <f t="shared" si="120"/>
        <v>8.2379731488554935</v>
      </c>
      <c r="DA172" s="16">
        <f t="shared" si="121"/>
        <v>3.1480825961697771</v>
      </c>
      <c r="DB172" s="16"/>
      <c r="DC172" s="16"/>
      <c r="DD172" s="16"/>
      <c r="DE172" s="16"/>
      <c r="DF172" s="16"/>
      <c r="DG172" s="16"/>
      <c r="DH172" s="16"/>
      <c r="DI172" s="16"/>
    </row>
    <row r="173" spans="1:113" x14ac:dyDescent="0.25">
      <c r="A173" s="14">
        <v>2019</v>
      </c>
      <c r="B173" s="14">
        <v>9</v>
      </c>
      <c r="C173" s="14" t="s">
        <v>26</v>
      </c>
      <c r="D173" s="14" t="str">
        <f t="shared" si="80"/>
        <v>3</v>
      </c>
      <c r="E173" s="14">
        <v>302</v>
      </c>
      <c r="F173" s="14">
        <v>342</v>
      </c>
      <c r="G173" s="14">
        <v>1</v>
      </c>
      <c r="H173" s="14" t="s">
        <v>2</v>
      </c>
      <c r="I173" s="17">
        <v>0</v>
      </c>
      <c r="J173" s="17">
        <f t="shared" si="81"/>
        <v>0</v>
      </c>
      <c r="K173" s="17">
        <v>0</v>
      </c>
      <c r="L173" s="17">
        <f t="shared" si="82"/>
        <v>0</v>
      </c>
      <c r="M173" s="17">
        <v>0</v>
      </c>
      <c r="N173" s="17">
        <f t="shared" si="83"/>
        <v>0</v>
      </c>
      <c r="O173" s="17">
        <v>7.5</v>
      </c>
      <c r="P173" s="14">
        <v>5.08</v>
      </c>
      <c r="Q173" s="14">
        <v>7.7</v>
      </c>
      <c r="S173" s="14">
        <v>2.1</v>
      </c>
      <c r="T173" s="14">
        <v>30.4</v>
      </c>
      <c r="U173" s="14">
        <v>13</v>
      </c>
      <c r="V173" s="16">
        <v>9.7450648132192157</v>
      </c>
      <c r="W173" s="16">
        <v>10.971949069031687</v>
      </c>
      <c r="X173" s="16">
        <v>4.17</v>
      </c>
      <c r="Y173" s="16">
        <v>180.2549421787262</v>
      </c>
      <c r="Z173" s="16">
        <v>4221.199164390564</v>
      </c>
      <c r="AA173" s="16">
        <v>40.065600872039795</v>
      </c>
      <c r="AB173" s="16">
        <v>6.8865323066711426</v>
      </c>
      <c r="AC173" s="16">
        <f t="shared" si="84"/>
        <v>21.926705380931605</v>
      </c>
      <c r="AD173" s="16">
        <v>1.8691558837890625</v>
      </c>
      <c r="AE173" s="16">
        <v>5.03</v>
      </c>
      <c r="AF173" s="16">
        <v>2.2400000000000002</v>
      </c>
      <c r="AG173" s="16">
        <v>5.0999999999999996</v>
      </c>
      <c r="AH173" s="16">
        <v>5.2</v>
      </c>
      <c r="AI173" s="16">
        <v>4.7221460723876945</v>
      </c>
      <c r="AJ173" s="16">
        <v>4.46</v>
      </c>
      <c r="AK173" s="16">
        <v>5.7</v>
      </c>
      <c r="AL173" s="16">
        <v>3.9</v>
      </c>
      <c r="AM173" s="16">
        <v>2.6185446166992179</v>
      </c>
      <c r="AN173" s="16">
        <v>3.28</v>
      </c>
      <c r="AO173" s="16">
        <v>0.53480000000000005</v>
      </c>
      <c r="AP173" s="16">
        <v>105.6</v>
      </c>
      <c r="AQ173" s="18">
        <v>30.5</v>
      </c>
      <c r="AR173" s="18">
        <f t="shared" si="85"/>
        <v>75.099999999999994</v>
      </c>
      <c r="AS173" s="18">
        <f t="shared" si="86"/>
        <v>2305.8015859030834</v>
      </c>
      <c r="AT173" s="18">
        <f t="shared" si="87"/>
        <v>2588.7863259911892</v>
      </c>
      <c r="AU173" s="16">
        <v>0.46</v>
      </c>
      <c r="AV173" s="18">
        <v>424.2</v>
      </c>
      <c r="AW173" s="18">
        <v>34</v>
      </c>
      <c r="AX173" s="18">
        <v>251.8</v>
      </c>
      <c r="AY173" s="18">
        <v>30.5</v>
      </c>
      <c r="AZ173" s="16">
        <f t="shared" si="97"/>
        <v>260.8867247565351</v>
      </c>
      <c r="BA173" s="16">
        <f t="shared" si="98"/>
        <v>8010.03</v>
      </c>
      <c r="BB173" s="16">
        <f t="shared" si="99"/>
        <v>8993.0791363636363</v>
      </c>
      <c r="BC173" s="14">
        <v>5.4119999999999999</v>
      </c>
      <c r="BD173" s="14">
        <v>0.15</v>
      </c>
      <c r="BE173" s="18">
        <v>13.2</v>
      </c>
      <c r="BF173" s="18">
        <v>57</v>
      </c>
      <c r="BG173" s="14">
        <v>35</v>
      </c>
      <c r="BH173" s="14">
        <v>4.5</v>
      </c>
      <c r="BI173" s="18">
        <f t="shared" si="100"/>
        <v>24.255314285714284</v>
      </c>
      <c r="BJ173" s="18">
        <f t="shared" si="101"/>
        <v>24.339436763005779</v>
      </c>
      <c r="BK173" s="18">
        <f t="shared" si="102"/>
        <v>1460.3662057803467</v>
      </c>
      <c r="BL173" s="18">
        <f t="shared" si="103"/>
        <v>1640.2567702196532</v>
      </c>
      <c r="BM173" s="14">
        <f t="shared" si="104"/>
        <v>1.64</v>
      </c>
      <c r="BN173" s="14">
        <v>1.65</v>
      </c>
      <c r="BO173" s="14">
        <v>0.23</v>
      </c>
      <c r="BP173" s="14">
        <v>1.83</v>
      </c>
      <c r="BQ173" s="14">
        <v>0.153</v>
      </c>
      <c r="BR173" s="16">
        <f t="shared" si="105"/>
        <v>38.045726167400879</v>
      </c>
      <c r="BS173" s="16">
        <f t="shared" si="91"/>
        <v>5.3033436475770914</v>
      </c>
      <c r="BT173" s="16">
        <f t="shared" si="92"/>
        <v>42.196169022026424</v>
      </c>
      <c r="BU173" s="16">
        <f t="shared" si="93"/>
        <v>3.5278764264317175</v>
      </c>
      <c r="BV173" s="16">
        <f t="shared" si="90"/>
        <v>42.714974378854627</v>
      </c>
      <c r="BW173" s="16">
        <f t="shared" si="94"/>
        <v>5.954208549779735</v>
      </c>
      <c r="BX173" s="16">
        <f t="shared" si="95"/>
        <v>47.374789765638752</v>
      </c>
      <c r="BY173" s="16">
        <f t="shared" si="96"/>
        <v>3.9608430787665188</v>
      </c>
      <c r="BZ173" s="16">
        <v>2.59</v>
      </c>
      <c r="CA173" s="16">
        <v>0.255</v>
      </c>
      <c r="CB173" s="16">
        <v>0.88</v>
      </c>
      <c r="CC173" s="16">
        <v>0.23</v>
      </c>
      <c r="CD173" s="19">
        <v>0.62</v>
      </c>
      <c r="CE173" s="19">
        <v>0.13</v>
      </c>
      <c r="CF173" s="19">
        <v>0.83</v>
      </c>
      <c r="CG173" s="19">
        <v>7.0000000000000007E-2</v>
      </c>
      <c r="CH173" s="16">
        <f t="shared" si="106"/>
        <v>49.662185999999998</v>
      </c>
      <c r="CI173" s="16">
        <f t="shared" si="107"/>
        <v>10.413038999999999</v>
      </c>
      <c r="CJ173" s="16">
        <f t="shared" si="108"/>
        <v>66.483249000000001</v>
      </c>
      <c r="CK173" s="16">
        <f t="shared" si="109"/>
        <v>5.6070210000000005</v>
      </c>
      <c r="CL173" s="16">
        <f t="shared" si="110"/>
        <v>55.757090645454539</v>
      </c>
      <c r="CM173" s="16">
        <f t="shared" si="111"/>
        <v>11.691002877272727</v>
      </c>
      <c r="CN173" s="16">
        <f t="shared" si="112"/>
        <v>74.642556831818183</v>
      </c>
      <c r="CO173" s="16">
        <f t="shared" si="113"/>
        <v>6.2951553954545467</v>
      </c>
      <c r="CP173" s="19">
        <v>1.56</v>
      </c>
      <c r="CQ173" s="19">
        <v>0.32800000000000001</v>
      </c>
      <c r="CR173" s="19">
        <v>0.28999999999999998</v>
      </c>
      <c r="CS173" s="19">
        <v>0.1</v>
      </c>
      <c r="CT173" s="16">
        <f t="shared" si="114"/>
        <v>22.78171281017341</v>
      </c>
      <c r="CU173" s="16">
        <f t="shared" si="115"/>
        <v>4.7900011549595369</v>
      </c>
      <c r="CV173" s="16">
        <f t="shared" si="116"/>
        <v>4.2350619967630054</v>
      </c>
      <c r="CW173" s="16">
        <f t="shared" si="117"/>
        <v>1.4603662057803468</v>
      </c>
      <c r="CX173" s="16">
        <f t="shared" si="118"/>
        <v>25.577650291421964</v>
      </c>
      <c r="CY173" s="16">
        <f t="shared" si="119"/>
        <v>5.3778649330682073</v>
      </c>
      <c r="CZ173" s="16">
        <f t="shared" si="120"/>
        <v>4.7548196054566469</v>
      </c>
      <c r="DA173" s="16">
        <f t="shared" si="121"/>
        <v>1.6395929673988439</v>
      </c>
      <c r="DB173" s="16"/>
      <c r="DC173" s="16"/>
      <c r="DD173" s="16"/>
      <c r="DE173" s="16"/>
      <c r="DF173" s="16"/>
      <c r="DG173" s="16"/>
      <c r="DH173" s="16"/>
      <c r="DI173" s="16"/>
    </row>
    <row r="174" spans="1:113" x14ac:dyDescent="0.25">
      <c r="A174" s="14">
        <v>2019</v>
      </c>
      <c r="B174" s="14">
        <v>9</v>
      </c>
      <c r="C174" s="14" t="s">
        <v>26</v>
      </c>
      <c r="D174" s="14" t="str">
        <f t="shared" si="80"/>
        <v>3</v>
      </c>
      <c r="E174" s="14">
        <v>304</v>
      </c>
      <c r="F174" s="14">
        <v>344</v>
      </c>
      <c r="G174" s="14">
        <v>3</v>
      </c>
      <c r="H174" s="14" t="s">
        <v>1</v>
      </c>
      <c r="I174" s="17">
        <v>100</v>
      </c>
      <c r="J174" s="17">
        <f t="shared" si="81"/>
        <v>112</v>
      </c>
      <c r="K174" s="17">
        <v>40</v>
      </c>
      <c r="L174" s="17">
        <f t="shared" si="82"/>
        <v>45</v>
      </c>
      <c r="M174" s="17">
        <v>0</v>
      </c>
      <c r="N174" s="17">
        <f t="shared" si="83"/>
        <v>0</v>
      </c>
      <c r="O174" s="17">
        <v>7.5</v>
      </c>
      <c r="P174" s="14">
        <v>5.08</v>
      </c>
      <c r="Q174" s="14">
        <v>7.7</v>
      </c>
      <c r="S174" s="14">
        <v>2.1</v>
      </c>
      <c r="T174" s="14">
        <v>30.4</v>
      </c>
      <c r="U174" s="14">
        <v>13</v>
      </c>
      <c r="V174" s="16">
        <v>9.7450648132192157</v>
      </c>
      <c r="W174" s="16">
        <v>10.971949069031687</v>
      </c>
      <c r="X174" s="16">
        <v>4.17</v>
      </c>
      <c r="Y174" s="16">
        <v>180.2549421787262</v>
      </c>
      <c r="Z174" s="16">
        <v>4221.199164390564</v>
      </c>
      <c r="AA174" s="16">
        <v>40.065600872039795</v>
      </c>
      <c r="AB174" s="16">
        <v>6.8865323066711426</v>
      </c>
      <c r="AC174" s="16">
        <f t="shared" si="84"/>
        <v>21.926705380931605</v>
      </c>
      <c r="AD174" s="16">
        <v>1.8691558837890625</v>
      </c>
      <c r="AE174" s="16">
        <v>5.03</v>
      </c>
      <c r="AF174" s="16">
        <v>2.2400000000000002</v>
      </c>
      <c r="AG174" s="16">
        <v>5.0999999999999996</v>
      </c>
      <c r="AH174" s="16">
        <v>5.2</v>
      </c>
      <c r="AI174" s="16">
        <v>4.7221460723876945</v>
      </c>
      <c r="AJ174" s="16">
        <v>4.46</v>
      </c>
      <c r="AK174" s="16">
        <v>5.7</v>
      </c>
      <c r="AL174" s="16">
        <v>3.9</v>
      </c>
      <c r="AM174" s="16">
        <v>2.6185446166992179</v>
      </c>
      <c r="AN174" s="16">
        <v>3.28</v>
      </c>
      <c r="AO174" s="16">
        <v>0.65429999999999999</v>
      </c>
      <c r="AP174" s="16">
        <v>105.2</v>
      </c>
      <c r="AQ174" s="18">
        <v>30.5</v>
      </c>
      <c r="AR174" s="18">
        <f t="shared" si="85"/>
        <v>74.7</v>
      </c>
      <c r="AS174" s="18">
        <f t="shared" si="86"/>
        <v>2293.5203524229078</v>
      </c>
      <c r="AT174" s="18">
        <f t="shared" si="87"/>
        <v>2574.9978502202644</v>
      </c>
      <c r="AU174" s="16">
        <v>0.46</v>
      </c>
      <c r="AV174" s="18">
        <v>433.8</v>
      </c>
      <c r="AW174" s="18">
        <v>34</v>
      </c>
      <c r="AX174" s="18">
        <v>246.1</v>
      </c>
      <c r="AY174" s="18">
        <v>30.5</v>
      </c>
      <c r="AZ174" s="16">
        <f t="shared" si="97"/>
        <v>248.06403201600799</v>
      </c>
      <c r="BA174" s="16">
        <f t="shared" si="98"/>
        <v>7616.33</v>
      </c>
      <c r="BB174" s="16">
        <f t="shared" si="99"/>
        <v>8551.0614090909094</v>
      </c>
      <c r="BC174" s="14">
        <v>6.8640000000000008</v>
      </c>
      <c r="BD174" s="14">
        <v>0.15</v>
      </c>
      <c r="BE174" s="18">
        <v>12.9</v>
      </c>
      <c r="BF174" s="18">
        <v>57.9</v>
      </c>
      <c r="BG174" s="14">
        <v>35</v>
      </c>
      <c r="BH174" s="14">
        <v>4.5</v>
      </c>
      <c r="BI174" s="18">
        <f t="shared" si="100"/>
        <v>30.948342857142858</v>
      </c>
      <c r="BJ174" s="18">
        <f t="shared" si="101"/>
        <v>31.16301344343518</v>
      </c>
      <c r="BK174" s="18">
        <f t="shared" si="102"/>
        <v>1869.7808066061107</v>
      </c>
      <c r="BL174" s="18">
        <f t="shared" si="103"/>
        <v>2100.1038059653179</v>
      </c>
      <c r="BM174" s="14">
        <f t="shared" si="104"/>
        <v>2.1</v>
      </c>
      <c r="BN174" s="14">
        <v>1.52</v>
      </c>
      <c r="BO174" s="14">
        <v>0.14299999999999999</v>
      </c>
      <c r="BP174" s="14">
        <v>1.37</v>
      </c>
      <c r="BQ174" s="14">
        <v>0.13600000000000001</v>
      </c>
      <c r="BR174" s="16">
        <f t="shared" si="105"/>
        <v>34.861509356828201</v>
      </c>
      <c r="BS174" s="16">
        <f t="shared" si="91"/>
        <v>3.2797341039647576</v>
      </c>
      <c r="BT174" s="16">
        <f t="shared" si="92"/>
        <v>31.421228828193836</v>
      </c>
      <c r="BU174" s="16">
        <f t="shared" si="93"/>
        <v>3.1191876792951549</v>
      </c>
      <c r="BV174" s="16">
        <f t="shared" si="90"/>
        <v>39.139967323348024</v>
      </c>
      <c r="BW174" s="16">
        <f t="shared" si="94"/>
        <v>3.6822469258149777</v>
      </c>
      <c r="BX174" s="16">
        <f t="shared" si="95"/>
        <v>35.277470548017625</v>
      </c>
      <c r="BY174" s="16">
        <f t="shared" si="96"/>
        <v>3.5019970762995603</v>
      </c>
      <c r="BZ174" s="16">
        <v>3.04</v>
      </c>
      <c r="CA174" s="16">
        <v>0.28100000000000003</v>
      </c>
      <c r="CB174" s="16">
        <v>0.82</v>
      </c>
      <c r="CC174" s="16">
        <v>0.26</v>
      </c>
      <c r="CD174" s="19">
        <v>0.92</v>
      </c>
      <c r="CE174" s="19">
        <v>0.152</v>
      </c>
      <c r="CF174" s="19">
        <v>0.64</v>
      </c>
      <c r="CG174" s="19">
        <v>7.6999999999999999E-2</v>
      </c>
      <c r="CH174" s="16">
        <f t="shared" si="106"/>
        <v>70.070235999999994</v>
      </c>
      <c r="CI174" s="16">
        <f t="shared" si="107"/>
        <v>11.576821599999999</v>
      </c>
      <c r="CJ174" s="16">
        <f t="shared" si="108"/>
        <v>48.744512</v>
      </c>
      <c r="CK174" s="16">
        <f t="shared" si="109"/>
        <v>5.8645740999999996</v>
      </c>
      <c r="CL174" s="16">
        <f t="shared" si="110"/>
        <v>78.669764963636354</v>
      </c>
      <c r="CM174" s="16">
        <f t="shared" si="111"/>
        <v>12.99761334181818</v>
      </c>
      <c r="CN174" s="16">
        <f t="shared" si="112"/>
        <v>54.726793018181816</v>
      </c>
      <c r="CO174" s="16">
        <f t="shared" si="113"/>
        <v>6.584317285</v>
      </c>
      <c r="CP174" s="19">
        <v>1.76</v>
      </c>
      <c r="CQ174" s="19">
        <v>0.32700000000000001</v>
      </c>
      <c r="CR174" s="19">
        <v>0.28000000000000003</v>
      </c>
      <c r="CS174" s="19">
        <v>0.106</v>
      </c>
      <c r="CT174" s="16">
        <f t="shared" si="114"/>
        <v>32.908142196267548</v>
      </c>
      <c r="CU174" s="16">
        <f t="shared" si="115"/>
        <v>6.1141832376019822</v>
      </c>
      <c r="CV174" s="16">
        <f t="shared" si="116"/>
        <v>5.2353862584971109</v>
      </c>
      <c r="CW174" s="16">
        <f t="shared" si="117"/>
        <v>1.9819676550024772</v>
      </c>
      <c r="CX174" s="16">
        <f t="shared" si="118"/>
        <v>36.94686873853675</v>
      </c>
      <c r="CY174" s="16">
        <f t="shared" si="119"/>
        <v>6.8645602713076803</v>
      </c>
      <c r="CZ174" s="16">
        <f t="shared" si="120"/>
        <v>5.8779109356763017</v>
      </c>
      <c r="DA174" s="16">
        <f t="shared" si="121"/>
        <v>2.2252091399345995</v>
      </c>
      <c r="DB174" s="16"/>
      <c r="DC174" s="16"/>
      <c r="DD174" s="16"/>
      <c r="DE174" s="16"/>
      <c r="DF174" s="16"/>
      <c r="DG174" s="16"/>
      <c r="DH174" s="16"/>
      <c r="DI174" s="16"/>
    </row>
    <row r="175" spans="1:113" x14ac:dyDescent="0.25">
      <c r="A175" s="14">
        <v>2019</v>
      </c>
      <c r="B175" s="14">
        <v>9</v>
      </c>
      <c r="C175" s="14" t="s">
        <v>26</v>
      </c>
      <c r="D175" s="14" t="str">
        <f t="shared" si="80"/>
        <v>3</v>
      </c>
      <c r="E175" s="14">
        <v>305</v>
      </c>
      <c r="F175" s="14">
        <v>345</v>
      </c>
      <c r="G175" s="14">
        <v>5</v>
      </c>
      <c r="H175" s="14" t="s">
        <v>1</v>
      </c>
      <c r="I175" s="17">
        <v>100</v>
      </c>
      <c r="J175" s="17">
        <f t="shared" si="81"/>
        <v>112</v>
      </c>
      <c r="K175" s="17">
        <v>120</v>
      </c>
      <c r="L175" s="17">
        <f t="shared" si="82"/>
        <v>135</v>
      </c>
      <c r="M175" s="17">
        <v>0</v>
      </c>
      <c r="N175" s="17">
        <f t="shared" si="83"/>
        <v>0</v>
      </c>
      <c r="O175" s="17">
        <v>7.5</v>
      </c>
      <c r="P175" s="14">
        <v>5.08</v>
      </c>
      <c r="Q175" s="14">
        <v>7.7</v>
      </c>
      <c r="S175" s="14">
        <v>2.1</v>
      </c>
      <c r="T175" s="14">
        <v>30.4</v>
      </c>
      <c r="U175" s="14">
        <v>13</v>
      </c>
      <c r="V175" s="16">
        <v>9.7450648132192157</v>
      </c>
      <c r="W175" s="16">
        <v>10.971949069031687</v>
      </c>
      <c r="X175" s="16">
        <v>4.17</v>
      </c>
      <c r="Y175" s="16">
        <v>180.2549421787262</v>
      </c>
      <c r="Z175" s="16">
        <v>4221.199164390564</v>
      </c>
      <c r="AA175" s="16">
        <v>40.065600872039795</v>
      </c>
      <c r="AB175" s="16">
        <v>6.8865323066711426</v>
      </c>
      <c r="AC175" s="16">
        <f t="shared" si="84"/>
        <v>21.926705380931605</v>
      </c>
      <c r="AD175" s="16">
        <v>1.8691558837890625</v>
      </c>
      <c r="AE175" s="16">
        <v>5.03</v>
      </c>
      <c r="AF175" s="16">
        <v>2.2400000000000002</v>
      </c>
      <c r="AG175" s="16">
        <v>5.0999999999999996</v>
      </c>
      <c r="AH175" s="16">
        <v>5.2</v>
      </c>
      <c r="AI175" s="16">
        <v>4.7221460723876945</v>
      </c>
      <c r="AJ175" s="16">
        <v>4.46</v>
      </c>
      <c r="AK175" s="16">
        <v>5.7</v>
      </c>
      <c r="AL175" s="16">
        <v>3.9</v>
      </c>
      <c r="AM175" s="16">
        <v>2.6185446166992179</v>
      </c>
      <c r="AN175" s="16">
        <v>3.28</v>
      </c>
      <c r="AO175" s="16">
        <v>0.67300000000000004</v>
      </c>
      <c r="AP175" s="16">
        <v>89.4</v>
      </c>
      <c r="AQ175" s="18">
        <v>30.5</v>
      </c>
      <c r="AR175" s="18">
        <f t="shared" si="85"/>
        <v>58.900000000000006</v>
      </c>
      <c r="AS175" s="18">
        <f t="shared" si="86"/>
        <v>1808.4116299559473</v>
      </c>
      <c r="AT175" s="18">
        <f t="shared" si="87"/>
        <v>2030.3530572687228</v>
      </c>
      <c r="AU175" s="16">
        <v>0.28000000000000003</v>
      </c>
      <c r="AV175" s="18">
        <v>249.9</v>
      </c>
      <c r="AW175" s="18">
        <v>34</v>
      </c>
      <c r="AX175" s="18">
        <v>153.6</v>
      </c>
      <c r="AY175" s="18">
        <v>30.5</v>
      </c>
      <c r="AZ175" s="16">
        <f t="shared" si="97"/>
        <v>159.64798517832332</v>
      </c>
      <c r="BA175" s="16">
        <f t="shared" si="98"/>
        <v>4901.6899999999996</v>
      </c>
      <c r="BB175" s="16">
        <f t="shared" si="99"/>
        <v>5503.2610454545456</v>
      </c>
      <c r="BC175" s="14">
        <v>8.8880000000000017</v>
      </c>
      <c r="BD175" s="14">
        <v>0.15</v>
      </c>
      <c r="BE175" s="18">
        <v>13.1</v>
      </c>
      <c r="BF175" s="18">
        <v>59</v>
      </c>
      <c r="BG175" s="14">
        <v>35</v>
      </c>
      <c r="BH175" s="14">
        <v>4.5</v>
      </c>
      <c r="BI175" s="18">
        <f t="shared" si="100"/>
        <v>40.278019047619054</v>
      </c>
      <c r="BJ175" s="18">
        <f t="shared" si="101"/>
        <v>40.464275783099382</v>
      </c>
      <c r="BK175" s="18">
        <f t="shared" si="102"/>
        <v>2427.8565469859627</v>
      </c>
      <c r="BL175" s="18">
        <f t="shared" si="103"/>
        <v>2726.9243307283241</v>
      </c>
      <c r="BM175" s="14">
        <f t="shared" si="104"/>
        <v>2.73</v>
      </c>
      <c r="BN175" s="14">
        <v>1.92</v>
      </c>
      <c r="BO175" s="14">
        <v>0.19</v>
      </c>
      <c r="BP175" s="14">
        <v>1.64</v>
      </c>
      <c r="BQ175" s="14">
        <v>0.16300000000000001</v>
      </c>
      <c r="BR175" s="16">
        <f t="shared" si="105"/>
        <v>34.721503295154186</v>
      </c>
      <c r="BS175" s="16">
        <f t="shared" si="91"/>
        <v>3.4359820969163</v>
      </c>
      <c r="BT175" s="16">
        <f t="shared" si="92"/>
        <v>29.657950731277531</v>
      </c>
      <c r="BU175" s="16">
        <f t="shared" si="93"/>
        <v>2.9477109568281943</v>
      </c>
      <c r="BV175" s="16">
        <f t="shared" si="90"/>
        <v>38.982778699559468</v>
      </c>
      <c r="BW175" s="16">
        <f t="shared" si="94"/>
        <v>3.8576708088105733</v>
      </c>
      <c r="BX175" s="16">
        <f t="shared" si="95"/>
        <v>33.297790139207045</v>
      </c>
      <c r="BY175" s="16">
        <f t="shared" si="96"/>
        <v>3.309475483348018</v>
      </c>
      <c r="BZ175" s="16">
        <v>2.98</v>
      </c>
      <c r="CA175" s="16">
        <v>0.27100000000000002</v>
      </c>
      <c r="CB175" s="16">
        <v>0.71</v>
      </c>
      <c r="CC175" s="16">
        <v>0.24</v>
      </c>
      <c r="CD175" s="19">
        <v>0.71</v>
      </c>
      <c r="CE175" s="19">
        <v>0.125</v>
      </c>
      <c r="CF175" s="19">
        <v>0.88</v>
      </c>
      <c r="CG175" s="19">
        <v>8.3000000000000004E-2</v>
      </c>
      <c r="CH175" s="16">
        <f t="shared" si="106"/>
        <v>34.801998999999995</v>
      </c>
      <c r="CI175" s="16">
        <f t="shared" si="107"/>
        <v>6.1271125</v>
      </c>
      <c r="CJ175" s="16">
        <f t="shared" si="108"/>
        <v>43.134872000000001</v>
      </c>
      <c r="CK175" s="16">
        <f t="shared" si="109"/>
        <v>4.0684027</v>
      </c>
      <c r="CL175" s="16">
        <f t="shared" si="110"/>
        <v>39.073153422727266</v>
      </c>
      <c r="CM175" s="16">
        <f t="shared" si="111"/>
        <v>6.8790763068181819</v>
      </c>
      <c r="CN175" s="16">
        <f t="shared" si="112"/>
        <v>48.428697199999995</v>
      </c>
      <c r="CO175" s="16">
        <f t="shared" si="113"/>
        <v>4.5677066677272729</v>
      </c>
      <c r="CP175" s="19">
        <v>1.78</v>
      </c>
      <c r="CQ175" s="19">
        <v>0.34200000000000003</v>
      </c>
      <c r="CR175" s="19">
        <v>0.28999999999999998</v>
      </c>
      <c r="CS175" s="19">
        <v>0.10100000000000001</v>
      </c>
      <c r="CT175" s="16">
        <f t="shared" si="114"/>
        <v>43.215846536350135</v>
      </c>
      <c r="CU175" s="16">
        <f t="shared" si="115"/>
        <v>8.3032693906919928</v>
      </c>
      <c r="CV175" s="16">
        <f t="shared" si="116"/>
        <v>7.0407839862592914</v>
      </c>
      <c r="CW175" s="16">
        <f t="shared" si="117"/>
        <v>2.4521351124558226</v>
      </c>
      <c r="CX175" s="16">
        <f t="shared" si="118"/>
        <v>48.519609520356745</v>
      </c>
      <c r="CY175" s="16">
        <f t="shared" si="119"/>
        <v>9.3223069977314648</v>
      </c>
      <c r="CZ175" s="16">
        <f t="shared" si="120"/>
        <v>7.9048802027547493</v>
      </c>
      <c r="DA175" s="16">
        <f t="shared" si="121"/>
        <v>2.7530789671663096</v>
      </c>
      <c r="DB175" s="16"/>
      <c r="DC175" s="16"/>
      <c r="DD175" s="16"/>
      <c r="DE175" s="16"/>
      <c r="DF175" s="16"/>
      <c r="DG175" s="16"/>
      <c r="DH175" s="16"/>
      <c r="DI175" s="16"/>
    </row>
    <row r="176" spans="1:113" x14ac:dyDescent="0.25">
      <c r="A176" s="14">
        <v>2019</v>
      </c>
      <c r="B176" s="14">
        <v>9</v>
      </c>
      <c r="C176" s="14" t="s">
        <v>26</v>
      </c>
      <c r="D176" s="14" t="str">
        <f t="shared" si="80"/>
        <v>3</v>
      </c>
      <c r="E176" s="14">
        <v>309</v>
      </c>
      <c r="F176" s="14">
        <v>349</v>
      </c>
      <c r="G176" s="14">
        <v>4</v>
      </c>
      <c r="H176" s="14" t="s">
        <v>1</v>
      </c>
      <c r="I176" s="17">
        <v>100</v>
      </c>
      <c r="J176" s="17">
        <f t="shared" si="81"/>
        <v>112</v>
      </c>
      <c r="K176" s="17">
        <v>80</v>
      </c>
      <c r="L176" s="17">
        <f t="shared" si="82"/>
        <v>90</v>
      </c>
      <c r="M176" s="17">
        <v>0</v>
      </c>
      <c r="N176" s="17">
        <f t="shared" si="83"/>
        <v>0</v>
      </c>
      <c r="O176" s="17">
        <v>7.5</v>
      </c>
      <c r="P176" s="14">
        <v>5.08</v>
      </c>
      <c r="Q176" s="14">
        <v>7.7</v>
      </c>
      <c r="S176" s="14">
        <v>2.1</v>
      </c>
      <c r="T176" s="14">
        <v>30.4</v>
      </c>
      <c r="U176" s="14">
        <v>13</v>
      </c>
      <c r="V176" s="16">
        <v>9.7450648132192157</v>
      </c>
      <c r="W176" s="16">
        <v>10.971949069031687</v>
      </c>
      <c r="X176" s="16">
        <v>4.17</v>
      </c>
      <c r="Y176" s="16">
        <v>180.2549421787262</v>
      </c>
      <c r="Z176" s="16">
        <v>4221.199164390564</v>
      </c>
      <c r="AA176" s="16">
        <v>40.065600872039795</v>
      </c>
      <c r="AB176" s="16">
        <v>6.8865323066711426</v>
      </c>
      <c r="AC176" s="16">
        <f t="shared" si="84"/>
        <v>21.926705380931605</v>
      </c>
      <c r="AD176" s="16">
        <v>1.8691558837890625</v>
      </c>
      <c r="AE176" s="16">
        <v>5.03</v>
      </c>
      <c r="AF176" s="16">
        <v>2.2400000000000002</v>
      </c>
      <c r="AG176" s="16">
        <v>5.0999999999999996</v>
      </c>
      <c r="AH176" s="16">
        <v>5.2</v>
      </c>
      <c r="AI176" s="16">
        <v>4.7221460723876945</v>
      </c>
      <c r="AJ176" s="16">
        <v>4.46</v>
      </c>
      <c r="AK176" s="16">
        <v>5.7</v>
      </c>
      <c r="AL176" s="16">
        <v>3.9</v>
      </c>
      <c r="AM176" s="16">
        <v>2.6185446166992179</v>
      </c>
      <c r="AN176" s="16">
        <v>3.28</v>
      </c>
      <c r="AO176" s="16">
        <v>0.64690000000000003</v>
      </c>
      <c r="AP176" s="16">
        <v>100.9</v>
      </c>
      <c r="AQ176" s="18">
        <v>30.5</v>
      </c>
      <c r="AR176" s="18">
        <f t="shared" si="85"/>
        <v>70.400000000000006</v>
      </c>
      <c r="AS176" s="18">
        <f t="shared" si="86"/>
        <v>2161.4970925110138</v>
      </c>
      <c r="AT176" s="18">
        <f t="shared" si="87"/>
        <v>2426.7717356828198</v>
      </c>
      <c r="AU176" s="16">
        <v>0.4</v>
      </c>
      <c r="AV176" s="18">
        <v>367.5</v>
      </c>
      <c r="AW176" s="18">
        <v>34</v>
      </c>
      <c r="AX176" s="18">
        <v>209.6</v>
      </c>
      <c r="AY176" s="18">
        <v>30.5</v>
      </c>
      <c r="AZ176" s="16">
        <f t="shared" si="97"/>
        <v>214.81259370314842</v>
      </c>
      <c r="BA176" s="16">
        <f t="shared" si="98"/>
        <v>6595.41</v>
      </c>
      <c r="BB176" s="16">
        <f t="shared" si="99"/>
        <v>7404.8466818181823</v>
      </c>
      <c r="BC176" s="14">
        <v>8.0080000000000009</v>
      </c>
      <c r="BD176" s="14">
        <v>0.15</v>
      </c>
      <c r="BE176" s="18">
        <v>12.9</v>
      </c>
      <c r="BF176" s="18">
        <v>57.1</v>
      </c>
      <c r="BG176" s="14">
        <v>35</v>
      </c>
      <c r="BH176" s="14">
        <v>4.5</v>
      </c>
      <c r="BI176" s="18">
        <f t="shared" si="100"/>
        <v>36.221638095238092</v>
      </c>
      <c r="BJ176" s="18">
        <f t="shared" si="101"/>
        <v>36.472886451968066</v>
      </c>
      <c r="BK176" s="18">
        <f t="shared" si="102"/>
        <v>2188.3731871180839</v>
      </c>
      <c r="BL176" s="18">
        <f t="shared" si="103"/>
        <v>2457.9409751676299</v>
      </c>
      <c r="BM176" s="14">
        <f t="shared" si="104"/>
        <v>2.46</v>
      </c>
      <c r="BN176" s="14">
        <v>2.3199999999999998</v>
      </c>
      <c r="BO176" s="14">
        <v>0.17399999999999999</v>
      </c>
      <c r="BP176" s="14">
        <v>1.85</v>
      </c>
      <c r="BQ176" s="14">
        <v>0.20100000000000001</v>
      </c>
      <c r="BR176" s="16">
        <f t="shared" si="105"/>
        <v>50.146732546255514</v>
      </c>
      <c r="BS176" s="16">
        <f t="shared" si="91"/>
        <v>3.7610049409691637</v>
      </c>
      <c r="BT176" s="16">
        <f t="shared" si="92"/>
        <v>39.987696211453759</v>
      </c>
      <c r="BU176" s="16">
        <f t="shared" si="93"/>
        <v>4.344609155947138</v>
      </c>
      <c r="BV176" s="16">
        <f t="shared" ref="BV176:BV207" si="122">BR176/2.2*2.47</f>
        <v>56.301104267841417</v>
      </c>
      <c r="BW176" s="16">
        <f t="shared" si="94"/>
        <v>4.2225828200881068</v>
      </c>
      <c r="BX176" s="16">
        <f t="shared" si="95"/>
        <v>44.895277110132177</v>
      </c>
      <c r="BY176" s="16">
        <f t="shared" si="96"/>
        <v>4.8778111887224682</v>
      </c>
      <c r="BZ176" s="16">
        <v>2.92</v>
      </c>
      <c r="CA176" s="16">
        <v>0.28100000000000003</v>
      </c>
      <c r="CB176" s="16">
        <v>0.8</v>
      </c>
      <c r="CC176" s="16">
        <v>0.253</v>
      </c>
      <c r="CD176" s="19">
        <v>0.79</v>
      </c>
      <c r="CE176" s="19">
        <v>0.111</v>
      </c>
      <c r="CF176" s="19">
        <v>0.82</v>
      </c>
      <c r="CG176" s="19">
        <v>8.5000000000000006E-2</v>
      </c>
      <c r="CH176" s="16">
        <f t="shared" si="106"/>
        <v>52.103739000000004</v>
      </c>
      <c r="CI176" s="16">
        <f t="shared" si="107"/>
        <v>7.3209051000000001</v>
      </c>
      <c r="CJ176" s="16">
        <f t="shared" si="108"/>
        <v>54.082361999999989</v>
      </c>
      <c r="CK176" s="16">
        <f t="shared" si="109"/>
        <v>5.6060984999999999</v>
      </c>
      <c r="CL176" s="16">
        <f t="shared" si="110"/>
        <v>58.498288786363638</v>
      </c>
      <c r="CM176" s="16">
        <f t="shared" si="111"/>
        <v>8.2193798168181811</v>
      </c>
      <c r="CN176" s="16">
        <f t="shared" si="112"/>
        <v>60.719742790909073</v>
      </c>
      <c r="CO176" s="16">
        <f t="shared" si="113"/>
        <v>6.2941196795454548</v>
      </c>
      <c r="CP176" s="19">
        <v>1.69</v>
      </c>
      <c r="CQ176" s="19">
        <v>0.38600000000000001</v>
      </c>
      <c r="CR176" s="19">
        <v>0.34</v>
      </c>
      <c r="CS176" s="19">
        <v>0.11</v>
      </c>
      <c r="CT176" s="16">
        <f t="shared" si="114"/>
        <v>36.983506862295613</v>
      </c>
      <c r="CU176" s="16">
        <f t="shared" si="115"/>
        <v>8.4471205022758049</v>
      </c>
      <c r="CV176" s="16">
        <f t="shared" si="116"/>
        <v>7.4404688362014859</v>
      </c>
      <c r="CW176" s="16">
        <f t="shared" si="117"/>
        <v>2.4072105058298923</v>
      </c>
      <c r="CX176" s="16">
        <f t="shared" si="118"/>
        <v>41.522391795395528</v>
      </c>
      <c r="CY176" s="16">
        <f t="shared" si="119"/>
        <v>9.4838125639187449</v>
      </c>
      <c r="CZ176" s="16">
        <f t="shared" si="120"/>
        <v>8.3536172842807588</v>
      </c>
      <c r="DA176" s="16">
        <f t="shared" si="121"/>
        <v>2.7026408860908333</v>
      </c>
      <c r="DB176" s="16"/>
      <c r="DC176" s="16"/>
      <c r="DD176" s="16"/>
      <c r="DE176" s="16"/>
      <c r="DF176" s="16"/>
      <c r="DG176" s="16"/>
      <c r="DH176" s="16"/>
      <c r="DI176" s="16"/>
    </row>
    <row r="177" spans="1:113" x14ac:dyDescent="0.25">
      <c r="A177" s="14">
        <v>2019</v>
      </c>
      <c r="B177" s="14">
        <v>9</v>
      </c>
      <c r="C177" s="14" t="s">
        <v>26</v>
      </c>
      <c r="D177" s="14" t="str">
        <f t="shared" si="80"/>
        <v>4</v>
      </c>
      <c r="E177" s="14">
        <v>401</v>
      </c>
      <c r="F177" s="14">
        <v>351</v>
      </c>
      <c r="G177" s="14">
        <v>2</v>
      </c>
      <c r="H177" s="14" t="s">
        <v>3</v>
      </c>
      <c r="I177" s="17">
        <v>100</v>
      </c>
      <c r="J177" s="17">
        <f t="shared" si="81"/>
        <v>112</v>
      </c>
      <c r="K177" s="17">
        <v>0</v>
      </c>
      <c r="L177" s="17">
        <f t="shared" si="82"/>
        <v>0</v>
      </c>
      <c r="M177" s="17">
        <v>0</v>
      </c>
      <c r="N177" s="17">
        <f t="shared" si="83"/>
        <v>0</v>
      </c>
      <c r="O177" s="17">
        <v>7.5</v>
      </c>
      <c r="P177" s="14">
        <v>5.86</v>
      </c>
      <c r="Q177" s="14">
        <v>7.6</v>
      </c>
      <c r="S177" s="14">
        <v>2</v>
      </c>
      <c r="T177" s="14">
        <v>32</v>
      </c>
      <c r="U177" s="14">
        <v>26.5</v>
      </c>
      <c r="V177" s="16">
        <v>12.042860972294024</v>
      </c>
      <c r="W177" s="16">
        <v>14.927406151133239</v>
      </c>
      <c r="X177" s="16">
        <v>12</v>
      </c>
      <c r="Y177" s="16">
        <v>203.06696534156799</v>
      </c>
      <c r="Z177" s="16">
        <v>4003.4150457382202</v>
      </c>
      <c r="AA177" s="16">
        <v>67.695543766021729</v>
      </c>
      <c r="AB177" s="16">
        <v>7.2685253620147705</v>
      </c>
      <c r="AC177" s="16">
        <f t="shared" si="84"/>
        <v>21.125195334677421</v>
      </c>
      <c r="AD177" s="16">
        <v>2.0295448303222656</v>
      </c>
      <c r="AE177" s="16">
        <v>15.91</v>
      </c>
      <c r="AF177" s="16">
        <v>4.5199999999999996</v>
      </c>
      <c r="AG177" s="16">
        <v>6.4</v>
      </c>
      <c r="AH177" s="16">
        <v>5.3</v>
      </c>
      <c r="AI177" s="16">
        <v>0.41092113494872962</v>
      </c>
      <c r="AJ177" s="16">
        <v>2.58</v>
      </c>
      <c r="AK177" s="16">
        <v>9.4</v>
      </c>
      <c r="AL177" s="16">
        <v>3.2</v>
      </c>
      <c r="AM177" s="16">
        <v>3.1254968811035155</v>
      </c>
      <c r="AN177" s="16">
        <v>2.38</v>
      </c>
      <c r="AO177" s="16">
        <v>0.61780000000000002</v>
      </c>
      <c r="AP177" s="16">
        <v>96.1</v>
      </c>
      <c r="AQ177" s="18">
        <v>30.5</v>
      </c>
      <c r="AR177" s="18">
        <f t="shared" si="85"/>
        <v>65.599999999999994</v>
      </c>
      <c r="AS177" s="18">
        <f t="shared" si="86"/>
        <v>2014.1222907488986</v>
      </c>
      <c r="AT177" s="18">
        <f t="shared" si="87"/>
        <v>2261.3100264317181</v>
      </c>
      <c r="AU177" s="16">
        <v>0.5</v>
      </c>
      <c r="AV177" s="18">
        <v>450.6</v>
      </c>
      <c r="AW177" s="18">
        <v>34</v>
      </c>
      <c r="AX177" s="18">
        <v>202.7</v>
      </c>
      <c r="AY177" s="18">
        <v>30.5</v>
      </c>
      <c r="AZ177" s="16">
        <f t="shared" si="97"/>
        <v>206.67306769083052</v>
      </c>
      <c r="BA177" s="16">
        <f t="shared" si="98"/>
        <v>6345.5</v>
      </c>
      <c r="BB177" s="16">
        <f t="shared" si="99"/>
        <v>7124.2659090909092</v>
      </c>
      <c r="BC177" s="14">
        <v>7.48</v>
      </c>
      <c r="BD177" s="14">
        <v>0.15</v>
      </c>
      <c r="BE177" s="18">
        <v>13.5</v>
      </c>
      <c r="BF177" s="18">
        <v>53.7</v>
      </c>
      <c r="BG177" s="14">
        <v>35</v>
      </c>
      <c r="BH177" s="14">
        <v>4.5</v>
      </c>
      <c r="BI177" s="18">
        <f t="shared" si="100"/>
        <v>33.787809523809521</v>
      </c>
      <c r="BJ177" s="18">
        <f t="shared" si="101"/>
        <v>33.787809523809521</v>
      </c>
      <c r="BK177" s="18">
        <f t="shared" si="102"/>
        <v>2027.2685714285712</v>
      </c>
      <c r="BL177" s="18">
        <f t="shared" si="103"/>
        <v>2276.9911999999999</v>
      </c>
      <c r="BM177" s="14">
        <f t="shared" si="104"/>
        <v>2.2799999999999998</v>
      </c>
      <c r="BN177" s="14">
        <v>2.74</v>
      </c>
      <c r="BO177" s="14">
        <v>0.25</v>
      </c>
      <c r="BP177" s="14">
        <v>2.34</v>
      </c>
      <c r="BQ177" s="14">
        <v>0.221</v>
      </c>
      <c r="BR177" s="16">
        <f t="shared" si="105"/>
        <v>55.186950766519821</v>
      </c>
      <c r="BS177" s="16">
        <f t="shared" ref="BS177:BS208" si="123">$AS177*(BO177/100)</f>
        <v>5.035305726872247</v>
      </c>
      <c r="BT177" s="16">
        <f t="shared" ref="BT177:BT208" si="124">$AS177*(BP177/100)</f>
        <v>47.130461603524225</v>
      </c>
      <c r="BU177" s="16">
        <f t="shared" ref="BU177:BU208" si="125">$AS177*(BQ177/100)</f>
        <v>4.4512102625550662</v>
      </c>
      <c r="BV177" s="16">
        <f t="shared" si="122"/>
        <v>61.959894724229066</v>
      </c>
      <c r="BW177" s="16">
        <f t="shared" ref="BW177:BW208" si="126">BS177/2.2*2.47</f>
        <v>5.6532750660792956</v>
      </c>
      <c r="BX177" s="16">
        <f t="shared" ref="BX177:BX208" si="127">BT177/2.2*2.47</f>
        <v>52.914654618502198</v>
      </c>
      <c r="BY177" s="16">
        <f t="shared" ref="BY177:BY208" si="128">BU177/2.2*2.47</f>
        <v>4.9974951584140967</v>
      </c>
      <c r="BZ177" s="16">
        <v>2.96</v>
      </c>
      <c r="CA177" s="16">
        <v>0.26900000000000002</v>
      </c>
      <c r="CB177" s="16">
        <v>1.1100000000000001</v>
      </c>
      <c r="CC177" s="16">
        <v>0.28299999999999997</v>
      </c>
      <c r="CD177" s="19">
        <v>1.36</v>
      </c>
      <c r="CE177" s="19">
        <v>0.19900000000000001</v>
      </c>
      <c r="CF177" s="19">
        <v>1.58</v>
      </c>
      <c r="CG177" s="19">
        <v>0.156</v>
      </c>
      <c r="CH177" s="16">
        <f t="shared" si="106"/>
        <v>86.2988</v>
      </c>
      <c r="CI177" s="16">
        <f t="shared" si="107"/>
        <v>12.627545</v>
      </c>
      <c r="CJ177" s="16">
        <f t="shared" si="108"/>
        <v>100.25890000000001</v>
      </c>
      <c r="CK177" s="16">
        <f t="shared" si="109"/>
        <v>9.8989799999999999</v>
      </c>
      <c r="CL177" s="16">
        <f t="shared" si="110"/>
        <v>96.890016363636363</v>
      </c>
      <c r="CM177" s="16">
        <f t="shared" si="111"/>
        <v>14.177289159090909</v>
      </c>
      <c r="CN177" s="16">
        <f t="shared" si="112"/>
        <v>112.56340136363637</v>
      </c>
      <c r="CO177" s="16">
        <f t="shared" si="113"/>
        <v>11.113854818181817</v>
      </c>
      <c r="CP177" s="19">
        <v>1.92</v>
      </c>
      <c r="CQ177" s="19">
        <v>0.33800000000000002</v>
      </c>
      <c r="CR177" s="19">
        <v>0.31</v>
      </c>
      <c r="CS177" s="19">
        <v>0.11799999999999999</v>
      </c>
      <c r="CT177" s="16">
        <f t="shared" si="114"/>
        <v>38.923556571428563</v>
      </c>
      <c r="CU177" s="16">
        <f t="shared" si="115"/>
        <v>6.8521677714285714</v>
      </c>
      <c r="CV177" s="16">
        <f t="shared" si="116"/>
        <v>6.2845325714285707</v>
      </c>
      <c r="CW177" s="16">
        <f t="shared" si="117"/>
        <v>2.3921769142857139</v>
      </c>
      <c r="CX177" s="16">
        <f t="shared" si="118"/>
        <v>43.700538514285704</v>
      </c>
      <c r="CY177" s="16">
        <f t="shared" si="119"/>
        <v>7.6931156342857143</v>
      </c>
      <c r="CZ177" s="16">
        <f t="shared" si="120"/>
        <v>7.0558161142857134</v>
      </c>
      <c r="DA177" s="16">
        <f t="shared" si="121"/>
        <v>2.6857622628571423</v>
      </c>
      <c r="DB177" s="16"/>
      <c r="DC177" s="16"/>
      <c r="DD177" s="16"/>
      <c r="DE177" s="16"/>
      <c r="DF177" s="16"/>
      <c r="DG177" s="16"/>
      <c r="DH177" s="16"/>
      <c r="DI177" s="16"/>
    </row>
    <row r="178" spans="1:113" x14ac:dyDescent="0.25">
      <c r="A178" s="14">
        <v>2019</v>
      </c>
      <c r="B178" s="14">
        <v>9</v>
      </c>
      <c r="C178" s="14" t="s">
        <v>26</v>
      </c>
      <c r="D178" s="14" t="str">
        <f t="shared" si="80"/>
        <v>4</v>
      </c>
      <c r="E178" s="14">
        <v>402</v>
      </c>
      <c r="F178" s="14">
        <v>352</v>
      </c>
      <c r="G178" s="14">
        <v>3</v>
      </c>
      <c r="H178" s="14" t="s">
        <v>1</v>
      </c>
      <c r="I178" s="17">
        <v>100</v>
      </c>
      <c r="J178" s="17">
        <f t="shared" si="81"/>
        <v>112</v>
      </c>
      <c r="K178" s="17">
        <v>40</v>
      </c>
      <c r="L178" s="17">
        <f t="shared" si="82"/>
        <v>45</v>
      </c>
      <c r="M178" s="17">
        <v>0</v>
      </c>
      <c r="N178" s="17">
        <f t="shared" si="83"/>
        <v>0</v>
      </c>
      <c r="O178" s="17">
        <v>7.5</v>
      </c>
      <c r="P178" s="14">
        <v>5.86</v>
      </c>
      <c r="Q178" s="14">
        <v>7.6</v>
      </c>
      <c r="S178" s="14">
        <v>2</v>
      </c>
      <c r="T178" s="14">
        <v>32</v>
      </c>
      <c r="U178" s="14">
        <v>26.5</v>
      </c>
      <c r="V178" s="16">
        <v>12.042860972294024</v>
      </c>
      <c r="W178" s="16">
        <v>14.927406151133239</v>
      </c>
      <c r="X178" s="16">
        <v>12</v>
      </c>
      <c r="Y178" s="16">
        <v>203.06696534156799</v>
      </c>
      <c r="Z178" s="16">
        <v>4003.4150457382202</v>
      </c>
      <c r="AA178" s="16">
        <v>67.695543766021729</v>
      </c>
      <c r="AB178" s="16">
        <v>7.2685253620147705</v>
      </c>
      <c r="AC178" s="16">
        <f t="shared" si="84"/>
        <v>21.125195334677421</v>
      </c>
      <c r="AD178" s="16">
        <v>2.0295448303222656</v>
      </c>
      <c r="AE178" s="16">
        <v>15.91</v>
      </c>
      <c r="AF178" s="16">
        <v>4.5199999999999996</v>
      </c>
      <c r="AG178" s="16">
        <v>6.4</v>
      </c>
      <c r="AH178" s="16">
        <v>5.3</v>
      </c>
      <c r="AI178" s="16">
        <v>0.41092113494872962</v>
      </c>
      <c r="AJ178" s="16">
        <v>2.58</v>
      </c>
      <c r="AK178" s="16">
        <v>9.4</v>
      </c>
      <c r="AL178" s="16">
        <v>3.2</v>
      </c>
      <c r="AM178" s="16">
        <v>3.1254968811035155</v>
      </c>
      <c r="AN178" s="16">
        <v>2.38</v>
      </c>
      <c r="AO178" s="16">
        <v>0.65239999999999998</v>
      </c>
      <c r="AP178" s="16">
        <v>114.9</v>
      </c>
      <c r="AQ178" s="18">
        <v>30.5</v>
      </c>
      <c r="AR178" s="18">
        <f t="shared" si="85"/>
        <v>84.4</v>
      </c>
      <c r="AS178" s="18">
        <f t="shared" si="86"/>
        <v>2591.3402643171812</v>
      </c>
      <c r="AT178" s="18">
        <f t="shared" si="87"/>
        <v>2909.368387665199</v>
      </c>
      <c r="AU178" s="16">
        <v>0.78</v>
      </c>
      <c r="AV178" s="18">
        <v>533.79999999999995</v>
      </c>
      <c r="AW178" s="18">
        <v>34</v>
      </c>
      <c r="AX178" s="18">
        <v>257.3</v>
      </c>
      <c r="AY178" s="18">
        <v>30.5</v>
      </c>
      <c r="AZ178" s="16">
        <f t="shared" si="97"/>
        <v>353.94957983193279</v>
      </c>
      <c r="BA178" s="16">
        <f t="shared" si="98"/>
        <v>10867.34</v>
      </c>
      <c r="BB178" s="16">
        <f t="shared" si="99"/>
        <v>12201.059000000001</v>
      </c>
      <c r="BC178" s="14">
        <v>5.5440000000000005</v>
      </c>
      <c r="BD178" s="14">
        <v>0.15</v>
      </c>
      <c r="BE178" s="18">
        <v>13</v>
      </c>
      <c r="BF178" s="18">
        <v>53.6</v>
      </c>
      <c r="BG178" s="14">
        <v>35</v>
      </c>
      <c r="BH178" s="14">
        <v>4.5</v>
      </c>
      <c r="BI178" s="18">
        <f t="shared" si="100"/>
        <v>24.863771428571429</v>
      </c>
      <c r="BJ178" s="18">
        <f t="shared" si="101"/>
        <v>25.007492650701902</v>
      </c>
      <c r="BK178" s="18">
        <f t="shared" si="102"/>
        <v>1500.4495590421141</v>
      </c>
      <c r="BL178" s="18">
        <f t="shared" si="103"/>
        <v>1685.277663815029</v>
      </c>
      <c r="BM178" s="14">
        <f t="shared" si="104"/>
        <v>1.68</v>
      </c>
      <c r="BN178" s="14">
        <v>2.7</v>
      </c>
      <c r="BO178" s="14">
        <v>0.254</v>
      </c>
      <c r="BP178" s="14">
        <v>2.04</v>
      </c>
      <c r="BQ178" s="14">
        <v>0.223</v>
      </c>
      <c r="BR178" s="16">
        <f t="shared" si="105"/>
        <v>69.966187136563903</v>
      </c>
      <c r="BS178" s="16">
        <f t="shared" si="123"/>
        <v>6.5820042713656406</v>
      </c>
      <c r="BT178" s="16">
        <f t="shared" si="124"/>
        <v>52.863341392070502</v>
      </c>
      <c r="BU178" s="16">
        <f t="shared" si="125"/>
        <v>5.7786887894273145</v>
      </c>
      <c r="BV178" s="16">
        <f t="shared" si="122"/>
        <v>78.552946466960378</v>
      </c>
      <c r="BW178" s="16">
        <f t="shared" si="126"/>
        <v>7.3897957046696057</v>
      </c>
      <c r="BX178" s="16">
        <f t="shared" si="127"/>
        <v>59.35111510837006</v>
      </c>
      <c r="BY178" s="16">
        <f t="shared" si="128"/>
        <v>6.4878915044933931</v>
      </c>
      <c r="BZ178" s="16">
        <v>2.65</v>
      </c>
      <c r="CA178" s="16">
        <v>0.25900000000000001</v>
      </c>
      <c r="CB178" s="16">
        <v>0.97</v>
      </c>
      <c r="CC178" s="16">
        <v>0.245</v>
      </c>
      <c r="CD178" s="19">
        <v>1.1599999999999999</v>
      </c>
      <c r="CE178" s="19">
        <v>0.188</v>
      </c>
      <c r="CF178" s="19">
        <v>1.1599999999999999</v>
      </c>
      <c r="CG178" s="19">
        <v>0.13</v>
      </c>
      <c r="CH178" s="16">
        <f t="shared" si="106"/>
        <v>126.061144</v>
      </c>
      <c r="CI178" s="16">
        <f t="shared" si="107"/>
        <v>20.4305992</v>
      </c>
      <c r="CJ178" s="16">
        <f t="shared" si="108"/>
        <v>126.061144</v>
      </c>
      <c r="CK178" s="16">
        <f t="shared" si="109"/>
        <v>14.127542</v>
      </c>
      <c r="CL178" s="16">
        <f t="shared" si="110"/>
        <v>141.53228439999998</v>
      </c>
      <c r="CM178" s="16">
        <f t="shared" si="111"/>
        <v>22.937990920000001</v>
      </c>
      <c r="CN178" s="16">
        <f t="shared" si="112"/>
        <v>141.53228439999998</v>
      </c>
      <c r="CO178" s="16">
        <f t="shared" si="113"/>
        <v>15.861376699999999</v>
      </c>
      <c r="CP178" s="19">
        <v>1.89</v>
      </c>
      <c r="CQ178" s="19">
        <v>0.372</v>
      </c>
      <c r="CR178" s="19">
        <v>0.35</v>
      </c>
      <c r="CS178" s="19">
        <v>0.114</v>
      </c>
      <c r="CT178" s="16">
        <f t="shared" si="114"/>
        <v>28.358496665895956</v>
      </c>
      <c r="CU178" s="16">
        <f t="shared" si="115"/>
        <v>5.5816723596366637</v>
      </c>
      <c r="CV178" s="16">
        <f t="shared" si="116"/>
        <v>5.2515734566473986</v>
      </c>
      <c r="CW178" s="16">
        <f t="shared" si="117"/>
        <v>1.7105124973080099</v>
      </c>
      <c r="CX178" s="16">
        <f t="shared" si="118"/>
        <v>31.838857620346822</v>
      </c>
      <c r="CY178" s="16">
        <f t="shared" si="119"/>
        <v>6.2666957855920726</v>
      </c>
      <c r="CZ178" s="16">
        <f t="shared" si="120"/>
        <v>5.8960847445086699</v>
      </c>
      <c r="DA178" s="16">
        <f t="shared" si="121"/>
        <v>1.9204390310685384</v>
      </c>
      <c r="DB178" s="16"/>
      <c r="DC178" s="16"/>
      <c r="DD178" s="16"/>
      <c r="DE178" s="16"/>
      <c r="DF178" s="16"/>
      <c r="DG178" s="16"/>
      <c r="DH178" s="16"/>
      <c r="DI178" s="16"/>
    </row>
    <row r="179" spans="1:113" x14ac:dyDescent="0.25">
      <c r="A179" s="14">
        <v>2019</v>
      </c>
      <c r="B179" s="14">
        <v>9</v>
      </c>
      <c r="C179" s="14" t="s">
        <v>26</v>
      </c>
      <c r="D179" s="14" t="str">
        <f t="shared" si="80"/>
        <v>4</v>
      </c>
      <c r="E179" s="14">
        <v>404</v>
      </c>
      <c r="F179" s="14">
        <v>354</v>
      </c>
      <c r="G179" s="14">
        <v>4</v>
      </c>
      <c r="H179" s="14" t="s">
        <v>1</v>
      </c>
      <c r="I179" s="17">
        <v>100</v>
      </c>
      <c r="J179" s="17">
        <f t="shared" si="81"/>
        <v>112</v>
      </c>
      <c r="K179" s="17">
        <v>80</v>
      </c>
      <c r="L179" s="17">
        <f t="shared" si="82"/>
        <v>90</v>
      </c>
      <c r="M179" s="17">
        <v>0</v>
      </c>
      <c r="N179" s="17">
        <f t="shared" si="83"/>
        <v>0</v>
      </c>
      <c r="O179" s="17">
        <v>7.5</v>
      </c>
      <c r="P179" s="14">
        <v>5.86</v>
      </c>
      <c r="Q179" s="14">
        <v>7.6</v>
      </c>
      <c r="S179" s="14">
        <v>2</v>
      </c>
      <c r="T179" s="14">
        <v>32</v>
      </c>
      <c r="U179" s="14">
        <v>26.5</v>
      </c>
      <c r="V179" s="16">
        <v>12.042860972294024</v>
      </c>
      <c r="W179" s="16">
        <v>14.927406151133239</v>
      </c>
      <c r="X179" s="16">
        <v>12</v>
      </c>
      <c r="Y179" s="16">
        <v>203.06696534156799</v>
      </c>
      <c r="Z179" s="16">
        <v>4003.4150457382202</v>
      </c>
      <c r="AA179" s="16">
        <v>67.695543766021729</v>
      </c>
      <c r="AB179" s="16">
        <v>7.2685253620147705</v>
      </c>
      <c r="AC179" s="16">
        <f t="shared" si="84"/>
        <v>21.125195334677421</v>
      </c>
      <c r="AD179" s="16">
        <v>2.0295448303222656</v>
      </c>
      <c r="AE179" s="16">
        <v>15.91</v>
      </c>
      <c r="AF179" s="16">
        <v>4.5199999999999996</v>
      </c>
      <c r="AG179" s="16">
        <v>6.4</v>
      </c>
      <c r="AH179" s="16">
        <v>5.3</v>
      </c>
      <c r="AI179" s="16">
        <v>0.41092113494872962</v>
      </c>
      <c r="AJ179" s="16">
        <v>2.58</v>
      </c>
      <c r="AK179" s="16">
        <v>9.4</v>
      </c>
      <c r="AL179" s="16">
        <v>3.2</v>
      </c>
      <c r="AM179" s="16">
        <v>3.1254968811035155</v>
      </c>
      <c r="AN179" s="16">
        <v>2.38</v>
      </c>
      <c r="AO179" s="16">
        <v>0.69710000000000005</v>
      </c>
      <c r="AP179" s="16">
        <v>102.8</v>
      </c>
      <c r="AQ179" s="18">
        <v>30.5</v>
      </c>
      <c r="AR179" s="18">
        <f t="shared" si="85"/>
        <v>72.3</v>
      </c>
      <c r="AS179" s="18">
        <f t="shared" si="86"/>
        <v>2219.8329515418504</v>
      </c>
      <c r="AT179" s="18">
        <f t="shared" si="87"/>
        <v>2492.266995594714</v>
      </c>
      <c r="AU179" s="16">
        <v>0.62</v>
      </c>
      <c r="AV179" s="18">
        <v>487.6</v>
      </c>
      <c r="AW179" s="18">
        <v>34</v>
      </c>
      <c r="AX179" s="18">
        <v>277.10000000000002</v>
      </c>
      <c r="AY179" s="18">
        <v>30.5</v>
      </c>
      <c r="AZ179" s="16">
        <f t="shared" si="97"/>
        <v>337.06349206349211</v>
      </c>
      <c r="BA179" s="16">
        <f t="shared" si="98"/>
        <v>10348.89</v>
      </c>
      <c r="BB179" s="16">
        <f t="shared" si="99"/>
        <v>11618.981045454546</v>
      </c>
      <c r="BC179" s="14">
        <v>9.02</v>
      </c>
      <c r="BD179" s="14">
        <v>0.15</v>
      </c>
      <c r="BE179" s="18">
        <v>13.2</v>
      </c>
      <c r="BF179" s="18">
        <v>59</v>
      </c>
      <c r="BG179" s="14">
        <v>35</v>
      </c>
      <c r="BH179" s="14">
        <v>4.5</v>
      </c>
      <c r="BI179" s="18">
        <f t="shared" si="100"/>
        <v>40.886476190476181</v>
      </c>
      <c r="BJ179" s="18">
        <f t="shared" si="101"/>
        <v>41.028278998073205</v>
      </c>
      <c r="BK179" s="18">
        <f t="shared" si="102"/>
        <v>2461.6967398843922</v>
      </c>
      <c r="BL179" s="18">
        <f t="shared" si="103"/>
        <v>2764.9330201156058</v>
      </c>
      <c r="BM179" s="14">
        <f t="shared" si="104"/>
        <v>2.76</v>
      </c>
      <c r="BN179" s="14">
        <v>2.2799999999999998</v>
      </c>
      <c r="BO179" s="14">
        <v>0.23200000000000001</v>
      </c>
      <c r="BP179" s="14">
        <v>2.19</v>
      </c>
      <c r="BQ179" s="14">
        <v>0.19500000000000001</v>
      </c>
      <c r="BR179" s="16">
        <f t="shared" si="105"/>
        <v>50.612191295154183</v>
      </c>
      <c r="BS179" s="16">
        <f t="shared" si="123"/>
        <v>5.150012447577093</v>
      </c>
      <c r="BT179" s="16">
        <f t="shared" si="124"/>
        <v>48.614341638766525</v>
      </c>
      <c r="BU179" s="16">
        <f t="shared" si="125"/>
        <v>4.3286742555066082</v>
      </c>
      <c r="BV179" s="16">
        <f t="shared" si="122"/>
        <v>56.823687499559469</v>
      </c>
      <c r="BW179" s="16">
        <f t="shared" si="126"/>
        <v>5.7820594297797356</v>
      </c>
      <c r="BX179" s="16">
        <f t="shared" si="127"/>
        <v>54.580647203524229</v>
      </c>
      <c r="BY179" s="16">
        <f t="shared" si="128"/>
        <v>4.8599206414096923</v>
      </c>
      <c r="BZ179" s="16">
        <v>2.75</v>
      </c>
      <c r="CA179" s="16">
        <v>0.27600000000000002</v>
      </c>
      <c r="CB179" s="16">
        <v>0.74</v>
      </c>
      <c r="CC179" s="16">
        <v>0.24099999999999999</v>
      </c>
      <c r="CD179" s="19">
        <v>0.71</v>
      </c>
      <c r="CE179" s="19">
        <v>0.11700000000000001</v>
      </c>
      <c r="CF179" s="19">
        <v>1.02</v>
      </c>
      <c r="CG179" s="19">
        <v>7.6999999999999999E-2</v>
      </c>
      <c r="CH179" s="16">
        <f t="shared" si="106"/>
        <v>73.477118999999988</v>
      </c>
      <c r="CI179" s="16">
        <f t="shared" si="107"/>
        <v>12.108201299999999</v>
      </c>
      <c r="CJ179" s="16">
        <f t="shared" si="108"/>
        <v>105.558678</v>
      </c>
      <c r="CK179" s="16">
        <f t="shared" si="109"/>
        <v>7.9686452999999995</v>
      </c>
      <c r="CL179" s="16">
        <f t="shared" si="110"/>
        <v>82.494765422727255</v>
      </c>
      <c r="CM179" s="16">
        <f t="shared" si="111"/>
        <v>13.594207823181817</v>
      </c>
      <c r="CN179" s="16">
        <f t="shared" si="112"/>
        <v>118.51360666363637</v>
      </c>
      <c r="CO179" s="16">
        <f t="shared" si="113"/>
        <v>8.9466154049999993</v>
      </c>
      <c r="CP179" s="19">
        <v>1.68</v>
      </c>
      <c r="CQ179" s="19">
        <v>0.40600000000000003</v>
      </c>
      <c r="CR179" s="19">
        <v>0.34</v>
      </c>
      <c r="CS179" s="19">
        <v>0.115</v>
      </c>
      <c r="CT179" s="16">
        <f t="shared" si="114"/>
        <v>41.356505230057785</v>
      </c>
      <c r="CU179" s="16">
        <f t="shared" si="115"/>
        <v>9.994488763930633</v>
      </c>
      <c r="CV179" s="16">
        <f t="shared" si="116"/>
        <v>8.3697689156069348</v>
      </c>
      <c r="CW179" s="16">
        <f t="shared" si="117"/>
        <v>2.8309512508670509</v>
      </c>
      <c r="CX179" s="16">
        <f t="shared" si="118"/>
        <v>46.432076326473968</v>
      </c>
      <c r="CY179" s="16">
        <f t="shared" si="119"/>
        <v>11.221085112231211</v>
      </c>
      <c r="CZ179" s="16">
        <f t="shared" si="120"/>
        <v>9.3969678279768765</v>
      </c>
      <c r="DA179" s="16">
        <f t="shared" si="121"/>
        <v>3.1783861771098252</v>
      </c>
      <c r="DB179" s="16"/>
      <c r="DC179" s="16"/>
      <c r="DD179" s="16"/>
      <c r="DE179" s="16"/>
      <c r="DF179" s="16"/>
      <c r="DG179" s="16"/>
      <c r="DH179" s="16"/>
      <c r="DI179" s="16"/>
    </row>
    <row r="180" spans="1:113" x14ac:dyDescent="0.25">
      <c r="A180" s="14">
        <v>2019</v>
      </c>
      <c r="B180" s="14">
        <v>9</v>
      </c>
      <c r="C180" s="14" t="s">
        <v>26</v>
      </c>
      <c r="D180" s="14" t="str">
        <f t="shared" si="80"/>
        <v>4</v>
      </c>
      <c r="E180" s="14">
        <v>409</v>
      </c>
      <c r="F180" s="14">
        <v>359</v>
      </c>
      <c r="G180" s="14">
        <v>1</v>
      </c>
      <c r="H180" s="14" t="s">
        <v>2</v>
      </c>
      <c r="I180" s="17">
        <v>0</v>
      </c>
      <c r="J180" s="17">
        <f t="shared" si="81"/>
        <v>0</v>
      </c>
      <c r="K180" s="17">
        <v>0</v>
      </c>
      <c r="L180" s="17">
        <f t="shared" si="82"/>
        <v>0</v>
      </c>
      <c r="M180" s="17">
        <v>0</v>
      </c>
      <c r="N180" s="17">
        <f t="shared" si="83"/>
        <v>0</v>
      </c>
      <c r="O180" s="17">
        <v>7.5</v>
      </c>
      <c r="P180" s="14">
        <v>5.86</v>
      </c>
      <c r="Q180" s="14">
        <v>7.6</v>
      </c>
      <c r="S180" s="14">
        <v>2</v>
      </c>
      <c r="T180" s="14">
        <v>32</v>
      </c>
      <c r="U180" s="14">
        <v>26.5</v>
      </c>
      <c r="V180" s="16">
        <v>12.042860972294024</v>
      </c>
      <c r="W180" s="16">
        <v>14.927406151133239</v>
      </c>
      <c r="X180" s="16">
        <v>12</v>
      </c>
      <c r="Y180" s="16">
        <v>203.06696534156799</v>
      </c>
      <c r="Z180" s="16">
        <v>4003.4150457382202</v>
      </c>
      <c r="AA180" s="16">
        <v>67.695543766021729</v>
      </c>
      <c r="AB180" s="16">
        <v>7.2685253620147705</v>
      </c>
      <c r="AC180" s="16">
        <f t="shared" si="84"/>
        <v>21.125195334677421</v>
      </c>
      <c r="AD180" s="16">
        <v>2.0295448303222656</v>
      </c>
      <c r="AE180" s="16">
        <v>15.91</v>
      </c>
      <c r="AF180" s="16">
        <v>4.5199999999999996</v>
      </c>
      <c r="AG180" s="16">
        <v>6.4</v>
      </c>
      <c r="AH180" s="16">
        <v>5.3</v>
      </c>
      <c r="AI180" s="16">
        <v>0.41092113494872962</v>
      </c>
      <c r="AJ180" s="16">
        <v>2.58</v>
      </c>
      <c r="AK180" s="16">
        <v>9.4</v>
      </c>
      <c r="AL180" s="16">
        <v>3.2</v>
      </c>
      <c r="AM180" s="16">
        <v>3.1254968811035155</v>
      </c>
      <c r="AN180" s="16">
        <v>2.38</v>
      </c>
      <c r="AO180" s="16">
        <v>0.501</v>
      </c>
      <c r="AP180" s="16">
        <v>80</v>
      </c>
      <c r="AQ180" s="18">
        <v>30.5</v>
      </c>
      <c r="AR180" s="18">
        <f t="shared" si="85"/>
        <v>49.5</v>
      </c>
      <c r="AS180" s="18">
        <f t="shared" si="86"/>
        <v>1519.8026431718063</v>
      </c>
      <c r="AT180" s="18">
        <f t="shared" si="87"/>
        <v>1706.3238766519826</v>
      </c>
      <c r="AU180" s="16">
        <v>0.36</v>
      </c>
      <c r="AV180" s="18">
        <v>316</v>
      </c>
      <c r="AW180" s="18">
        <v>34</v>
      </c>
      <c r="AX180" s="18">
        <v>197</v>
      </c>
      <c r="AY180" s="18">
        <v>30.5</v>
      </c>
      <c r="AZ180" s="16">
        <f t="shared" si="97"/>
        <v>212.55319148936172</v>
      </c>
      <c r="BA180" s="16">
        <f t="shared" si="98"/>
        <v>6526.04</v>
      </c>
      <c r="BB180" s="16">
        <f t="shared" si="99"/>
        <v>7326.9630909090911</v>
      </c>
      <c r="BC180" s="14">
        <v>5.1040000000000001</v>
      </c>
      <c r="BD180" s="14">
        <v>0.15</v>
      </c>
      <c r="BE180" s="18">
        <v>12.7</v>
      </c>
      <c r="BF180" s="18">
        <v>54.4</v>
      </c>
      <c r="BG180" s="14">
        <v>35</v>
      </c>
      <c r="BH180" s="14">
        <v>4.5</v>
      </c>
      <c r="BI180" s="18">
        <f t="shared" si="100"/>
        <v>22.835580952380951</v>
      </c>
      <c r="BJ180" s="18">
        <f t="shared" si="101"/>
        <v>23.046777076796037</v>
      </c>
      <c r="BK180" s="18">
        <f t="shared" si="102"/>
        <v>1382.8066246077622</v>
      </c>
      <c r="BL180" s="18">
        <f t="shared" si="103"/>
        <v>1553.143258820809</v>
      </c>
      <c r="BM180" s="14">
        <f t="shared" si="104"/>
        <v>1.55</v>
      </c>
      <c r="BN180" s="14">
        <v>2.0299999999999998</v>
      </c>
      <c r="BO180" s="14">
        <v>0.13300000000000001</v>
      </c>
      <c r="BP180" s="14">
        <v>1.71</v>
      </c>
      <c r="BQ180" s="14">
        <v>0.16700000000000001</v>
      </c>
      <c r="BR180" s="16">
        <f t="shared" si="105"/>
        <v>30.851993656387666</v>
      </c>
      <c r="BS180" s="16">
        <f t="shared" si="123"/>
        <v>2.0213375154185025</v>
      </c>
      <c r="BT180" s="16">
        <f t="shared" si="124"/>
        <v>25.988625198237887</v>
      </c>
      <c r="BU180" s="16">
        <f t="shared" si="125"/>
        <v>2.5380704140969166</v>
      </c>
      <c r="BV180" s="16">
        <f t="shared" si="122"/>
        <v>34.638374696035243</v>
      </c>
      <c r="BW180" s="16">
        <f t="shared" si="126"/>
        <v>2.269410755947137</v>
      </c>
      <c r="BX180" s="16">
        <f t="shared" si="127"/>
        <v>29.178138290748901</v>
      </c>
      <c r="BY180" s="16">
        <f t="shared" si="128"/>
        <v>2.849560874008811</v>
      </c>
      <c r="BZ180" s="16">
        <v>2.44</v>
      </c>
      <c r="CA180" s="16">
        <v>0.252</v>
      </c>
      <c r="CB180" s="16">
        <v>0.84</v>
      </c>
      <c r="CC180" s="16">
        <v>0.223</v>
      </c>
      <c r="CD180" s="19">
        <v>0.54</v>
      </c>
      <c r="CE180" s="19">
        <v>0.11</v>
      </c>
      <c r="CF180" s="19">
        <v>0.8</v>
      </c>
      <c r="CG180" s="19">
        <v>6.2E-2</v>
      </c>
      <c r="CH180" s="16">
        <f t="shared" si="106"/>
        <v>35.240616000000003</v>
      </c>
      <c r="CI180" s="16">
        <f t="shared" si="107"/>
        <v>7.1786440000000002</v>
      </c>
      <c r="CJ180" s="16">
        <f t="shared" si="108"/>
        <v>52.208320000000001</v>
      </c>
      <c r="CK180" s="16">
        <f t="shared" si="109"/>
        <v>4.0461447999999995</v>
      </c>
      <c r="CL180" s="16">
        <f t="shared" si="110"/>
        <v>39.5656006909091</v>
      </c>
      <c r="CM180" s="16">
        <f t="shared" si="111"/>
        <v>8.059659400000001</v>
      </c>
      <c r="CN180" s="16">
        <f t="shared" si="112"/>
        <v>58.615704727272728</v>
      </c>
      <c r="CO180" s="16">
        <f t="shared" si="113"/>
        <v>4.5427171163636357</v>
      </c>
      <c r="CP180" s="19">
        <v>1.53</v>
      </c>
      <c r="CQ180" s="19">
        <v>0.33100000000000002</v>
      </c>
      <c r="CR180" s="19">
        <v>0.28999999999999998</v>
      </c>
      <c r="CS180" s="19">
        <v>0.10199999999999999</v>
      </c>
      <c r="CT180" s="16">
        <f t="shared" si="114"/>
        <v>21.156941356498763</v>
      </c>
      <c r="CU180" s="16">
        <f t="shared" si="115"/>
        <v>4.5770899274516932</v>
      </c>
      <c r="CV180" s="16">
        <f t="shared" si="116"/>
        <v>4.0101392113625103</v>
      </c>
      <c r="CW180" s="16">
        <f t="shared" si="117"/>
        <v>1.4104627570999173</v>
      </c>
      <c r="CX180" s="16">
        <f t="shared" si="118"/>
        <v>23.753475068432699</v>
      </c>
      <c r="CY180" s="16">
        <f t="shared" si="119"/>
        <v>5.1388236912753102</v>
      </c>
      <c r="CZ180" s="16">
        <f t="shared" si="120"/>
        <v>4.5022926600297275</v>
      </c>
      <c r="DA180" s="16">
        <f t="shared" si="121"/>
        <v>1.5835650045621799</v>
      </c>
      <c r="DB180" s="16"/>
      <c r="DC180" s="16"/>
      <c r="DD180" s="16"/>
      <c r="DE180" s="16"/>
      <c r="DF180" s="16"/>
      <c r="DG180" s="16"/>
      <c r="DH180" s="16"/>
      <c r="DI180" s="16"/>
    </row>
    <row r="181" spans="1:113" x14ac:dyDescent="0.25">
      <c r="A181" s="14">
        <v>2019</v>
      </c>
      <c r="B181" s="14">
        <v>9</v>
      </c>
      <c r="C181" s="14" t="s">
        <v>26</v>
      </c>
      <c r="D181" s="14" t="str">
        <f t="shared" si="80"/>
        <v>4</v>
      </c>
      <c r="E181" s="14">
        <v>410</v>
      </c>
      <c r="F181" s="14">
        <v>360</v>
      </c>
      <c r="G181" s="14">
        <v>5</v>
      </c>
      <c r="H181" s="14" t="s">
        <v>1</v>
      </c>
      <c r="I181" s="17">
        <v>100</v>
      </c>
      <c r="J181" s="17">
        <f t="shared" si="81"/>
        <v>112</v>
      </c>
      <c r="K181" s="17">
        <v>120</v>
      </c>
      <c r="L181" s="17">
        <f t="shared" si="82"/>
        <v>135</v>
      </c>
      <c r="M181" s="17">
        <v>0</v>
      </c>
      <c r="N181" s="17">
        <f t="shared" si="83"/>
        <v>0</v>
      </c>
      <c r="O181" s="17">
        <v>7.5</v>
      </c>
      <c r="P181" s="14">
        <v>5.86</v>
      </c>
      <c r="Q181" s="14">
        <v>7.6</v>
      </c>
      <c r="S181" s="14">
        <v>2</v>
      </c>
      <c r="T181" s="14">
        <v>32</v>
      </c>
      <c r="U181" s="14">
        <v>26.5</v>
      </c>
      <c r="V181" s="16">
        <v>12.042860972294024</v>
      </c>
      <c r="W181" s="16">
        <v>14.927406151133239</v>
      </c>
      <c r="X181" s="16">
        <v>12</v>
      </c>
      <c r="Y181" s="16">
        <v>203.06696534156799</v>
      </c>
      <c r="Z181" s="16">
        <v>4003.4150457382202</v>
      </c>
      <c r="AA181" s="16">
        <v>67.695543766021729</v>
      </c>
      <c r="AB181" s="16">
        <v>7.2685253620147705</v>
      </c>
      <c r="AC181" s="16">
        <f t="shared" si="84"/>
        <v>21.125195334677421</v>
      </c>
      <c r="AD181" s="16">
        <v>2.0295448303222656</v>
      </c>
      <c r="AE181" s="16">
        <v>15.91</v>
      </c>
      <c r="AF181" s="16">
        <v>4.5199999999999996</v>
      </c>
      <c r="AG181" s="16">
        <v>6.4</v>
      </c>
      <c r="AH181" s="16">
        <v>5.3</v>
      </c>
      <c r="AI181" s="16">
        <v>0.41092113494872962</v>
      </c>
      <c r="AJ181" s="16">
        <v>2.58</v>
      </c>
      <c r="AK181" s="16">
        <v>9.4</v>
      </c>
      <c r="AL181" s="16">
        <v>3.2</v>
      </c>
      <c r="AM181" s="16">
        <v>3.1254968811035155</v>
      </c>
      <c r="AN181" s="16">
        <v>2.38</v>
      </c>
      <c r="AO181" s="16">
        <v>0.64900000000000002</v>
      </c>
      <c r="AP181" s="16">
        <v>105.9</v>
      </c>
      <c r="AQ181" s="18">
        <v>30.5</v>
      </c>
      <c r="AR181" s="18">
        <f t="shared" si="85"/>
        <v>75.400000000000006</v>
      </c>
      <c r="AS181" s="18">
        <f t="shared" si="86"/>
        <v>2315.0125110132162</v>
      </c>
      <c r="AT181" s="18">
        <f t="shared" si="87"/>
        <v>2599.1276828193836</v>
      </c>
      <c r="AU181" s="16">
        <v>0.52</v>
      </c>
      <c r="AV181" s="18">
        <v>414</v>
      </c>
      <c r="AW181" s="18">
        <v>34</v>
      </c>
      <c r="AX181" s="18">
        <v>240.7</v>
      </c>
      <c r="AY181" s="18">
        <v>30.5</v>
      </c>
      <c r="AZ181" s="16">
        <f t="shared" si="97"/>
        <v>287.64210526315787</v>
      </c>
      <c r="BA181" s="16">
        <f t="shared" si="98"/>
        <v>8831.5</v>
      </c>
      <c r="BB181" s="16">
        <f t="shared" si="99"/>
        <v>9915.3659090909096</v>
      </c>
      <c r="BC181" s="14">
        <v>6.16</v>
      </c>
      <c r="BD181" s="14">
        <v>0.15</v>
      </c>
      <c r="BE181" s="18">
        <v>12.7</v>
      </c>
      <c r="BF181" s="18">
        <v>56.6</v>
      </c>
      <c r="BG181" s="14">
        <v>35</v>
      </c>
      <c r="BH181" s="14">
        <v>4.5</v>
      </c>
      <c r="BI181" s="18">
        <f t="shared" si="100"/>
        <v>27.703238095238092</v>
      </c>
      <c r="BJ181" s="18">
        <f t="shared" si="101"/>
        <v>27.959453014037983</v>
      </c>
      <c r="BK181" s="18">
        <f t="shared" si="102"/>
        <v>1677.567180842279</v>
      </c>
      <c r="BL181" s="18">
        <f t="shared" si="103"/>
        <v>1884.2129563005778</v>
      </c>
      <c r="BM181" s="14">
        <f t="shared" si="104"/>
        <v>1.88</v>
      </c>
      <c r="BN181" s="14">
        <v>2.19</v>
      </c>
      <c r="BO181" s="14">
        <v>0.19</v>
      </c>
      <c r="BP181" s="14">
        <v>1.67</v>
      </c>
      <c r="BQ181" s="14">
        <v>0.186</v>
      </c>
      <c r="BR181" s="16">
        <f t="shared" si="105"/>
        <v>50.698773991189434</v>
      </c>
      <c r="BS181" s="16">
        <f t="shared" si="123"/>
        <v>4.3985237709251113</v>
      </c>
      <c r="BT181" s="16">
        <f t="shared" si="124"/>
        <v>38.660708933920709</v>
      </c>
      <c r="BU181" s="16">
        <f t="shared" si="125"/>
        <v>4.3059232704845822</v>
      </c>
      <c r="BV181" s="16">
        <f t="shared" si="122"/>
        <v>56.920896253744502</v>
      </c>
      <c r="BW181" s="16">
        <f t="shared" si="126"/>
        <v>4.9383425973568293</v>
      </c>
      <c r="BX181" s="16">
        <f t="shared" si="127"/>
        <v>43.405432303083707</v>
      </c>
      <c r="BY181" s="16">
        <f t="shared" si="128"/>
        <v>4.8343774900440541</v>
      </c>
      <c r="BZ181" s="16">
        <v>2.95</v>
      </c>
      <c r="CA181" s="16">
        <v>0.27200000000000002</v>
      </c>
      <c r="CB181" s="16">
        <v>0.83</v>
      </c>
      <c r="CC181" s="16">
        <v>0.25800000000000001</v>
      </c>
      <c r="CD181" s="19">
        <v>0.75</v>
      </c>
      <c r="CE181" s="19">
        <v>0.129</v>
      </c>
      <c r="CF181" s="19">
        <v>0.86</v>
      </c>
      <c r="CG181" s="19">
        <v>7.9000000000000001E-2</v>
      </c>
      <c r="CH181" s="16">
        <f t="shared" si="106"/>
        <v>66.236249999999998</v>
      </c>
      <c r="CI181" s="16">
        <f t="shared" si="107"/>
        <v>11.392635</v>
      </c>
      <c r="CJ181" s="16">
        <f t="shared" si="108"/>
        <v>75.950900000000004</v>
      </c>
      <c r="CK181" s="16">
        <f t="shared" si="109"/>
        <v>6.9768850000000002</v>
      </c>
      <c r="CL181" s="16">
        <f t="shared" si="110"/>
        <v>74.365244318181823</v>
      </c>
      <c r="CM181" s="16">
        <f t="shared" si="111"/>
        <v>12.790822022727273</v>
      </c>
      <c r="CN181" s="16">
        <f t="shared" si="112"/>
        <v>85.272146818181824</v>
      </c>
      <c r="CO181" s="16">
        <f t="shared" si="113"/>
        <v>7.8331390681818185</v>
      </c>
      <c r="CP181" s="19">
        <v>1.78</v>
      </c>
      <c r="CQ181" s="19">
        <v>0.32900000000000001</v>
      </c>
      <c r="CR181" s="19">
        <v>0.28000000000000003</v>
      </c>
      <c r="CS181" s="19">
        <v>0.114</v>
      </c>
      <c r="CT181" s="16">
        <f t="shared" si="114"/>
        <v>29.860695818992564</v>
      </c>
      <c r="CU181" s="16">
        <f t="shared" si="115"/>
        <v>5.5191960249710981</v>
      </c>
      <c r="CV181" s="16">
        <f t="shared" si="116"/>
        <v>4.6971881063583814</v>
      </c>
      <c r="CW181" s="16">
        <f t="shared" si="117"/>
        <v>1.9124265861601979</v>
      </c>
      <c r="CX181" s="16">
        <f t="shared" si="118"/>
        <v>33.525417578596198</v>
      </c>
      <c r="CY181" s="16">
        <f t="shared" si="119"/>
        <v>6.1965519007630059</v>
      </c>
      <c r="CZ181" s="16">
        <f t="shared" si="120"/>
        <v>5.2736611921387277</v>
      </c>
      <c r="DA181" s="16">
        <f t="shared" si="121"/>
        <v>2.1471334853707673</v>
      </c>
      <c r="DB181" s="16"/>
      <c r="DC181" s="16"/>
      <c r="DD181" s="16"/>
      <c r="DE181" s="16"/>
      <c r="DF181" s="16"/>
      <c r="DG181" s="16"/>
      <c r="DH181" s="16"/>
      <c r="DI181" s="16"/>
    </row>
    <row r="182" spans="1:113" x14ac:dyDescent="0.25">
      <c r="A182" s="14">
        <v>2020</v>
      </c>
      <c r="B182" s="14">
        <v>10</v>
      </c>
      <c r="C182" s="14" t="s">
        <v>10</v>
      </c>
      <c r="D182" s="14" t="str">
        <f t="shared" si="80"/>
        <v>1</v>
      </c>
      <c r="E182" s="14">
        <v>102</v>
      </c>
      <c r="F182" s="14">
        <v>362</v>
      </c>
      <c r="G182" s="14">
        <v>4</v>
      </c>
      <c r="H182" s="14" t="s">
        <v>1</v>
      </c>
      <c r="I182" s="14">
        <v>100</v>
      </c>
      <c r="J182" s="17">
        <f t="shared" si="81"/>
        <v>112</v>
      </c>
      <c r="K182" s="14">
        <v>80</v>
      </c>
      <c r="L182" s="17">
        <f t="shared" si="82"/>
        <v>90</v>
      </c>
      <c r="M182" s="14">
        <v>0</v>
      </c>
      <c r="N182" s="17">
        <f t="shared" si="83"/>
        <v>0</v>
      </c>
      <c r="O182" s="14">
        <v>10</v>
      </c>
      <c r="P182" s="14">
        <v>3.1E-2</v>
      </c>
      <c r="Q182" s="14">
        <v>6.2</v>
      </c>
      <c r="R182" s="14">
        <v>6.8</v>
      </c>
      <c r="S182" s="14">
        <v>2.2999999999999998</v>
      </c>
      <c r="T182" s="14">
        <v>8</v>
      </c>
      <c r="U182" s="14">
        <v>7</v>
      </c>
      <c r="V182" s="16">
        <v>6</v>
      </c>
      <c r="W182" s="16">
        <v>5.2281569802276815</v>
      </c>
      <c r="X182" s="16">
        <v>7.1</v>
      </c>
      <c r="Y182" s="16">
        <v>272</v>
      </c>
      <c r="Z182" s="16">
        <v>1696</v>
      </c>
      <c r="AA182" s="16">
        <v>254</v>
      </c>
      <c r="AB182" s="16">
        <v>20</v>
      </c>
      <c r="AC182" s="16">
        <f t="shared" si="84"/>
        <v>11.353143675076042</v>
      </c>
      <c r="AD182" s="16">
        <v>0.35337927699999999</v>
      </c>
      <c r="AE182" s="16"/>
      <c r="AF182" s="16"/>
      <c r="AG182" s="16">
        <v>0.6</v>
      </c>
      <c r="AH182" s="16">
        <v>3.3</v>
      </c>
      <c r="AI182" s="16">
        <v>1.682496091</v>
      </c>
      <c r="AJ182" s="16">
        <v>2.76</v>
      </c>
      <c r="AK182" s="16">
        <v>0.5</v>
      </c>
      <c r="AL182" s="16">
        <v>4</v>
      </c>
      <c r="AM182" s="16">
        <v>1.104685804</v>
      </c>
      <c r="AN182" s="16">
        <v>2.2400000000000002</v>
      </c>
      <c r="AO182" s="16">
        <v>0.45600000000000002</v>
      </c>
      <c r="AP182" s="16">
        <v>82.6</v>
      </c>
      <c r="AQ182" s="18">
        <v>30.5</v>
      </c>
      <c r="AR182" s="18">
        <f t="shared" si="85"/>
        <v>52.099999999999994</v>
      </c>
      <c r="AS182" s="18">
        <f t="shared" si="86"/>
        <v>1199.7229955947134</v>
      </c>
      <c r="AT182" s="18">
        <f t="shared" si="87"/>
        <v>1346.9617268722463</v>
      </c>
      <c r="AU182" s="14">
        <v>0.56000000000000005</v>
      </c>
      <c r="AV182" s="14">
        <v>508.6</v>
      </c>
      <c r="AW182" s="18">
        <v>34</v>
      </c>
      <c r="AX182" s="14">
        <v>256.5</v>
      </c>
      <c r="AY182" s="18">
        <v>30.5</v>
      </c>
      <c r="AZ182" s="16">
        <f t="shared" si="97"/>
        <v>266.66666666666669</v>
      </c>
      <c r="BA182" s="16">
        <f t="shared" si="98"/>
        <v>6140.62</v>
      </c>
      <c r="BB182" s="16">
        <f t="shared" si="99"/>
        <v>6894.2415454545453</v>
      </c>
      <c r="BC182" s="14">
        <v>10.42</v>
      </c>
      <c r="BD182" s="14">
        <v>0</v>
      </c>
      <c r="BE182" s="14">
        <v>10.1</v>
      </c>
      <c r="BF182" s="14">
        <v>59.6</v>
      </c>
      <c r="BG182" s="14">
        <v>30.75</v>
      </c>
      <c r="BH182" s="14">
        <v>6</v>
      </c>
      <c r="BI182" s="18">
        <f t="shared" ref="BI182:BI213" si="129">((43560/(BG182*BH182))*(BC182-BD182)/60)</f>
        <v>41.002276422764226</v>
      </c>
      <c r="BJ182" s="18">
        <f t="shared" si="101"/>
        <v>42.613926594294838</v>
      </c>
      <c r="BK182" s="18">
        <f t="shared" si="102"/>
        <v>2556.8355956576902</v>
      </c>
      <c r="BL182" s="18">
        <f t="shared" si="103"/>
        <v>2871.7912531227962</v>
      </c>
      <c r="BM182" s="14">
        <f t="shared" si="104"/>
        <v>2.87</v>
      </c>
      <c r="BN182" s="14">
        <v>2.98</v>
      </c>
      <c r="BO182" s="14">
        <v>0.21099999999999999</v>
      </c>
      <c r="BP182" s="14">
        <v>2.91</v>
      </c>
      <c r="BQ182" s="14">
        <v>0.16300000000000001</v>
      </c>
      <c r="BR182" s="16">
        <f t="shared" si="105"/>
        <v>35.751745268722459</v>
      </c>
      <c r="BS182" s="16">
        <f t="shared" si="123"/>
        <v>2.5314155207048454</v>
      </c>
      <c r="BT182" s="16">
        <f t="shared" si="124"/>
        <v>34.911939171806161</v>
      </c>
      <c r="BU182" s="16">
        <f t="shared" si="125"/>
        <v>1.955548482819383</v>
      </c>
      <c r="BV182" s="16">
        <f t="shared" si="122"/>
        <v>40.139459460792942</v>
      </c>
      <c r="BW182" s="16">
        <f t="shared" si="126"/>
        <v>2.8420892437004399</v>
      </c>
      <c r="BX182" s="16">
        <f t="shared" si="127"/>
        <v>39.196586251982374</v>
      </c>
      <c r="BY182" s="16">
        <f t="shared" si="128"/>
        <v>2.1955476148017619</v>
      </c>
      <c r="BZ182" s="16">
        <v>3.87</v>
      </c>
      <c r="CA182" s="16">
        <v>0.26100000000000001</v>
      </c>
      <c r="CB182" s="16">
        <v>1.48</v>
      </c>
      <c r="CC182" s="16">
        <v>0.25</v>
      </c>
      <c r="CD182" s="16">
        <v>1.23</v>
      </c>
      <c r="CE182" s="16">
        <v>0.14000000000000001</v>
      </c>
      <c r="CF182" s="16">
        <v>1.49</v>
      </c>
      <c r="CG182" s="16">
        <v>0.08</v>
      </c>
      <c r="CH182" s="16">
        <f t="shared" si="106"/>
        <v>75.529625999999993</v>
      </c>
      <c r="CI182" s="16">
        <f t="shared" si="107"/>
        <v>8.5968680000000006</v>
      </c>
      <c r="CJ182" s="16">
        <f t="shared" si="108"/>
        <v>91.495238000000001</v>
      </c>
      <c r="CK182" s="16">
        <f t="shared" si="109"/>
        <v>4.912496</v>
      </c>
      <c r="CL182" s="16">
        <f t="shared" si="110"/>
        <v>84.799171009090898</v>
      </c>
      <c r="CM182" s="16">
        <f t="shared" si="111"/>
        <v>9.6519381636363644</v>
      </c>
      <c r="CN182" s="16">
        <f t="shared" si="112"/>
        <v>102.72419902727273</v>
      </c>
      <c r="CO182" s="16">
        <f t="shared" si="113"/>
        <v>5.5153932363636358</v>
      </c>
      <c r="CP182" s="16">
        <v>2.7</v>
      </c>
      <c r="CQ182" s="16">
        <v>0.36399999999999999</v>
      </c>
      <c r="CR182" s="16">
        <v>0.28000000000000003</v>
      </c>
      <c r="CS182" s="16">
        <v>0.17799999999999999</v>
      </c>
      <c r="CT182" s="16">
        <f t="shared" si="114"/>
        <v>69.034561082757648</v>
      </c>
      <c r="CU182" s="16">
        <f t="shared" si="115"/>
        <v>9.306881568193992</v>
      </c>
      <c r="CV182" s="16">
        <f t="shared" si="116"/>
        <v>7.1591396678415338</v>
      </c>
      <c r="CW182" s="16">
        <f t="shared" si="117"/>
        <v>4.5511673602706884</v>
      </c>
      <c r="CX182" s="16">
        <f t="shared" si="118"/>
        <v>77.506984488368815</v>
      </c>
      <c r="CY182" s="16">
        <f t="shared" si="119"/>
        <v>10.449089760654164</v>
      </c>
      <c r="CZ182" s="16">
        <f t="shared" si="120"/>
        <v>8.0377613543493585</v>
      </c>
      <c r="DA182" s="16">
        <f t="shared" si="121"/>
        <v>5.1097197181220908</v>
      </c>
      <c r="DB182" s="16"/>
      <c r="DC182" s="16"/>
      <c r="DD182" s="16"/>
      <c r="DE182" s="16"/>
      <c r="DF182" s="16"/>
      <c r="DG182" s="16"/>
      <c r="DH182" s="16"/>
      <c r="DI182" s="16"/>
    </row>
    <row r="183" spans="1:113" x14ac:dyDescent="0.25">
      <c r="A183" s="14">
        <v>2020</v>
      </c>
      <c r="B183" s="14">
        <v>10</v>
      </c>
      <c r="C183" s="14" t="s">
        <v>10</v>
      </c>
      <c r="D183" s="14" t="str">
        <f t="shared" si="80"/>
        <v>1</v>
      </c>
      <c r="E183" s="14">
        <v>103</v>
      </c>
      <c r="F183" s="14">
        <v>363</v>
      </c>
      <c r="G183" s="14">
        <v>5</v>
      </c>
      <c r="H183" s="14" t="s">
        <v>1</v>
      </c>
      <c r="I183" s="14">
        <v>100</v>
      </c>
      <c r="J183" s="17">
        <f t="shared" si="81"/>
        <v>112</v>
      </c>
      <c r="K183" s="14">
        <v>120</v>
      </c>
      <c r="L183" s="17">
        <f t="shared" si="82"/>
        <v>135</v>
      </c>
      <c r="M183" s="14">
        <v>0</v>
      </c>
      <c r="N183" s="17">
        <f t="shared" si="83"/>
        <v>0</v>
      </c>
      <c r="O183" s="14">
        <v>10</v>
      </c>
      <c r="P183" s="14">
        <v>3.1E-2</v>
      </c>
      <c r="Q183" s="14">
        <v>6.2</v>
      </c>
      <c r="R183" s="14">
        <v>6.8</v>
      </c>
      <c r="S183" s="14">
        <v>2.2999999999999998</v>
      </c>
      <c r="T183" s="14">
        <v>8</v>
      </c>
      <c r="U183" s="14">
        <v>7</v>
      </c>
      <c r="V183" s="16">
        <v>6</v>
      </c>
      <c r="W183" s="16">
        <v>5.2281569802276815</v>
      </c>
      <c r="X183" s="16">
        <v>7.1</v>
      </c>
      <c r="Y183" s="16">
        <v>272</v>
      </c>
      <c r="Z183" s="16">
        <v>1696</v>
      </c>
      <c r="AA183" s="16">
        <v>254</v>
      </c>
      <c r="AB183" s="16">
        <v>20</v>
      </c>
      <c r="AC183" s="16">
        <f t="shared" si="84"/>
        <v>11.353143675076042</v>
      </c>
      <c r="AD183" s="16">
        <v>0.35337927699999999</v>
      </c>
      <c r="AE183" s="16"/>
      <c r="AF183" s="16"/>
      <c r="AG183" s="16">
        <v>0.6</v>
      </c>
      <c r="AH183" s="16">
        <v>3.3</v>
      </c>
      <c r="AI183" s="16">
        <v>1.682496091</v>
      </c>
      <c r="AJ183" s="16">
        <v>2.76</v>
      </c>
      <c r="AK183" s="16">
        <v>0.5</v>
      </c>
      <c r="AL183" s="16">
        <v>4</v>
      </c>
      <c r="AM183" s="16">
        <v>1.104685804</v>
      </c>
      <c r="AN183" s="16">
        <v>2.2400000000000002</v>
      </c>
      <c r="AO183" s="16">
        <v>0.51649999999999996</v>
      </c>
      <c r="AP183" s="16">
        <v>104.1</v>
      </c>
      <c r="AQ183" s="18">
        <v>30.5</v>
      </c>
      <c r="AR183" s="18">
        <f t="shared" si="85"/>
        <v>73.599999999999994</v>
      </c>
      <c r="AS183" s="18">
        <f t="shared" si="86"/>
        <v>1694.8102202643172</v>
      </c>
      <c r="AT183" s="18">
        <f t="shared" si="87"/>
        <v>1902.8096563876652</v>
      </c>
      <c r="AU183" s="14">
        <v>0.62</v>
      </c>
      <c r="AV183" s="14">
        <v>467.8</v>
      </c>
      <c r="AW183" s="18">
        <v>34</v>
      </c>
      <c r="AX183" s="14">
        <v>223.3</v>
      </c>
      <c r="AY183" s="18">
        <v>30.5</v>
      </c>
      <c r="AZ183" s="16">
        <f t="shared" si="97"/>
        <v>275.55555555555554</v>
      </c>
      <c r="BA183" s="16">
        <f t="shared" si="98"/>
        <v>6345.3</v>
      </c>
      <c r="BB183" s="16">
        <f t="shared" si="99"/>
        <v>7124.0413636363637</v>
      </c>
      <c r="BC183" s="14">
        <v>11</v>
      </c>
      <c r="BD183" s="14">
        <v>0</v>
      </c>
      <c r="BE183" s="14">
        <v>9.91</v>
      </c>
      <c r="BF183" s="14">
        <v>59.4</v>
      </c>
      <c r="BG183" s="14">
        <v>30.75</v>
      </c>
      <c r="BH183" s="14">
        <v>6</v>
      </c>
      <c r="BI183" s="18">
        <f t="shared" si="129"/>
        <v>43.284552845528452</v>
      </c>
      <c r="BJ183" s="18">
        <f t="shared" si="101"/>
        <v>45.080986888481597</v>
      </c>
      <c r="BK183" s="18">
        <f t="shared" si="102"/>
        <v>2704.859213308896</v>
      </c>
      <c r="BL183" s="18">
        <f t="shared" si="103"/>
        <v>3038.048689130128</v>
      </c>
      <c r="BM183" s="14">
        <f t="shared" si="104"/>
        <v>3.04</v>
      </c>
      <c r="BN183" s="14">
        <v>3.16</v>
      </c>
      <c r="BO183" s="14">
        <v>0.27800000000000002</v>
      </c>
      <c r="BP183" s="14">
        <v>3.29</v>
      </c>
      <c r="BQ183" s="14">
        <v>0.17599999999999999</v>
      </c>
      <c r="BR183" s="16">
        <f t="shared" si="105"/>
        <v>53.55600296035243</v>
      </c>
      <c r="BS183" s="16">
        <f t="shared" si="123"/>
        <v>4.7115724123348022</v>
      </c>
      <c r="BT183" s="16">
        <f t="shared" si="124"/>
        <v>55.759256246696033</v>
      </c>
      <c r="BU183" s="16">
        <f t="shared" si="125"/>
        <v>2.9828659876651979</v>
      </c>
      <c r="BV183" s="16">
        <f t="shared" si="122"/>
        <v>60.128785141850223</v>
      </c>
      <c r="BW183" s="16">
        <f t="shared" si="126"/>
        <v>5.2898108447577101</v>
      </c>
      <c r="BX183" s="16">
        <f t="shared" si="127"/>
        <v>62.60243769515418</v>
      </c>
      <c r="BY183" s="16">
        <f t="shared" si="128"/>
        <v>3.3489449952422907</v>
      </c>
      <c r="BZ183" s="16">
        <v>4.0199999999999996</v>
      </c>
      <c r="CA183" s="16">
        <v>0.3</v>
      </c>
      <c r="CB183" s="16">
        <v>1.42</v>
      </c>
      <c r="CC183" s="16">
        <v>0.28899999999999998</v>
      </c>
      <c r="CD183" s="16">
        <v>1.45</v>
      </c>
      <c r="CE183" s="16">
        <v>0.16200000000000001</v>
      </c>
      <c r="CF183" s="16">
        <v>1.65</v>
      </c>
      <c r="CG183" s="16">
        <v>0.11</v>
      </c>
      <c r="CH183" s="16">
        <f t="shared" si="106"/>
        <v>92.00685</v>
      </c>
      <c r="CI183" s="16">
        <f t="shared" si="107"/>
        <v>10.279386000000001</v>
      </c>
      <c r="CJ183" s="16">
        <f t="shared" si="108"/>
        <v>104.69745</v>
      </c>
      <c r="CK183" s="16">
        <f t="shared" si="109"/>
        <v>6.9798300000000006</v>
      </c>
      <c r="CL183" s="16">
        <f t="shared" si="110"/>
        <v>103.29859977272727</v>
      </c>
      <c r="CM183" s="16">
        <f t="shared" si="111"/>
        <v>11.54094700909091</v>
      </c>
      <c r="CN183" s="16">
        <f t="shared" si="112"/>
        <v>117.5466825</v>
      </c>
      <c r="CO183" s="16">
        <f t="shared" si="113"/>
        <v>7.8364455000000008</v>
      </c>
      <c r="CP183" s="16">
        <v>2.57</v>
      </c>
      <c r="CQ183" s="16">
        <v>0.38900000000000001</v>
      </c>
      <c r="CR183" s="16">
        <v>0.31</v>
      </c>
      <c r="CS183" s="16">
        <v>0.158</v>
      </c>
      <c r="CT183" s="16">
        <f t="shared" si="114"/>
        <v>69.514881782038614</v>
      </c>
      <c r="CU183" s="16">
        <f t="shared" si="115"/>
        <v>10.521902339771605</v>
      </c>
      <c r="CV183" s="16">
        <f t="shared" si="116"/>
        <v>8.3850635612575779</v>
      </c>
      <c r="CW183" s="16">
        <f t="shared" si="117"/>
        <v>4.2736775570280559</v>
      </c>
      <c r="CX183" s="16">
        <f t="shared" si="118"/>
        <v>78.046253637106986</v>
      </c>
      <c r="CY183" s="16">
        <f t="shared" si="119"/>
        <v>11.813226717834485</v>
      </c>
      <c r="CZ183" s="16">
        <f t="shared" si="120"/>
        <v>9.4141395437755531</v>
      </c>
      <c r="DA183" s="16">
        <f t="shared" si="121"/>
        <v>4.7981743481178629</v>
      </c>
      <c r="DB183" s="16"/>
      <c r="DC183" s="16"/>
      <c r="DD183" s="16"/>
      <c r="DE183" s="16"/>
      <c r="DF183" s="16"/>
      <c r="DG183" s="16"/>
      <c r="DH183" s="16"/>
      <c r="DI183" s="16"/>
    </row>
    <row r="184" spans="1:113" x14ac:dyDescent="0.25">
      <c r="A184" s="14">
        <v>2020</v>
      </c>
      <c r="B184" s="14">
        <v>10</v>
      </c>
      <c r="C184" s="14" t="s">
        <v>10</v>
      </c>
      <c r="D184" s="14" t="str">
        <f t="shared" si="80"/>
        <v>1</v>
      </c>
      <c r="E184" s="14">
        <v>105</v>
      </c>
      <c r="F184" s="14">
        <v>365</v>
      </c>
      <c r="G184" s="14">
        <v>1</v>
      </c>
      <c r="H184" s="14" t="s">
        <v>2</v>
      </c>
      <c r="I184" s="14">
        <v>0</v>
      </c>
      <c r="J184" s="17">
        <f t="shared" si="81"/>
        <v>0</v>
      </c>
      <c r="K184" s="14">
        <v>0</v>
      </c>
      <c r="L184" s="17">
        <f t="shared" si="82"/>
        <v>0</v>
      </c>
      <c r="M184" s="14">
        <v>0</v>
      </c>
      <c r="N184" s="17">
        <f t="shared" si="83"/>
        <v>0</v>
      </c>
      <c r="O184" s="14">
        <v>10</v>
      </c>
      <c r="P184" s="14">
        <v>3.1E-2</v>
      </c>
      <c r="Q184" s="14">
        <v>6.2</v>
      </c>
      <c r="R184" s="14">
        <v>6.8</v>
      </c>
      <c r="S184" s="14">
        <v>2.2999999999999998</v>
      </c>
      <c r="T184" s="14">
        <v>8</v>
      </c>
      <c r="U184" s="14">
        <v>7</v>
      </c>
      <c r="V184" s="16">
        <v>6</v>
      </c>
      <c r="W184" s="16">
        <v>5.2281569802276815</v>
      </c>
      <c r="X184" s="16">
        <v>7.1</v>
      </c>
      <c r="Y184" s="16">
        <v>272</v>
      </c>
      <c r="Z184" s="16">
        <v>1696</v>
      </c>
      <c r="AA184" s="16">
        <v>254</v>
      </c>
      <c r="AB184" s="16">
        <v>20</v>
      </c>
      <c r="AC184" s="16">
        <f t="shared" si="84"/>
        <v>11.353143675076042</v>
      </c>
      <c r="AD184" s="16">
        <v>0.35337927699999999</v>
      </c>
      <c r="AE184" s="16"/>
      <c r="AF184" s="16"/>
      <c r="AG184" s="16">
        <v>0.6</v>
      </c>
      <c r="AH184" s="16">
        <v>3.3</v>
      </c>
      <c r="AI184" s="16">
        <v>1.682496091</v>
      </c>
      <c r="AJ184" s="16">
        <v>2.76</v>
      </c>
      <c r="AK184" s="16">
        <v>0.5</v>
      </c>
      <c r="AL184" s="16">
        <v>4</v>
      </c>
      <c r="AM184" s="16">
        <v>1.104685804</v>
      </c>
      <c r="AN184" s="16">
        <v>2.2400000000000002</v>
      </c>
      <c r="AO184" s="16">
        <v>0.30630000000000002</v>
      </c>
      <c r="AP184" s="16">
        <v>55.4</v>
      </c>
      <c r="AQ184" s="18">
        <v>30.5</v>
      </c>
      <c r="AR184" s="18">
        <f t="shared" si="85"/>
        <v>24.9</v>
      </c>
      <c r="AS184" s="18">
        <f t="shared" si="86"/>
        <v>573.38008810572683</v>
      </c>
      <c r="AT184" s="18">
        <f t="shared" si="87"/>
        <v>643.74946255506609</v>
      </c>
      <c r="AU184" s="14">
        <v>0.38</v>
      </c>
      <c r="AV184" s="14">
        <v>367.7</v>
      </c>
      <c r="AW184" s="18">
        <v>34</v>
      </c>
      <c r="AX184" s="14">
        <v>175.6</v>
      </c>
      <c r="AY184" s="18">
        <v>30.5</v>
      </c>
      <c r="AZ184" s="16">
        <f t="shared" si="97"/>
        <v>165.23224453101588</v>
      </c>
      <c r="BA184" s="16">
        <f t="shared" si="98"/>
        <v>3804.85</v>
      </c>
      <c r="BB184" s="16">
        <f t="shared" si="99"/>
        <v>4271.8088636363636</v>
      </c>
      <c r="BC184" s="14">
        <v>7.54</v>
      </c>
      <c r="BD184" s="14">
        <v>0</v>
      </c>
      <c r="BE184" s="14">
        <v>9.83</v>
      </c>
      <c r="BF184" s="14">
        <v>59.2</v>
      </c>
      <c r="BG184" s="14">
        <v>30.75</v>
      </c>
      <c r="BH184" s="14">
        <v>6</v>
      </c>
      <c r="BI184" s="18">
        <f t="shared" si="129"/>
        <v>29.669593495934961</v>
      </c>
      <c r="BJ184" s="18">
        <f t="shared" si="101"/>
        <v>30.928407462756713</v>
      </c>
      <c r="BK184" s="18">
        <f t="shared" si="102"/>
        <v>1855.7044477654028</v>
      </c>
      <c r="BL184" s="18">
        <f t="shared" si="103"/>
        <v>2084.2934956492322</v>
      </c>
      <c r="BM184" s="14">
        <f t="shared" si="104"/>
        <v>2.08</v>
      </c>
      <c r="BN184" s="14">
        <v>3.11</v>
      </c>
      <c r="BO184" s="14">
        <v>0.19900000000000001</v>
      </c>
      <c r="BP184" s="14">
        <v>2.88</v>
      </c>
      <c r="BQ184" s="14">
        <v>0.17899999999999999</v>
      </c>
      <c r="BR184" s="16">
        <f t="shared" si="105"/>
        <v>17.832120740088104</v>
      </c>
      <c r="BS184" s="16">
        <f t="shared" si="123"/>
        <v>1.1410263753303964</v>
      </c>
      <c r="BT184" s="16">
        <f t="shared" si="124"/>
        <v>16.513346537444932</v>
      </c>
      <c r="BU184" s="16">
        <f t="shared" si="125"/>
        <v>1.026350357709251</v>
      </c>
      <c r="BV184" s="16">
        <f t="shared" si="122"/>
        <v>20.020608285462551</v>
      </c>
      <c r="BW184" s="16">
        <f t="shared" si="126"/>
        <v>1.2810614304845813</v>
      </c>
      <c r="BX184" s="16">
        <f t="shared" si="127"/>
        <v>18.5399845215859</v>
      </c>
      <c r="BY184" s="16">
        <f t="shared" si="128"/>
        <v>1.152311537973568</v>
      </c>
      <c r="BZ184" s="16">
        <v>3.62</v>
      </c>
      <c r="CA184" s="16">
        <v>0.25700000000000001</v>
      </c>
      <c r="CB184" s="16">
        <v>1.69</v>
      </c>
      <c r="CC184" s="16">
        <v>0.26200000000000001</v>
      </c>
      <c r="CD184" s="16">
        <v>1.41</v>
      </c>
      <c r="CE184" s="16">
        <v>0.16600000000000001</v>
      </c>
      <c r="CF184" s="16">
        <v>1.79</v>
      </c>
      <c r="CG184" s="16">
        <v>0.106</v>
      </c>
      <c r="CH184" s="16">
        <f t="shared" si="106"/>
        <v>53.648384999999998</v>
      </c>
      <c r="CI184" s="16">
        <f t="shared" si="107"/>
        <v>6.3160509999999999</v>
      </c>
      <c r="CJ184" s="16">
        <f t="shared" si="108"/>
        <v>68.106814999999997</v>
      </c>
      <c r="CK184" s="16">
        <f t="shared" si="109"/>
        <v>4.0331409999999996</v>
      </c>
      <c r="CL184" s="16">
        <f t="shared" si="110"/>
        <v>60.232504977272725</v>
      </c>
      <c r="CM184" s="16">
        <f t="shared" si="111"/>
        <v>7.0912027136363642</v>
      </c>
      <c r="CN184" s="16">
        <f t="shared" si="112"/>
        <v>76.465378659090902</v>
      </c>
      <c r="CO184" s="16">
        <f t="shared" si="113"/>
        <v>4.5281173954545455</v>
      </c>
      <c r="CP184" s="16">
        <v>2.39</v>
      </c>
      <c r="CQ184" s="16">
        <v>0.4</v>
      </c>
      <c r="CR184" s="16">
        <v>0.33</v>
      </c>
      <c r="CS184" s="16">
        <v>0.14899999999999999</v>
      </c>
      <c r="CT184" s="16">
        <f t="shared" si="114"/>
        <v>44.351336301593129</v>
      </c>
      <c r="CU184" s="16">
        <f t="shared" si="115"/>
        <v>7.4228177910616111</v>
      </c>
      <c r="CV184" s="16">
        <f t="shared" si="116"/>
        <v>6.1238246776258292</v>
      </c>
      <c r="CW184" s="16">
        <f t="shared" si="117"/>
        <v>2.7649996271704502</v>
      </c>
      <c r="CX184" s="16">
        <f t="shared" si="118"/>
        <v>49.794454847697743</v>
      </c>
      <c r="CY184" s="16">
        <f t="shared" si="119"/>
        <v>8.3337999745100824</v>
      </c>
      <c r="CZ184" s="16">
        <f t="shared" si="120"/>
        <v>6.8753849789708168</v>
      </c>
      <c r="DA184" s="16">
        <f t="shared" si="121"/>
        <v>3.1043404905050056</v>
      </c>
      <c r="DB184" s="16"/>
      <c r="DC184" s="16"/>
      <c r="DD184" s="16"/>
      <c r="DE184" s="16"/>
      <c r="DF184" s="16"/>
      <c r="DG184" s="16"/>
      <c r="DH184" s="16"/>
      <c r="DI184" s="16"/>
    </row>
    <row r="185" spans="1:113" x14ac:dyDescent="0.25">
      <c r="A185" s="14">
        <v>2020</v>
      </c>
      <c r="B185" s="14">
        <v>10</v>
      </c>
      <c r="C185" s="14" t="s">
        <v>10</v>
      </c>
      <c r="D185" s="14" t="str">
        <f t="shared" si="80"/>
        <v>1</v>
      </c>
      <c r="E185" s="14">
        <v>107</v>
      </c>
      <c r="F185" s="14">
        <v>367</v>
      </c>
      <c r="G185" s="14">
        <v>3</v>
      </c>
      <c r="H185" s="14" t="s">
        <v>1</v>
      </c>
      <c r="I185" s="14">
        <v>100</v>
      </c>
      <c r="J185" s="17">
        <f t="shared" si="81"/>
        <v>112</v>
      </c>
      <c r="K185" s="14">
        <v>40</v>
      </c>
      <c r="L185" s="17">
        <f t="shared" si="82"/>
        <v>45</v>
      </c>
      <c r="M185" s="14">
        <v>0</v>
      </c>
      <c r="N185" s="17">
        <f t="shared" si="83"/>
        <v>0</v>
      </c>
      <c r="O185" s="14">
        <v>10</v>
      </c>
      <c r="P185" s="14">
        <v>3.1E-2</v>
      </c>
      <c r="Q185" s="14">
        <v>6.2</v>
      </c>
      <c r="R185" s="14">
        <v>6.8</v>
      </c>
      <c r="S185" s="14">
        <v>2.2999999999999998</v>
      </c>
      <c r="T185" s="14">
        <v>8</v>
      </c>
      <c r="U185" s="14">
        <v>7</v>
      </c>
      <c r="V185" s="16">
        <v>6</v>
      </c>
      <c r="W185" s="16">
        <v>5.2281569802276815</v>
      </c>
      <c r="X185" s="16">
        <v>7.1</v>
      </c>
      <c r="Y185" s="16">
        <v>272</v>
      </c>
      <c r="Z185" s="16">
        <v>1696</v>
      </c>
      <c r="AA185" s="16">
        <v>254</v>
      </c>
      <c r="AB185" s="16">
        <v>20</v>
      </c>
      <c r="AC185" s="16">
        <f t="shared" si="84"/>
        <v>11.353143675076042</v>
      </c>
      <c r="AD185" s="16">
        <v>0.35337927699999999</v>
      </c>
      <c r="AE185" s="16"/>
      <c r="AF185" s="16"/>
      <c r="AG185" s="16">
        <v>0.6</v>
      </c>
      <c r="AH185" s="16">
        <v>3.3</v>
      </c>
      <c r="AI185" s="16">
        <v>1.682496091</v>
      </c>
      <c r="AJ185" s="16">
        <v>2.76</v>
      </c>
      <c r="AK185" s="16">
        <v>0.5</v>
      </c>
      <c r="AL185" s="16">
        <v>4</v>
      </c>
      <c r="AM185" s="16">
        <v>1.104685804</v>
      </c>
      <c r="AN185" s="16">
        <v>2.2400000000000002</v>
      </c>
      <c r="AO185" s="16">
        <v>0.4335</v>
      </c>
      <c r="AP185" s="16">
        <v>124</v>
      </c>
      <c r="AQ185" s="18">
        <v>30.5</v>
      </c>
      <c r="AR185" s="18">
        <f t="shared" si="85"/>
        <v>93.5</v>
      </c>
      <c r="AS185" s="18">
        <f t="shared" si="86"/>
        <v>2153.0537444933921</v>
      </c>
      <c r="AT185" s="18">
        <f t="shared" si="87"/>
        <v>2417.2921585903086</v>
      </c>
      <c r="AU185" s="14">
        <v>0.32</v>
      </c>
      <c r="AV185" s="14">
        <v>306.39999999999998</v>
      </c>
      <c r="AW185" s="18">
        <v>34</v>
      </c>
      <c r="AX185" s="14">
        <v>173.2</v>
      </c>
      <c r="AY185" s="18">
        <v>30.5</v>
      </c>
      <c r="AZ185" s="16">
        <f t="shared" si="97"/>
        <v>167.63582966226139</v>
      </c>
      <c r="BA185" s="16">
        <f t="shared" si="98"/>
        <v>3860.2</v>
      </c>
      <c r="BB185" s="16">
        <f t="shared" si="99"/>
        <v>4333.9518181818185</v>
      </c>
      <c r="BC185" s="14">
        <v>10.14</v>
      </c>
      <c r="BD185" s="14">
        <v>0</v>
      </c>
      <c r="BE185" s="14">
        <v>9.39</v>
      </c>
      <c r="BF185" s="14">
        <v>59.2</v>
      </c>
      <c r="BG185" s="14">
        <v>30.75</v>
      </c>
      <c r="BH185" s="14">
        <v>6</v>
      </c>
      <c r="BI185" s="18">
        <f t="shared" si="129"/>
        <v>39.900487804878047</v>
      </c>
      <c r="BJ185" s="18">
        <f t="shared" si="101"/>
        <v>41.796337572254338</v>
      </c>
      <c r="BK185" s="18">
        <f t="shared" si="102"/>
        <v>2507.7802543352605</v>
      </c>
      <c r="BL185" s="18">
        <f t="shared" si="103"/>
        <v>2816.6931856647402</v>
      </c>
      <c r="BM185" s="14">
        <f t="shared" si="104"/>
        <v>2.82</v>
      </c>
      <c r="BN185" s="14">
        <v>2.67</v>
      </c>
      <c r="BO185" s="14">
        <v>0.19700000000000001</v>
      </c>
      <c r="BP185" s="14">
        <v>2.68</v>
      </c>
      <c r="BQ185" s="14">
        <v>0.14399999999999999</v>
      </c>
      <c r="BR185" s="16">
        <f t="shared" si="105"/>
        <v>57.486534977973562</v>
      </c>
      <c r="BS185" s="16">
        <f t="shared" si="123"/>
        <v>4.2415158766519827</v>
      </c>
      <c r="BT185" s="16">
        <f t="shared" si="124"/>
        <v>57.701840352422906</v>
      </c>
      <c r="BU185" s="16">
        <f t="shared" si="125"/>
        <v>3.1003973920704841</v>
      </c>
      <c r="BV185" s="16">
        <f t="shared" si="122"/>
        <v>64.541700634361234</v>
      </c>
      <c r="BW185" s="16">
        <f t="shared" si="126"/>
        <v>4.7620655524229081</v>
      </c>
      <c r="BX185" s="16">
        <f t="shared" si="127"/>
        <v>64.783429850220259</v>
      </c>
      <c r="BY185" s="16">
        <f t="shared" si="128"/>
        <v>3.4809007083700436</v>
      </c>
      <c r="BZ185" s="16">
        <v>3.92</v>
      </c>
      <c r="CA185" s="16">
        <v>0.24099999999999999</v>
      </c>
      <c r="CB185" s="16">
        <v>1.4</v>
      </c>
      <c r="CC185" s="16">
        <v>0.222</v>
      </c>
      <c r="CD185" s="16">
        <v>1.39</v>
      </c>
      <c r="CE185" s="16">
        <v>0.14299999999999999</v>
      </c>
      <c r="CF185" s="16">
        <v>1.33</v>
      </c>
      <c r="CG185" s="16">
        <v>6.8000000000000005E-2</v>
      </c>
      <c r="CH185" s="16">
        <f t="shared" si="106"/>
        <v>53.656779999999998</v>
      </c>
      <c r="CI185" s="16">
        <f t="shared" si="107"/>
        <v>5.5200859999999992</v>
      </c>
      <c r="CJ185" s="16">
        <f t="shared" si="108"/>
        <v>51.34066</v>
      </c>
      <c r="CK185" s="16">
        <f t="shared" si="109"/>
        <v>2.6249359999999999</v>
      </c>
      <c r="CL185" s="16">
        <f t="shared" si="110"/>
        <v>60.241930272727274</v>
      </c>
      <c r="CM185" s="16">
        <f t="shared" si="111"/>
        <v>6.1975510999999992</v>
      </c>
      <c r="CN185" s="16">
        <f t="shared" si="112"/>
        <v>57.641559181818181</v>
      </c>
      <c r="CO185" s="16">
        <f t="shared" si="113"/>
        <v>2.9470872363636365</v>
      </c>
      <c r="CP185" s="16">
        <v>2.65</v>
      </c>
      <c r="CQ185" s="16">
        <v>0.35</v>
      </c>
      <c r="CR185" s="16">
        <v>0.27</v>
      </c>
      <c r="CS185" s="16">
        <v>0.129</v>
      </c>
      <c r="CT185" s="16">
        <f t="shared" si="114"/>
        <v>66.456176739884398</v>
      </c>
      <c r="CU185" s="16">
        <f t="shared" si="115"/>
        <v>8.77723089017341</v>
      </c>
      <c r="CV185" s="16">
        <f t="shared" si="116"/>
        <v>6.7710066867052037</v>
      </c>
      <c r="CW185" s="16">
        <f t="shared" si="117"/>
        <v>3.2350365280924862</v>
      </c>
      <c r="CX185" s="16">
        <f t="shared" si="118"/>
        <v>74.612162067052026</v>
      </c>
      <c r="CY185" s="16">
        <f t="shared" si="119"/>
        <v>9.8544364994219649</v>
      </c>
      <c r="CZ185" s="16">
        <f t="shared" si="120"/>
        <v>7.6019938709826596</v>
      </c>
      <c r="DA185" s="16">
        <f t="shared" si="121"/>
        <v>3.632063738358382</v>
      </c>
      <c r="DB185" s="16"/>
      <c r="DC185" s="16"/>
      <c r="DD185" s="16"/>
      <c r="DE185" s="16"/>
      <c r="DF185" s="16"/>
      <c r="DG185" s="16"/>
      <c r="DH185" s="16"/>
      <c r="DI185" s="16"/>
    </row>
    <row r="186" spans="1:113" x14ac:dyDescent="0.25">
      <c r="A186" s="14">
        <v>2020</v>
      </c>
      <c r="B186" s="14">
        <v>10</v>
      </c>
      <c r="C186" s="14" t="s">
        <v>10</v>
      </c>
      <c r="D186" s="14" t="str">
        <f t="shared" si="80"/>
        <v>1</v>
      </c>
      <c r="E186" s="14">
        <v>108</v>
      </c>
      <c r="F186" s="14">
        <v>368</v>
      </c>
      <c r="G186" s="14">
        <v>2</v>
      </c>
      <c r="H186" s="14" t="s">
        <v>3</v>
      </c>
      <c r="I186" s="14">
        <v>100</v>
      </c>
      <c r="J186" s="17">
        <f t="shared" si="81"/>
        <v>112</v>
      </c>
      <c r="K186" s="14">
        <v>0</v>
      </c>
      <c r="L186" s="17">
        <f t="shared" si="82"/>
        <v>0</v>
      </c>
      <c r="M186" s="14">
        <v>0</v>
      </c>
      <c r="N186" s="17">
        <f t="shared" si="83"/>
        <v>0</v>
      </c>
      <c r="O186" s="14">
        <v>10</v>
      </c>
      <c r="P186" s="14">
        <v>3.1E-2</v>
      </c>
      <c r="Q186" s="14">
        <v>6.2</v>
      </c>
      <c r="R186" s="14">
        <v>6.8</v>
      </c>
      <c r="S186" s="14">
        <v>2.2999999999999998</v>
      </c>
      <c r="T186" s="14">
        <v>8</v>
      </c>
      <c r="U186" s="14">
        <v>7</v>
      </c>
      <c r="V186" s="16">
        <v>6</v>
      </c>
      <c r="W186" s="16">
        <v>5.2281569802276815</v>
      </c>
      <c r="X186" s="16">
        <v>7.1</v>
      </c>
      <c r="Y186" s="16">
        <v>272</v>
      </c>
      <c r="Z186" s="16">
        <v>1696</v>
      </c>
      <c r="AA186" s="16">
        <v>254</v>
      </c>
      <c r="AB186" s="16">
        <v>20</v>
      </c>
      <c r="AC186" s="16">
        <f t="shared" si="84"/>
        <v>11.353143675076042</v>
      </c>
      <c r="AD186" s="16">
        <v>0.35337927699999999</v>
      </c>
      <c r="AE186" s="16"/>
      <c r="AF186" s="16"/>
      <c r="AG186" s="16">
        <v>0.6</v>
      </c>
      <c r="AH186" s="16">
        <v>3.3</v>
      </c>
      <c r="AI186" s="16">
        <v>1.682496091</v>
      </c>
      <c r="AJ186" s="16">
        <v>2.76</v>
      </c>
      <c r="AK186" s="16">
        <v>0.5</v>
      </c>
      <c r="AL186" s="16">
        <v>4</v>
      </c>
      <c r="AM186" s="16">
        <v>1.104685804</v>
      </c>
      <c r="AN186" s="16">
        <v>2.2400000000000002</v>
      </c>
      <c r="AO186" s="16">
        <v>0.37240000000000001</v>
      </c>
      <c r="AP186" s="16">
        <v>57</v>
      </c>
      <c r="AQ186" s="18">
        <v>30.5</v>
      </c>
      <c r="AR186" s="18">
        <f t="shared" si="85"/>
        <v>26.5</v>
      </c>
      <c r="AS186" s="18">
        <f t="shared" si="86"/>
        <v>610.22378854625549</v>
      </c>
      <c r="AT186" s="18">
        <f t="shared" si="87"/>
        <v>685.1148898678415</v>
      </c>
      <c r="AU186" s="14">
        <v>0.46</v>
      </c>
      <c r="AV186" s="14">
        <v>446</v>
      </c>
      <c r="AW186" s="18">
        <v>34</v>
      </c>
      <c r="AX186" s="14">
        <v>225.5</v>
      </c>
      <c r="AY186" s="18">
        <v>30.5</v>
      </c>
      <c r="AZ186" s="16">
        <f t="shared" si="97"/>
        <v>217.71844660194176</v>
      </c>
      <c r="BA186" s="16">
        <f t="shared" si="98"/>
        <v>5013.47</v>
      </c>
      <c r="BB186" s="16">
        <f t="shared" si="99"/>
        <v>5628.7595000000001</v>
      </c>
      <c r="BC186" s="14">
        <v>6.14</v>
      </c>
      <c r="BD186" s="14">
        <v>0</v>
      </c>
      <c r="BE186" s="14">
        <v>9.15</v>
      </c>
      <c r="BF186" s="14">
        <v>58.3</v>
      </c>
      <c r="BG186" s="14">
        <v>30.75</v>
      </c>
      <c r="BH186" s="14">
        <v>6</v>
      </c>
      <c r="BI186" s="18">
        <f t="shared" si="129"/>
        <v>24.160650406504065</v>
      </c>
      <c r="BJ186" s="18">
        <f t="shared" si="101"/>
        <v>25.375665773767562</v>
      </c>
      <c r="BK186" s="18">
        <f t="shared" si="102"/>
        <v>1522.5399464260538</v>
      </c>
      <c r="BL186" s="18">
        <f t="shared" si="103"/>
        <v>1710.0891852812631</v>
      </c>
      <c r="BM186" s="14">
        <f t="shared" si="104"/>
        <v>1.71</v>
      </c>
      <c r="BN186" s="14">
        <v>3.28</v>
      </c>
      <c r="BO186" s="14">
        <v>0.20899999999999999</v>
      </c>
      <c r="BP186" s="14">
        <v>2.97</v>
      </c>
      <c r="BQ186" s="14">
        <v>0.17199999999999999</v>
      </c>
      <c r="BR186" s="16">
        <f t="shared" si="105"/>
        <v>20.015340264317178</v>
      </c>
      <c r="BS186" s="16">
        <f t="shared" si="123"/>
        <v>1.2753677180616738</v>
      </c>
      <c r="BT186" s="16">
        <f t="shared" si="124"/>
        <v>18.12364651982379</v>
      </c>
      <c r="BU186" s="16">
        <f t="shared" si="125"/>
        <v>1.0495849162995594</v>
      </c>
      <c r="BV186" s="16">
        <f t="shared" si="122"/>
        <v>22.471768387665193</v>
      </c>
      <c r="BW186" s="16">
        <f t="shared" si="126"/>
        <v>1.4318901198237883</v>
      </c>
      <c r="BX186" s="16">
        <f t="shared" si="127"/>
        <v>20.347912229074893</v>
      </c>
      <c r="BY186" s="16">
        <f t="shared" si="128"/>
        <v>1.1783976105726872</v>
      </c>
      <c r="BZ186" s="16">
        <v>4</v>
      </c>
      <c r="CA186" s="16">
        <v>0.24</v>
      </c>
      <c r="CB186" s="16">
        <v>1.62</v>
      </c>
      <c r="CC186" s="16">
        <v>0.26700000000000002</v>
      </c>
      <c r="CD186" s="16">
        <v>1.3</v>
      </c>
      <c r="CE186" s="16">
        <v>0.129</v>
      </c>
      <c r="CF186" s="16">
        <v>1.46</v>
      </c>
      <c r="CG186" s="16">
        <v>9.7000000000000003E-2</v>
      </c>
      <c r="CH186" s="16">
        <f t="shared" si="106"/>
        <v>65.175110000000004</v>
      </c>
      <c r="CI186" s="16">
        <f t="shared" si="107"/>
        <v>6.4673763000000006</v>
      </c>
      <c r="CJ186" s="16">
        <f t="shared" si="108"/>
        <v>73.196662000000003</v>
      </c>
      <c r="CK186" s="16">
        <f t="shared" si="109"/>
        <v>4.8630659000000005</v>
      </c>
      <c r="CL186" s="16">
        <f t="shared" si="110"/>
        <v>73.173873499999999</v>
      </c>
      <c r="CM186" s="16">
        <f t="shared" si="111"/>
        <v>7.261099755</v>
      </c>
      <c r="CN186" s="16">
        <f t="shared" si="112"/>
        <v>82.179888699999992</v>
      </c>
      <c r="CO186" s="16">
        <f t="shared" si="113"/>
        <v>5.4598967150000011</v>
      </c>
      <c r="CP186" s="16">
        <v>2.88</v>
      </c>
      <c r="CQ186" s="16">
        <v>0.311</v>
      </c>
      <c r="CR186" s="16">
        <v>0.26</v>
      </c>
      <c r="CS186" s="16">
        <v>0.13500000000000001</v>
      </c>
      <c r="CT186" s="16">
        <f t="shared" si="114"/>
        <v>43.849150457070351</v>
      </c>
      <c r="CU186" s="16">
        <f t="shared" si="115"/>
        <v>4.7350992333850268</v>
      </c>
      <c r="CV186" s="16">
        <f t="shared" si="116"/>
        <v>3.9586038607077398</v>
      </c>
      <c r="CW186" s="16">
        <f t="shared" si="117"/>
        <v>2.0554289276751727</v>
      </c>
      <c r="CX186" s="16">
        <f t="shared" si="118"/>
        <v>49.230637104074439</v>
      </c>
      <c r="CY186" s="16">
        <f t="shared" si="119"/>
        <v>5.3162250483913711</v>
      </c>
      <c r="CZ186" s="16">
        <f t="shared" si="120"/>
        <v>4.4444325163400533</v>
      </c>
      <c r="DA186" s="16">
        <f t="shared" si="121"/>
        <v>2.3076861142534897</v>
      </c>
      <c r="DB186" s="16"/>
      <c r="DC186" s="16"/>
      <c r="DD186" s="16"/>
      <c r="DE186" s="16"/>
      <c r="DF186" s="16"/>
      <c r="DG186" s="16"/>
      <c r="DH186" s="16"/>
      <c r="DI186" s="16"/>
    </row>
    <row r="187" spans="1:113" x14ac:dyDescent="0.25">
      <c r="A187" s="14">
        <v>2020</v>
      </c>
      <c r="B187" s="14">
        <v>10</v>
      </c>
      <c r="C187" s="14" t="s">
        <v>10</v>
      </c>
      <c r="D187" s="14" t="str">
        <f t="shared" si="80"/>
        <v>2</v>
      </c>
      <c r="E187" s="14">
        <v>201</v>
      </c>
      <c r="F187" s="14">
        <v>371</v>
      </c>
      <c r="G187" s="14">
        <v>3</v>
      </c>
      <c r="H187" s="14" t="s">
        <v>1</v>
      </c>
      <c r="I187" s="14">
        <v>100</v>
      </c>
      <c r="J187" s="17">
        <f t="shared" si="81"/>
        <v>112</v>
      </c>
      <c r="K187" s="14">
        <v>40</v>
      </c>
      <c r="L187" s="17">
        <f t="shared" si="82"/>
        <v>45</v>
      </c>
      <c r="M187" s="14">
        <v>0</v>
      </c>
      <c r="N187" s="17">
        <f t="shared" si="83"/>
        <v>0</v>
      </c>
      <c r="O187" s="14">
        <v>10</v>
      </c>
      <c r="P187" s="14">
        <v>0</v>
      </c>
      <c r="Q187" s="14">
        <v>6.5</v>
      </c>
      <c r="R187" s="14">
        <v>6.9</v>
      </c>
      <c r="S187" s="14">
        <v>2.4</v>
      </c>
      <c r="T187" s="14">
        <v>5</v>
      </c>
      <c r="U187" s="14">
        <v>5</v>
      </c>
      <c r="V187" s="16">
        <v>5</v>
      </c>
      <c r="W187" s="16">
        <v>5.0661273217495513</v>
      </c>
      <c r="X187" s="16">
        <v>5.53</v>
      </c>
      <c r="Y187" s="16">
        <v>318</v>
      </c>
      <c r="Z187" s="16">
        <v>1720</v>
      </c>
      <c r="AA187" s="16">
        <v>256</v>
      </c>
      <c r="AB187" s="16">
        <v>19</v>
      </c>
      <c r="AC187" s="16">
        <f t="shared" si="84"/>
        <v>11.602903813162412</v>
      </c>
      <c r="AD187" s="16">
        <v>0.64686873300000003</v>
      </c>
      <c r="AE187" s="16"/>
      <c r="AF187" s="16"/>
      <c r="AG187" s="16">
        <v>2.8</v>
      </c>
      <c r="AH187" s="16">
        <v>4.4000000000000004</v>
      </c>
      <c r="AI187" s="16">
        <v>1.4002638060000001</v>
      </c>
      <c r="AJ187" s="16">
        <v>3.08</v>
      </c>
      <c r="AK187" s="16">
        <v>0.4</v>
      </c>
      <c r="AL187" s="16">
        <v>5.0999999999999996</v>
      </c>
      <c r="AM187" s="16">
        <v>0.77534391499999999</v>
      </c>
      <c r="AN187" s="16">
        <v>1.72</v>
      </c>
      <c r="AO187" s="16">
        <v>0.3589</v>
      </c>
      <c r="AP187" s="16">
        <v>81.5</v>
      </c>
      <c r="AQ187" s="18">
        <v>30.5</v>
      </c>
      <c r="AR187" s="18">
        <f t="shared" si="85"/>
        <v>51</v>
      </c>
      <c r="AS187" s="18">
        <f t="shared" si="86"/>
        <v>1174.3929515418504</v>
      </c>
      <c r="AT187" s="18">
        <f t="shared" si="87"/>
        <v>1318.5229955947136</v>
      </c>
      <c r="AU187" s="14">
        <v>0.48</v>
      </c>
      <c r="AV187" s="14">
        <v>435.3</v>
      </c>
      <c r="AW187" s="18">
        <v>34</v>
      </c>
      <c r="AX187" s="14">
        <v>203.7</v>
      </c>
      <c r="AY187" s="18">
        <v>30.5</v>
      </c>
      <c r="AZ187" s="16">
        <f t="shared" si="97"/>
        <v>207.16670819835531</v>
      </c>
      <c r="BA187" s="16">
        <f t="shared" si="98"/>
        <v>4770.49</v>
      </c>
      <c r="BB187" s="16">
        <f t="shared" si="99"/>
        <v>5355.9592272727277</v>
      </c>
      <c r="BC187" s="14">
        <v>10</v>
      </c>
      <c r="BD187" s="14">
        <v>0</v>
      </c>
      <c r="BE187" s="14">
        <v>9.35</v>
      </c>
      <c r="BF187" s="14">
        <v>59</v>
      </c>
      <c r="BG187" s="14">
        <v>30.5</v>
      </c>
      <c r="BH187" s="14">
        <v>6</v>
      </c>
      <c r="BI187" s="18">
        <f t="shared" si="129"/>
        <v>39.672131147540988</v>
      </c>
      <c r="BJ187" s="18">
        <f t="shared" si="101"/>
        <v>41.575476167914346</v>
      </c>
      <c r="BK187" s="18">
        <f t="shared" si="102"/>
        <v>2494.5285700748609</v>
      </c>
      <c r="BL187" s="18">
        <f t="shared" si="103"/>
        <v>2801.8091348431731</v>
      </c>
      <c r="BM187" s="14">
        <f t="shared" si="104"/>
        <v>2.8</v>
      </c>
      <c r="BN187" s="14">
        <v>3.33</v>
      </c>
      <c r="BO187" s="14">
        <v>0.17399999999999999</v>
      </c>
      <c r="BP187" s="14">
        <v>2.77</v>
      </c>
      <c r="BQ187" s="14">
        <v>0.186</v>
      </c>
      <c r="BR187" s="16">
        <f t="shared" si="105"/>
        <v>39.107285286343618</v>
      </c>
      <c r="BS187" s="16">
        <f t="shared" si="123"/>
        <v>2.0434437356828195</v>
      </c>
      <c r="BT187" s="16">
        <f t="shared" si="124"/>
        <v>32.530684757709253</v>
      </c>
      <c r="BU187" s="16">
        <f t="shared" si="125"/>
        <v>2.1843708898678416</v>
      </c>
      <c r="BV187" s="16">
        <f t="shared" si="122"/>
        <v>43.906815753303974</v>
      </c>
      <c r="BW187" s="16">
        <f t="shared" si="126"/>
        <v>2.2942300123348018</v>
      </c>
      <c r="BX187" s="16">
        <f t="shared" si="127"/>
        <v>36.52308697797357</v>
      </c>
      <c r="BY187" s="16">
        <f t="shared" si="128"/>
        <v>2.4524527718061675</v>
      </c>
      <c r="BZ187" s="16">
        <v>4.03</v>
      </c>
      <c r="CA187" s="16">
        <v>0.25600000000000001</v>
      </c>
      <c r="CB187" s="16">
        <v>1.6</v>
      </c>
      <c r="CC187" s="16">
        <v>0.23300000000000001</v>
      </c>
      <c r="CD187" s="16">
        <v>1.57</v>
      </c>
      <c r="CE187" s="16">
        <v>0.19500000000000001</v>
      </c>
      <c r="CF187" s="16">
        <v>1.8</v>
      </c>
      <c r="CG187" s="16">
        <v>8.2000000000000003E-2</v>
      </c>
      <c r="CH187" s="16">
        <f t="shared" si="106"/>
        <v>74.896693000000013</v>
      </c>
      <c r="CI187" s="16">
        <f t="shared" si="107"/>
        <v>9.3024555000000007</v>
      </c>
      <c r="CJ187" s="16">
        <f t="shared" si="108"/>
        <v>85.868819999999999</v>
      </c>
      <c r="CK187" s="16">
        <f t="shared" si="109"/>
        <v>3.9118017999999997</v>
      </c>
      <c r="CL187" s="16">
        <f t="shared" si="110"/>
        <v>84.088559868181832</v>
      </c>
      <c r="CM187" s="16">
        <f t="shared" si="111"/>
        <v>10.444120493181821</v>
      </c>
      <c r="CN187" s="16">
        <f t="shared" si="112"/>
        <v>96.40726609090909</v>
      </c>
      <c r="CO187" s="16">
        <f t="shared" si="113"/>
        <v>4.3918865663636364</v>
      </c>
      <c r="CP187" s="16">
        <v>2.73</v>
      </c>
      <c r="CQ187" s="16">
        <v>0.39800000000000002</v>
      </c>
      <c r="CR187" s="16">
        <v>0.33</v>
      </c>
      <c r="CS187" s="16">
        <v>0.13200000000000001</v>
      </c>
      <c r="CT187" s="16">
        <f t="shared" si="114"/>
        <v>68.100629963043701</v>
      </c>
      <c r="CU187" s="16">
        <f t="shared" si="115"/>
        <v>9.9282237088979457</v>
      </c>
      <c r="CV187" s="16">
        <f t="shared" si="116"/>
        <v>8.2319442812470403</v>
      </c>
      <c r="CW187" s="16">
        <f t="shared" si="117"/>
        <v>3.2927777124988165</v>
      </c>
      <c r="CX187" s="16">
        <f t="shared" si="118"/>
        <v>76.458434549417248</v>
      </c>
      <c r="CY187" s="16">
        <f t="shared" si="119"/>
        <v>11.146687527717241</v>
      </c>
      <c r="CZ187" s="16">
        <f t="shared" si="120"/>
        <v>9.2422283521273592</v>
      </c>
      <c r="DA187" s="16">
        <f t="shared" si="121"/>
        <v>3.6968913408509438</v>
      </c>
      <c r="DB187" s="16"/>
      <c r="DC187" s="16"/>
      <c r="DD187" s="16"/>
      <c r="DE187" s="16"/>
      <c r="DF187" s="16"/>
      <c r="DG187" s="16"/>
      <c r="DH187" s="16"/>
      <c r="DI187" s="16"/>
    </row>
    <row r="188" spans="1:113" x14ac:dyDescent="0.25">
      <c r="A188" s="14">
        <v>2020</v>
      </c>
      <c r="B188" s="14">
        <v>10</v>
      </c>
      <c r="C188" s="14" t="s">
        <v>10</v>
      </c>
      <c r="D188" s="14" t="str">
        <f t="shared" si="80"/>
        <v>2</v>
      </c>
      <c r="E188" s="14">
        <v>202</v>
      </c>
      <c r="F188" s="14">
        <v>372</v>
      </c>
      <c r="G188" s="14">
        <v>5</v>
      </c>
      <c r="H188" s="14" t="s">
        <v>1</v>
      </c>
      <c r="I188" s="14">
        <v>100</v>
      </c>
      <c r="J188" s="17">
        <f t="shared" si="81"/>
        <v>112</v>
      </c>
      <c r="K188" s="14">
        <v>120</v>
      </c>
      <c r="L188" s="17">
        <f t="shared" si="82"/>
        <v>135</v>
      </c>
      <c r="M188" s="14">
        <v>0</v>
      </c>
      <c r="N188" s="17">
        <f t="shared" si="83"/>
        <v>0</v>
      </c>
      <c r="O188" s="14">
        <v>10</v>
      </c>
      <c r="P188" s="14">
        <v>0</v>
      </c>
      <c r="Q188" s="14">
        <v>6.5</v>
      </c>
      <c r="R188" s="14">
        <v>6.9</v>
      </c>
      <c r="S188" s="14">
        <v>2.4</v>
      </c>
      <c r="T188" s="14">
        <v>5</v>
      </c>
      <c r="U188" s="14">
        <v>5</v>
      </c>
      <c r="V188" s="16">
        <v>5</v>
      </c>
      <c r="W188" s="16">
        <v>5.0661273217495513</v>
      </c>
      <c r="X188" s="16">
        <v>5.53</v>
      </c>
      <c r="Y188" s="16">
        <v>318</v>
      </c>
      <c r="Z188" s="16">
        <v>1720</v>
      </c>
      <c r="AA188" s="16">
        <v>256</v>
      </c>
      <c r="AB188" s="16">
        <v>19</v>
      </c>
      <c r="AC188" s="16">
        <f t="shared" si="84"/>
        <v>11.602903813162412</v>
      </c>
      <c r="AD188" s="16">
        <v>0.64686873300000003</v>
      </c>
      <c r="AE188" s="16"/>
      <c r="AF188" s="16"/>
      <c r="AG188" s="16">
        <v>2.8</v>
      </c>
      <c r="AH188" s="16">
        <v>4.4000000000000004</v>
      </c>
      <c r="AI188" s="16">
        <v>1.4002638060000001</v>
      </c>
      <c r="AJ188" s="16">
        <v>3.08</v>
      </c>
      <c r="AK188" s="16">
        <v>0.4</v>
      </c>
      <c r="AL188" s="16">
        <v>5.0999999999999996</v>
      </c>
      <c r="AM188" s="16">
        <v>0.77534391499999999</v>
      </c>
      <c r="AN188" s="16">
        <v>1.72</v>
      </c>
      <c r="AO188" s="16">
        <v>0.57199999999999995</v>
      </c>
      <c r="AP188" s="16">
        <v>171.8</v>
      </c>
      <c r="AQ188" s="18">
        <v>30.5</v>
      </c>
      <c r="AR188" s="18">
        <f t="shared" si="85"/>
        <v>141.30000000000001</v>
      </c>
      <c r="AS188" s="18">
        <f t="shared" si="86"/>
        <v>3253.7592951541851</v>
      </c>
      <c r="AT188" s="18">
        <f t="shared" si="87"/>
        <v>3653.0842995594712</v>
      </c>
      <c r="AU188" s="14">
        <v>0.88</v>
      </c>
      <c r="AV188" s="14">
        <v>541.4</v>
      </c>
      <c r="AW188" s="18">
        <v>34</v>
      </c>
      <c r="AX188" s="14">
        <v>266.7</v>
      </c>
      <c r="AY188" s="18">
        <v>30.5</v>
      </c>
      <c r="AZ188" s="16">
        <f t="shared" si="97"/>
        <v>409.64919195900666</v>
      </c>
      <c r="BA188" s="16">
        <f t="shared" si="98"/>
        <v>9433.1200000000008</v>
      </c>
      <c r="BB188" s="16">
        <f t="shared" si="99"/>
        <v>10590.821090909092</v>
      </c>
      <c r="BC188" s="14">
        <v>10.63</v>
      </c>
      <c r="BD188" s="14">
        <v>0</v>
      </c>
      <c r="BE188" s="14">
        <v>10.199999999999999</v>
      </c>
      <c r="BF188" s="14">
        <v>59.4</v>
      </c>
      <c r="BG188" s="14">
        <v>30.5</v>
      </c>
      <c r="BH188" s="14">
        <v>6</v>
      </c>
      <c r="BI188" s="18">
        <f t="shared" si="129"/>
        <v>42.17147540983607</v>
      </c>
      <c r="BJ188" s="18">
        <f t="shared" si="101"/>
        <v>43.780329385009011</v>
      </c>
      <c r="BK188" s="18">
        <f t="shared" si="102"/>
        <v>2626.8197631005405</v>
      </c>
      <c r="BL188" s="18">
        <f t="shared" si="103"/>
        <v>2950.3961975551974</v>
      </c>
      <c r="BM188" s="14">
        <f t="shared" si="104"/>
        <v>2.95</v>
      </c>
      <c r="BN188" s="14">
        <v>2.91</v>
      </c>
      <c r="BO188" s="14">
        <v>0.25600000000000001</v>
      </c>
      <c r="BP188" s="14">
        <v>3.27</v>
      </c>
      <c r="BQ188" s="14">
        <v>0.17899999999999999</v>
      </c>
      <c r="BR188" s="16">
        <f t="shared" si="105"/>
        <v>94.684395488986794</v>
      </c>
      <c r="BS188" s="16">
        <f t="shared" si="123"/>
        <v>8.3296237955947152</v>
      </c>
      <c r="BT188" s="16">
        <f t="shared" si="124"/>
        <v>106.39792895154186</v>
      </c>
      <c r="BU188" s="16">
        <f t="shared" si="125"/>
        <v>5.8242291383259914</v>
      </c>
      <c r="BV188" s="16">
        <f t="shared" si="122"/>
        <v>106.30475311718062</v>
      </c>
      <c r="BW188" s="16">
        <f t="shared" si="126"/>
        <v>9.351895806872248</v>
      </c>
      <c r="BX188" s="16">
        <f t="shared" si="127"/>
        <v>119.45585659559472</v>
      </c>
      <c r="BY188" s="16">
        <f t="shared" si="128"/>
        <v>6.5390208962114533</v>
      </c>
      <c r="BZ188" s="16">
        <v>4.12</v>
      </c>
      <c r="CA188" s="16">
        <v>0.29099999999999998</v>
      </c>
      <c r="CB188" s="16">
        <v>1.58</v>
      </c>
      <c r="CC188" s="16">
        <v>0.26</v>
      </c>
      <c r="CD188" s="16">
        <v>1.28</v>
      </c>
      <c r="CE188" s="16">
        <v>0.191</v>
      </c>
      <c r="CF188" s="16">
        <v>1.59</v>
      </c>
      <c r="CG188" s="16">
        <v>0.106</v>
      </c>
      <c r="CH188" s="16">
        <f t="shared" si="106"/>
        <v>120.74393600000002</v>
      </c>
      <c r="CI188" s="16">
        <f t="shared" si="107"/>
        <v>18.017259200000002</v>
      </c>
      <c r="CJ188" s="16">
        <f t="shared" si="108"/>
        <v>149.98660800000002</v>
      </c>
      <c r="CK188" s="16">
        <f t="shared" si="109"/>
        <v>9.999107200000001</v>
      </c>
      <c r="CL188" s="16">
        <f t="shared" si="110"/>
        <v>135.56250996363639</v>
      </c>
      <c r="CM188" s="16">
        <f t="shared" si="111"/>
        <v>20.228468283636367</v>
      </c>
      <c r="CN188" s="16">
        <f t="shared" si="112"/>
        <v>168.39405534545457</v>
      </c>
      <c r="CO188" s="16">
        <f t="shared" si="113"/>
        <v>11.226270356363637</v>
      </c>
      <c r="CP188" s="16">
        <v>2.58</v>
      </c>
      <c r="CQ188" s="16">
        <v>0.314</v>
      </c>
      <c r="CR188" s="16">
        <v>0.26</v>
      </c>
      <c r="CS188" s="16">
        <v>0.13200000000000001</v>
      </c>
      <c r="CT188" s="16">
        <f t="shared" si="114"/>
        <v>67.771949887993941</v>
      </c>
      <c r="CU188" s="16">
        <f t="shared" si="115"/>
        <v>8.2482140561356978</v>
      </c>
      <c r="CV188" s="16">
        <f t="shared" si="116"/>
        <v>6.8297313840614047</v>
      </c>
      <c r="CW188" s="16">
        <f t="shared" si="117"/>
        <v>3.4674020872927134</v>
      </c>
      <c r="CX188" s="16">
        <f t="shared" si="118"/>
        <v>76.08941646515683</v>
      </c>
      <c r="CY188" s="16">
        <f t="shared" si="119"/>
        <v>9.2604948721159879</v>
      </c>
      <c r="CZ188" s="16">
        <f t="shared" si="120"/>
        <v>7.6679256902871229</v>
      </c>
      <c r="DA188" s="16">
        <f t="shared" si="121"/>
        <v>3.8929468889150014</v>
      </c>
      <c r="DB188" s="16"/>
      <c r="DC188" s="16"/>
      <c r="DD188" s="16"/>
      <c r="DE188" s="16"/>
      <c r="DF188" s="16"/>
      <c r="DG188" s="16"/>
      <c r="DH188" s="16"/>
      <c r="DI188" s="16"/>
    </row>
    <row r="189" spans="1:113" x14ac:dyDescent="0.25">
      <c r="A189" s="14">
        <v>2020</v>
      </c>
      <c r="B189" s="14">
        <v>10</v>
      </c>
      <c r="C189" s="14" t="s">
        <v>10</v>
      </c>
      <c r="D189" s="14" t="str">
        <f t="shared" si="80"/>
        <v>2</v>
      </c>
      <c r="E189" s="14">
        <v>205</v>
      </c>
      <c r="F189" s="14">
        <v>375</v>
      </c>
      <c r="G189" s="14">
        <v>4</v>
      </c>
      <c r="H189" s="14" t="s">
        <v>1</v>
      </c>
      <c r="I189" s="14">
        <v>100</v>
      </c>
      <c r="J189" s="17">
        <f t="shared" si="81"/>
        <v>112</v>
      </c>
      <c r="K189" s="14">
        <v>80</v>
      </c>
      <c r="L189" s="17">
        <f t="shared" si="82"/>
        <v>90</v>
      </c>
      <c r="M189" s="14">
        <v>0</v>
      </c>
      <c r="N189" s="17">
        <f t="shared" si="83"/>
        <v>0</v>
      </c>
      <c r="O189" s="14">
        <v>10</v>
      </c>
      <c r="P189" s="14">
        <v>0</v>
      </c>
      <c r="Q189" s="14">
        <v>6.5</v>
      </c>
      <c r="R189" s="14">
        <v>6.9</v>
      </c>
      <c r="S189" s="14">
        <v>2.4</v>
      </c>
      <c r="T189" s="14">
        <v>5</v>
      </c>
      <c r="U189" s="14">
        <v>5</v>
      </c>
      <c r="V189" s="16">
        <v>5</v>
      </c>
      <c r="W189" s="16">
        <v>5.0661273217495513</v>
      </c>
      <c r="X189" s="16">
        <v>5.53</v>
      </c>
      <c r="Y189" s="16">
        <v>318</v>
      </c>
      <c r="Z189" s="16">
        <v>1720</v>
      </c>
      <c r="AA189" s="16">
        <v>256</v>
      </c>
      <c r="AB189" s="16">
        <v>19</v>
      </c>
      <c r="AC189" s="16">
        <f t="shared" si="84"/>
        <v>11.602903813162412</v>
      </c>
      <c r="AD189" s="16">
        <v>0.64686873300000003</v>
      </c>
      <c r="AE189" s="16"/>
      <c r="AF189" s="16"/>
      <c r="AG189" s="16">
        <v>2.8</v>
      </c>
      <c r="AH189" s="16">
        <v>4.4000000000000004</v>
      </c>
      <c r="AI189" s="16">
        <v>1.4002638060000001</v>
      </c>
      <c r="AJ189" s="16">
        <v>3.08</v>
      </c>
      <c r="AK189" s="16">
        <v>0.4</v>
      </c>
      <c r="AL189" s="16">
        <v>5.0999999999999996</v>
      </c>
      <c r="AM189" s="16">
        <v>0.77534391499999999</v>
      </c>
      <c r="AN189" s="16">
        <v>1.72</v>
      </c>
      <c r="AO189" s="16">
        <v>0.4597</v>
      </c>
      <c r="AP189" s="16">
        <v>108.8</v>
      </c>
      <c r="AQ189" s="18">
        <v>30.5</v>
      </c>
      <c r="AR189" s="18">
        <f t="shared" si="85"/>
        <v>78.3</v>
      </c>
      <c r="AS189" s="18">
        <f t="shared" si="86"/>
        <v>1803.0385903083697</v>
      </c>
      <c r="AT189" s="18">
        <f t="shared" si="87"/>
        <v>2024.3205991189425</v>
      </c>
      <c r="AU189" s="14">
        <v>0.72</v>
      </c>
      <c r="AV189" s="14">
        <v>455.6</v>
      </c>
      <c r="AW189" s="18">
        <v>34</v>
      </c>
      <c r="AX189" s="14">
        <v>233</v>
      </c>
      <c r="AY189" s="18">
        <v>30.5</v>
      </c>
      <c r="AZ189" s="16">
        <f t="shared" si="97"/>
        <v>345.82542694497147</v>
      </c>
      <c r="BA189" s="16">
        <f t="shared" si="98"/>
        <v>7963.43</v>
      </c>
      <c r="BB189" s="16">
        <f t="shared" si="99"/>
        <v>8940.7600454545463</v>
      </c>
      <c r="BC189" s="14">
        <v>11.34</v>
      </c>
      <c r="BD189" s="14">
        <v>0</v>
      </c>
      <c r="BE189" s="14">
        <v>9.51</v>
      </c>
      <c r="BF189" s="14">
        <v>59.4</v>
      </c>
      <c r="BG189" s="14">
        <v>30.5</v>
      </c>
      <c r="BH189" s="14">
        <v>6</v>
      </c>
      <c r="BI189" s="18">
        <f t="shared" si="129"/>
        <v>44.988196721311482</v>
      </c>
      <c r="BJ189" s="18">
        <f t="shared" si="101"/>
        <v>47.063374812849432</v>
      </c>
      <c r="BK189" s="18">
        <f t="shared" si="102"/>
        <v>2823.8024887709657</v>
      </c>
      <c r="BL189" s="18">
        <f t="shared" si="103"/>
        <v>3171.6436135241161</v>
      </c>
      <c r="BM189" s="14">
        <f t="shared" si="104"/>
        <v>3.17</v>
      </c>
      <c r="BN189" s="14">
        <v>3.31</v>
      </c>
      <c r="BO189" s="14">
        <v>0.26</v>
      </c>
      <c r="BP189" s="14">
        <v>3.29</v>
      </c>
      <c r="BQ189" s="14">
        <v>0.20699999999999999</v>
      </c>
      <c r="BR189" s="16">
        <f t="shared" si="105"/>
        <v>59.680577339207034</v>
      </c>
      <c r="BS189" s="16">
        <f t="shared" si="123"/>
        <v>4.6879003348017614</v>
      </c>
      <c r="BT189" s="16">
        <f t="shared" si="124"/>
        <v>59.319969621145361</v>
      </c>
      <c r="BU189" s="16">
        <f t="shared" si="125"/>
        <v>3.7322898819383248</v>
      </c>
      <c r="BV189" s="16">
        <f t="shared" si="122"/>
        <v>67.005011830836978</v>
      </c>
      <c r="BW189" s="16">
        <f t="shared" si="126"/>
        <v>5.2632335577092508</v>
      </c>
      <c r="BX189" s="16">
        <f t="shared" si="127"/>
        <v>66.600147711013193</v>
      </c>
      <c r="BY189" s="16">
        <f t="shared" si="128"/>
        <v>4.1903436401762102</v>
      </c>
      <c r="BZ189" s="16">
        <v>3.86</v>
      </c>
      <c r="CA189" s="16">
        <v>0.29399999999999998</v>
      </c>
      <c r="CB189" s="16">
        <v>1.58</v>
      </c>
      <c r="CC189" s="16">
        <v>0.27</v>
      </c>
      <c r="CD189" s="16">
        <v>1.43</v>
      </c>
      <c r="CE189" s="16">
        <v>0.155</v>
      </c>
      <c r="CF189" s="16">
        <v>1.62</v>
      </c>
      <c r="CG189" s="16">
        <v>9.1999999999999998E-2</v>
      </c>
      <c r="CH189" s="16">
        <f t="shared" si="106"/>
        <v>113.877049</v>
      </c>
      <c r="CI189" s="16">
        <f t="shared" si="107"/>
        <v>12.3433165</v>
      </c>
      <c r="CJ189" s="16">
        <f t="shared" si="108"/>
        <v>129.00756600000003</v>
      </c>
      <c r="CK189" s="16">
        <f t="shared" si="109"/>
        <v>7.3263556000000003</v>
      </c>
      <c r="CL189" s="16">
        <f t="shared" si="110"/>
        <v>127.85286864999999</v>
      </c>
      <c r="CM189" s="16">
        <f t="shared" si="111"/>
        <v>13.858178070454546</v>
      </c>
      <c r="CN189" s="16">
        <f t="shared" si="112"/>
        <v>144.84031273636367</v>
      </c>
      <c r="CO189" s="16">
        <f t="shared" si="113"/>
        <v>8.2254992418181825</v>
      </c>
      <c r="CP189" s="16">
        <v>2.75</v>
      </c>
      <c r="CQ189" s="16">
        <v>0.32600000000000001</v>
      </c>
      <c r="CR189" s="16">
        <v>0.27</v>
      </c>
      <c r="CS189" s="16">
        <v>0.14199999999999999</v>
      </c>
      <c r="CT189" s="16">
        <f t="shared" si="114"/>
        <v>77.654568441201562</v>
      </c>
      <c r="CU189" s="16">
        <f t="shared" si="115"/>
        <v>9.2055961133933497</v>
      </c>
      <c r="CV189" s="16">
        <f t="shared" si="116"/>
        <v>7.6242667196816081</v>
      </c>
      <c r="CW189" s="16">
        <f t="shared" si="117"/>
        <v>4.0097995340547712</v>
      </c>
      <c r="CX189" s="16">
        <f t="shared" si="118"/>
        <v>87.184901840803576</v>
      </c>
      <c r="CY189" s="16">
        <f t="shared" si="119"/>
        <v>10.335373818218898</v>
      </c>
      <c r="CZ189" s="16">
        <f t="shared" si="120"/>
        <v>8.5599721807334408</v>
      </c>
      <c r="DA189" s="16">
        <f t="shared" si="121"/>
        <v>4.5019112950524018</v>
      </c>
      <c r="DB189" s="16"/>
      <c r="DC189" s="16"/>
      <c r="DD189" s="16"/>
      <c r="DE189" s="16"/>
      <c r="DF189" s="16"/>
      <c r="DG189" s="16"/>
      <c r="DH189" s="16"/>
      <c r="DI189" s="16"/>
    </row>
    <row r="190" spans="1:113" x14ac:dyDescent="0.25">
      <c r="A190" s="14">
        <v>2020</v>
      </c>
      <c r="B190" s="14">
        <v>10</v>
      </c>
      <c r="C190" s="14" t="s">
        <v>10</v>
      </c>
      <c r="D190" s="14" t="str">
        <f t="shared" si="80"/>
        <v>2</v>
      </c>
      <c r="E190" s="14">
        <v>207</v>
      </c>
      <c r="F190" s="14">
        <v>377</v>
      </c>
      <c r="G190" s="14">
        <v>2</v>
      </c>
      <c r="H190" s="14" t="s">
        <v>3</v>
      </c>
      <c r="I190" s="14">
        <v>100</v>
      </c>
      <c r="J190" s="17">
        <f t="shared" si="81"/>
        <v>112</v>
      </c>
      <c r="K190" s="14">
        <v>0</v>
      </c>
      <c r="L190" s="17">
        <f t="shared" si="82"/>
        <v>0</v>
      </c>
      <c r="M190" s="14">
        <v>0</v>
      </c>
      <c r="N190" s="17">
        <f t="shared" si="83"/>
        <v>0</v>
      </c>
      <c r="O190" s="14">
        <v>10</v>
      </c>
      <c r="P190" s="14">
        <v>0</v>
      </c>
      <c r="Q190" s="14">
        <v>6.5</v>
      </c>
      <c r="R190" s="14">
        <v>6.9</v>
      </c>
      <c r="S190" s="14">
        <v>2.4</v>
      </c>
      <c r="T190" s="14">
        <v>5</v>
      </c>
      <c r="U190" s="14">
        <v>5</v>
      </c>
      <c r="V190" s="16">
        <v>5</v>
      </c>
      <c r="W190" s="16">
        <v>5.0661273217495513</v>
      </c>
      <c r="X190" s="16">
        <v>5.53</v>
      </c>
      <c r="Y190" s="16">
        <v>318</v>
      </c>
      <c r="Z190" s="16">
        <v>1720</v>
      </c>
      <c r="AA190" s="16">
        <v>256</v>
      </c>
      <c r="AB190" s="16">
        <v>19</v>
      </c>
      <c r="AC190" s="16">
        <f t="shared" si="84"/>
        <v>11.602903813162412</v>
      </c>
      <c r="AD190" s="16">
        <v>0.64686873300000003</v>
      </c>
      <c r="AE190" s="16"/>
      <c r="AF190" s="16"/>
      <c r="AG190" s="16">
        <v>2.8</v>
      </c>
      <c r="AH190" s="16">
        <v>4.4000000000000004</v>
      </c>
      <c r="AI190" s="16">
        <v>1.4002638060000001</v>
      </c>
      <c r="AJ190" s="16">
        <v>3.08</v>
      </c>
      <c r="AK190" s="16">
        <v>0.4</v>
      </c>
      <c r="AL190" s="16">
        <v>5.0999999999999996</v>
      </c>
      <c r="AM190" s="16">
        <v>0.77534391499999999</v>
      </c>
      <c r="AN190" s="16">
        <v>1.72</v>
      </c>
      <c r="AO190" s="16">
        <v>0.29649999999999999</v>
      </c>
      <c r="AP190" s="16">
        <v>56.9</v>
      </c>
      <c r="AQ190" s="18">
        <v>30.5</v>
      </c>
      <c r="AR190" s="18">
        <f t="shared" si="85"/>
        <v>26.4</v>
      </c>
      <c r="AS190" s="18">
        <f t="shared" si="86"/>
        <v>607.92105726872239</v>
      </c>
      <c r="AT190" s="18">
        <f t="shared" si="87"/>
        <v>682.52955066079289</v>
      </c>
      <c r="AU190" s="14">
        <v>0.38</v>
      </c>
      <c r="AV190" s="14">
        <v>385.7</v>
      </c>
      <c r="AW190" s="18">
        <v>34</v>
      </c>
      <c r="AX190" s="14">
        <v>192.4</v>
      </c>
      <c r="AY190" s="18">
        <v>30.5</v>
      </c>
      <c r="AZ190" s="16">
        <f t="shared" si="97"/>
        <v>174.92749502416834</v>
      </c>
      <c r="BA190" s="16">
        <f t="shared" si="98"/>
        <v>4028.11</v>
      </c>
      <c r="BB190" s="16">
        <f t="shared" si="99"/>
        <v>4522.4689545454548</v>
      </c>
      <c r="BC190" s="14">
        <v>7.02</v>
      </c>
      <c r="BD190" s="14">
        <v>0</v>
      </c>
      <c r="BE190" s="14">
        <v>9.17</v>
      </c>
      <c r="BF190" s="14">
        <v>58.9</v>
      </c>
      <c r="BG190" s="14">
        <v>30.5</v>
      </c>
      <c r="BH190" s="14">
        <v>6</v>
      </c>
      <c r="BI190" s="18">
        <f t="shared" si="129"/>
        <v>27.849836065573768</v>
      </c>
      <c r="BJ190" s="18">
        <f t="shared" si="101"/>
        <v>29.243937685966074</v>
      </c>
      <c r="BK190" s="18">
        <f t="shared" si="102"/>
        <v>1754.6362611579643</v>
      </c>
      <c r="BL190" s="18">
        <f t="shared" si="103"/>
        <v>1970.7755460551498</v>
      </c>
      <c r="BM190" s="14">
        <f t="shared" si="104"/>
        <v>1.97</v>
      </c>
      <c r="BN190" s="14">
        <v>3.47</v>
      </c>
      <c r="BO190" s="14">
        <v>0.193</v>
      </c>
      <c r="BP190" s="14">
        <v>2.78</v>
      </c>
      <c r="BQ190" s="14">
        <v>0.17599999999999999</v>
      </c>
      <c r="BR190" s="16">
        <f t="shared" si="105"/>
        <v>21.094860687224667</v>
      </c>
      <c r="BS190" s="16">
        <f t="shared" si="123"/>
        <v>1.1732876405286343</v>
      </c>
      <c r="BT190" s="16">
        <f t="shared" si="124"/>
        <v>16.900205392070482</v>
      </c>
      <c r="BU190" s="16">
        <f t="shared" si="125"/>
        <v>1.0699410607929514</v>
      </c>
      <c r="BV190" s="16">
        <f t="shared" si="122"/>
        <v>23.68377540792951</v>
      </c>
      <c r="BW190" s="16">
        <f t="shared" si="126"/>
        <v>1.3172820327753303</v>
      </c>
      <c r="BX190" s="16">
        <f t="shared" si="127"/>
        <v>18.974321508370043</v>
      </c>
      <c r="BY190" s="16">
        <f t="shared" si="128"/>
        <v>1.2012520091629955</v>
      </c>
      <c r="BZ190" s="16">
        <v>3.81</v>
      </c>
      <c r="CA190" s="16">
        <v>0.20799999999999999</v>
      </c>
      <c r="CB190" s="16">
        <v>1.56</v>
      </c>
      <c r="CC190" s="16">
        <v>0.23100000000000001</v>
      </c>
      <c r="CD190" s="16">
        <v>1.59</v>
      </c>
      <c r="CE190" s="16">
        <v>0.13500000000000001</v>
      </c>
      <c r="CF190" s="16">
        <v>1.66</v>
      </c>
      <c r="CG190" s="16">
        <v>6.7000000000000004E-2</v>
      </c>
      <c r="CH190" s="16">
        <f t="shared" si="106"/>
        <v>64.046949000000012</v>
      </c>
      <c r="CI190" s="16">
        <f t="shared" si="107"/>
        <v>5.4379485000000001</v>
      </c>
      <c r="CJ190" s="16">
        <f t="shared" si="108"/>
        <v>66.866625999999997</v>
      </c>
      <c r="CK190" s="16">
        <f t="shared" si="109"/>
        <v>2.6988337000000002</v>
      </c>
      <c r="CL190" s="16">
        <f t="shared" si="110"/>
        <v>71.907256377272745</v>
      </c>
      <c r="CM190" s="16">
        <f t="shared" si="111"/>
        <v>6.105333088636363</v>
      </c>
      <c r="CN190" s="16">
        <f t="shared" si="112"/>
        <v>75.07298464545454</v>
      </c>
      <c r="CO190" s="16">
        <f t="shared" si="113"/>
        <v>3.0300541995454551</v>
      </c>
      <c r="CP190" s="16">
        <v>3.07</v>
      </c>
      <c r="CQ190" s="16">
        <v>0.35199999999999998</v>
      </c>
      <c r="CR190" s="16">
        <v>0.28000000000000003</v>
      </c>
      <c r="CS190" s="16">
        <v>0.128</v>
      </c>
      <c r="CT190" s="16">
        <f t="shared" si="114"/>
        <v>53.867333217549501</v>
      </c>
      <c r="CU190" s="16">
        <f t="shared" si="115"/>
        <v>6.1763196392760342</v>
      </c>
      <c r="CV190" s="16">
        <f t="shared" si="116"/>
        <v>4.9129815312423011</v>
      </c>
      <c r="CW190" s="16">
        <f t="shared" si="117"/>
        <v>2.2459344142821944</v>
      </c>
      <c r="CX190" s="16">
        <f t="shared" si="118"/>
        <v>60.478324112430577</v>
      </c>
      <c r="CY190" s="16">
        <f t="shared" si="119"/>
        <v>6.9343225040962748</v>
      </c>
      <c r="CZ190" s="16">
        <f t="shared" si="120"/>
        <v>5.5159383555311283</v>
      </c>
      <c r="DA190" s="16">
        <f t="shared" si="121"/>
        <v>2.5215718196713728</v>
      </c>
      <c r="DB190" s="16"/>
      <c r="DC190" s="16"/>
      <c r="DD190" s="16"/>
      <c r="DE190" s="16"/>
      <c r="DF190" s="16"/>
      <c r="DG190" s="16"/>
      <c r="DH190" s="16"/>
      <c r="DI190" s="16"/>
    </row>
    <row r="191" spans="1:113" x14ac:dyDescent="0.25">
      <c r="A191" s="14">
        <v>2020</v>
      </c>
      <c r="B191" s="14">
        <v>10</v>
      </c>
      <c r="C191" s="14" t="s">
        <v>10</v>
      </c>
      <c r="D191" s="14" t="str">
        <f t="shared" si="80"/>
        <v>2</v>
      </c>
      <c r="E191" s="14">
        <v>210</v>
      </c>
      <c r="F191" s="14">
        <v>380</v>
      </c>
      <c r="G191" s="14">
        <v>1</v>
      </c>
      <c r="H191" s="14" t="s">
        <v>2</v>
      </c>
      <c r="I191" s="14">
        <v>0</v>
      </c>
      <c r="J191" s="17">
        <f t="shared" si="81"/>
        <v>0</v>
      </c>
      <c r="K191" s="14">
        <v>0</v>
      </c>
      <c r="L191" s="17">
        <f t="shared" si="82"/>
        <v>0</v>
      </c>
      <c r="M191" s="14">
        <v>0</v>
      </c>
      <c r="N191" s="17">
        <f t="shared" si="83"/>
        <v>0</v>
      </c>
      <c r="O191" s="14">
        <v>10</v>
      </c>
      <c r="P191" s="14">
        <v>0</v>
      </c>
      <c r="Q191" s="14">
        <v>6.5</v>
      </c>
      <c r="R191" s="14">
        <v>6.9</v>
      </c>
      <c r="S191" s="14">
        <v>2.4</v>
      </c>
      <c r="T191" s="14">
        <v>5</v>
      </c>
      <c r="U191" s="14">
        <v>5</v>
      </c>
      <c r="V191" s="16">
        <v>5</v>
      </c>
      <c r="W191" s="16">
        <v>5.0661273217495513</v>
      </c>
      <c r="X191" s="16">
        <v>5.53</v>
      </c>
      <c r="Y191" s="16">
        <v>318</v>
      </c>
      <c r="Z191" s="16">
        <v>1720</v>
      </c>
      <c r="AA191" s="16">
        <v>256</v>
      </c>
      <c r="AB191" s="16">
        <v>19</v>
      </c>
      <c r="AC191" s="16">
        <f t="shared" si="84"/>
        <v>11.602903813162412</v>
      </c>
      <c r="AD191" s="16">
        <v>0.64686873300000003</v>
      </c>
      <c r="AE191" s="16"/>
      <c r="AF191" s="16"/>
      <c r="AG191" s="16">
        <v>2.8</v>
      </c>
      <c r="AH191" s="16">
        <v>4.4000000000000004</v>
      </c>
      <c r="AI191" s="16">
        <v>1.4002638060000001</v>
      </c>
      <c r="AJ191" s="16">
        <v>3.08</v>
      </c>
      <c r="AK191" s="16">
        <v>0.4</v>
      </c>
      <c r="AL191" s="16">
        <v>5.0999999999999996</v>
      </c>
      <c r="AM191" s="16">
        <v>0.77534391499999999</v>
      </c>
      <c r="AN191" s="16">
        <v>1.72</v>
      </c>
      <c r="AO191" s="16">
        <v>0.31380000000000002</v>
      </c>
      <c r="AP191" s="16">
        <v>68.7</v>
      </c>
      <c r="AQ191" s="18">
        <v>30.5</v>
      </c>
      <c r="AR191" s="18">
        <f t="shared" si="85"/>
        <v>38.200000000000003</v>
      </c>
      <c r="AS191" s="18">
        <f t="shared" si="86"/>
        <v>879.64334801762118</v>
      </c>
      <c r="AT191" s="18">
        <f t="shared" si="87"/>
        <v>987.59957709251103</v>
      </c>
      <c r="AU191" s="14">
        <v>0.3</v>
      </c>
      <c r="AV191" s="14">
        <v>296</v>
      </c>
      <c r="AW191" s="18">
        <v>34</v>
      </c>
      <c r="AX191" s="14">
        <v>135.5</v>
      </c>
      <c r="AY191" s="18">
        <v>30.5</v>
      </c>
      <c r="AZ191" s="16">
        <f t="shared" si="97"/>
        <v>120.22900763358778</v>
      </c>
      <c r="BA191" s="16">
        <f t="shared" si="98"/>
        <v>2768.55</v>
      </c>
      <c r="BB191" s="16">
        <f t="shared" si="99"/>
        <v>3108.3265909090915</v>
      </c>
      <c r="BC191" s="14">
        <v>7.8</v>
      </c>
      <c r="BD191" s="14">
        <v>0</v>
      </c>
      <c r="BE191" s="14">
        <v>9.1300000000000008</v>
      </c>
      <c r="BF191" s="14">
        <v>58</v>
      </c>
      <c r="BG191" s="14">
        <v>30.5</v>
      </c>
      <c r="BH191" s="14">
        <v>6</v>
      </c>
      <c r="BI191" s="18">
        <f t="shared" si="129"/>
        <v>30.944262295081966</v>
      </c>
      <c r="BJ191" s="18">
        <f t="shared" si="101"/>
        <v>32.507573580972242</v>
      </c>
      <c r="BK191" s="18">
        <f t="shared" si="102"/>
        <v>1950.4544148583345</v>
      </c>
      <c r="BL191" s="18">
        <f t="shared" si="103"/>
        <v>2190.7149359613386</v>
      </c>
      <c r="BM191" s="14">
        <f t="shared" si="104"/>
        <v>2.19</v>
      </c>
      <c r="BN191" s="14">
        <v>3.12</v>
      </c>
      <c r="BO191" s="14">
        <v>0.21099999999999999</v>
      </c>
      <c r="BP191" s="14">
        <v>3.31</v>
      </c>
      <c r="BQ191" s="14">
        <v>0.186</v>
      </c>
      <c r="BR191" s="16">
        <f t="shared" si="105"/>
        <v>27.444872458149781</v>
      </c>
      <c r="BS191" s="16">
        <f t="shared" si="123"/>
        <v>1.8560474643171807</v>
      </c>
      <c r="BT191" s="16">
        <f t="shared" si="124"/>
        <v>29.11619481938326</v>
      </c>
      <c r="BU191" s="16">
        <f t="shared" si="125"/>
        <v>1.6361366273127753</v>
      </c>
      <c r="BV191" s="16">
        <f t="shared" si="122"/>
        <v>30.813106805286345</v>
      </c>
      <c r="BW191" s="16">
        <f t="shared" si="126"/>
        <v>2.0838351076651982</v>
      </c>
      <c r="BX191" s="16">
        <f t="shared" si="127"/>
        <v>32.689546001762118</v>
      </c>
      <c r="BY191" s="16">
        <f t="shared" si="128"/>
        <v>1.8369352133920704</v>
      </c>
      <c r="BZ191" s="16">
        <v>3.99</v>
      </c>
      <c r="CA191" s="16">
        <v>0.223</v>
      </c>
      <c r="CB191" s="16">
        <v>1.74</v>
      </c>
      <c r="CC191" s="16">
        <v>0.24199999999999999</v>
      </c>
      <c r="CD191" s="16">
        <v>1.63</v>
      </c>
      <c r="CE191" s="16">
        <v>0.20499999999999999</v>
      </c>
      <c r="CF191" s="16">
        <v>1.91</v>
      </c>
      <c r="CG191" s="16">
        <v>0.114</v>
      </c>
      <c r="CH191" s="16">
        <f t="shared" si="106"/>
        <v>45.127364999999998</v>
      </c>
      <c r="CI191" s="16">
        <f t="shared" si="107"/>
        <v>5.6755274999999994</v>
      </c>
      <c r="CJ191" s="16">
        <f t="shared" si="108"/>
        <v>52.879305000000002</v>
      </c>
      <c r="CK191" s="16">
        <f t="shared" si="109"/>
        <v>3.1561470000000003</v>
      </c>
      <c r="CL191" s="16">
        <f t="shared" si="110"/>
        <v>50.665723431818179</v>
      </c>
      <c r="CM191" s="16">
        <f t="shared" si="111"/>
        <v>6.3720695113636356</v>
      </c>
      <c r="CN191" s="16">
        <f t="shared" si="112"/>
        <v>59.369037886363643</v>
      </c>
      <c r="CO191" s="16">
        <f t="shared" si="113"/>
        <v>3.5434923136363641</v>
      </c>
      <c r="CP191" s="16">
        <v>2.78</v>
      </c>
      <c r="CQ191" s="16">
        <v>0.30399999999999999</v>
      </c>
      <c r="CR191" s="16">
        <v>0.26</v>
      </c>
      <c r="CS191" s="16">
        <v>0.129</v>
      </c>
      <c r="CT191" s="16">
        <f t="shared" si="114"/>
        <v>54.222632733061694</v>
      </c>
      <c r="CU191" s="16">
        <f t="shared" si="115"/>
        <v>5.9293814211693361</v>
      </c>
      <c r="CV191" s="16">
        <f t="shared" si="116"/>
        <v>5.0711814786316696</v>
      </c>
      <c r="CW191" s="16">
        <f t="shared" si="117"/>
        <v>2.5160861951672517</v>
      </c>
      <c r="CX191" s="16">
        <f t="shared" si="118"/>
        <v>60.877228568482899</v>
      </c>
      <c r="CY191" s="16">
        <f t="shared" si="119"/>
        <v>6.6570782319492086</v>
      </c>
      <c r="CZ191" s="16">
        <f t="shared" si="120"/>
        <v>5.6935537510091931</v>
      </c>
      <c r="DA191" s="16">
        <f t="shared" si="121"/>
        <v>2.8248785918468688</v>
      </c>
      <c r="DB191" s="16"/>
      <c r="DC191" s="16"/>
      <c r="DD191" s="16"/>
      <c r="DE191" s="16"/>
      <c r="DF191" s="16"/>
      <c r="DG191" s="16"/>
      <c r="DH191" s="16"/>
      <c r="DI191" s="16"/>
    </row>
    <row r="192" spans="1:113" x14ac:dyDescent="0.25">
      <c r="A192" s="14">
        <v>2020</v>
      </c>
      <c r="B192" s="14">
        <v>10</v>
      </c>
      <c r="C192" s="14" t="s">
        <v>10</v>
      </c>
      <c r="D192" s="14" t="str">
        <f t="shared" si="80"/>
        <v>3</v>
      </c>
      <c r="E192" s="14">
        <v>301</v>
      </c>
      <c r="F192" s="14">
        <v>381</v>
      </c>
      <c r="G192" s="14">
        <v>2</v>
      </c>
      <c r="H192" s="14" t="s">
        <v>3</v>
      </c>
      <c r="I192" s="14">
        <v>100</v>
      </c>
      <c r="J192" s="17">
        <f t="shared" si="81"/>
        <v>112</v>
      </c>
      <c r="K192" s="14">
        <v>0</v>
      </c>
      <c r="L192" s="17">
        <f t="shared" si="82"/>
        <v>0</v>
      </c>
      <c r="M192" s="14">
        <v>0</v>
      </c>
      <c r="N192" s="17">
        <f t="shared" si="83"/>
        <v>0</v>
      </c>
      <c r="O192" s="14">
        <v>10</v>
      </c>
      <c r="P192" s="14">
        <v>1.2999999999999999E-2</v>
      </c>
      <c r="Q192" s="14">
        <v>6.1</v>
      </c>
      <c r="R192" s="14">
        <v>6.8</v>
      </c>
      <c r="S192" s="14">
        <v>2.2000000000000002</v>
      </c>
      <c r="T192" s="14">
        <v>7</v>
      </c>
      <c r="U192" s="14">
        <v>7</v>
      </c>
      <c r="V192" s="16">
        <v>6</v>
      </c>
      <c r="W192" s="16">
        <v>5.3739836728579995</v>
      </c>
      <c r="X192" s="16">
        <v>6.9399999999999995</v>
      </c>
      <c r="Y192" s="16">
        <v>328</v>
      </c>
      <c r="Z192" s="16">
        <v>1404</v>
      </c>
      <c r="AA192" s="16">
        <v>215</v>
      </c>
      <c r="AB192" s="16">
        <v>12</v>
      </c>
      <c r="AC192" s="16">
        <f t="shared" si="84"/>
        <v>9.6805959184532639</v>
      </c>
      <c r="AD192" s="16">
        <v>0.72448447100000002</v>
      </c>
      <c r="AE192" s="16"/>
      <c r="AF192" s="16"/>
      <c r="AG192" s="16">
        <v>1.7</v>
      </c>
      <c r="AH192" s="16">
        <v>4.2</v>
      </c>
      <c r="AI192" s="16">
        <v>1.0221853460000001</v>
      </c>
      <c r="AJ192" s="16">
        <v>2.2000000000000002</v>
      </c>
      <c r="AK192" s="16">
        <v>0.4</v>
      </c>
      <c r="AL192" s="16">
        <v>4.3</v>
      </c>
      <c r="AM192" s="16">
        <v>0.87284948500000004</v>
      </c>
      <c r="AN192" s="16">
        <v>2.4</v>
      </c>
      <c r="AO192" s="16">
        <v>0.2752</v>
      </c>
      <c r="AP192" s="16">
        <v>67.2</v>
      </c>
      <c r="AQ192" s="18">
        <v>30.5</v>
      </c>
      <c r="AR192" s="18">
        <f t="shared" si="85"/>
        <v>36.700000000000003</v>
      </c>
      <c r="AS192" s="18">
        <f t="shared" si="86"/>
        <v>845.10237885462561</v>
      </c>
      <c r="AT192" s="18">
        <f t="shared" si="87"/>
        <v>948.81948898678411</v>
      </c>
      <c r="AU192" s="14">
        <v>0.42</v>
      </c>
      <c r="AV192" s="14">
        <v>391.6</v>
      </c>
      <c r="AW192" s="18">
        <v>34</v>
      </c>
      <c r="AX192" s="14">
        <v>183.9</v>
      </c>
      <c r="AY192" s="18">
        <v>30.5</v>
      </c>
      <c r="AZ192" s="16">
        <f t="shared" si="97"/>
        <v>180.16778523489933</v>
      </c>
      <c r="BA192" s="16">
        <f t="shared" si="98"/>
        <v>4148.78</v>
      </c>
      <c r="BB192" s="16">
        <f t="shared" si="99"/>
        <v>4657.9484545454543</v>
      </c>
      <c r="BC192" s="14">
        <v>7.36</v>
      </c>
      <c r="BD192" s="14">
        <v>0</v>
      </c>
      <c r="BE192" s="14">
        <v>8.9499999999999993</v>
      </c>
      <c r="BF192" s="14">
        <v>57.6</v>
      </c>
      <c r="BG192" s="14">
        <v>30.25</v>
      </c>
      <c r="BH192" s="14">
        <v>6</v>
      </c>
      <c r="BI192" s="18">
        <f t="shared" si="129"/>
        <v>29.44</v>
      </c>
      <c r="BJ192" s="18">
        <f t="shared" si="101"/>
        <v>30.988578034682078</v>
      </c>
      <c r="BK192" s="18">
        <f t="shared" si="102"/>
        <v>1859.3146820809247</v>
      </c>
      <c r="BL192" s="18">
        <f t="shared" si="103"/>
        <v>2088.3484451918021</v>
      </c>
      <c r="BM192" s="14">
        <f t="shared" si="104"/>
        <v>2.09</v>
      </c>
      <c r="BN192" s="14">
        <v>3.16</v>
      </c>
      <c r="BO192" s="14">
        <v>0.187</v>
      </c>
      <c r="BP192" s="14">
        <v>2.87</v>
      </c>
      <c r="BQ192" s="14">
        <v>0.20100000000000001</v>
      </c>
      <c r="BR192" s="16">
        <f t="shared" si="105"/>
        <v>26.705235171806173</v>
      </c>
      <c r="BS192" s="16">
        <f t="shared" si="123"/>
        <v>1.5803414484581497</v>
      </c>
      <c r="BT192" s="16">
        <f t="shared" si="124"/>
        <v>24.254438273127754</v>
      </c>
      <c r="BU192" s="16">
        <f t="shared" si="125"/>
        <v>1.6986557814977976</v>
      </c>
      <c r="BV192" s="16">
        <f t="shared" si="122"/>
        <v>29.982695851982385</v>
      </c>
      <c r="BW192" s="16">
        <f t="shared" si="126"/>
        <v>1.7742924444052863</v>
      </c>
      <c r="BX192" s="16">
        <f t="shared" si="127"/>
        <v>27.231119333920702</v>
      </c>
      <c r="BY192" s="16">
        <f t="shared" si="128"/>
        <v>1.9071271728634365</v>
      </c>
      <c r="BZ192" s="16">
        <v>3.84</v>
      </c>
      <c r="CA192" s="16">
        <v>0.23100000000000001</v>
      </c>
      <c r="CB192" s="16">
        <v>1.69</v>
      </c>
      <c r="CC192" s="16">
        <v>0.223</v>
      </c>
      <c r="CD192" s="16">
        <v>1.5</v>
      </c>
      <c r="CE192" s="16">
        <v>0.14499999999999999</v>
      </c>
      <c r="CF192" s="16">
        <v>1.58</v>
      </c>
      <c r="CG192" s="16">
        <v>8.1000000000000003E-2</v>
      </c>
      <c r="CH192" s="16">
        <f t="shared" si="106"/>
        <v>62.231699999999996</v>
      </c>
      <c r="CI192" s="16">
        <f t="shared" si="107"/>
        <v>6.0157309999999988</v>
      </c>
      <c r="CJ192" s="16">
        <f t="shared" si="108"/>
        <v>65.550724000000002</v>
      </c>
      <c r="CK192" s="16">
        <f t="shared" si="109"/>
        <v>3.3605118000000003</v>
      </c>
      <c r="CL192" s="16">
        <f t="shared" si="110"/>
        <v>69.869226818181815</v>
      </c>
      <c r="CM192" s="16">
        <f t="shared" si="111"/>
        <v>6.7540252590909073</v>
      </c>
      <c r="CN192" s="16">
        <f t="shared" si="112"/>
        <v>73.595585581818185</v>
      </c>
      <c r="CO192" s="16">
        <f t="shared" si="113"/>
        <v>3.7729382481818186</v>
      </c>
      <c r="CP192" s="16">
        <v>2.93</v>
      </c>
      <c r="CQ192" s="16">
        <v>0.31900000000000001</v>
      </c>
      <c r="CR192" s="16">
        <v>0.3</v>
      </c>
      <c r="CS192" s="16">
        <v>0.13200000000000001</v>
      </c>
      <c r="CT192" s="16">
        <f t="shared" si="114"/>
        <v>54.477920184971097</v>
      </c>
      <c r="CU192" s="16">
        <f t="shared" si="115"/>
        <v>5.9312138358381503</v>
      </c>
      <c r="CV192" s="16">
        <f t="shared" si="116"/>
        <v>5.5779440462427745</v>
      </c>
      <c r="CW192" s="16">
        <f t="shared" si="117"/>
        <v>2.4542953803468208</v>
      </c>
      <c r="CX192" s="16">
        <f t="shared" si="118"/>
        <v>61.163846753126641</v>
      </c>
      <c r="CY192" s="16">
        <f t="shared" si="119"/>
        <v>6.6591355338728322</v>
      </c>
      <c r="CZ192" s="16">
        <f t="shared" si="120"/>
        <v>6.262509906463479</v>
      </c>
      <c r="DA192" s="16">
        <f t="shared" si="121"/>
        <v>2.7555043588439307</v>
      </c>
      <c r="DB192" s="16"/>
      <c r="DC192" s="16"/>
      <c r="DD192" s="16"/>
      <c r="DE192" s="16"/>
      <c r="DF192" s="16"/>
      <c r="DG192" s="16"/>
      <c r="DH192" s="16"/>
      <c r="DI192" s="16"/>
    </row>
    <row r="193" spans="1:113" x14ac:dyDescent="0.25">
      <c r="A193" s="14">
        <v>2020</v>
      </c>
      <c r="B193" s="14">
        <v>10</v>
      </c>
      <c r="C193" s="14" t="s">
        <v>10</v>
      </c>
      <c r="D193" s="14" t="str">
        <f t="shared" si="80"/>
        <v>3</v>
      </c>
      <c r="E193" s="14">
        <v>302</v>
      </c>
      <c r="F193" s="14">
        <v>382</v>
      </c>
      <c r="G193" s="14">
        <v>1</v>
      </c>
      <c r="H193" s="14" t="s">
        <v>2</v>
      </c>
      <c r="I193" s="14">
        <v>0</v>
      </c>
      <c r="J193" s="17">
        <f t="shared" si="81"/>
        <v>0</v>
      </c>
      <c r="K193" s="14">
        <v>0</v>
      </c>
      <c r="L193" s="17">
        <f t="shared" si="82"/>
        <v>0</v>
      </c>
      <c r="M193" s="14">
        <v>0</v>
      </c>
      <c r="N193" s="17">
        <f t="shared" si="83"/>
        <v>0</v>
      </c>
      <c r="O193" s="14">
        <v>10</v>
      </c>
      <c r="P193" s="14">
        <v>1.2999999999999999E-2</v>
      </c>
      <c r="Q193" s="14">
        <v>6.1</v>
      </c>
      <c r="R193" s="14">
        <v>6.8</v>
      </c>
      <c r="S193" s="14">
        <v>2.2000000000000002</v>
      </c>
      <c r="T193" s="14">
        <v>7</v>
      </c>
      <c r="U193" s="14">
        <v>7</v>
      </c>
      <c r="V193" s="16">
        <v>6</v>
      </c>
      <c r="W193" s="16">
        <v>5.3739836728579995</v>
      </c>
      <c r="X193" s="16">
        <v>6.9399999999999995</v>
      </c>
      <c r="Y193" s="16">
        <v>328</v>
      </c>
      <c r="Z193" s="16">
        <v>1404</v>
      </c>
      <c r="AA193" s="16">
        <v>215</v>
      </c>
      <c r="AB193" s="16">
        <v>12</v>
      </c>
      <c r="AC193" s="16">
        <f t="shared" si="84"/>
        <v>9.6805959184532639</v>
      </c>
      <c r="AD193" s="16">
        <v>0.72448447100000002</v>
      </c>
      <c r="AE193" s="16"/>
      <c r="AF193" s="16"/>
      <c r="AG193" s="16">
        <v>1.7</v>
      </c>
      <c r="AH193" s="16">
        <v>4.2</v>
      </c>
      <c r="AI193" s="16">
        <v>1.0221853460000001</v>
      </c>
      <c r="AJ193" s="16">
        <v>2.2000000000000002</v>
      </c>
      <c r="AK193" s="16">
        <v>0.4</v>
      </c>
      <c r="AL193" s="16">
        <v>4.3</v>
      </c>
      <c r="AM193" s="16">
        <v>0.87284948500000004</v>
      </c>
      <c r="AN193" s="16">
        <v>2.4</v>
      </c>
      <c r="AO193" s="16">
        <v>0.3196</v>
      </c>
      <c r="AP193" s="16">
        <v>58.3</v>
      </c>
      <c r="AQ193" s="18">
        <v>30.5</v>
      </c>
      <c r="AR193" s="18">
        <f t="shared" si="85"/>
        <v>27.799999999999997</v>
      </c>
      <c r="AS193" s="18">
        <f t="shared" si="86"/>
        <v>640.15929515418486</v>
      </c>
      <c r="AT193" s="18">
        <f t="shared" si="87"/>
        <v>718.72429955947121</v>
      </c>
      <c r="AU193" s="14">
        <v>0.46</v>
      </c>
      <c r="AV193" s="14">
        <v>412.6</v>
      </c>
      <c r="AW193" s="18">
        <v>34</v>
      </c>
      <c r="AX193" s="14">
        <v>201.4</v>
      </c>
      <c r="AY193" s="18">
        <v>30.5</v>
      </c>
      <c r="AZ193" s="16">
        <f t="shared" si="97"/>
        <v>207.64395139989435</v>
      </c>
      <c r="BA193" s="16">
        <f t="shared" si="98"/>
        <v>4781.4799999999996</v>
      </c>
      <c r="BB193" s="16">
        <f t="shared" si="99"/>
        <v>5368.2979999999998</v>
      </c>
      <c r="BC193" s="14">
        <v>8.43</v>
      </c>
      <c r="BD193" s="14">
        <v>0</v>
      </c>
      <c r="BE193" s="14">
        <v>9.6199999999999992</v>
      </c>
      <c r="BF193" s="14">
        <v>58.9</v>
      </c>
      <c r="BG193" s="14">
        <v>30.25</v>
      </c>
      <c r="BH193" s="14">
        <v>6</v>
      </c>
      <c r="BI193" s="18">
        <f t="shared" si="129"/>
        <v>33.72</v>
      </c>
      <c r="BJ193" s="18">
        <f t="shared" si="101"/>
        <v>35.232527167630053</v>
      </c>
      <c r="BK193" s="18">
        <f t="shared" si="102"/>
        <v>2113.9516300578034</v>
      </c>
      <c r="BL193" s="18">
        <f t="shared" si="103"/>
        <v>2374.3520353967419</v>
      </c>
      <c r="BM193" s="14">
        <f t="shared" si="104"/>
        <v>2.37</v>
      </c>
      <c r="BN193" s="14">
        <v>3.27</v>
      </c>
      <c r="BO193" s="14">
        <v>0.22700000000000001</v>
      </c>
      <c r="BP193" s="14">
        <v>2.97</v>
      </c>
      <c r="BQ193" s="14">
        <v>0.182</v>
      </c>
      <c r="BR193" s="16">
        <f t="shared" si="105"/>
        <v>20.933208951541843</v>
      </c>
      <c r="BS193" s="16">
        <f t="shared" si="123"/>
        <v>1.4531615999999996</v>
      </c>
      <c r="BT193" s="16">
        <f t="shared" si="124"/>
        <v>19.01273106607929</v>
      </c>
      <c r="BU193" s="16">
        <f t="shared" si="125"/>
        <v>1.1650899171806164</v>
      </c>
      <c r="BV193" s="16">
        <f t="shared" si="122"/>
        <v>23.502284595594706</v>
      </c>
      <c r="BW193" s="16">
        <f t="shared" si="126"/>
        <v>1.6315041599999995</v>
      </c>
      <c r="BX193" s="16">
        <f t="shared" si="127"/>
        <v>21.346111696916292</v>
      </c>
      <c r="BY193" s="16">
        <f t="shared" si="128"/>
        <v>1.3080782251982377</v>
      </c>
      <c r="BZ193" s="16">
        <v>3.87</v>
      </c>
      <c r="CA193" s="16">
        <v>0.22800000000000001</v>
      </c>
      <c r="CB193" s="16">
        <v>1.75</v>
      </c>
      <c r="CC193" s="16">
        <v>0.22800000000000001</v>
      </c>
      <c r="CD193" s="16">
        <v>1.22</v>
      </c>
      <c r="CE193" s="16">
        <v>0.14799999999999999</v>
      </c>
      <c r="CF193" s="16">
        <v>1.48</v>
      </c>
      <c r="CG193" s="16">
        <v>6.8000000000000005E-2</v>
      </c>
      <c r="CH193" s="16">
        <f t="shared" si="106"/>
        <v>58.33405599999999</v>
      </c>
      <c r="CI193" s="16">
        <f t="shared" si="107"/>
        <v>7.0765903999999988</v>
      </c>
      <c r="CJ193" s="16">
        <f t="shared" si="108"/>
        <v>70.765903999999992</v>
      </c>
      <c r="CK193" s="16">
        <f t="shared" si="109"/>
        <v>3.2514064</v>
      </c>
      <c r="CL193" s="16">
        <f t="shared" si="110"/>
        <v>65.493235599999991</v>
      </c>
      <c r="CM193" s="16">
        <f t="shared" si="111"/>
        <v>7.9450810399999989</v>
      </c>
      <c r="CN193" s="16">
        <f t="shared" si="112"/>
        <v>79.45081039999998</v>
      </c>
      <c r="CO193" s="16">
        <f t="shared" si="113"/>
        <v>3.6504426400000001</v>
      </c>
      <c r="CP193" s="16">
        <v>2.78</v>
      </c>
      <c r="CQ193" s="16">
        <v>0.28000000000000003</v>
      </c>
      <c r="CR193" s="16">
        <v>0.26</v>
      </c>
      <c r="CS193" s="16">
        <v>0.13600000000000001</v>
      </c>
      <c r="CT193" s="16">
        <f t="shared" si="114"/>
        <v>58.76785531560693</v>
      </c>
      <c r="CU193" s="16">
        <f t="shared" si="115"/>
        <v>5.9190645641618502</v>
      </c>
      <c r="CV193" s="16">
        <f t="shared" si="116"/>
        <v>5.4962742381502885</v>
      </c>
      <c r="CW193" s="16">
        <f t="shared" si="117"/>
        <v>2.8749742168786128</v>
      </c>
      <c r="CX193" s="16">
        <f t="shared" si="118"/>
        <v>65.980273922522329</v>
      </c>
      <c r="CY193" s="16">
        <f t="shared" si="119"/>
        <v>6.6454952152180775</v>
      </c>
      <c r="CZ193" s="16">
        <f t="shared" si="120"/>
        <v>6.1708169855596422</v>
      </c>
      <c r="DA193" s="16">
        <f t="shared" si="121"/>
        <v>3.227811961677352</v>
      </c>
      <c r="DB193" s="16"/>
      <c r="DC193" s="16"/>
      <c r="DD193" s="16"/>
      <c r="DE193" s="16"/>
      <c r="DF193" s="16"/>
      <c r="DG193" s="16"/>
      <c r="DH193" s="16"/>
      <c r="DI193" s="16"/>
    </row>
    <row r="194" spans="1:113" x14ac:dyDescent="0.25">
      <c r="A194" s="14">
        <v>2020</v>
      </c>
      <c r="B194" s="14">
        <v>10</v>
      </c>
      <c r="C194" s="14" t="s">
        <v>10</v>
      </c>
      <c r="D194" s="14" t="str">
        <f t="shared" ref="D194:D257" si="130">LEFT(E194,1)</f>
        <v>3</v>
      </c>
      <c r="E194" s="14">
        <v>304</v>
      </c>
      <c r="F194" s="14">
        <v>384</v>
      </c>
      <c r="G194" s="14">
        <v>3</v>
      </c>
      <c r="H194" s="14" t="s">
        <v>1</v>
      </c>
      <c r="I194" s="14">
        <v>100</v>
      </c>
      <c r="J194" s="17">
        <f t="shared" ref="J194:J257" si="131">ROUND(I194/2.2*2.471,0)</f>
        <v>112</v>
      </c>
      <c r="K194" s="14">
        <v>40</v>
      </c>
      <c r="L194" s="17">
        <f t="shared" ref="L194:L257" si="132">ROUND(K194/2.2*2.471,0)</f>
        <v>45</v>
      </c>
      <c r="M194" s="14">
        <v>0</v>
      </c>
      <c r="N194" s="17">
        <f t="shared" ref="N194:N257" si="133">ROUND(M194/2.2*2.471,0)</f>
        <v>0</v>
      </c>
      <c r="O194" s="14">
        <v>10</v>
      </c>
      <c r="P194" s="14">
        <v>1.2999999999999999E-2</v>
      </c>
      <c r="Q194" s="14">
        <v>6.1</v>
      </c>
      <c r="R194" s="14">
        <v>6.8</v>
      </c>
      <c r="S194" s="14">
        <v>2.2000000000000002</v>
      </c>
      <c r="T194" s="14">
        <v>7</v>
      </c>
      <c r="U194" s="14">
        <v>7</v>
      </c>
      <c r="V194" s="16">
        <v>6</v>
      </c>
      <c r="W194" s="16">
        <v>5.3739836728579995</v>
      </c>
      <c r="X194" s="16">
        <v>6.9399999999999995</v>
      </c>
      <c r="Y194" s="16">
        <v>328</v>
      </c>
      <c r="Z194" s="16">
        <v>1404</v>
      </c>
      <c r="AA194" s="16">
        <v>215</v>
      </c>
      <c r="AB194" s="16">
        <v>12</v>
      </c>
      <c r="AC194" s="16">
        <f t="shared" ref="AC194:AC257" si="134">Y194*2/782+Z194*2/400+AA194*2/243+AB194*2/460</f>
        <v>9.6805959184532639</v>
      </c>
      <c r="AD194" s="16">
        <v>0.72448447100000002</v>
      </c>
      <c r="AE194" s="16"/>
      <c r="AF194" s="16"/>
      <c r="AG194" s="16">
        <v>1.7</v>
      </c>
      <c r="AH194" s="16">
        <v>4.2</v>
      </c>
      <c r="AI194" s="16">
        <v>1.0221853460000001</v>
      </c>
      <c r="AJ194" s="16">
        <v>2.2000000000000002</v>
      </c>
      <c r="AK194" s="16">
        <v>0.4</v>
      </c>
      <c r="AL194" s="16">
        <v>4.3</v>
      </c>
      <c r="AM194" s="16">
        <v>0.87284948500000004</v>
      </c>
      <c r="AN194" s="16">
        <v>2.4</v>
      </c>
      <c r="AO194" s="16">
        <v>0.44319999999999998</v>
      </c>
      <c r="AP194" s="16">
        <v>109.4</v>
      </c>
      <c r="AQ194" s="18">
        <v>30.5</v>
      </c>
      <c r="AR194" s="18">
        <f t="shared" ref="AR194:AR257" si="135">AP194-AQ194</f>
        <v>78.900000000000006</v>
      </c>
      <c r="AS194" s="18">
        <f t="shared" ref="AS194:AS257" si="136">(43560/((O194/12)*5))*AR194/454</f>
        <v>1816.8549779735683</v>
      </c>
      <c r="AT194" s="18">
        <f t="shared" ref="AT194:AT257" si="137">(AS194/2.2)*2.47</f>
        <v>2039.8326343612334</v>
      </c>
      <c r="AU194" s="14">
        <v>0.78</v>
      </c>
      <c r="AV194" s="14">
        <v>388.2</v>
      </c>
      <c r="AW194" s="18">
        <v>34</v>
      </c>
      <c r="AX194" s="14">
        <v>194.7</v>
      </c>
      <c r="AY194" s="18">
        <v>30.5</v>
      </c>
      <c r="AZ194" s="16">
        <f t="shared" si="97"/>
        <v>361.59232072275552</v>
      </c>
      <c r="BA194" s="16">
        <f t="shared" si="98"/>
        <v>8326.5</v>
      </c>
      <c r="BB194" s="16">
        <f t="shared" si="99"/>
        <v>9348.3886363636357</v>
      </c>
      <c r="BC194" s="14">
        <v>10</v>
      </c>
      <c r="BD194" s="14">
        <v>0</v>
      </c>
      <c r="BE194" s="14">
        <v>9.6</v>
      </c>
      <c r="BF194" s="14">
        <v>59.6</v>
      </c>
      <c r="BG194" s="14">
        <v>30.25</v>
      </c>
      <c r="BH194" s="14">
        <v>6</v>
      </c>
      <c r="BI194" s="18">
        <f t="shared" si="129"/>
        <v>40</v>
      </c>
      <c r="BJ194" s="18">
        <f t="shared" si="101"/>
        <v>41.80346820809249</v>
      </c>
      <c r="BK194" s="18">
        <f t="shared" si="102"/>
        <v>2508.2080924855495</v>
      </c>
      <c r="BL194" s="18">
        <f t="shared" si="103"/>
        <v>2817.1737256962697</v>
      </c>
      <c r="BM194" s="14">
        <f t="shared" si="104"/>
        <v>2.82</v>
      </c>
      <c r="BN194" s="14">
        <v>2.79</v>
      </c>
      <c r="BO194" s="14">
        <v>0.193</v>
      </c>
      <c r="BP194" s="14">
        <v>2.8</v>
      </c>
      <c r="BQ194" s="14">
        <v>0.17499999999999999</v>
      </c>
      <c r="BR194" s="16">
        <f t="shared" si="105"/>
        <v>50.69025388546256</v>
      </c>
      <c r="BS194" s="16">
        <f t="shared" si="123"/>
        <v>3.5065301074889872</v>
      </c>
      <c r="BT194" s="16">
        <f t="shared" si="124"/>
        <v>50.871939383259907</v>
      </c>
      <c r="BU194" s="16">
        <f t="shared" si="125"/>
        <v>3.1794962114537442</v>
      </c>
      <c r="BV194" s="16">
        <f t="shared" si="122"/>
        <v>56.911330498678424</v>
      </c>
      <c r="BW194" s="16">
        <f t="shared" si="126"/>
        <v>3.9368769843171814</v>
      </c>
      <c r="BX194" s="16">
        <f t="shared" si="127"/>
        <v>57.115313762114532</v>
      </c>
      <c r="BY194" s="16">
        <f t="shared" si="128"/>
        <v>3.5697071101321582</v>
      </c>
      <c r="BZ194" s="16">
        <v>4.07</v>
      </c>
      <c r="CA194" s="16">
        <v>0.24</v>
      </c>
      <c r="CB194" s="16">
        <v>1.62</v>
      </c>
      <c r="CC194" s="16">
        <v>0.24399999999999999</v>
      </c>
      <c r="CD194" s="16">
        <v>1.19</v>
      </c>
      <c r="CE194" s="16">
        <v>0.11700000000000001</v>
      </c>
      <c r="CF194" s="16">
        <v>1.55</v>
      </c>
      <c r="CG194" s="16">
        <v>9.1999999999999998E-2</v>
      </c>
      <c r="CH194" s="16">
        <f t="shared" si="106"/>
        <v>99.085349999999991</v>
      </c>
      <c r="CI194" s="16">
        <f t="shared" si="107"/>
        <v>9.7420050000000007</v>
      </c>
      <c r="CJ194" s="16">
        <f t="shared" si="108"/>
        <v>129.06075000000001</v>
      </c>
      <c r="CK194" s="16">
        <f t="shared" si="109"/>
        <v>7.66038</v>
      </c>
      <c r="CL194" s="16">
        <f t="shared" si="110"/>
        <v>111.24582477272726</v>
      </c>
      <c r="CM194" s="16">
        <f t="shared" si="111"/>
        <v>10.937614704545455</v>
      </c>
      <c r="CN194" s="16">
        <f t="shared" si="112"/>
        <v>144.90002386363636</v>
      </c>
      <c r="CO194" s="16">
        <f t="shared" si="113"/>
        <v>8.6005175454545455</v>
      </c>
      <c r="CP194" s="16">
        <v>2.8</v>
      </c>
      <c r="CQ194" s="16">
        <v>0.29099999999999998</v>
      </c>
      <c r="CR194" s="16">
        <v>0.25</v>
      </c>
      <c r="CS194" s="16">
        <v>0.14099999999999999</v>
      </c>
      <c r="CT194" s="16">
        <f t="shared" si="114"/>
        <v>70.229826589595376</v>
      </c>
      <c r="CU194" s="16">
        <f t="shared" si="115"/>
        <v>7.2988855491329483</v>
      </c>
      <c r="CV194" s="16">
        <f t="shared" si="116"/>
        <v>6.2705202312138741</v>
      </c>
      <c r="CW194" s="16">
        <f t="shared" si="117"/>
        <v>3.5365734104046243</v>
      </c>
      <c r="CX194" s="16">
        <f t="shared" si="118"/>
        <v>78.848941671045722</v>
      </c>
      <c r="CY194" s="16">
        <f t="shared" si="119"/>
        <v>8.194657866526537</v>
      </c>
      <c r="CZ194" s="16">
        <f t="shared" si="120"/>
        <v>7.0400840777719402</v>
      </c>
      <c r="DA194" s="16">
        <f t="shared" si="121"/>
        <v>3.9706074198633736</v>
      </c>
      <c r="DB194" s="16"/>
      <c r="DC194" s="16"/>
      <c r="DD194" s="16"/>
      <c r="DE194" s="16"/>
      <c r="DF194" s="16"/>
      <c r="DG194" s="16"/>
      <c r="DH194" s="16"/>
      <c r="DI194" s="16"/>
    </row>
    <row r="195" spans="1:113" x14ac:dyDescent="0.25">
      <c r="A195" s="14">
        <v>2020</v>
      </c>
      <c r="B195" s="14">
        <v>10</v>
      </c>
      <c r="C195" s="14" t="s">
        <v>10</v>
      </c>
      <c r="D195" s="14" t="str">
        <f t="shared" si="130"/>
        <v>3</v>
      </c>
      <c r="E195" s="14">
        <v>305</v>
      </c>
      <c r="F195" s="14">
        <v>385</v>
      </c>
      <c r="G195" s="14">
        <v>5</v>
      </c>
      <c r="H195" s="14" t="s">
        <v>1</v>
      </c>
      <c r="I195" s="14">
        <v>100</v>
      </c>
      <c r="J195" s="17">
        <f t="shared" si="131"/>
        <v>112</v>
      </c>
      <c r="K195" s="14">
        <v>120</v>
      </c>
      <c r="L195" s="17">
        <f t="shared" si="132"/>
        <v>135</v>
      </c>
      <c r="M195" s="14">
        <v>0</v>
      </c>
      <c r="N195" s="17">
        <f t="shared" si="133"/>
        <v>0</v>
      </c>
      <c r="O195" s="14">
        <v>10</v>
      </c>
      <c r="P195" s="14">
        <v>1.2999999999999999E-2</v>
      </c>
      <c r="Q195" s="14">
        <v>6.1</v>
      </c>
      <c r="R195" s="14">
        <v>6.8</v>
      </c>
      <c r="S195" s="14">
        <v>2.2000000000000002</v>
      </c>
      <c r="T195" s="14">
        <v>7</v>
      </c>
      <c r="U195" s="14">
        <v>7</v>
      </c>
      <c r="V195" s="16">
        <v>6</v>
      </c>
      <c r="W195" s="16">
        <v>5.3739836728579995</v>
      </c>
      <c r="X195" s="16">
        <v>6.9399999999999995</v>
      </c>
      <c r="Y195" s="16">
        <v>328</v>
      </c>
      <c r="Z195" s="16">
        <v>1404</v>
      </c>
      <c r="AA195" s="16">
        <v>215</v>
      </c>
      <c r="AB195" s="16">
        <v>12</v>
      </c>
      <c r="AC195" s="16">
        <f t="shared" si="134"/>
        <v>9.6805959184532639</v>
      </c>
      <c r="AD195" s="16">
        <v>0.72448447100000002</v>
      </c>
      <c r="AE195" s="16"/>
      <c r="AF195" s="16"/>
      <c r="AG195" s="16">
        <v>1.7</v>
      </c>
      <c r="AH195" s="16">
        <v>4.2</v>
      </c>
      <c r="AI195" s="16">
        <v>1.0221853460000001</v>
      </c>
      <c r="AJ195" s="16">
        <v>2.2000000000000002</v>
      </c>
      <c r="AK195" s="16">
        <v>0.4</v>
      </c>
      <c r="AL195" s="16">
        <v>4.3</v>
      </c>
      <c r="AM195" s="16">
        <v>0.87284948500000004</v>
      </c>
      <c r="AN195" s="16">
        <v>2.4</v>
      </c>
      <c r="AO195" s="16">
        <v>0.52190000000000003</v>
      </c>
      <c r="AP195" s="16">
        <v>118.8</v>
      </c>
      <c r="AQ195" s="18">
        <v>30.5</v>
      </c>
      <c r="AR195" s="18">
        <f t="shared" si="135"/>
        <v>88.3</v>
      </c>
      <c r="AS195" s="18">
        <f t="shared" si="136"/>
        <v>2033.3117180616739</v>
      </c>
      <c r="AT195" s="18">
        <f t="shared" si="137"/>
        <v>2282.8545198237885</v>
      </c>
      <c r="AU195" s="14">
        <v>0.98</v>
      </c>
      <c r="AV195" s="14">
        <v>503.8</v>
      </c>
      <c r="AW195" s="18">
        <v>34</v>
      </c>
      <c r="AX195" s="14">
        <v>235.9</v>
      </c>
      <c r="AY195" s="18">
        <v>30.5</v>
      </c>
      <c r="AZ195" s="16">
        <f t="shared" si="97"/>
        <v>428.46317581949768</v>
      </c>
      <c r="BA195" s="16">
        <f t="shared" si="98"/>
        <v>9866.36</v>
      </c>
      <c r="BB195" s="16">
        <f t="shared" si="99"/>
        <v>11077.231454545456</v>
      </c>
      <c r="BC195" s="14">
        <v>10.44</v>
      </c>
      <c r="BD195" s="14">
        <v>0</v>
      </c>
      <c r="BE195" s="14">
        <v>9.8000000000000007</v>
      </c>
      <c r="BF195" s="14">
        <v>58.7</v>
      </c>
      <c r="BG195" s="14">
        <v>30.25</v>
      </c>
      <c r="BH195" s="14">
        <v>6</v>
      </c>
      <c r="BI195" s="18">
        <f t="shared" si="129"/>
        <v>41.76</v>
      </c>
      <c r="BJ195" s="18">
        <f t="shared" si="101"/>
        <v>43.546265895953752</v>
      </c>
      <c r="BK195" s="18">
        <f t="shared" si="102"/>
        <v>2612.7759537572251</v>
      </c>
      <c r="BL195" s="18">
        <f t="shared" si="103"/>
        <v>2934.6224462427745</v>
      </c>
      <c r="BM195" s="14">
        <f t="shared" si="104"/>
        <v>2.93</v>
      </c>
      <c r="BN195" s="14">
        <v>3.2</v>
      </c>
      <c r="BO195" s="14">
        <v>0.23100000000000001</v>
      </c>
      <c r="BP195" s="14">
        <v>3.11</v>
      </c>
      <c r="BQ195" s="14">
        <v>0.20300000000000001</v>
      </c>
      <c r="BR195" s="16">
        <f t="shared" si="105"/>
        <v>65.065974977973568</v>
      </c>
      <c r="BS195" s="16">
        <f t="shared" si="123"/>
        <v>4.696950068722467</v>
      </c>
      <c r="BT195" s="16">
        <f t="shared" si="124"/>
        <v>63.235994431718055</v>
      </c>
      <c r="BU195" s="16">
        <f t="shared" si="125"/>
        <v>4.1276227876651985</v>
      </c>
      <c r="BV195" s="16">
        <f t="shared" si="122"/>
        <v>73.051344634361229</v>
      </c>
      <c r="BW195" s="16">
        <f t="shared" si="126"/>
        <v>5.2733939407929515</v>
      </c>
      <c r="BX195" s="16">
        <f t="shared" si="127"/>
        <v>70.996775566519815</v>
      </c>
      <c r="BY195" s="16">
        <f t="shared" si="128"/>
        <v>4.6341946752422913</v>
      </c>
      <c r="BZ195" s="16">
        <v>4.05</v>
      </c>
      <c r="CA195" s="16">
        <v>0.308</v>
      </c>
      <c r="CB195" s="16">
        <v>1.5</v>
      </c>
      <c r="CC195" s="16">
        <v>0.28299999999999997</v>
      </c>
      <c r="CD195" s="16">
        <v>1.24</v>
      </c>
      <c r="CE195" s="16">
        <v>0.19</v>
      </c>
      <c r="CF195" s="16">
        <v>1.36</v>
      </c>
      <c r="CG195" s="16">
        <v>0.107</v>
      </c>
      <c r="CH195" s="16">
        <f t="shared" si="106"/>
        <v>122.34286400000001</v>
      </c>
      <c r="CI195" s="16">
        <f t="shared" si="107"/>
        <v>18.746084</v>
      </c>
      <c r="CJ195" s="16">
        <f t="shared" si="108"/>
        <v>134.18249600000001</v>
      </c>
      <c r="CK195" s="16">
        <f t="shared" si="109"/>
        <v>10.557005200000001</v>
      </c>
      <c r="CL195" s="16">
        <f t="shared" si="110"/>
        <v>137.35767003636363</v>
      </c>
      <c r="CM195" s="16">
        <f t="shared" si="111"/>
        <v>21.046739763636364</v>
      </c>
      <c r="CN195" s="16">
        <f t="shared" si="112"/>
        <v>150.6503477818182</v>
      </c>
      <c r="CO195" s="16">
        <f t="shared" si="113"/>
        <v>11.852637656363637</v>
      </c>
      <c r="CP195" s="16">
        <v>2.7</v>
      </c>
      <c r="CQ195" s="16">
        <v>0.36599999999999999</v>
      </c>
      <c r="CR195" s="16">
        <v>0.31</v>
      </c>
      <c r="CS195" s="16">
        <v>0.14399999999999999</v>
      </c>
      <c r="CT195" s="16">
        <f t="shared" si="114"/>
        <v>70.544950751445086</v>
      </c>
      <c r="CU195" s="16">
        <f t="shared" si="115"/>
        <v>9.5627599907514433</v>
      </c>
      <c r="CV195" s="16">
        <f t="shared" si="116"/>
        <v>8.0996054566473976</v>
      </c>
      <c r="CW195" s="16">
        <f t="shared" si="117"/>
        <v>3.7623973734104039</v>
      </c>
      <c r="CX195" s="16">
        <f t="shared" si="118"/>
        <v>79.202740161849718</v>
      </c>
      <c r="CY195" s="16">
        <f t="shared" si="119"/>
        <v>10.736371444161847</v>
      </c>
      <c r="CZ195" s="16">
        <f t="shared" si="120"/>
        <v>9.0936479445086693</v>
      </c>
      <c r="DA195" s="16">
        <f t="shared" si="121"/>
        <v>4.224146141965317</v>
      </c>
      <c r="DB195" s="16"/>
      <c r="DC195" s="16"/>
      <c r="DD195" s="16"/>
      <c r="DE195" s="16"/>
      <c r="DF195" s="16"/>
      <c r="DG195" s="16"/>
      <c r="DH195" s="16"/>
      <c r="DI195" s="16"/>
    </row>
    <row r="196" spans="1:113" x14ac:dyDescent="0.25">
      <c r="A196" s="14">
        <v>2020</v>
      </c>
      <c r="B196" s="14">
        <v>10</v>
      </c>
      <c r="C196" s="14" t="s">
        <v>10</v>
      </c>
      <c r="D196" s="14" t="str">
        <f t="shared" si="130"/>
        <v>3</v>
      </c>
      <c r="E196" s="14">
        <v>309</v>
      </c>
      <c r="F196" s="14">
        <v>389</v>
      </c>
      <c r="G196" s="14">
        <v>4</v>
      </c>
      <c r="H196" s="14" t="s">
        <v>1</v>
      </c>
      <c r="I196" s="14">
        <v>100</v>
      </c>
      <c r="J196" s="17">
        <f t="shared" si="131"/>
        <v>112</v>
      </c>
      <c r="K196" s="14">
        <v>80</v>
      </c>
      <c r="L196" s="17">
        <f t="shared" si="132"/>
        <v>90</v>
      </c>
      <c r="M196" s="14">
        <v>0</v>
      </c>
      <c r="N196" s="17">
        <f t="shared" si="133"/>
        <v>0</v>
      </c>
      <c r="O196" s="14">
        <v>10</v>
      </c>
      <c r="P196" s="14">
        <v>1.2999999999999999E-2</v>
      </c>
      <c r="Q196" s="14">
        <v>6.1</v>
      </c>
      <c r="R196" s="14">
        <v>6.8</v>
      </c>
      <c r="S196" s="14">
        <v>2.2000000000000002</v>
      </c>
      <c r="T196" s="14">
        <v>7</v>
      </c>
      <c r="U196" s="14">
        <v>7</v>
      </c>
      <c r="V196" s="16">
        <v>6</v>
      </c>
      <c r="W196" s="16">
        <v>5.3739836728579995</v>
      </c>
      <c r="X196" s="16">
        <v>6.9399999999999995</v>
      </c>
      <c r="Y196" s="16">
        <v>328</v>
      </c>
      <c r="Z196" s="16">
        <v>1404</v>
      </c>
      <c r="AA196" s="16">
        <v>215</v>
      </c>
      <c r="AB196" s="16">
        <v>12</v>
      </c>
      <c r="AC196" s="16">
        <f t="shared" si="134"/>
        <v>9.6805959184532639</v>
      </c>
      <c r="AD196" s="16">
        <v>0.72448447100000002</v>
      </c>
      <c r="AE196" s="16"/>
      <c r="AF196" s="16"/>
      <c r="AG196" s="16">
        <v>1.7</v>
      </c>
      <c r="AH196" s="16">
        <v>4.2</v>
      </c>
      <c r="AI196" s="16">
        <v>1.0221853460000001</v>
      </c>
      <c r="AJ196" s="16">
        <v>2.2000000000000002</v>
      </c>
      <c r="AK196" s="16">
        <v>0.4</v>
      </c>
      <c r="AL196" s="16">
        <v>4.3</v>
      </c>
      <c r="AM196" s="16">
        <v>0.87284948500000004</v>
      </c>
      <c r="AN196" s="16">
        <v>2.4</v>
      </c>
      <c r="AO196" s="16">
        <v>0.52090000000000003</v>
      </c>
      <c r="AP196" s="16">
        <v>109.4</v>
      </c>
      <c r="AQ196" s="18">
        <v>30.5</v>
      </c>
      <c r="AR196" s="18">
        <f t="shared" si="135"/>
        <v>78.900000000000006</v>
      </c>
      <c r="AS196" s="18">
        <f t="shared" si="136"/>
        <v>1816.8549779735683</v>
      </c>
      <c r="AT196" s="18">
        <f t="shared" si="137"/>
        <v>2039.8326343612334</v>
      </c>
      <c r="AU196" s="14">
        <v>0.66</v>
      </c>
      <c r="AV196" s="14">
        <v>468.9</v>
      </c>
      <c r="AW196" s="18">
        <v>34</v>
      </c>
      <c r="AX196" s="14">
        <v>232.2</v>
      </c>
      <c r="AY196" s="18">
        <v>30.5</v>
      </c>
      <c r="AZ196" s="16">
        <f t="shared" si="97"/>
        <v>306.09795355254084</v>
      </c>
      <c r="BA196" s="16">
        <f t="shared" si="98"/>
        <v>7048.61</v>
      </c>
      <c r="BB196" s="16">
        <f t="shared" si="99"/>
        <v>7913.6666818181811</v>
      </c>
      <c r="BC196" s="14">
        <v>12.56</v>
      </c>
      <c r="BD196" s="14">
        <v>0</v>
      </c>
      <c r="BE196" s="14">
        <v>9.73</v>
      </c>
      <c r="BF196" s="14">
        <v>59.4</v>
      </c>
      <c r="BG196" s="14">
        <v>30.25</v>
      </c>
      <c r="BH196" s="14">
        <v>6</v>
      </c>
      <c r="BI196" s="18">
        <f t="shared" si="129"/>
        <v>50.24</v>
      </c>
      <c r="BJ196" s="18">
        <f t="shared" si="101"/>
        <v>52.429650867052018</v>
      </c>
      <c r="BK196" s="18">
        <f t="shared" si="102"/>
        <v>3145.779052023121</v>
      </c>
      <c r="BL196" s="18">
        <f t="shared" si="103"/>
        <v>3533.2818352496056</v>
      </c>
      <c r="BM196" s="14">
        <f t="shared" si="104"/>
        <v>3.53</v>
      </c>
      <c r="BN196" s="14">
        <v>2.76</v>
      </c>
      <c r="BO196" s="14">
        <v>0.17299999999999999</v>
      </c>
      <c r="BP196" s="14">
        <v>2.92</v>
      </c>
      <c r="BQ196" s="14">
        <v>0.187</v>
      </c>
      <c r="BR196" s="16">
        <f t="shared" si="105"/>
        <v>50.145197392070486</v>
      </c>
      <c r="BS196" s="16">
        <f t="shared" si="123"/>
        <v>3.1431591118942728</v>
      </c>
      <c r="BT196" s="16">
        <f t="shared" si="124"/>
        <v>53.052165356828198</v>
      </c>
      <c r="BU196" s="16">
        <f t="shared" si="125"/>
        <v>3.3975188088105726</v>
      </c>
      <c r="BV196" s="16">
        <f t="shared" si="122"/>
        <v>56.299380708370052</v>
      </c>
      <c r="BW196" s="16">
        <f t="shared" si="126"/>
        <v>3.5289104574449333</v>
      </c>
      <c r="BX196" s="16">
        <f t="shared" si="127"/>
        <v>59.563112923348022</v>
      </c>
      <c r="BY196" s="16">
        <f t="shared" si="128"/>
        <v>3.8144870262555064</v>
      </c>
      <c r="BZ196" s="16">
        <v>3.89</v>
      </c>
      <c r="CA196" s="16">
        <v>0.25</v>
      </c>
      <c r="CB196" s="16">
        <v>1.29</v>
      </c>
      <c r="CC196" s="16">
        <v>0.26800000000000002</v>
      </c>
      <c r="CD196" s="16">
        <v>1.06</v>
      </c>
      <c r="CE196" s="16">
        <v>0.125</v>
      </c>
      <c r="CF196" s="16">
        <v>1.28</v>
      </c>
      <c r="CG196" s="16">
        <v>8.5999999999999993E-2</v>
      </c>
      <c r="CH196" s="16">
        <f t="shared" si="106"/>
        <v>74.715266</v>
      </c>
      <c r="CI196" s="16">
        <f t="shared" si="107"/>
        <v>8.8107624999999992</v>
      </c>
      <c r="CJ196" s="16">
        <f t="shared" si="108"/>
        <v>90.222207999999995</v>
      </c>
      <c r="CK196" s="16">
        <f t="shared" si="109"/>
        <v>6.0618045999999994</v>
      </c>
      <c r="CL196" s="16">
        <f t="shared" si="110"/>
        <v>83.884866827272731</v>
      </c>
      <c r="CM196" s="16">
        <f t="shared" si="111"/>
        <v>9.8920833522727261</v>
      </c>
      <c r="CN196" s="16">
        <f t="shared" si="112"/>
        <v>101.29493352727273</v>
      </c>
      <c r="CO196" s="16">
        <f t="shared" si="113"/>
        <v>6.8057533463636357</v>
      </c>
      <c r="CP196" s="16">
        <v>2.68</v>
      </c>
      <c r="CQ196" s="16">
        <v>0.29399999999999998</v>
      </c>
      <c r="CR196" s="16">
        <v>0.24</v>
      </c>
      <c r="CS196" s="16">
        <v>0.13600000000000001</v>
      </c>
      <c r="CT196" s="16">
        <f t="shared" si="114"/>
        <v>84.30687859421964</v>
      </c>
      <c r="CU196" s="16">
        <f t="shared" si="115"/>
        <v>9.2485904129479763</v>
      </c>
      <c r="CV196" s="16">
        <f t="shared" si="116"/>
        <v>7.5498697248554896</v>
      </c>
      <c r="CW196" s="16">
        <f t="shared" si="117"/>
        <v>4.2782595107514449</v>
      </c>
      <c r="CX196" s="16">
        <f t="shared" si="118"/>
        <v>94.653631876237498</v>
      </c>
      <c r="CY196" s="16">
        <f t="shared" si="119"/>
        <v>10.383644690900683</v>
      </c>
      <c r="CZ196" s="16">
        <f t="shared" si="120"/>
        <v>8.4764446456332099</v>
      </c>
      <c r="DA196" s="16">
        <f t="shared" si="121"/>
        <v>4.8033186325254862</v>
      </c>
      <c r="DB196" s="16"/>
      <c r="DC196" s="16"/>
      <c r="DD196" s="16"/>
      <c r="DE196" s="16"/>
      <c r="DF196" s="16"/>
      <c r="DG196" s="16"/>
      <c r="DH196" s="16"/>
      <c r="DI196" s="16"/>
    </row>
    <row r="197" spans="1:113" x14ac:dyDescent="0.25">
      <c r="A197" s="14">
        <v>2020</v>
      </c>
      <c r="B197" s="14">
        <v>10</v>
      </c>
      <c r="C197" s="14" t="s">
        <v>10</v>
      </c>
      <c r="D197" s="14" t="str">
        <f t="shared" si="130"/>
        <v>4</v>
      </c>
      <c r="E197" s="14">
        <v>401</v>
      </c>
      <c r="F197" s="14">
        <v>391</v>
      </c>
      <c r="G197" s="14">
        <v>2</v>
      </c>
      <c r="H197" s="14" t="s">
        <v>3</v>
      </c>
      <c r="I197" s="14">
        <v>100</v>
      </c>
      <c r="J197" s="17">
        <f t="shared" si="131"/>
        <v>112</v>
      </c>
      <c r="K197" s="14">
        <v>0</v>
      </c>
      <c r="L197" s="17">
        <f t="shared" si="132"/>
        <v>0</v>
      </c>
      <c r="M197" s="14">
        <v>0</v>
      </c>
      <c r="N197" s="17">
        <f t="shared" si="133"/>
        <v>0</v>
      </c>
      <c r="O197" s="14">
        <v>10</v>
      </c>
      <c r="P197" s="14">
        <v>0</v>
      </c>
      <c r="Q197" s="14">
        <v>6</v>
      </c>
      <c r="R197" s="14">
        <v>6.8</v>
      </c>
      <c r="S197" s="14">
        <v>2.2000000000000002</v>
      </c>
      <c r="T197" s="14">
        <v>14</v>
      </c>
      <c r="U197" s="14">
        <v>13</v>
      </c>
      <c r="V197" s="16">
        <v>11</v>
      </c>
      <c r="W197" s="16">
        <v>8.7333985919712394</v>
      </c>
      <c r="X197" s="16">
        <v>10</v>
      </c>
      <c r="Y197" s="16">
        <v>299</v>
      </c>
      <c r="Z197" s="16">
        <v>1522</v>
      </c>
      <c r="AA197" s="16">
        <v>232</v>
      </c>
      <c r="AB197" s="16">
        <v>14</v>
      </c>
      <c r="AC197" s="16">
        <f t="shared" si="134"/>
        <v>10.345040468146465</v>
      </c>
      <c r="AD197" s="16">
        <v>1.247130421</v>
      </c>
      <c r="AE197" s="16"/>
      <c r="AF197" s="16"/>
      <c r="AG197" s="16">
        <v>2.8</v>
      </c>
      <c r="AH197" s="16">
        <v>3.2</v>
      </c>
      <c r="AI197" s="16">
        <v>1.0809164250000001</v>
      </c>
      <c r="AJ197" s="16">
        <v>2.84</v>
      </c>
      <c r="AK197" s="16">
        <v>0.6</v>
      </c>
      <c r="AL197" s="16">
        <v>4.4000000000000004</v>
      </c>
      <c r="AM197" s="16">
        <v>1.5094139479999999</v>
      </c>
      <c r="AN197" s="16">
        <v>2.98</v>
      </c>
      <c r="AO197" s="16">
        <v>0.25779999999999997</v>
      </c>
      <c r="AP197" s="16">
        <v>49.2</v>
      </c>
      <c r="AQ197" s="18">
        <v>30.5</v>
      </c>
      <c r="AR197" s="18">
        <f t="shared" si="135"/>
        <v>18.700000000000003</v>
      </c>
      <c r="AS197" s="18">
        <f t="shared" si="136"/>
        <v>430.61074889867848</v>
      </c>
      <c r="AT197" s="18">
        <f t="shared" si="137"/>
        <v>483.45843171806177</v>
      </c>
      <c r="AU197" s="14">
        <v>0.48</v>
      </c>
      <c r="AV197" s="14">
        <v>445.1</v>
      </c>
      <c r="AW197" s="18">
        <v>34</v>
      </c>
      <c r="AX197" s="14">
        <v>194.6</v>
      </c>
      <c r="AY197" s="18">
        <v>30.5</v>
      </c>
      <c r="AZ197" s="16">
        <f t="shared" si="97"/>
        <v>191.60301629773775</v>
      </c>
      <c r="BA197" s="16">
        <f t="shared" si="98"/>
        <v>4412.1000000000004</v>
      </c>
      <c r="BB197" s="16">
        <f t="shared" si="99"/>
        <v>4953.585</v>
      </c>
      <c r="BC197" s="14">
        <v>6.94</v>
      </c>
      <c r="BD197" s="14">
        <v>0</v>
      </c>
      <c r="BE197" s="14">
        <v>9.0299999999999994</v>
      </c>
      <c r="BF197" s="14">
        <v>57.7</v>
      </c>
      <c r="BG197" s="14">
        <v>30.25</v>
      </c>
      <c r="BH197" s="14">
        <v>6</v>
      </c>
      <c r="BI197" s="18">
        <f t="shared" si="129"/>
        <v>27.76</v>
      </c>
      <c r="BJ197" s="18">
        <f t="shared" si="101"/>
        <v>29.194534104046241</v>
      </c>
      <c r="BK197" s="18">
        <f t="shared" si="102"/>
        <v>1751.6720462427745</v>
      </c>
      <c r="BL197" s="18">
        <f t="shared" si="103"/>
        <v>1967.4461937572253</v>
      </c>
      <c r="BM197" s="14">
        <f t="shared" si="104"/>
        <v>1.97</v>
      </c>
      <c r="BN197" s="14">
        <v>3.75</v>
      </c>
      <c r="BO197" s="14">
        <v>0.223</v>
      </c>
      <c r="BP197" s="14">
        <v>3.24</v>
      </c>
      <c r="BQ197" s="14">
        <v>0.21299999999999999</v>
      </c>
      <c r="BR197" s="16">
        <f t="shared" si="105"/>
        <v>16.147903083700442</v>
      </c>
      <c r="BS197" s="16">
        <f t="shared" si="123"/>
        <v>0.96026197004405311</v>
      </c>
      <c r="BT197" s="16">
        <f t="shared" si="124"/>
        <v>13.951788264317186</v>
      </c>
      <c r="BU197" s="16">
        <f t="shared" si="125"/>
        <v>0.91720089515418513</v>
      </c>
      <c r="BV197" s="16">
        <f t="shared" si="122"/>
        <v>18.129691189427312</v>
      </c>
      <c r="BW197" s="16">
        <f t="shared" si="126"/>
        <v>1.0781123027312778</v>
      </c>
      <c r="BX197" s="16">
        <f t="shared" si="127"/>
        <v>15.664053187665203</v>
      </c>
      <c r="BY197" s="16">
        <f t="shared" si="128"/>
        <v>1.0297664595594715</v>
      </c>
      <c r="BZ197" s="16">
        <v>4.1900000000000004</v>
      </c>
      <c r="CA197" s="16">
        <v>0.246</v>
      </c>
      <c r="CB197" s="16">
        <v>1.78</v>
      </c>
      <c r="CC197" s="16">
        <v>0.26</v>
      </c>
      <c r="CD197" s="16">
        <v>1.67</v>
      </c>
      <c r="CE197" s="16">
        <v>0.20100000000000001</v>
      </c>
      <c r="CF197" s="16">
        <v>1.84</v>
      </c>
      <c r="CG197" s="16">
        <v>0.1</v>
      </c>
      <c r="CH197" s="16">
        <f t="shared" si="106"/>
        <v>73.68207000000001</v>
      </c>
      <c r="CI197" s="16">
        <f t="shared" si="107"/>
        <v>8.8683210000000017</v>
      </c>
      <c r="CJ197" s="16">
        <f t="shared" si="108"/>
        <v>81.182640000000006</v>
      </c>
      <c r="CK197" s="16">
        <f t="shared" si="109"/>
        <v>4.4121000000000006</v>
      </c>
      <c r="CL197" s="16">
        <f t="shared" si="110"/>
        <v>82.724869500000011</v>
      </c>
      <c r="CM197" s="16">
        <f t="shared" si="111"/>
        <v>9.9567058500000023</v>
      </c>
      <c r="CN197" s="16">
        <f t="shared" si="112"/>
        <v>91.145964000000021</v>
      </c>
      <c r="CO197" s="16">
        <f t="shared" si="113"/>
        <v>4.9535850000000003</v>
      </c>
      <c r="CP197" s="16">
        <v>2.99</v>
      </c>
      <c r="CQ197" s="16">
        <v>0.34799999999999998</v>
      </c>
      <c r="CR197" s="16">
        <v>0.33</v>
      </c>
      <c r="CS197" s="16">
        <v>0.14499999999999999</v>
      </c>
      <c r="CT197" s="16">
        <f t="shared" si="114"/>
        <v>52.374994182658966</v>
      </c>
      <c r="CU197" s="16">
        <f t="shared" si="115"/>
        <v>6.0958187209248544</v>
      </c>
      <c r="CV197" s="16">
        <f t="shared" si="116"/>
        <v>5.7805177526011562</v>
      </c>
      <c r="CW197" s="16">
        <f t="shared" si="117"/>
        <v>2.5399244670520229</v>
      </c>
      <c r="CX197" s="16">
        <f t="shared" si="118"/>
        <v>58.802834377803478</v>
      </c>
      <c r="CY197" s="16">
        <f t="shared" si="119"/>
        <v>6.8439419275838134</v>
      </c>
      <c r="CZ197" s="16">
        <f t="shared" si="120"/>
        <v>6.4899449313294797</v>
      </c>
      <c r="DA197" s="16">
        <f t="shared" si="121"/>
        <v>2.8516424698265892</v>
      </c>
      <c r="DB197" s="16"/>
      <c r="DC197" s="16"/>
      <c r="DD197" s="16"/>
      <c r="DE197" s="16"/>
      <c r="DF197" s="16"/>
      <c r="DG197" s="16"/>
      <c r="DH197" s="16"/>
      <c r="DI197" s="16"/>
    </row>
    <row r="198" spans="1:113" x14ac:dyDescent="0.25">
      <c r="A198" s="14">
        <v>2020</v>
      </c>
      <c r="B198" s="14">
        <v>10</v>
      </c>
      <c r="C198" s="14" t="s">
        <v>10</v>
      </c>
      <c r="D198" s="14" t="str">
        <f t="shared" si="130"/>
        <v>4</v>
      </c>
      <c r="E198" s="14">
        <v>402</v>
      </c>
      <c r="F198" s="14">
        <v>392</v>
      </c>
      <c r="G198" s="14">
        <v>3</v>
      </c>
      <c r="H198" s="14" t="s">
        <v>1</v>
      </c>
      <c r="I198" s="14">
        <v>100</v>
      </c>
      <c r="J198" s="17">
        <f t="shared" si="131"/>
        <v>112</v>
      </c>
      <c r="K198" s="14">
        <v>40</v>
      </c>
      <c r="L198" s="17">
        <f t="shared" si="132"/>
        <v>45</v>
      </c>
      <c r="M198" s="14">
        <v>0</v>
      </c>
      <c r="N198" s="17">
        <f t="shared" si="133"/>
        <v>0</v>
      </c>
      <c r="O198" s="14">
        <v>10</v>
      </c>
      <c r="P198" s="14">
        <v>0</v>
      </c>
      <c r="Q198" s="14">
        <v>6</v>
      </c>
      <c r="R198" s="14">
        <v>6.8</v>
      </c>
      <c r="S198" s="14">
        <v>2.2000000000000002</v>
      </c>
      <c r="T198" s="14">
        <v>14</v>
      </c>
      <c r="U198" s="14">
        <v>13</v>
      </c>
      <c r="V198" s="16">
        <v>11</v>
      </c>
      <c r="W198" s="16">
        <v>8.7333985919712394</v>
      </c>
      <c r="X198" s="16">
        <v>10</v>
      </c>
      <c r="Y198" s="16">
        <v>299</v>
      </c>
      <c r="Z198" s="16">
        <v>1522</v>
      </c>
      <c r="AA198" s="16">
        <v>232</v>
      </c>
      <c r="AB198" s="16">
        <v>14</v>
      </c>
      <c r="AC198" s="16">
        <f t="shared" si="134"/>
        <v>10.345040468146465</v>
      </c>
      <c r="AD198" s="16">
        <v>1.247130421</v>
      </c>
      <c r="AE198" s="16"/>
      <c r="AF198" s="16"/>
      <c r="AG198" s="16">
        <v>2.8</v>
      </c>
      <c r="AH198" s="16">
        <v>3.2</v>
      </c>
      <c r="AI198" s="16">
        <v>1.0809164250000001</v>
      </c>
      <c r="AJ198" s="16">
        <v>2.84</v>
      </c>
      <c r="AK198" s="16">
        <v>0.6</v>
      </c>
      <c r="AL198" s="16">
        <v>4.4000000000000004</v>
      </c>
      <c r="AM198" s="16">
        <v>1.5094139479999999</v>
      </c>
      <c r="AN198" s="16">
        <v>2.98</v>
      </c>
      <c r="AO198" s="16">
        <v>0.44700000000000001</v>
      </c>
      <c r="AP198" s="16">
        <v>92.8</v>
      </c>
      <c r="AQ198" s="18">
        <v>30.5</v>
      </c>
      <c r="AR198" s="18">
        <f t="shared" si="135"/>
        <v>62.3</v>
      </c>
      <c r="AS198" s="18">
        <f t="shared" si="136"/>
        <v>1434.6015859030838</v>
      </c>
      <c r="AT198" s="18">
        <f t="shared" si="137"/>
        <v>1610.6663259911895</v>
      </c>
      <c r="AU198" s="14">
        <v>0.68</v>
      </c>
      <c r="AV198" s="14">
        <v>444.4</v>
      </c>
      <c r="AW198" s="18">
        <v>34</v>
      </c>
      <c r="AX198" s="14">
        <v>198.1</v>
      </c>
      <c r="AY198" s="18">
        <v>30.5</v>
      </c>
      <c r="AZ198" s="16">
        <f t="shared" si="97"/>
        <v>277.69980506822617</v>
      </c>
      <c r="BA198" s="16">
        <f t="shared" si="98"/>
        <v>6394.68</v>
      </c>
      <c r="BB198" s="16">
        <f t="shared" si="99"/>
        <v>7179.4816363636364</v>
      </c>
      <c r="BC198" s="14">
        <v>8.99</v>
      </c>
      <c r="BD198" s="14">
        <v>0</v>
      </c>
      <c r="BE198" s="14">
        <v>9.8800000000000008</v>
      </c>
      <c r="BF198" s="14">
        <v>59.7</v>
      </c>
      <c r="BG198" s="14">
        <v>30.25</v>
      </c>
      <c r="BH198" s="14">
        <v>6</v>
      </c>
      <c r="BI198" s="18">
        <f t="shared" si="129"/>
        <v>35.96</v>
      </c>
      <c r="BJ198" s="18">
        <f t="shared" si="101"/>
        <v>37.464915606936422</v>
      </c>
      <c r="BK198" s="18">
        <f t="shared" si="102"/>
        <v>2247.8949364161854</v>
      </c>
      <c r="BL198" s="18">
        <f t="shared" si="103"/>
        <v>2524.7947217656333</v>
      </c>
      <c r="BM198" s="14">
        <f t="shared" si="104"/>
        <v>2.52</v>
      </c>
      <c r="BN198" s="14">
        <v>3.41</v>
      </c>
      <c r="BO198" s="14">
        <v>0.23</v>
      </c>
      <c r="BP198" s="14">
        <v>3.41</v>
      </c>
      <c r="BQ198" s="14">
        <v>0.20200000000000001</v>
      </c>
      <c r="BR198" s="16">
        <f t="shared" ref="BR198:BR229" si="138">AS198*(BN198/100)</f>
        <v>48.919914079295154</v>
      </c>
      <c r="BS198" s="16">
        <f t="shared" si="123"/>
        <v>3.2995836475770925</v>
      </c>
      <c r="BT198" s="16">
        <f t="shared" si="124"/>
        <v>48.919914079295154</v>
      </c>
      <c r="BU198" s="16">
        <f t="shared" si="125"/>
        <v>2.8978952035242296</v>
      </c>
      <c r="BV198" s="16">
        <f t="shared" si="122"/>
        <v>54.923721716299553</v>
      </c>
      <c r="BW198" s="16">
        <f t="shared" si="126"/>
        <v>3.7045325497797355</v>
      </c>
      <c r="BX198" s="16">
        <f t="shared" si="127"/>
        <v>54.923721716299553</v>
      </c>
      <c r="BY198" s="16">
        <f t="shared" si="128"/>
        <v>3.2535459785022032</v>
      </c>
      <c r="BZ198" s="16">
        <v>4.3</v>
      </c>
      <c r="CA198" s="16">
        <v>0.25800000000000001</v>
      </c>
      <c r="CB198" s="16">
        <v>1.66</v>
      </c>
      <c r="CC198" s="16">
        <v>0.27400000000000002</v>
      </c>
      <c r="CD198" s="16">
        <v>1.56</v>
      </c>
      <c r="CE198" s="16">
        <v>0.183</v>
      </c>
      <c r="CF198" s="16">
        <v>1.59</v>
      </c>
      <c r="CG198" s="16">
        <v>0.108</v>
      </c>
      <c r="CH198" s="16">
        <f t="shared" si="106"/>
        <v>99.757008000000013</v>
      </c>
      <c r="CI198" s="16">
        <f t="shared" si="107"/>
        <v>11.702264400000001</v>
      </c>
      <c r="CJ198" s="16">
        <f t="shared" si="108"/>
        <v>101.67541200000001</v>
      </c>
      <c r="CK198" s="16">
        <f t="shared" si="109"/>
        <v>6.9062544000000008</v>
      </c>
      <c r="CL198" s="16">
        <f t="shared" si="110"/>
        <v>111.99991352727274</v>
      </c>
      <c r="CM198" s="16">
        <f t="shared" si="111"/>
        <v>13.138451394545456</v>
      </c>
      <c r="CN198" s="16">
        <f t="shared" si="112"/>
        <v>114.15375801818182</v>
      </c>
      <c r="CO198" s="16">
        <f t="shared" si="113"/>
        <v>7.7538401672727284</v>
      </c>
      <c r="CP198" s="16">
        <v>2.78</v>
      </c>
      <c r="CQ198" s="16">
        <v>0.34300000000000003</v>
      </c>
      <c r="CR198" s="16">
        <v>0.28000000000000003</v>
      </c>
      <c r="CS198" s="16">
        <v>0.14899999999999999</v>
      </c>
      <c r="CT198" s="16">
        <f t="shared" si="114"/>
        <v>62.491479232369947</v>
      </c>
      <c r="CU198" s="16">
        <f t="shared" si="115"/>
        <v>7.7102796319075164</v>
      </c>
      <c r="CV198" s="16">
        <f t="shared" si="116"/>
        <v>6.2941058219653199</v>
      </c>
      <c r="CW198" s="16">
        <f t="shared" si="117"/>
        <v>3.3493634552601161</v>
      </c>
      <c r="CX198" s="16">
        <f t="shared" si="118"/>
        <v>70.160888047251717</v>
      </c>
      <c r="CY198" s="16">
        <f t="shared" si="119"/>
        <v>8.6565412230961662</v>
      </c>
      <c r="CZ198" s="16">
        <f t="shared" si="120"/>
        <v>7.0665642637519728</v>
      </c>
      <c r="DA198" s="16">
        <f t="shared" si="121"/>
        <v>3.7604216974965849</v>
      </c>
      <c r="DB198" s="16"/>
      <c r="DC198" s="16"/>
      <c r="DD198" s="16"/>
      <c r="DE198" s="16"/>
      <c r="DF198" s="16"/>
      <c r="DG198" s="16"/>
      <c r="DH198" s="16"/>
      <c r="DI198" s="16"/>
    </row>
    <row r="199" spans="1:113" x14ac:dyDescent="0.25">
      <c r="A199" s="14">
        <v>2020</v>
      </c>
      <c r="B199" s="14">
        <v>10</v>
      </c>
      <c r="C199" s="14" t="s">
        <v>10</v>
      </c>
      <c r="D199" s="14" t="str">
        <f t="shared" si="130"/>
        <v>4</v>
      </c>
      <c r="E199" s="14">
        <v>404</v>
      </c>
      <c r="F199" s="14">
        <v>394</v>
      </c>
      <c r="G199" s="14">
        <v>4</v>
      </c>
      <c r="H199" s="14" t="s">
        <v>1</v>
      </c>
      <c r="I199" s="14">
        <v>100</v>
      </c>
      <c r="J199" s="17">
        <f t="shared" si="131"/>
        <v>112</v>
      </c>
      <c r="K199" s="14">
        <v>80</v>
      </c>
      <c r="L199" s="17">
        <f t="shared" si="132"/>
        <v>90</v>
      </c>
      <c r="M199" s="14">
        <v>0</v>
      </c>
      <c r="N199" s="17">
        <f t="shared" si="133"/>
        <v>0</v>
      </c>
      <c r="O199" s="14">
        <v>10</v>
      </c>
      <c r="P199" s="14">
        <v>0</v>
      </c>
      <c r="Q199" s="14">
        <v>6</v>
      </c>
      <c r="R199" s="14">
        <v>6.8</v>
      </c>
      <c r="S199" s="14">
        <v>2.2000000000000002</v>
      </c>
      <c r="T199" s="14">
        <v>14</v>
      </c>
      <c r="U199" s="14">
        <v>13</v>
      </c>
      <c r="V199" s="16">
        <v>11</v>
      </c>
      <c r="W199" s="16">
        <v>8.7333985919712394</v>
      </c>
      <c r="X199" s="16">
        <v>10</v>
      </c>
      <c r="Y199" s="16">
        <v>299</v>
      </c>
      <c r="Z199" s="16">
        <v>1522</v>
      </c>
      <c r="AA199" s="16">
        <v>232</v>
      </c>
      <c r="AB199" s="16">
        <v>14</v>
      </c>
      <c r="AC199" s="16">
        <f t="shared" si="134"/>
        <v>10.345040468146465</v>
      </c>
      <c r="AD199" s="16">
        <v>1.247130421</v>
      </c>
      <c r="AE199" s="16"/>
      <c r="AF199" s="16"/>
      <c r="AG199" s="16">
        <v>2.8</v>
      </c>
      <c r="AH199" s="16">
        <v>3.2</v>
      </c>
      <c r="AI199" s="16">
        <v>1.0809164250000001</v>
      </c>
      <c r="AJ199" s="16">
        <v>2.84</v>
      </c>
      <c r="AK199" s="16">
        <v>0.6</v>
      </c>
      <c r="AL199" s="16">
        <v>4.4000000000000004</v>
      </c>
      <c r="AM199" s="16">
        <v>1.5094139479999999</v>
      </c>
      <c r="AN199" s="16">
        <v>2.98</v>
      </c>
      <c r="AO199" s="16">
        <v>0.45169999999999999</v>
      </c>
      <c r="AP199" s="16">
        <v>91.8</v>
      </c>
      <c r="AQ199" s="18">
        <v>30.5</v>
      </c>
      <c r="AR199" s="18">
        <f t="shared" si="135"/>
        <v>61.3</v>
      </c>
      <c r="AS199" s="18">
        <f t="shared" si="136"/>
        <v>1411.5742731277533</v>
      </c>
      <c r="AT199" s="18">
        <f t="shared" si="137"/>
        <v>1584.8129339207046</v>
      </c>
      <c r="AU199" s="14">
        <v>0.64</v>
      </c>
      <c r="AV199" s="14">
        <v>400.5</v>
      </c>
      <c r="AW199" s="18">
        <v>34</v>
      </c>
      <c r="AX199" s="14">
        <v>215.5</v>
      </c>
      <c r="AY199" s="18">
        <v>30.5</v>
      </c>
      <c r="AZ199" s="16">
        <f t="shared" si="97"/>
        <v>323.05593451568899</v>
      </c>
      <c r="BA199" s="16">
        <f t="shared" si="98"/>
        <v>7439.11</v>
      </c>
      <c r="BB199" s="16">
        <f t="shared" si="99"/>
        <v>8352.0916818181813</v>
      </c>
      <c r="BC199" s="14">
        <v>11.17</v>
      </c>
      <c r="BD199" s="14">
        <v>0</v>
      </c>
      <c r="BE199" s="14">
        <v>9.76</v>
      </c>
      <c r="BF199" s="14">
        <v>59.5</v>
      </c>
      <c r="BG199" s="14">
        <v>30.25</v>
      </c>
      <c r="BH199" s="14">
        <v>6</v>
      </c>
      <c r="BI199" s="18">
        <f t="shared" si="129"/>
        <v>44.68</v>
      </c>
      <c r="BJ199" s="18">
        <f t="shared" si="101"/>
        <v>46.611828901734107</v>
      </c>
      <c r="BK199" s="18">
        <f t="shared" si="102"/>
        <v>2796.7097341040462</v>
      </c>
      <c r="BL199" s="18">
        <f t="shared" si="103"/>
        <v>3141.2135240777716</v>
      </c>
      <c r="BM199" s="14">
        <f t="shared" si="104"/>
        <v>3.14</v>
      </c>
      <c r="BN199" s="14">
        <v>3.45</v>
      </c>
      <c r="BO199" s="14">
        <v>0.26300000000000001</v>
      </c>
      <c r="BP199" s="14">
        <v>3.01</v>
      </c>
      <c r="BQ199" s="14">
        <v>0.19400000000000001</v>
      </c>
      <c r="BR199" s="16">
        <f t="shared" si="138"/>
        <v>48.699312422907489</v>
      </c>
      <c r="BS199" s="16">
        <f t="shared" si="123"/>
        <v>3.7124403383259912</v>
      </c>
      <c r="BT199" s="16">
        <f t="shared" si="124"/>
        <v>42.488385621145369</v>
      </c>
      <c r="BU199" s="16">
        <f t="shared" si="125"/>
        <v>2.7384540898678416</v>
      </c>
      <c r="BV199" s="16">
        <f t="shared" si="122"/>
        <v>54.676046220264318</v>
      </c>
      <c r="BW199" s="16">
        <f t="shared" si="126"/>
        <v>4.1680580162114538</v>
      </c>
      <c r="BX199" s="16">
        <f t="shared" si="127"/>
        <v>47.70286931101321</v>
      </c>
      <c r="BY199" s="16">
        <f t="shared" si="128"/>
        <v>3.0745370918061679</v>
      </c>
      <c r="BZ199" s="16">
        <v>3.94</v>
      </c>
      <c r="CA199" s="16">
        <v>0.27500000000000002</v>
      </c>
      <c r="CB199" s="16">
        <v>1.65</v>
      </c>
      <c r="CC199" s="16">
        <v>0.255</v>
      </c>
      <c r="CD199" s="16">
        <v>1.07</v>
      </c>
      <c r="CE199" s="16">
        <v>0.15</v>
      </c>
      <c r="CF199" s="16">
        <v>1.21</v>
      </c>
      <c r="CG199" s="16">
        <v>6.4000000000000001E-2</v>
      </c>
      <c r="CH199" s="16">
        <f t="shared" si="106"/>
        <v>79.598477000000003</v>
      </c>
      <c r="CI199" s="16">
        <f t="shared" si="107"/>
        <v>11.158664999999999</v>
      </c>
      <c r="CJ199" s="16">
        <f t="shared" si="108"/>
        <v>90.01323099999999</v>
      </c>
      <c r="CK199" s="16">
        <f t="shared" si="109"/>
        <v>4.7610304000000001</v>
      </c>
      <c r="CL199" s="16">
        <f t="shared" si="110"/>
        <v>89.367380995454553</v>
      </c>
      <c r="CM199" s="16">
        <f t="shared" si="111"/>
        <v>12.528137522727272</v>
      </c>
      <c r="CN199" s="16">
        <f t="shared" si="112"/>
        <v>101.06030934999998</v>
      </c>
      <c r="CO199" s="16">
        <f t="shared" si="113"/>
        <v>5.3453386763636361</v>
      </c>
      <c r="CP199" s="16">
        <v>2.65</v>
      </c>
      <c r="CQ199" s="16">
        <v>0.35299999999999998</v>
      </c>
      <c r="CR199" s="16">
        <v>0.3</v>
      </c>
      <c r="CS199" s="16">
        <v>0.14199999999999999</v>
      </c>
      <c r="CT199" s="16">
        <f t="shared" si="114"/>
        <v>74.112807953757226</v>
      </c>
      <c r="CU199" s="16">
        <f t="shared" si="115"/>
        <v>9.8723853613872823</v>
      </c>
      <c r="CV199" s="16">
        <f t="shared" si="116"/>
        <v>8.3901292023121385</v>
      </c>
      <c r="CW199" s="16">
        <f t="shared" si="117"/>
        <v>3.9713278224277451</v>
      </c>
      <c r="CX199" s="16">
        <f t="shared" si="118"/>
        <v>83.208470748081979</v>
      </c>
      <c r="CY199" s="16">
        <f t="shared" si="119"/>
        <v>11.083996292102995</v>
      </c>
      <c r="CZ199" s="16">
        <f t="shared" si="120"/>
        <v>9.4198268771413556</v>
      </c>
      <c r="DA199" s="16">
        <f t="shared" si="121"/>
        <v>4.458718055180241</v>
      </c>
      <c r="DB199" s="16"/>
      <c r="DC199" s="16"/>
      <c r="DD199" s="16"/>
      <c r="DE199" s="16"/>
      <c r="DF199" s="16"/>
      <c r="DG199" s="16"/>
      <c r="DH199" s="16"/>
      <c r="DI199" s="16"/>
    </row>
    <row r="200" spans="1:113" x14ac:dyDescent="0.25">
      <c r="A200" s="14">
        <v>2020</v>
      </c>
      <c r="B200" s="14">
        <v>10</v>
      </c>
      <c r="C200" s="14" t="s">
        <v>10</v>
      </c>
      <c r="D200" s="14" t="str">
        <f t="shared" si="130"/>
        <v>4</v>
      </c>
      <c r="E200" s="14">
        <v>409</v>
      </c>
      <c r="F200" s="14">
        <v>399</v>
      </c>
      <c r="G200" s="14">
        <v>1</v>
      </c>
      <c r="H200" s="14" t="s">
        <v>2</v>
      </c>
      <c r="I200" s="14">
        <v>0</v>
      </c>
      <c r="J200" s="17">
        <f t="shared" si="131"/>
        <v>0</v>
      </c>
      <c r="K200" s="14">
        <v>0</v>
      </c>
      <c r="L200" s="17">
        <f t="shared" si="132"/>
        <v>0</v>
      </c>
      <c r="M200" s="14">
        <v>0</v>
      </c>
      <c r="N200" s="17">
        <f t="shared" si="133"/>
        <v>0</v>
      </c>
      <c r="O200" s="14">
        <v>10</v>
      </c>
      <c r="P200" s="14">
        <v>0</v>
      </c>
      <c r="Q200" s="14">
        <v>6</v>
      </c>
      <c r="R200" s="14">
        <v>6.8</v>
      </c>
      <c r="S200" s="14">
        <v>2.2000000000000002</v>
      </c>
      <c r="T200" s="14">
        <v>14</v>
      </c>
      <c r="U200" s="14">
        <v>13</v>
      </c>
      <c r="V200" s="16">
        <v>11</v>
      </c>
      <c r="W200" s="16">
        <v>8.7333985919712394</v>
      </c>
      <c r="X200" s="16">
        <v>10</v>
      </c>
      <c r="Y200" s="16">
        <v>299</v>
      </c>
      <c r="Z200" s="16">
        <v>1522</v>
      </c>
      <c r="AA200" s="16">
        <v>232</v>
      </c>
      <c r="AB200" s="16">
        <v>14</v>
      </c>
      <c r="AC200" s="16">
        <f t="shared" si="134"/>
        <v>10.345040468146465</v>
      </c>
      <c r="AD200" s="16">
        <v>1.247130421</v>
      </c>
      <c r="AE200" s="16"/>
      <c r="AF200" s="16"/>
      <c r="AG200" s="16">
        <v>2.8</v>
      </c>
      <c r="AH200" s="16">
        <v>3.2</v>
      </c>
      <c r="AI200" s="16">
        <v>1.0809164250000001</v>
      </c>
      <c r="AJ200" s="16">
        <v>2.84</v>
      </c>
      <c r="AK200" s="16">
        <v>0.6</v>
      </c>
      <c r="AL200" s="16">
        <v>4.4000000000000004</v>
      </c>
      <c r="AM200" s="16">
        <v>1.5094139479999999</v>
      </c>
      <c r="AN200" s="16">
        <v>2.98</v>
      </c>
      <c r="AO200" s="16">
        <v>0.2888</v>
      </c>
      <c r="AP200" s="16">
        <v>59.1</v>
      </c>
      <c r="AQ200" s="18">
        <v>30.5</v>
      </c>
      <c r="AR200" s="18">
        <f t="shared" si="135"/>
        <v>28.6</v>
      </c>
      <c r="AS200" s="18">
        <f t="shared" si="136"/>
        <v>658.58114537444942</v>
      </c>
      <c r="AT200" s="18">
        <f t="shared" si="137"/>
        <v>739.40701321585914</v>
      </c>
      <c r="AU200" s="14">
        <v>0.52</v>
      </c>
      <c r="AV200" s="14">
        <v>357.6</v>
      </c>
      <c r="AW200" s="18">
        <v>34</v>
      </c>
      <c r="AX200" s="14">
        <v>178.5</v>
      </c>
      <c r="AY200" s="18">
        <v>30.5</v>
      </c>
      <c r="AZ200" s="16">
        <f t="shared" si="97"/>
        <v>237.82447466007415</v>
      </c>
      <c r="BA200" s="16">
        <f t="shared" si="98"/>
        <v>5476.46</v>
      </c>
      <c r="BB200" s="16">
        <f t="shared" si="99"/>
        <v>6148.5709999999999</v>
      </c>
      <c r="BC200" s="14">
        <v>7.37</v>
      </c>
      <c r="BD200" s="14">
        <v>0</v>
      </c>
      <c r="BE200" s="14">
        <v>9.1</v>
      </c>
      <c r="BF200" s="14">
        <v>59</v>
      </c>
      <c r="BG200" s="14">
        <v>30.25</v>
      </c>
      <c r="BH200" s="14">
        <v>6</v>
      </c>
      <c r="BI200" s="18">
        <f t="shared" si="129"/>
        <v>29.48</v>
      </c>
      <c r="BJ200" s="18">
        <f t="shared" si="101"/>
        <v>30.979560693641623</v>
      </c>
      <c r="BK200" s="18">
        <f t="shared" si="102"/>
        <v>1858.7736416184973</v>
      </c>
      <c r="BL200" s="18">
        <f t="shared" si="103"/>
        <v>2087.7407583815029</v>
      </c>
      <c r="BM200" s="14">
        <f t="shared" si="104"/>
        <v>2.09</v>
      </c>
      <c r="BN200" s="14">
        <v>3.33</v>
      </c>
      <c r="BO200" s="14">
        <v>0.20699999999999999</v>
      </c>
      <c r="BP200" s="14">
        <v>3.09</v>
      </c>
      <c r="BQ200" s="14">
        <v>0.246</v>
      </c>
      <c r="BR200" s="16">
        <f t="shared" si="138"/>
        <v>21.930752140969169</v>
      </c>
      <c r="BS200" s="16">
        <f t="shared" si="123"/>
        <v>1.3632629709251101</v>
      </c>
      <c r="BT200" s="16">
        <f t="shared" si="124"/>
        <v>20.350157392070486</v>
      </c>
      <c r="BU200" s="16">
        <f t="shared" si="125"/>
        <v>1.6201096176211456</v>
      </c>
      <c r="BV200" s="16">
        <f t="shared" si="122"/>
        <v>24.62225354008811</v>
      </c>
      <c r="BW200" s="16">
        <f t="shared" si="126"/>
        <v>1.5305725173568281</v>
      </c>
      <c r="BX200" s="16">
        <f t="shared" si="127"/>
        <v>22.847676708370045</v>
      </c>
      <c r="BY200" s="16">
        <f t="shared" si="128"/>
        <v>1.8189412525110136</v>
      </c>
      <c r="BZ200" s="16">
        <v>3.73</v>
      </c>
      <c r="CA200" s="16">
        <v>0.23100000000000001</v>
      </c>
      <c r="CB200" s="16">
        <v>1.75</v>
      </c>
      <c r="CC200" s="16">
        <v>0.23799999999999999</v>
      </c>
      <c r="CD200" s="16">
        <v>1.01</v>
      </c>
      <c r="CE200" s="16">
        <v>0.14899999999999999</v>
      </c>
      <c r="CF200" s="16">
        <v>1.41</v>
      </c>
      <c r="CG200" s="16">
        <v>9.1999999999999998E-2</v>
      </c>
      <c r="CH200" s="16">
        <f t="shared" si="106"/>
        <v>55.312245999999995</v>
      </c>
      <c r="CI200" s="16">
        <f t="shared" si="107"/>
        <v>8.1599254000000006</v>
      </c>
      <c r="CJ200" s="16">
        <f t="shared" si="108"/>
        <v>77.218086</v>
      </c>
      <c r="CK200" s="16">
        <f t="shared" si="109"/>
        <v>5.0383431999999999</v>
      </c>
      <c r="CL200" s="16">
        <f t="shared" si="110"/>
        <v>62.100567099999992</v>
      </c>
      <c r="CM200" s="16">
        <f t="shared" si="111"/>
        <v>9.1613707900000012</v>
      </c>
      <c r="CN200" s="16">
        <f t="shared" si="112"/>
        <v>86.694851099999994</v>
      </c>
      <c r="CO200" s="16">
        <f t="shared" si="113"/>
        <v>5.6566853199999994</v>
      </c>
      <c r="CP200" s="16">
        <v>2.56</v>
      </c>
      <c r="CQ200" s="16">
        <v>0.33500000000000002</v>
      </c>
      <c r="CR200" s="16">
        <v>0.28999999999999998</v>
      </c>
      <c r="CS200" s="16">
        <v>0.13600000000000001</v>
      </c>
      <c r="CT200" s="16">
        <f t="shared" si="114"/>
        <v>47.584605225433535</v>
      </c>
      <c r="CU200" s="16">
        <f t="shared" si="115"/>
        <v>6.2268916994219659</v>
      </c>
      <c r="CV200" s="16">
        <f t="shared" si="116"/>
        <v>5.3904435606936421</v>
      </c>
      <c r="CW200" s="16">
        <f t="shared" si="117"/>
        <v>2.5279321526011564</v>
      </c>
      <c r="CX200" s="16">
        <f t="shared" si="118"/>
        <v>53.424534048554918</v>
      </c>
      <c r="CY200" s="16">
        <f t="shared" si="119"/>
        <v>6.9911011352601165</v>
      </c>
      <c r="CZ200" s="16">
        <f t="shared" si="120"/>
        <v>6.0519979976878622</v>
      </c>
      <c r="DA200" s="16">
        <f t="shared" si="121"/>
        <v>2.8381783713294801</v>
      </c>
      <c r="DB200" s="16"/>
      <c r="DC200" s="16"/>
      <c r="DD200" s="16"/>
      <c r="DE200" s="16"/>
      <c r="DF200" s="16"/>
      <c r="DG200" s="16"/>
      <c r="DH200" s="16"/>
      <c r="DI200" s="16"/>
    </row>
    <row r="201" spans="1:113" x14ac:dyDescent="0.25">
      <c r="A201" s="14">
        <v>2020</v>
      </c>
      <c r="B201" s="14">
        <v>10</v>
      </c>
      <c r="C201" s="14" t="s">
        <v>10</v>
      </c>
      <c r="D201" s="14" t="str">
        <f t="shared" si="130"/>
        <v>4</v>
      </c>
      <c r="E201" s="14">
        <v>410</v>
      </c>
      <c r="F201" s="14">
        <v>400</v>
      </c>
      <c r="G201" s="14">
        <v>5</v>
      </c>
      <c r="H201" s="14" t="s">
        <v>1</v>
      </c>
      <c r="I201" s="14">
        <v>100</v>
      </c>
      <c r="J201" s="17">
        <f t="shared" si="131"/>
        <v>112</v>
      </c>
      <c r="K201" s="14">
        <v>120</v>
      </c>
      <c r="L201" s="17">
        <f t="shared" si="132"/>
        <v>135</v>
      </c>
      <c r="M201" s="14">
        <v>0</v>
      </c>
      <c r="N201" s="17">
        <f t="shared" si="133"/>
        <v>0</v>
      </c>
      <c r="O201" s="14">
        <v>10</v>
      </c>
      <c r="P201" s="14">
        <v>0</v>
      </c>
      <c r="Q201" s="14">
        <v>6</v>
      </c>
      <c r="R201" s="14">
        <v>6.8</v>
      </c>
      <c r="S201" s="14">
        <v>2.2000000000000002</v>
      </c>
      <c r="T201" s="14">
        <v>14</v>
      </c>
      <c r="U201" s="14">
        <v>13</v>
      </c>
      <c r="V201" s="16">
        <v>11</v>
      </c>
      <c r="W201" s="16">
        <v>8.7333985919712394</v>
      </c>
      <c r="X201" s="16">
        <v>10</v>
      </c>
      <c r="Y201" s="16">
        <v>299</v>
      </c>
      <c r="Z201" s="16">
        <v>1522</v>
      </c>
      <c r="AA201" s="16">
        <v>232</v>
      </c>
      <c r="AB201" s="16">
        <v>14</v>
      </c>
      <c r="AC201" s="16">
        <f t="shared" si="134"/>
        <v>10.345040468146465</v>
      </c>
      <c r="AD201" s="16">
        <v>1.247130421</v>
      </c>
      <c r="AE201" s="16"/>
      <c r="AF201" s="16"/>
      <c r="AG201" s="16">
        <v>2.8</v>
      </c>
      <c r="AH201" s="16">
        <v>3.2</v>
      </c>
      <c r="AI201" s="16">
        <v>1.0809164250000001</v>
      </c>
      <c r="AJ201" s="16">
        <v>2.84</v>
      </c>
      <c r="AK201" s="16">
        <v>0.6</v>
      </c>
      <c r="AL201" s="16">
        <v>4.4000000000000004</v>
      </c>
      <c r="AM201" s="16">
        <v>1.5094139479999999</v>
      </c>
      <c r="AN201" s="16">
        <v>2.98</v>
      </c>
      <c r="AO201" s="16">
        <v>0.49630000000000002</v>
      </c>
      <c r="AP201" s="16">
        <v>100</v>
      </c>
      <c r="AQ201" s="18">
        <v>30.5</v>
      </c>
      <c r="AR201" s="18">
        <f t="shared" si="135"/>
        <v>69.5</v>
      </c>
      <c r="AS201" s="18">
        <f t="shared" si="136"/>
        <v>1600.3982378854623</v>
      </c>
      <c r="AT201" s="18">
        <f t="shared" si="137"/>
        <v>1796.8107488986782</v>
      </c>
      <c r="AU201" s="14">
        <v>0.68</v>
      </c>
      <c r="AV201" s="14">
        <v>469.8</v>
      </c>
      <c r="AW201" s="18">
        <v>34</v>
      </c>
      <c r="AX201" s="14">
        <v>220</v>
      </c>
      <c r="AY201" s="18">
        <v>30.5</v>
      </c>
      <c r="AZ201" s="16">
        <f t="shared" si="97"/>
        <v>295.68609453877929</v>
      </c>
      <c r="BA201" s="16">
        <f t="shared" si="98"/>
        <v>6808.86</v>
      </c>
      <c r="BB201" s="16">
        <f t="shared" si="99"/>
        <v>7644.4928181818177</v>
      </c>
      <c r="BC201" s="14">
        <v>11.57</v>
      </c>
      <c r="BD201" s="14">
        <v>0</v>
      </c>
      <c r="BE201" s="14">
        <v>9.5</v>
      </c>
      <c r="BF201" s="14">
        <v>59.1</v>
      </c>
      <c r="BG201" s="14">
        <v>30.25</v>
      </c>
      <c r="BH201" s="14">
        <v>6</v>
      </c>
      <c r="BI201" s="18">
        <f t="shared" si="129"/>
        <v>46.28</v>
      </c>
      <c r="BJ201" s="18">
        <f t="shared" si="101"/>
        <v>48.42011560693642</v>
      </c>
      <c r="BK201" s="18">
        <f t="shared" si="102"/>
        <v>2905.2069364161853</v>
      </c>
      <c r="BL201" s="18">
        <f t="shared" si="103"/>
        <v>3263.0756090383607</v>
      </c>
      <c r="BM201" s="14">
        <f t="shared" si="104"/>
        <v>3.26</v>
      </c>
      <c r="BN201" s="14">
        <v>3.42</v>
      </c>
      <c r="BO201" s="14">
        <v>0.28000000000000003</v>
      </c>
      <c r="BP201" s="14">
        <v>3.19</v>
      </c>
      <c r="BQ201" s="14">
        <v>0.20499999999999999</v>
      </c>
      <c r="BR201" s="16">
        <f t="shared" si="138"/>
        <v>54.733619735682815</v>
      </c>
      <c r="BS201" s="16">
        <f t="shared" si="123"/>
        <v>4.4811150660792949</v>
      </c>
      <c r="BT201" s="16">
        <f t="shared" si="124"/>
        <v>51.052703788546246</v>
      </c>
      <c r="BU201" s="16">
        <f t="shared" si="125"/>
        <v>3.2808163876651975</v>
      </c>
      <c r="BV201" s="16">
        <f t="shared" si="122"/>
        <v>61.450927612334795</v>
      </c>
      <c r="BW201" s="16">
        <f t="shared" si="126"/>
        <v>5.0310700969162996</v>
      </c>
      <c r="BX201" s="16">
        <f t="shared" si="127"/>
        <v>57.318262889867832</v>
      </c>
      <c r="BY201" s="16">
        <f t="shared" si="128"/>
        <v>3.68346203524229</v>
      </c>
      <c r="BZ201" s="16">
        <v>4.04</v>
      </c>
      <c r="CA201" s="16">
        <v>0.30199999999999999</v>
      </c>
      <c r="CB201" s="16">
        <v>1.53</v>
      </c>
      <c r="CC201" s="16">
        <v>0.28399999999999997</v>
      </c>
      <c r="CD201" s="16">
        <v>1.34</v>
      </c>
      <c r="CE201" s="16">
        <v>0.20599999999999999</v>
      </c>
      <c r="CF201" s="16">
        <v>1.55</v>
      </c>
      <c r="CG201" s="16">
        <v>0.108</v>
      </c>
      <c r="CH201" s="16">
        <f t="shared" si="106"/>
        <v>91.238724000000005</v>
      </c>
      <c r="CI201" s="16">
        <f t="shared" si="107"/>
        <v>14.026251599999998</v>
      </c>
      <c r="CJ201" s="16">
        <f t="shared" si="108"/>
        <v>105.53733</v>
      </c>
      <c r="CK201" s="16">
        <f t="shared" si="109"/>
        <v>7.3535687999999997</v>
      </c>
      <c r="CL201" s="16">
        <f t="shared" si="110"/>
        <v>102.43620376363637</v>
      </c>
      <c r="CM201" s="16">
        <f t="shared" si="111"/>
        <v>15.747655205454544</v>
      </c>
      <c r="CN201" s="16">
        <f t="shared" si="112"/>
        <v>118.48963868181818</v>
      </c>
      <c r="CO201" s="16">
        <f t="shared" si="113"/>
        <v>8.256052243636363</v>
      </c>
      <c r="CP201" s="16">
        <v>2.74</v>
      </c>
      <c r="CQ201" s="16">
        <v>0.33600000000000002</v>
      </c>
      <c r="CR201" s="16">
        <v>0.28999999999999998</v>
      </c>
      <c r="CS201" s="16">
        <v>0.13300000000000001</v>
      </c>
      <c r="CT201" s="16">
        <f t="shared" si="114"/>
        <v>79.602670057803479</v>
      </c>
      <c r="CU201" s="16">
        <f t="shared" si="115"/>
        <v>9.7614953063583823</v>
      </c>
      <c r="CV201" s="16">
        <f t="shared" si="116"/>
        <v>8.4251001156069361</v>
      </c>
      <c r="CW201" s="16">
        <f t="shared" si="117"/>
        <v>3.8639252254335266</v>
      </c>
      <c r="CX201" s="16">
        <f t="shared" si="118"/>
        <v>89.372088655806635</v>
      </c>
      <c r="CY201" s="16">
        <f t="shared" si="119"/>
        <v>10.959497003047819</v>
      </c>
      <c r="CZ201" s="16">
        <f t="shared" si="120"/>
        <v>9.4590896752496061</v>
      </c>
      <c r="DA201" s="16">
        <f t="shared" si="121"/>
        <v>4.3381342303730959</v>
      </c>
      <c r="DB201" s="16"/>
      <c r="DC201" s="16"/>
      <c r="DD201" s="16"/>
      <c r="DE201" s="16"/>
      <c r="DF201" s="16"/>
      <c r="DG201" s="16"/>
      <c r="DH201" s="16"/>
      <c r="DI201" s="16"/>
    </row>
    <row r="202" spans="1:113" x14ac:dyDescent="0.25">
      <c r="A202" s="14">
        <v>2020</v>
      </c>
      <c r="B202" s="14">
        <v>11</v>
      </c>
      <c r="C202" s="14" t="s">
        <v>11</v>
      </c>
      <c r="D202" s="14" t="str">
        <f t="shared" si="130"/>
        <v>1</v>
      </c>
      <c r="E202" s="14">
        <v>102</v>
      </c>
      <c r="F202" s="14">
        <v>402</v>
      </c>
      <c r="G202" s="14">
        <v>4</v>
      </c>
      <c r="H202" s="14" t="s">
        <v>1</v>
      </c>
      <c r="I202" s="14">
        <v>100</v>
      </c>
      <c r="J202" s="17">
        <f t="shared" si="131"/>
        <v>112</v>
      </c>
      <c r="K202" s="14">
        <v>80</v>
      </c>
      <c r="L202" s="17">
        <f t="shared" si="132"/>
        <v>90</v>
      </c>
      <c r="M202" s="14">
        <v>0</v>
      </c>
      <c r="N202" s="17">
        <f t="shared" si="133"/>
        <v>0</v>
      </c>
      <c r="O202" s="14">
        <v>10</v>
      </c>
      <c r="P202" s="14">
        <v>8.9999999999999993E-3</v>
      </c>
      <c r="Q202" s="14">
        <v>5.7</v>
      </c>
      <c r="R202" s="14">
        <v>6.6</v>
      </c>
      <c r="S202" s="14">
        <v>2.4</v>
      </c>
      <c r="T202" s="14">
        <v>18</v>
      </c>
      <c r="U202" s="14">
        <v>15</v>
      </c>
      <c r="V202" s="16">
        <v>11</v>
      </c>
      <c r="W202" s="16">
        <v>10.575135710005993</v>
      </c>
      <c r="X202" s="16">
        <v>10.4</v>
      </c>
      <c r="Y202" s="16">
        <v>329</v>
      </c>
      <c r="Z202" s="16">
        <v>1440</v>
      </c>
      <c r="AA202" s="16">
        <v>251</v>
      </c>
      <c r="AB202" s="16">
        <v>10</v>
      </c>
      <c r="AC202" s="16">
        <f t="shared" si="134"/>
        <v>10.150754107332681</v>
      </c>
      <c r="AD202" s="16">
        <v>0.88304045600000003</v>
      </c>
      <c r="AE202" s="16"/>
      <c r="AF202" s="16"/>
      <c r="AG202" s="16">
        <v>3.9</v>
      </c>
      <c r="AH202" s="16">
        <v>4.4000000000000004</v>
      </c>
      <c r="AI202" s="16">
        <v>1.6612274549999999</v>
      </c>
      <c r="AJ202" s="16">
        <v>2.64</v>
      </c>
      <c r="AK202" s="16"/>
      <c r="AL202" s="16"/>
      <c r="AM202" s="16"/>
      <c r="AN202" s="16"/>
      <c r="AO202" s="16">
        <v>0.4975</v>
      </c>
      <c r="AP202" s="16">
        <v>96.3</v>
      </c>
      <c r="AQ202" s="18">
        <v>30.5</v>
      </c>
      <c r="AR202" s="18">
        <f t="shared" si="135"/>
        <v>65.8</v>
      </c>
      <c r="AS202" s="18">
        <f t="shared" si="136"/>
        <v>1515.1971806167398</v>
      </c>
      <c r="AT202" s="18">
        <f t="shared" si="137"/>
        <v>1701.1531982378854</v>
      </c>
      <c r="AU202" s="14">
        <v>0.5</v>
      </c>
      <c r="AV202" s="14">
        <v>390.5</v>
      </c>
      <c r="AW202" s="18">
        <v>34</v>
      </c>
      <c r="AX202" s="14">
        <v>192.1</v>
      </c>
      <c r="AY202" s="18">
        <v>30.5</v>
      </c>
      <c r="AZ202" s="16">
        <f t="shared" si="97"/>
        <v>226.64796633941091</v>
      </c>
      <c r="BA202" s="16">
        <f t="shared" si="98"/>
        <v>5219.09</v>
      </c>
      <c r="BB202" s="16">
        <f t="shared" si="99"/>
        <v>5859.6146818181824</v>
      </c>
      <c r="BC202" s="14">
        <v>9.01</v>
      </c>
      <c r="BD202" s="14">
        <v>0</v>
      </c>
      <c r="BE202" s="14">
        <v>9.1300000000000008</v>
      </c>
      <c r="BF202" s="14">
        <v>58</v>
      </c>
      <c r="BG202" s="14">
        <v>30</v>
      </c>
      <c r="BH202" s="14">
        <v>6</v>
      </c>
      <c r="BI202" s="18">
        <f t="shared" si="129"/>
        <v>36.340333333333334</v>
      </c>
      <c r="BJ202" s="18">
        <f t="shared" si="101"/>
        <v>38.176255375722548</v>
      </c>
      <c r="BK202" s="18">
        <f t="shared" si="102"/>
        <v>2290.5753225433527</v>
      </c>
      <c r="BL202" s="18">
        <f t="shared" si="103"/>
        <v>2572.7325554566473</v>
      </c>
      <c r="BM202" s="14">
        <f t="shared" si="104"/>
        <v>2.57</v>
      </c>
      <c r="BN202" s="14">
        <v>2.78</v>
      </c>
      <c r="BO202" s="14">
        <v>0.253</v>
      </c>
      <c r="BP202" s="14">
        <v>2.84</v>
      </c>
      <c r="BQ202" s="14">
        <v>0.16400000000000001</v>
      </c>
      <c r="BR202" s="16">
        <f t="shared" si="138"/>
        <v>42.122481621145369</v>
      </c>
      <c r="BS202" s="16">
        <f t="shared" si="123"/>
        <v>3.8334488669603521</v>
      </c>
      <c r="BT202" s="16">
        <f t="shared" si="124"/>
        <v>43.031599929515409</v>
      </c>
      <c r="BU202" s="16">
        <f t="shared" si="125"/>
        <v>2.4849233762114533</v>
      </c>
      <c r="BV202" s="16">
        <f t="shared" si="122"/>
        <v>47.292058911013207</v>
      </c>
      <c r="BW202" s="16">
        <f t="shared" si="126"/>
        <v>4.3039175915418495</v>
      </c>
      <c r="BX202" s="16">
        <f t="shared" si="127"/>
        <v>48.312750829955938</v>
      </c>
      <c r="BY202" s="16">
        <f t="shared" si="128"/>
        <v>2.7898912451101312</v>
      </c>
      <c r="BZ202" s="16">
        <v>3.93</v>
      </c>
      <c r="CA202" s="16">
        <v>0.248</v>
      </c>
      <c r="CB202" s="16">
        <v>1.41</v>
      </c>
      <c r="CC202" s="16">
        <v>0.248</v>
      </c>
      <c r="CD202" s="16">
        <v>1.43</v>
      </c>
      <c r="CE202" s="16">
        <v>0.17100000000000001</v>
      </c>
      <c r="CF202" s="16">
        <v>1.36</v>
      </c>
      <c r="CG202" s="16">
        <v>9.1999999999999998E-2</v>
      </c>
      <c r="CH202" s="16">
        <f t="shared" si="106"/>
        <v>74.632987</v>
      </c>
      <c r="CI202" s="16">
        <f t="shared" si="107"/>
        <v>8.9246439000000013</v>
      </c>
      <c r="CJ202" s="16">
        <f t="shared" si="108"/>
        <v>70.979624000000001</v>
      </c>
      <c r="CK202" s="16">
        <f t="shared" si="109"/>
        <v>4.8015628000000001</v>
      </c>
      <c r="CL202" s="16">
        <f t="shared" si="110"/>
        <v>83.792489950000004</v>
      </c>
      <c r="CM202" s="16">
        <f t="shared" si="111"/>
        <v>10.019941105909091</v>
      </c>
      <c r="CN202" s="16">
        <f t="shared" si="112"/>
        <v>79.690759672727282</v>
      </c>
      <c r="CO202" s="16">
        <f t="shared" si="113"/>
        <v>5.3908455072727284</v>
      </c>
      <c r="CP202" s="16">
        <v>2.99</v>
      </c>
      <c r="CQ202" s="16">
        <v>0.39300000000000002</v>
      </c>
      <c r="CR202" s="16">
        <v>0.31</v>
      </c>
      <c r="CS202" s="16">
        <v>0.124</v>
      </c>
      <c r="CT202" s="16">
        <f t="shared" si="114"/>
        <v>68.488202144046255</v>
      </c>
      <c r="CU202" s="16">
        <f t="shared" si="115"/>
        <v>9.0019610175953773</v>
      </c>
      <c r="CV202" s="16">
        <f t="shared" si="116"/>
        <v>7.1007834998843933</v>
      </c>
      <c r="CW202" s="16">
        <f t="shared" si="117"/>
        <v>2.8403133999537573</v>
      </c>
      <c r="CX202" s="16">
        <f t="shared" si="118"/>
        <v>76.893572407179207</v>
      </c>
      <c r="CY202" s="16">
        <f t="shared" si="119"/>
        <v>10.106747142482083</v>
      </c>
      <c r="CZ202" s="16">
        <f t="shared" si="120"/>
        <v>7.9722432930520233</v>
      </c>
      <c r="DA202" s="16">
        <f t="shared" si="121"/>
        <v>3.188897317220809</v>
      </c>
      <c r="DB202" s="16"/>
      <c r="DC202" s="16"/>
      <c r="DD202" s="16"/>
      <c r="DE202" s="16"/>
      <c r="DF202" s="16"/>
      <c r="DG202" s="16"/>
      <c r="DH202" s="16"/>
      <c r="DI202" s="16"/>
    </row>
    <row r="203" spans="1:113" x14ac:dyDescent="0.25">
      <c r="A203" s="14">
        <v>2020</v>
      </c>
      <c r="B203" s="14">
        <v>11</v>
      </c>
      <c r="C203" s="14" t="s">
        <v>11</v>
      </c>
      <c r="D203" s="14" t="str">
        <f t="shared" si="130"/>
        <v>1</v>
      </c>
      <c r="E203" s="14">
        <v>103</v>
      </c>
      <c r="F203" s="14">
        <v>403</v>
      </c>
      <c r="G203" s="14">
        <v>5</v>
      </c>
      <c r="H203" s="14" t="s">
        <v>1</v>
      </c>
      <c r="I203" s="14">
        <v>100</v>
      </c>
      <c r="J203" s="17">
        <f t="shared" si="131"/>
        <v>112</v>
      </c>
      <c r="K203" s="14">
        <v>120</v>
      </c>
      <c r="L203" s="17">
        <f t="shared" si="132"/>
        <v>135</v>
      </c>
      <c r="M203" s="14">
        <v>0</v>
      </c>
      <c r="N203" s="17">
        <f t="shared" si="133"/>
        <v>0</v>
      </c>
      <c r="O203" s="14">
        <v>10</v>
      </c>
      <c r="P203" s="14">
        <v>8.9999999999999993E-3</v>
      </c>
      <c r="Q203" s="14">
        <v>5.7</v>
      </c>
      <c r="R203" s="14">
        <v>6.6</v>
      </c>
      <c r="S203" s="14">
        <v>2.4</v>
      </c>
      <c r="T203" s="14">
        <v>18</v>
      </c>
      <c r="U203" s="14">
        <v>15</v>
      </c>
      <c r="V203" s="16">
        <v>11</v>
      </c>
      <c r="W203" s="16">
        <v>10.575135710005993</v>
      </c>
      <c r="X203" s="16">
        <v>10.4</v>
      </c>
      <c r="Y203" s="16">
        <v>329</v>
      </c>
      <c r="Z203" s="16">
        <v>1440</v>
      </c>
      <c r="AA203" s="16">
        <v>251</v>
      </c>
      <c r="AB203" s="16">
        <v>10</v>
      </c>
      <c r="AC203" s="16">
        <f t="shared" si="134"/>
        <v>10.150754107332681</v>
      </c>
      <c r="AD203" s="16">
        <v>0.88304045600000003</v>
      </c>
      <c r="AE203" s="16"/>
      <c r="AF203" s="16"/>
      <c r="AG203" s="16">
        <v>3.9</v>
      </c>
      <c r="AH203" s="16">
        <v>4.4000000000000004</v>
      </c>
      <c r="AI203" s="16">
        <v>1.6612274549999999</v>
      </c>
      <c r="AJ203" s="16">
        <v>2.64</v>
      </c>
      <c r="AK203" s="16"/>
      <c r="AL203" s="16"/>
      <c r="AM203" s="16"/>
      <c r="AN203" s="16"/>
      <c r="AO203" s="16">
        <v>0.43680000000000002</v>
      </c>
      <c r="AP203" s="16">
        <v>82.6</v>
      </c>
      <c r="AQ203" s="18">
        <v>30.5</v>
      </c>
      <c r="AR203" s="18">
        <f t="shared" si="135"/>
        <v>52.099999999999994</v>
      </c>
      <c r="AS203" s="18">
        <f t="shared" si="136"/>
        <v>1199.7229955947134</v>
      </c>
      <c r="AT203" s="18">
        <f t="shared" si="137"/>
        <v>1346.9617268722463</v>
      </c>
      <c r="AU203" s="14">
        <v>0.5</v>
      </c>
      <c r="AV203" s="14">
        <v>459.5</v>
      </c>
      <c r="AW203" s="18">
        <v>34</v>
      </c>
      <c r="AX203" s="14">
        <v>221.3</v>
      </c>
      <c r="AY203" s="18">
        <v>30.5</v>
      </c>
      <c r="AZ203" s="16">
        <f t="shared" si="97"/>
        <v>224.20681551116334</v>
      </c>
      <c r="BA203" s="16">
        <f t="shared" si="98"/>
        <v>5162.88</v>
      </c>
      <c r="BB203" s="16">
        <f t="shared" si="99"/>
        <v>5796.5061818181821</v>
      </c>
      <c r="BC203" s="14">
        <v>9.6</v>
      </c>
      <c r="BD203" s="14">
        <v>0</v>
      </c>
      <c r="BE203" s="14">
        <v>9.06</v>
      </c>
      <c r="BF203" s="14">
        <v>58.3</v>
      </c>
      <c r="BG203" s="14">
        <v>30</v>
      </c>
      <c r="BH203" s="14">
        <v>6</v>
      </c>
      <c r="BI203" s="18">
        <f t="shared" si="129"/>
        <v>38.72</v>
      </c>
      <c r="BJ203" s="18">
        <f t="shared" si="101"/>
        <v>40.707477456647396</v>
      </c>
      <c r="BK203" s="18">
        <f t="shared" si="102"/>
        <v>2442.4486473988436</v>
      </c>
      <c r="BL203" s="18">
        <f t="shared" si="103"/>
        <v>2743.3139126011556</v>
      </c>
      <c r="BM203" s="14">
        <f t="shared" si="104"/>
        <v>2.74</v>
      </c>
      <c r="BN203" s="14">
        <v>3.32</v>
      </c>
      <c r="BO203" s="14">
        <v>0.23799999999999999</v>
      </c>
      <c r="BP203" s="14">
        <v>2.68</v>
      </c>
      <c r="BQ203" s="14">
        <v>0.20300000000000001</v>
      </c>
      <c r="BR203" s="16">
        <f t="shared" si="138"/>
        <v>39.830803453744487</v>
      </c>
      <c r="BS203" s="16">
        <f t="shared" si="123"/>
        <v>2.8553407295154178</v>
      </c>
      <c r="BT203" s="16">
        <f t="shared" si="124"/>
        <v>32.152576281938323</v>
      </c>
      <c r="BU203" s="16">
        <f t="shared" si="125"/>
        <v>2.4354376810572682</v>
      </c>
      <c r="BV203" s="16">
        <f t="shared" si="122"/>
        <v>44.71912933215858</v>
      </c>
      <c r="BW203" s="16">
        <f t="shared" si="126"/>
        <v>3.2057689099559465</v>
      </c>
      <c r="BX203" s="16">
        <f t="shared" si="127"/>
        <v>36.098574280176209</v>
      </c>
      <c r="BY203" s="16">
        <f t="shared" si="128"/>
        <v>2.7343323055506601</v>
      </c>
      <c r="BZ203" s="16">
        <v>3.93</v>
      </c>
      <c r="CA203" s="16">
        <v>0.28799999999999998</v>
      </c>
      <c r="CB203" s="16">
        <v>1.55</v>
      </c>
      <c r="CC203" s="16">
        <v>0.25700000000000001</v>
      </c>
      <c r="CD203" s="16">
        <v>1.77</v>
      </c>
      <c r="CE203" s="16">
        <v>0.25900000000000001</v>
      </c>
      <c r="CF203" s="16">
        <v>1.27</v>
      </c>
      <c r="CG203" s="16">
        <v>0.109</v>
      </c>
      <c r="CH203" s="16">
        <f t="shared" si="106"/>
        <v>91.382975999999999</v>
      </c>
      <c r="CI203" s="16">
        <f t="shared" si="107"/>
        <v>13.371859200000001</v>
      </c>
      <c r="CJ203" s="16">
        <f t="shared" si="108"/>
        <v>65.568575999999993</v>
      </c>
      <c r="CK203" s="16">
        <f t="shared" si="109"/>
        <v>5.6275392000000002</v>
      </c>
      <c r="CL203" s="16">
        <f t="shared" si="110"/>
        <v>102.59815941818182</v>
      </c>
      <c r="CM203" s="16">
        <f t="shared" si="111"/>
        <v>15.012951010909092</v>
      </c>
      <c r="CN203" s="16">
        <f t="shared" si="112"/>
        <v>73.615628509090897</v>
      </c>
      <c r="CO203" s="16">
        <f t="shared" si="113"/>
        <v>6.3181917381818185</v>
      </c>
      <c r="CP203" s="16">
        <v>2.88</v>
      </c>
      <c r="CQ203" s="16">
        <v>0.36</v>
      </c>
      <c r="CR203" s="16">
        <v>0.28999999999999998</v>
      </c>
      <c r="CS203" s="16">
        <v>0.13700000000000001</v>
      </c>
      <c r="CT203" s="16">
        <f t="shared" si="114"/>
        <v>70.342521045086698</v>
      </c>
      <c r="CU203" s="16">
        <f t="shared" si="115"/>
        <v>8.7928151306358373</v>
      </c>
      <c r="CV203" s="16">
        <f t="shared" si="116"/>
        <v>7.0831010774566456</v>
      </c>
      <c r="CW203" s="16">
        <f t="shared" si="117"/>
        <v>3.3461546469364158</v>
      </c>
      <c r="CX203" s="16">
        <f t="shared" si="118"/>
        <v>78.97546680971098</v>
      </c>
      <c r="CY203" s="16">
        <f t="shared" si="119"/>
        <v>9.8719333512138725</v>
      </c>
      <c r="CZ203" s="16">
        <f t="shared" si="120"/>
        <v>7.9523907551445072</v>
      </c>
      <c r="DA203" s="16">
        <f t="shared" si="121"/>
        <v>3.7568190808786124</v>
      </c>
      <c r="DB203" s="16"/>
      <c r="DC203" s="16"/>
      <c r="DD203" s="16"/>
      <c r="DE203" s="16"/>
      <c r="DF203" s="16"/>
      <c r="DG203" s="16"/>
      <c r="DH203" s="16"/>
      <c r="DI203" s="16"/>
    </row>
    <row r="204" spans="1:113" x14ac:dyDescent="0.25">
      <c r="A204" s="14">
        <v>2020</v>
      </c>
      <c r="B204" s="14">
        <v>11</v>
      </c>
      <c r="C204" s="14" t="s">
        <v>11</v>
      </c>
      <c r="D204" s="14" t="str">
        <f t="shared" si="130"/>
        <v>1</v>
      </c>
      <c r="E204" s="14">
        <v>105</v>
      </c>
      <c r="F204" s="14">
        <v>405</v>
      </c>
      <c r="G204" s="14">
        <v>1</v>
      </c>
      <c r="H204" s="14" t="s">
        <v>2</v>
      </c>
      <c r="I204" s="14">
        <v>0</v>
      </c>
      <c r="J204" s="17">
        <f t="shared" si="131"/>
        <v>0</v>
      </c>
      <c r="K204" s="14">
        <v>0</v>
      </c>
      <c r="L204" s="17">
        <f t="shared" si="132"/>
        <v>0</v>
      </c>
      <c r="M204" s="14">
        <v>0</v>
      </c>
      <c r="N204" s="17">
        <f t="shared" si="133"/>
        <v>0</v>
      </c>
      <c r="O204" s="14">
        <v>10</v>
      </c>
      <c r="P204" s="14">
        <v>8.9999999999999993E-3</v>
      </c>
      <c r="Q204" s="14">
        <v>5.7</v>
      </c>
      <c r="R204" s="14">
        <v>6.6</v>
      </c>
      <c r="S204" s="14">
        <v>2.4</v>
      </c>
      <c r="T204" s="14">
        <v>18</v>
      </c>
      <c r="U204" s="14">
        <v>15</v>
      </c>
      <c r="V204" s="16">
        <v>11</v>
      </c>
      <c r="W204" s="16">
        <v>10.575135710005993</v>
      </c>
      <c r="X204" s="16">
        <v>10.4</v>
      </c>
      <c r="Y204" s="16">
        <v>329</v>
      </c>
      <c r="Z204" s="16">
        <v>1440</v>
      </c>
      <c r="AA204" s="16">
        <v>251</v>
      </c>
      <c r="AB204" s="16">
        <v>10</v>
      </c>
      <c r="AC204" s="16">
        <f t="shared" si="134"/>
        <v>10.150754107332681</v>
      </c>
      <c r="AD204" s="16">
        <v>0.88304045600000003</v>
      </c>
      <c r="AE204" s="16"/>
      <c r="AF204" s="16"/>
      <c r="AG204" s="16">
        <v>3.9</v>
      </c>
      <c r="AH204" s="16">
        <v>4.4000000000000004</v>
      </c>
      <c r="AI204" s="16">
        <v>1.6612274549999999</v>
      </c>
      <c r="AJ204" s="16">
        <v>2.64</v>
      </c>
      <c r="AK204" s="16"/>
      <c r="AL204" s="16"/>
      <c r="AM204" s="16"/>
      <c r="AN204" s="16"/>
      <c r="AO204" s="16">
        <v>0.441</v>
      </c>
      <c r="AP204" s="16">
        <v>84.6</v>
      </c>
      <c r="AQ204" s="18">
        <v>30.5</v>
      </c>
      <c r="AR204" s="18">
        <f t="shared" si="135"/>
        <v>54.099999999999994</v>
      </c>
      <c r="AS204" s="18">
        <f t="shared" si="136"/>
        <v>1245.7776211453743</v>
      </c>
      <c r="AT204" s="18">
        <f t="shared" si="137"/>
        <v>1398.6685110132155</v>
      </c>
      <c r="AU204" s="14">
        <v>0.72</v>
      </c>
      <c r="AV204" s="14">
        <v>589.5</v>
      </c>
      <c r="AW204" s="18">
        <v>34</v>
      </c>
      <c r="AX204" s="14">
        <v>277.39999999999998</v>
      </c>
      <c r="AY204" s="18">
        <v>30.5</v>
      </c>
      <c r="AZ204" s="16">
        <f t="shared" si="97"/>
        <v>320.01440144014396</v>
      </c>
      <c r="BA204" s="16">
        <f t="shared" si="98"/>
        <v>7369.07</v>
      </c>
      <c r="BB204" s="16">
        <f t="shared" si="99"/>
        <v>8273.4558636363636</v>
      </c>
      <c r="BC204" s="14">
        <v>10.08</v>
      </c>
      <c r="BD204" s="14">
        <v>0</v>
      </c>
      <c r="BE204" s="14">
        <v>9.59</v>
      </c>
      <c r="BF204" s="14">
        <v>58.4</v>
      </c>
      <c r="BG204" s="14">
        <v>30</v>
      </c>
      <c r="BH204" s="14">
        <v>6</v>
      </c>
      <c r="BI204" s="18">
        <f t="shared" si="129"/>
        <v>40.655999999999999</v>
      </c>
      <c r="BJ204" s="18">
        <f t="shared" si="101"/>
        <v>42.493745202312141</v>
      </c>
      <c r="BK204" s="18">
        <f t="shared" si="102"/>
        <v>2549.6247121387287</v>
      </c>
      <c r="BL204" s="18">
        <f t="shared" si="103"/>
        <v>2863.6921198612717</v>
      </c>
      <c r="BM204" s="14">
        <f t="shared" si="104"/>
        <v>2.86</v>
      </c>
      <c r="BN204" s="14">
        <v>2.66</v>
      </c>
      <c r="BO204" s="14">
        <v>0.23499999999999999</v>
      </c>
      <c r="BP204" s="14">
        <v>2.74</v>
      </c>
      <c r="BQ204" s="14">
        <v>0.224</v>
      </c>
      <c r="BR204" s="16">
        <f t="shared" si="138"/>
        <v>33.137684722466958</v>
      </c>
      <c r="BS204" s="16">
        <f t="shared" si="123"/>
        <v>2.9275774096916289</v>
      </c>
      <c r="BT204" s="16">
        <f t="shared" si="124"/>
        <v>34.134306819383255</v>
      </c>
      <c r="BU204" s="16">
        <f t="shared" si="125"/>
        <v>2.7905418713656385</v>
      </c>
      <c r="BV204" s="16">
        <f t="shared" si="122"/>
        <v>37.204582392951536</v>
      </c>
      <c r="BW204" s="16">
        <f t="shared" si="126"/>
        <v>3.2868710008810562</v>
      </c>
      <c r="BX204" s="16">
        <f t="shared" si="127"/>
        <v>38.323517201762108</v>
      </c>
      <c r="BY204" s="16">
        <f t="shared" si="128"/>
        <v>3.1330174646696034</v>
      </c>
      <c r="BZ204" s="16">
        <v>3.98</v>
      </c>
      <c r="CA204" s="16">
        <v>0.27</v>
      </c>
      <c r="CB204" s="16">
        <v>1.4</v>
      </c>
      <c r="CC204" s="16">
        <v>0.26200000000000001</v>
      </c>
      <c r="CD204" s="16">
        <v>1.1100000000000001</v>
      </c>
      <c r="CE204" s="16">
        <v>0.19400000000000001</v>
      </c>
      <c r="CF204" s="16">
        <v>1.35</v>
      </c>
      <c r="CG204" s="16">
        <v>0.115</v>
      </c>
      <c r="CH204" s="16">
        <f t="shared" si="106"/>
        <v>81.796677000000003</v>
      </c>
      <c r="CI204" s="16">
        <f t="shared" si="107"/>
        <v>14.2959958</v>
      </c>
      <c r="CJ204" s="16">
        <f t="shared" si="108"/>
        <v>99.482445000000013</v>
      </c>
      <c r="CK204" s="16">
        <f t="shared" si="109"/>
        <v>8.4744304999999986</v>
      </c>
      <c r="CL204" s="16">
        <f t="shared" si="110"/>
        <v>91.835360086363636</v>
      </c>
      <c r="CM204" s="16">
        <f t="shared" si="111"/>
        <v>16.050504375454544</v>
      </c>
      <c r="CN204" s="16">
        <f t="shared" si="112"/>
        <v>111.69165415909092</v>
      </c>
      <c r="CO204" s="16">
        <f t="shared" si="113"/>
        <v>9.5144742431818177</v>
      </c>
      <c r="CP204" s="16">
        <v>2.5299999999999998</v>
      </c>
      <c r="CQ204" s="16">
        <v>0.31900000000000001</v>
      </c>
      <c r="CR204" s="16">
        <v>0.28999999999999998</v>
      </c>
      <c r="CS204" s="16">
        <v>0.13400000000000001</v>
      </c>
      <c r="CT204" s="16">
        <f t="shared" si="114"/>
        <v>64.505505217109828</v>
      </c>
      <c r="CU204" s="16">
        <f t="shared" si="115"/>
        <v>8.1333028317225455</v>
      </c>
      <c r="CV204" s="16">
        <f t="shared" si="116"/>
        <v>7.3939116652023129</v>
      </c>
      <c r="CW204" s="16">
        <f t="shared" si="117"/>
        <v>3.4164971142658964</v>
      </c>
      <c r="CX204" s="16">
        <f t="shared" si="118"/>
        <v>72.422089948300581</v>
      </c>
      <c r="CY204" s="16">
        <f t="shared" si="119"/>
        <v>9.1314809065248586</v>
      </c>
      <c r="CZ204" s="16">
        <f t="shared" si="120"/>
        <v>8.3013462786589614</v>
      </c>
      <c r="DA204" s="16">
        <f t="shared" si="121"/>
        <v>3.8357944873803476</v>
      </c>
      <c r="DB204" s="16"/>
      <c r="DC204" s="16"/>
      <c r="DD204" s="16"/>
      <c r="DE204" s="16"/>
      <c r="DF204" s="16"/>
      <c r="DG204" s="16"/>
      <c r="DH204" s="16"/>
      <c r="DI204" s="16"/>
    </row>
    <row r="205" spans="1:113" x14ac:dyDescent="0.25">
      <c r="A205" s="14">
        <v>2020</v>
      </c>
      <c r="B205" s="14">
        <v>11</v>
      </c>
      <c r="C205" s="14" t="s">
        <v>11</v>
      </c>
      <c r="D205" s="14" t="str">
        <f t="shared" si="130"/>
        <v>1</v>
      </c>
      <c r="E205" s="14">
        <v>107</v>
      </c>
      <c r="F205" s="14">
        <v>407</v>
      </c>
      <c r="G205" s="14">
        <v>3</v>
      </c>
      <c r="H205" s="14" t="s">
        <v>1</v>
      </c>
      <c r="I205" s="14">
        <v>100</v>
      </c>
      <c r="J205" s="17">
        <f t="shared" si="131"/>
        <v>112</v>
      </c>
      <c r="K205" s="14">
        <v>40</v>
      </c>
      <c r="L205" s="17">
        <f t="shared" si="132"/>
        <v>45</v>
      </c>
      <c r="M205" s="14">
        <v>0</v>
      </c>
      <c r="N205" s="17">
        <f t="shared" si="133"/>
        <v>0</v>
      </c>
      <c r="O205" s="14">
        <v>10</v>
      </c>
      <c r="P205" s="14">
        <v>8.9999999999999993E-3</v>
      </c>
      <c r="Q205" s="14">
        <v>5.7</v>
      </c>
      <c r="R205" s="14">
        <v>6.6</v>
      </c>
      <c r="S205" s="14">
        <v>2.4</v>
      </c>
      <c r="T205" s="14">
        <v>18</v>
      </c>
      <c r="U205" s="14">
        <v>15</v>
      </c>
      <c r="V205" s="16">
        <v>11</v>
      </c>
      <c r="W205" s="16">
        <v>10.575135710005993</v>
      </c>
      <c r="X205" s="16">
        <v>10.4</v>
      </c>
      <c r="Y205" s="16">
        <v>329</v>
      </c>
      <c r="Z205" s="16">
        <v>1440</v>
      </c>
      <c r="AA205" s="16">
        <v>251</v>
      </c>
      <c r="AB205" s="16">
        <v>10</v>
      </c>
      <c r="AC205" s="16">
        <f t="shared" si="134"/>
        <v>10.150754107332681</v>
      </c>
      <c r="AD205" s="16">
        <v>0.88304045600000003</v>
      </c>
      <c r="AE205" s="16"/>
      <c r="AF205" s="16"/>
      <c r="AG205" s="16">
        <v>3.9</v>
      </c>
      <c r="AH205" s="16">
        <v>4.4000000000000004</v>
      </c>
      <c r="AI205" s="16">
        <v>1.6612274549999999</v>
      </c>
      <c r="AJ205" s="16">
        <v>2.64</v>
      </c>
      <c r="AK205" s="16"/>
      <c r="AL205" s="16"/>
      <c r="AM205" s="16"/>
      <c r="AN205" s="16"/>
      <c r="AO205" s="16">
        <v>0.4219</v>
      </c>
      <c r="AP205" s="16">
        <v>74.3</v>
      </c>
      <c r="AQ205" s="18">
        <v>30.5</v>
      </c>
      <c r="AR205" s="18">
        <f t="shared" si="135"/>
        <v>43.8</v>
      </c>
      <c r="AS205" s="18">
        <f t="shared" si="136"/>
        <v>1008.5962995594713</v>
      </c>
      <c r="AT205" s="18">
        <f t="shared" si="137"/>
        <v>1132.3785726872245</v>
      </c>
      <c r="AU205" s="14">
        <v>0.4</v>
      </c>
      <c r="AV205" s="14">
        <v>419.8</v>
      </c>
      <c r="AW205" s="18">
        <v>34</v>
      </c>
      <c r="AX205" s="14">
        <v>195.4</v>
      </c>
      <c r="AY205" s="18">
        <v>30.5</v>
      </c>
      <c r="AZ205" s="16">
        <f t="shared" si="97"/>
        <v>170.96941420425094</v>
      </c>
      <c r="BA205" s="16">
        <f t="shared" si="98"/>
        <v>3936.97</v>
      </c>
      <c r="BB205" s="16">
        <f t="shared" si="99"/>
        <v>4420.1435909090906</v>
      </c>
      <c r="BC205" s="14">
        <v>8.82</v>
      </c>
      <c r="BD205" s="14">
        <v>0</v>
      </c>
      <c r="BE205" s="14">
        <v>9.2799999999999994</v>
      </c>
      <c r="BF205" s="14">
        <v>58.3</v>
      </c>
      <c r="BG205" s="14">
        <v>30</v>
      </c>
      <c r="BH205" s="14">
        <v>6</v>
      </c>
      <c r="BI205" s="18">
        <f t="shared" si="129"/>
        <v>35.573999999999998</v>
      </c>
      <c r="BJ205" s="18">
        <f t="shared" si="101"/>
        <v>37.309517687861273</v>
      </c>
      <c r="BK205" s="18">
        <f t="shared" si="102"/>
        <v>2238.5710612716766</v>
      </c>
      <c r="BL205" s="18">
        <f t="shared" si="103"/>
        <v>2514.3223147283238</v>
      </c>
      <c r="BM205" s="14">
        <f t="shared" si="104"/>
        <v>2.5099999999999998</v>
      </c>
      <c r="BN205" s="14">
        <v>2.65</v>
      </c>
      <c r="BO205" s="14">
        <v>0.249</v>
      </c>
      <c r="BP205" s="14">
        <v>2.61</v>
      </c>
      <c r="BQ205" s="14">
        <v>0.14299999999999999</v>
      </c>
      <c r="BR205" s="16">
        <f t="shared" si="138"/>
        <v>26.727801938325989</v>
      </c>
      <c r="BS205" s="16">
        <f t="shared" si="123"/>
        <v>2.5114047859030837</v>
      </c>
      <c r="BT205" s="16">
        <f t="shared" si="124"/>
        <v>26.324363418502198</v>
      </c>
      <c r="BU205" s="16">
        <f t="shared" si="125"/>
        <v>1.4422927083700439</v>
      </c>
      <c r="BV205" s="16">
        <f t="shared" si="122"/>
        <v>30.008032176211451</v>
      </c>
      <c r="BW205" s="16">
        <f t="shared" si="126"/>
        <v>2.8196226459911893</v>
      </c>
      <c r="BX205" s="16">
        <f t="shared" si="127"/>
        <v>29.555080747136557</v>
      </c>
      <c r="BY205" s="16">
        <f t="shared" si="128"/>
        <v>1.619301358942731</v>
      </c>
      <c r="BZ205" s="16">
        <v>3.67</v>
      </c>
      <c r="CA205" s="16">
        <v>0.26100000000000001</v>
      </c>
      <c r="CB205" s="16">
        <v>1.45</v>
      </c>
      <c r="CC205" s="16">
        <v>0.20300000000000001</v>
      </c>
      <c r="CD205" s="16">
        <v>1.29</v>
      </c>
      <c r="CE205" s="16">
        <v>0.17299999999999999</v>
      </c>
      <c r="CF205" s="16">
        <v>1.35</v>
      </c>
      <c r="CG205" s="16">
        <v>7.1999999999999995E-2</v>
      </c>
      <c r="CH205" s="16">
        <f t="shared" si="106"/>
        <v>50.786912999999998</v>
      </c>
      <c r="CI205" s="16">
        <f t="shared" si="107"/>
        <v>6.8109580999999988</v>
      </c>
      <c r="CJ205" s="16">
        <f t="shared" si="108"/>
        <v>53.149095000000003</v>
      </c>
      <c r="CK205" s="16">
        <f t="shared" si="109"/>
        <v>2.8346183999999996</v>
      </c>
      <c r="CL205" s="16">
        <f t="shared" si="110"/>
        <v>57.019852322727274</v>
      </c>
      <c r="CM205" s="16">
        <f t="shared" si="111"/>
        <v>7.6468484122727265</v>
      </c>
      <c r="CN205" s="16">
        <f t="shared" si="112"/>
        <v>59.671938477272725</v>
      </c>
      <c r="CO205" s="16">
        <f t="shared" si="113"/>
        <v>3.1825033854545448</v>
      </c>
      <c r="CP205" s="16">
        <v>2.61</v>
      </c>
      <c r="CQ205" s="16">
        <v>0.38600000000000001</v>
      </c>
      <c r="CR205" s="16">
        <v>0.3</v>
      </c>
      <c r="CS205" s="16">
        <v>0.113</v>
      </c>
      <c r="CT205" s="16">
        <f t="shared" si="114"/>
        <v>58.426704699190758</v>
      </c>
      <c r="CU205" s="16">
        <f t="shared" si="115"/>
        <v>8.6408842965086716</v>
      </c>
      <c r="CV205" s="16">
        <f t="shared" si="116"/>
        <v>6.7157131838150299</v>
      </c>
      <c r="CW205" s="16">
        <f t="shared" si="117"/>
        <v>2.5295852992369943</v>
      </c>
      <c r="CX205" s="16">
        <f t="shared" si="118"/>
        <v>65.59725482136416</v>
      </c>
      <c r="CY205" s="16">
        <f t="shared" si="119"/>
        <v>9.7013564601711</v>
      </c>
      <c r="CZ205" s="16">
        <f t="shared" si="120"/>
        <v>7.5399143472832382</v>
      </c>
      <c r="DA205" s="16">
        <f t="shared" si="121"/>
        <v>2.8400344041433527</v>
      </c>
      <c r="DB205" s="16"/>
      <c r="DC205" s="16"/>
      <c r="DD205" s="16"/>
      <c r="DE205" s="16"/>
      <c r="DF205" s="16"/>
      <c r="DG205" s="16"/>
      <c r="DH205" s="16"/>
      <c r="DI205" s="16"/>
    </row>
    <row r="206" spans="1:113" x14ac:dyDescent="0.25">
      <c r="A206" s="14">
        <v>2020</v>
      </c>
      <c r="B206" s="14">
        <v>11</v>
      </c>
      <c r="C206" s="14" t="s">
        <v>11</v>
      </c>
      <c r="D206" s="14" t="str">
        <f t="shared" si="130"/>
        <v>1</v>
      </c>
      <c r="E206" s="14">
        <v>108</v>
      </c>
      <c r="F206" s="14">
        <v>408</v>
      </c>
      <c r="G206" s="14">
        <v>2</v>
      </c>
      <c r="H206" s="14" t="s">
        <v>3</v>
      </c>
      <c r="I206" s="14">
        <v>100</v>
      </c>
      <c r="J206" s="17">
        <f t="shared" si="131"/>
        <v>112</v>
      </c>
      <c r="K206" s="14">
        <v>0</v>
      </c>
      <c r="L206" s="17">
        <f t="shared" si="132"/>
        <v>0</v>
      </c>
      <c r="M206" s="14">
        <v>0</v>
      </c>
      <c r="N206" s="17">
        <f t="shared" si="133"/>
        <v>0</v>
      </c>
      <c r="O206" s="14">
        <v>10</v>
      </c>
      <c r="P206" s="14">
        <v>8.9999999999999993E-3</v>
      </c>
      <c r="Q206" s="14">
        <v>5.7</v>
      </c>
      <c r="R206" s="14">
        <v>6.6</v>
      </c>
      <c r="S206" s="14">
        <v>2.4</v>
      </c>
      <c r="T206" s="14">
        <v>18</v>
      </c>
      <c r="U206" s="14">
        <v>15</v>
      </c>
      <c r="V206" s="16">
        <v>11</v>
      </c>
      <c r="W206" s="16">
        <v>10.575135710005993</v>
      </c>
      <c r="X206" s="16">
        <v>10.4</v>
      </c>
      <c r="Y206" s="16">
        <v>329</v>
      </c>
      <c r="Z206" s="16">
        <v>1440</v>
      </c>
      <c r="AA206" s="16">
        <v>251</v>
      </c>
      <c r="AB206" s="16">
        <v>10</v>
      </c>
      <c r="AC206" s="16">
        <f t="shared" si="134"/>
        <v>10.150754107332681</v>
      </c>
      <c r="AD206" s="16">
        <v>0.88304045600000003</v>
      </c>
      <c r="AE206" s="16"/>
      <c r="AF206" s="16"/>
      <c r="AG206" s="16">
        <v>3.9</v>
      </c>
      <c r="AH206" s="16">
        <v>4.4000000000000004</v>
      </c>
      <c r="AI206" s="16">
        <v>1.6612274549999999</v>
      </c>
      <c r="AJ206" s="16">
        <v>2.64</v>
      </c>
      <c r="AK206" s="16"/>
      <c r="AL206" s="16"/>
      <c r="AM206" s="16"/>
      <c r="AN206" s="16"/>
      <c r="AO206" s="16">
        <v>0.4037</v>
      </c>
      <c r="AP206" s="16">
        <v>66.2</v>
      </c>
      <c r="AQ206" s="18">
        <v>30.5</v>
      </c>
      <c r="AR206" s="18">
        <f t="shared" si="135"/>
        <v>35.700000000000003</v>
      </c>
      <c r="AS206" s="18">
        <f t="shared" si="136"/>
        <v>822.0750660792952</v>
      </c>
      <c r="AT206" s="18">
        <f t="shared" si="137"/>
        <v>922.96609691629953</v>
      </c>
      <c r="AU206" s="14">
        <v>0.52</v>
      </c>
      <c r="AV206" s="14">
        <v>540.29999999999995</v>
      </c>
      <c r="AW206" s="18">
        <v>34</v>
      </c>
      <c r="AX206" s="14">
        <v>273.3</v>
      </c>
      <c r="AY206" s="18">
        <v>30.5</v>
      </c>
      <c r="AZ206" s="16">
        <f t="shared" si="97"/>
        <v>249.36993877147938</v>
      </c>
      <c r="BA206" s="16">
        <f t="shared" si="98"/>
        <v>5742.32</v>
      </c>
      <c r="BB206" s="16">
        <f t="shared" si="99"/>
        <v>6447.0592727272733</v>
      </c>
      <c r="BC206" s="14">
        <v>7.54</v>
      </c>
      <c r="BD206" s="14">
        <v>0</v>
      </c>
      <c r="BE206" s="14">
        <v>8.91</v>
      </c>
      <c r="BF206" s="14">
        <v>58.1</v>
      </c>
      <c r="BG206" s="14">
        <v>30</v>
      </c>
      <c r="BH206" s="14">
        <v>6</v>
      </c>
      <c r="BI206" s="18">
        <f t="shared" si="129"/>
        <v>30.411333333333335</v>
      </c>
      <c r="BJ206" s="18">
        <f t="shared" si="101"/>
        <v>32.025067668593451</v>
      </c>
      <c r="BK206" s="18">
        <f t="shared" si="102"/>
        <v>1921.504060115607</v>
      </c>
      <c r="BL206" s="18">
        <f t="shared" si="103"/>
        <v>2158.1984238843929</v>
      </c>
      <c r="BM206" s="14">
        <f t="shared" si="104"/>
        <v>2.16</v>
      </c>
      <c r="BN206" s="14">
        <v>3.13</v>
      </c>
      <c r="BO206" s="14">
        <v>0.245</v>
      </c>
      <c r="BP206" s="14">
        <v>2.62</v>
      </c>
      <c r="BQ206" s="14">
        <v>0.158</v>
      </c>
      <c r="BR206" s="16">
        <f t="shared" si="138"/>
        <v>25.73094956828194</v>
      </c>
      <c r="BS206" s="16">
        <f t="shared" si="123"/>
        <v>2.0140839118942733</v>
      </c>
      <c r="BT206" s="16">
        <f t="shared" si="124"/>
        <v>21.538366731277534</v>
      </c>
      <c r="BU206" s="16">
        <f t="shared" si="125"/>
        <v>1.2988786044052865</v>
      </c>
      <c r="BV206" s="16">
        <f t="shared" si="122"/>
        <v>28.888838833480175</v>
      </c>
      <c r="BW206" s="16">
        <f t="shared" si="126"/>
        <v>2.2612669374449341</v>
      </c>
      <c r="BX206" s="16">
        <f t="shared" si="127"/>
        <v>24.181711739207053</v>
      </c>
      <c r="BY206" s="16">
        <f t="shared" si="128"/>
        <v>1.4582864331277534</v>
      </c>
      <c r="BZ206" s="16">
        <v>3.83</v>
      </c>
      <c r="CA206" s="16">
        <v>0.22600000000000001</v>
      </c>
      <c r="CB206" s="16">
        <v>1.47</v>
      </c>
      <c r="CC206" s="16">
        <v>0.20300000000000001</v>
      </c>
      <c r="CD206" s="16">
        <v>1.0900000000000001</v>
      </c>
      <c r="CE206" s="16">
        <v>0.14499999999999999</v>
      </c>
      <c r="CF206" s="16">
        <v>1.39</v>
      </c>
      <c r="CG206" s="16">
        <v>7.3999999999999996E-2</v>
      </c>
      <c r="CH206" s="16">
        <f t="shared" si="106"/>
        <v>62.591287999999999</v>
      </c>
      <c r="CI206" s="16">
        <f t="shared" si="107"/>
        <v>8.3263639999999999</v>
      </c>
      <c r="CJ206" s="16">
        <f t="shared" si="108"/>
        <v>79.818247999999997</v>
      </c>
      <c r="CK206" s="16">
        <f t="shared" si="109"/>
        <v>4.2493167999999999</v>
      </c>
      <c r="CL206" s="16">
        <f t="shared" si="110"/>
        <v>70.272946072727265</v>
      </c>
      <c r="CM206" s="16">
        <f t="shared" si="111"/>
        <v>9.3482359454545456</v>
      </c>
      <c r="CN206" s="16">
        <f t="shared" si="112"/>
        <v>89.614123890909084</v>
      </c>
      <c r="CO206" s="16">
        <f t="shared" si="113"/>
        <v>4.7708238618181813</v>
      </c>
      <c r="CP206" s="16">
        <v>2.85</v>
      </c>
      <c r="CQ206" s="16">
        <v>0.34</v>
      </c>
      <c r="CR206" s="16">
        <v>0.27</v>
      </c>
      <c r="CS206" s="16">
        <v>0.115</v>
      </c>
      <c r="CT206" s="16">
        <f t="shared" si="114"/>
        <v>54.762865713294801</v>
      </c>
      <c r="CU206" s="16">
        <f t="shared" si="115"/>
        <v>6.5331138043930643</v>
      </c>
      <c r="CV206" s="16">
        <f t="shared" si="116"/>
        <v>5.1880609623121394</v>
      </c>
      <c r="CW206" s="16">
        <f t="shared" si="117"/>
        <v>2.209729669132948</v>
      </c>
      <c r="CX206" s="16">
        <f t="shared" si="118"/>
        <v>61.48376286901734</v>
      </c>
      <c r="CY206" s="16">
        <f t="shared" si="119"/>
        <v>7.334905044023122</v>
      </c>
      <c r="CZ206" s="16">
        <f t="shared" si="120"/>
        <v>5.8247775349595381</v>
      </c>
      <c r="DA206" s="16">
        <f t="shared" si="121"/>
        <v>2.4809237648901732</v>
      </c>
      <c r="DB206" s="16"/>
      <c r="DC206" s="16"/>
      <c r="DD206" s="16"/>
      <c r="DE206" s="16"/>
      <c r="DF206" s="16"/>
      <c r="DG206" s="16"/>
      <c r="DH206" s="16"/>
      <c r="DI206" s="16"/>
    </row>
    <row r="207" spans="1:113" x14ac:dyDescent="0.25">
      <c r="A207" s="14">
        <v>2020</v>
      </c>
      <c r="B207" s="14">
        <v>11</v>
      </c>
      <c r="C207" s="14" t="s">
        <v>11</v>
      </c>
      <c r="D207" s="14" t="str">
        <f t="shared" si="130"/>
        <v>2</v>
      </c>
      <c r="E207" s="14">
        <v>201</v>
      </c>
      <c r="F207" s="14">
        <v>411</v>
      </c>
      <c r="G207" s="14">
        <v>3</v>
      </c>
      <c r="H207" s="14" t="s">
        <v>1</v>
      </c>
      <c r="I207" s="14">
        <v>100</v>
      </c>
      <c r="J207" s="17">
        <f t="shared" si="131"/>
        <v>112</v>
      </c>
      <c r="K207" s="14">
        <v>40</v>
      </c>
      <c r="L207" s="17">
        <f t="shared" si="132"/>
        <v>45</v>
      </c>
      <c r="M207" s="14">
        <v>0</v>
      </c>
      <c r="N207" s="17">
        <f t="shared" si="133"/>
        <v>0</v>
      </c>
      <c r="O207" s="14">
        <v>10</v>
      </c>
      <c r="P207" s="14">
        <v>4.0000000000000001E-3</v>
      </c>
      <c r="Q207" s="14">
        <v>5.5</v>
      </c>
      <c r="R207" s="14">
        <v>6.4</v>
      </c>
      <c r="S207" s="14">
        <v>2.2999999999999998</v>
      </c>
      <c r="T207" s="14">
        <v>33</v>
      </c>
      <c r="U207" s="14">
        <v>26</v>
      </c>
      <c r="V207" s="16">
        <v>14</v>
      </c>
      <c r="W207" s="16">
        <v>15.279396794487717</v>
      </c>
      <c r="X207" s="16">
        <v>14.9</v>
      </c>
      <c r="Y207" s="16">
        <v>297</v>
      </c>
      <c r="Z207" s="16">
        <v>1296</v>
      </c>
      <c r="AA207" s="16">
        <v>237</v>
      </c>
      <c r="AB207" s="16">
        <v>13</v>
      </c>
      <c r="AC207" s="16">
        <f t="shared" si="134"/>
        <v>9.2467298159199274</v>
      </c>
      <c r="AD207" s="16">
        <v>1.2924108780000001</v>
      </c>
      <c r="AE207" s="16"/>
      <c r="AF207" s="16"/>
      <c r="AG207" s="16">
        <v>5.0999999999999996</v>
      </c>
      <c r="AH207" s="16">
        <v>3.7</v>
      </c>
      <c r="AI207" s="16">
        <v>1.589108696</v>
      </c>
      <c r="AJ207" s="16">
        <v>2.4</v>
      </c>
      <c r="AK207" s="16"/>
      <c r="AL207" s="16"/>
      <c r="AM207" s="16"/>
      <c r="AN207" s="16"/>
      <c r="AO207" s="16">
        <v>0.34839999999999999</v>
      </c>
      <c r="AP207" s="16">
        <v>83.3</v>
      </c>
      <c r="AQ207" s="18">
        <v>30.5</v>
      </c>
      <c r="AR207" s="18">
        <f t="shared" si="135"/>
        <v>52.8</v>
      </c>
      <c r="AS207" s="18">
        <f t="shared" si="136"/>
        <v>1215.8421145374448</v>
      </c>
      <c r="AT207" s="18">
        <f t="shared" si="137"/>
        <v>1365.0591013215858</v>
      </c>
      <c r="AU207" s="14">
        <v>0.48</v>
      </c>
      <c r="AV207" s="14">
        <v>468.9</v>
      </c>
      <c r="AW207" s="18">
        <v>34</v>
      </c>
      <c r="AX207" s="14">
        <v>214.4</v>
      </c>
      <c r="AY207" s="18">
        <v>30.5</v>
      </c>
      <c r="AZ207" s="16">
        <f t="shared" si="97"/>
        <v>202.97079788457117</v>
      </c>
      <c r="BA207" s="16">
        <f t="shared" si="98"/>
        <v>4673.87</v>
      </c>
      <c r="BB207" s="16">
        <f t="shared" si="99"/>
        <v>5247.4813181818181</v>
      </c>
      <c r="BC207" s="14">
        <v>9.17</v>
      </c>
      <c r="BD207" s="14">
        <v>0</v>
      </c>
      <c r="BE207" s="14">
        <v>8.94</v>
      </c>
      <c r="BF207" s="14">
        <v>58</v>
      </c>
      <c r="BG207" s="14">
        <v>30.75</v>
      </c>
      <c r="BH207" s="14">
        <v>6</v>
      </c>
      <c r="BI207" s="18">
        <f t="shared" si="129"/>
        <v>36.08357723577236</v>
      </c>
      <c r="BJ207" s="18">
        <f t="shared" si="101"/>
        <v>37.985786625311349</v>
      </c>
      <c r="BK207" s="18">
        <f t="shared" si="102"/>
        <v>2279.147197518681</v>
      </c>
      <c r="BL207" s="18">
        <f t="shared" si="103"/>
        <v>2559.8966932130274</v>
      </c>
      <c r="BM207" s="14">
        <f t="shared" si="104"/>
        <v>2.56</v>
      </c>
      <c r="BN207" s="14">
        <v>3.36</v>
      </c>
      <c r="BO207" s="14">
        <v>0.251</v>
      </c>
      <c r="BP207" s="14">
        <v>2.85</v>
      </c>
      <c r="BQ207" s="14">
        <v>0.20499999999999999</v>
      </c>
      <c r="BR207" s="16">
        <f t="shared" si="138"/>
        <v>40.852295048458146</v>
      </c>
      <c r="BS207" s="16">
        <f t="shared" si="123"/>
        <v>3.0517637074889863</v>
      </c>
      <c r="BT207" s="16">
        <f t="shared" si="124"/>
        <v>34.651500264317178</v>
      </c>
      <c r="BU207" s="16">
        <f t="shared" si="125"/>
        <v>2.4924763348017613</v>
      </c>
      <c r="BV207" s="16">
        <f t="shared" si="122"/>
        <v>45.865985804405284</v>
      </c>
      <c r="BW207" s="16">
        <f t="shared" si="126"/>
        <v>3.4262983443171802</v>
      </c>
      <c r="BX207" s="16">
        <f t="shared" si="127"/>
        <v>38.904184387665197</v>
      </c>
      <c r="BY207" s="16">
        <f t="shared" si="128"/>
        <v>2.79837115770925</v>
      </c>
      <c r="BZ207" s="16">
        <v>4.28</v>
      </c>
      <c r="CA207" s="16">
        <v>0.25800000000000001</v>
      </c>
      <c r="CB207" s="16">
        <v>1.67</v>
      </c>
      <c r="CC207" s="16">
        <v>0.26200000000000001</v>
      </c>
      <c r="CD207" s="16">
        <v>1.46</v>
      </c>
      <c r="CE207" s="16">
        <v>0.17599999999999999</v>
      </c>
      <c r="CF207" s="16">
        <v>1.75</v>
      </c>
      <c r="CG207" s="16">
        <v>0.1</v>
      </c>
      <c r="CH207" s="16">
        <f t="shared" si="106"/>
        <v>68.238501999999997</v>
      </c>
      <c r="CI207" s="16">
        <f t="shared" si="107"/>
        <v>8.2260111999999985</v>
      </c>
      <c r="CJ207" s="16">
        <f t="shared" si="108"/>
        <v>81.792725000000004</v>
      </c>
      <c r="CK207" s="16">
        <f t="shared" si="109"/>
        <v>4.67387</v>
      </c>
      <c r="CL207" s="16">
        <f t="shared" si="110"/>
        <v>76.613227245454539</v>
      </c>
      <c r="CM207" s="16">
        <f t="shared" si="111"/>
        <v>9.2355671199999989</v>
      </c>
      <c r="CN207" s="16">
        <f t="shared" si="112"/>
        <v>91.830923068181818</v>
      </c>
      <c r="CO207" s="16">
        <f t="shared" si="113"/>
        <v>5.2474813181818183</v>
      </c>
      <c r="CP207" s="16">
        <v>2.68</v>
      </c>
      <c r="CQ207" s="16">
        <v>0.38500000000000001</v>
      </c>
      <c r="CR207" s="16">
        <v>0.32</v>
      </c>
      <c r="CS207" s="16">
        <v>0.13700000000000001</v>
      </c>
      <c r="CT207" s="16">
        <f t="shared" si="114"/>
        <v>61.08114489350065</v>
      </c>
      <c r="CU207" s="16">
        <f t="shared" si="115"/>
        <v>8.7747167104469224</v>
      </c>
      <c r="CV207" s="16">
        <f t="shared" si="116"/>
        <v>7.2932710320597796</v>
      </c>
      <c r="CW207" s="16">
        <f t="shared" si="117"/>
        <v>3.1224316606005931</v>
      </c>
      <c r="CX207" s="16">
        <f t="shared" si="118"/>
        <v>68.577467221339361</v>
      </c>
      <c r="CY207" s="16">
        <f t="shared" si="119"/>
        <v>9.8516137612744998</v>
      </c>
      <c r="CZ207" s="16">
        <f t="shared" si="120"/>
        <v>8.1883542950852988</v>
      </c>
      <c r="DA207" s="16">
        <f t="shared" si="121"/>
        <v>3.5056391825833928</v>
      </c>
      <c r="DB207" s="16"/>
      <c r="DC207" s="16"/>
      <c r="DD207" s="16"/>
      <c r="DE207" s="16"/>
      <c r="DF207" s="16"/>
      <c r="DG207" s="16"/>
      <c r="DH207" s="16"/>
      <c r="DI207" s="16"/>
    </row>
    <row r="208" spans="1:113" x14ac:dyDescent="0.25">
      <c r="A208" s="14">
        <v>2020</v>
      </c>
      <c r="B208" s="14">
        <v>11</v>
      </c>
      <c r="C208" s="14" t="s">
        <v>11</v>
      </c>
      <c r="D208" s="14" t="str">
        <f t="shared" si="130"/>
        <v>2</v>
      </c>
      <c r="E208" s="14">
        <v>202</v>
      </c>
      <c r="F208" s="14">
        <v>412</v>
      </c>
      <c r="G208" s="14">
        <v>5</v>
      </c>
      <c r="H208" s="14" t="s">
        <v>1</v>
      </c>
      <c r="I208" s="14">
        <v>100</v>
      </c>
      <c r="J208" s="17">
        <f t="shared" si="131"/>
        <v>112</v>
      </c>
      <c r="K208" s="14">
        <v>120</v>
      </c>
      <c r="L208" s="17">
        <f t="shared" si="132"/>
        <v>135</v>
      </c>
      <c r="M208" s="14">
        <v>0</v>
      </c>
      <c r="N208" s="17">
        <f t="shared" si="133"/>
        <v>0</v>
      </c>
      <c r="O208" s="14">
        <v>10</v>
      </c>
      <c r="P208" s="14">
        <v>4.0000000000000001E-3</v>
      </c>
      <c r="Q208" s="14">
        <v>5.5</v>
      </c>
      <c r="R208" s="14">
        <v>6.4</v>
      </c>
      <c r="S208" s="14">
        <v>2.2999999999999998</v>
      </c>
      <c r="T208" s="14">
        <v>33</v>
      </c>
      <c r="U208" s="14">
        <v>26</v>
      </c>
      <c r="V208" s="16">
        <v>14</v>
      </c>
      <c r="W208" s="16">
        <v>15.279396794487717</v>
      </c>
      <c r="X208" s="16">
        <v>14.9</v>
      </c>
      <c r="Y208" s="16">
        <v>297</v>
      </c>
      <c r="Z208" s="16">
        <v>1296</v>
      </c>
      <c r="AA208" s="16">
        <v>237</v>
      </c>
      <c r="AB208" s="16">
        <v>13</v>
      </c>
      <c r="AC208" s="16">
        <f t="shared" si="134"/>
        <v>9.2467298159199274</v>
      </c>
      <c r="AD208" s="16">
        <v>1.2924108780000001</v>
      </c>
      <c r="AE208" s="16"/>
      <c r="AF208" s="16"/>
      <c r="AG208" s="16">
        <v>5.0999999999999996</v>
      </c>
      <c r="AH208" s="16">
        <v>3.7</v>
      </c>
      <c r="AI208" s="16">
        <v>1.589108696</v>
      </c>
      <c r="AJ208" s="16">
        <v>2.4</v>
      </c>
      <c r="AK208" s="16"/>
      <c r="AL208" s="16"/>
      <c r="AM208" s="16"/>
      <c r="AN208" s="16"/>
      <c r="AO208" s="16">
        <v>0.5363</v>
      </c>
      <c r="AP208" s="16">
        <v>99.4</v>
      </c>
      <c r="AQ208" s="18">
        <v>30.5</v>
      </c>
      <c r="AR208" s="18">
        <f t="shared" si="135"/>
        <v>68.900000000000006</v>
      </c>
      <c r="AS208" s="18">
        <f t="shared" si="136"/>
        <v>1586.5818502202644</v>
      </c>
      <c r="AT208" s="18">
        <f t="shared" si="137"/>
        <v>1781.2987136563877</v>
      </c>
      <c r="AU208" s="14">
        <v>0.46</v>
      </c>
      <c r="AV208" s="14">
        <v>415.9</v>
      </c>
      <c r="AW208" s="18">
        <v>34</v>
      </c>
      <c r="AX208" s="14">
        <v>201.9</v>
      </c>
      <c r="AY208" s="18">
        <v>30.5</v>
      </c>
      <c r="AZ208" s="16">
        <f t="shared" si="97"/>
        <v>206.45195077245353</v>
      </c>
      <c r="BA208" s="16">
        <f t="shared" si="98"/>
        <v>4754.03</v>
      </c>
      <c r="BB208" s="16">
        <f t="shared" si="99"/>
        <v>5337.4791363636368</v>
      </c>
      <c r="BC208" s="14">
        <v>9.49</v>
      </c>
      <c r="BD208" s="14">
        <v>0</v>
      </c>
      <c r="BE208" s="14">
        <v>9.49</v>
      </c>
      <c r="BF208" s="14">
        <v>58</v>
      </c>
      <c r="BG208" s="14">
        <v>30.75</v>
      </c>
      <c r="BH208" s="14">
        <v>6</v>
      </c>
      <c r="BI208" s="18">
        <f t="shared" si="129"/>
        <v>37.342764227642277</v>
      </c>
      <c r="BJ208" s="18">
        <f t="shared" si="101"/>
        <v>39.073914338079803</v>
      </c>
      <c r="BK208" s="18">
        <f t="shared" si="102"/>
        <v>2344.4348602847881</v>
      </c>
      <c r="BL208" s="18">
        <f t="shared" si="103"/>
        <v>2633.2266089835052</v>
      </c>
      <c r="BM208" s="14">
        <f t="shared" si="104"/>
        <v>2.63</v>
      </c>
      <c r="BN208" s="14">
        <v>3.38</v>
      </c>
      <c r="BO208" s="14">
        <v>0.246</v>
      </c>
      <c r="BP208" s="14">
        <v>2.87</v>
      </c>
      <c r="BQ208" s="14">
        <v>0.218</v>
      </c>
      <c r="BR208" s="16">
        <f t="shared" si="138"/>
        <v>53.626466537444934</v>
      </c>
      <c r="BS208" s="16">
        <f t="shared" si="123"/>
        <v>3.9029913515418504</v>
      </c>
      <c r="BT208" s="16">
        <f t="shared" si="124"/>
        <v>45.534899101321585</v>
      </c>
      <c r="BU208" s="16">
        <f t="shared" si="125"/>
        <v>3.4587484334801766</v>
      </c>
      <c r="BV208" s="16">
        <f t="shared" ref="BV208:BV239" si="139">BR208/2.2*2.47</f>
        <v>60.207896521585901</v>
      </c>
      <c r="BW208" s="16">
        <f t="shared" si="126"/>
        <v>4.381994835594714</v>
      </c>
      <c r="BX208" s="16">
        <f t="shared" si="127"/>
        <v>51.123273081938329</v>
      </c>
      <c r="BY208" s="16">
        <f t="shared" si="128"/>
        <v>3.8832311957709256</v>
      </c>
      <c r="BZ208" s="16">
        <v>4.1500000000000004</v>
      </c>
      <c r="CA208" s="16">
        <v>0.27300000000000002</v>
      </c>
      <c r="CB208" s="16">
        <v>1.32</v>
      </c>
      <c r="CC208" s="16">
        <v>0.26200000000000001</v>
      </c>
      <c r="CD208" s="16">
        <v>1.31</v>
      </c>
      <c r="CE208" s="16">
        <v>0.16400000000000001</v>
      </c>
      <c r="CF208" s="16">
        <v>1.48</v>
      </c>
      <c r="CG208" s="16">
        <v>9.8000000000000004E-2</v>
      </c>
      <c r="CH208" s="16">
        <f t="shared" si="106"/>
        <v>62.277793000000003</v>
      </c>
      <c r="CI208" s="16">
        <f t="shared" si="107"/>
        <v>7.7966091999999998</v>
      </c>
      <c r="CJ208" s="16">
        <f t="shared" si="108"/>
        <v>70.359644000000003</v>
      </c>
      <c r="CK208" s="16">
        <f t="shared" si="109"/>
        <v>4.6589494</v>
      </c>
      <c r="CL208" s="16">
        <f t="shared" si="110"/>
        <v>69.920976686363645</v>
      </c>
      <c r="CM208" s="16">
        <f t="shared" si="111"/>
        <v>8.7534657836363632</v>
      </c>
      <c r="CN208" s="16">
        <f t="shared" si="112"/>
        <v>78.994691218181813</v>
      </c>
      <c r="CO208" s="16">
        <f t="shared" si="113"/>
        <v>5.2307295536363636</v>
      </c>
      <c r="CP208" s="16">
        <v>2.74</v>
      </c>
      <c r="CQ208" s="16">
        <v>0.34499999999999997</v>
      </c>
      <c r="CR208" s="16">
        <v>0.28000000000000003</v>
      </c>
      <c r="CS208" s="16">
        <v>0.13600000000000001</v>
      </c>
      <c r="CT208" s="16">
        <f t="shared" si="114"/>
        <v>64.237515171803196</v>
      </c>
      <c r="CU208" s="16">
        <f t="shared" si="115"/>
        <v>8.0883002679825182</v>
      </c>
      <c r="CV208" s="16">
        <f t="shared" si="116"/>
        <v>6.5644176087974078</v>
      </c>
      <c r="CW208" s="16">
        <f t="shared" si="117"/>
        <v>3.1884314099873121</v>
      </c>
      <c r="CX208" s="16">
        <f t="shared" si="118"/>
        <v>72.121210215615406</v>
      </c>
      <c r="CY208" s="16">
        <f t="shared" si="119"/>
        <v>9.0809553008712811</v>
      </c>
      <c r="CZ208" s="16">
        <f t="shared" si="120"/>
        <v>7.3700506789679983</v>
      </c>
      <c r="DA208" s="16">
        <f t="shared" si="121"/>
        <v>3.5797389012130281</v>
      </c>
      <c r="DB208" s="16"/>
      <c r="DC208" s="16"/>
      <c r="DD208" s="16"/>
      <c r="DE208" s="16"/>
      <c r="DF208" s="16"/>
      <c r="DG208" s="16"/>
      <c r="DH208" s="16"/>
      <c r="DI208" s="16"/>
    </row>
    <row r="209" spans="1:113" x14ac:dyDescent="0.25">
      <c r="A209" s="14">
        <v>2020</v>
      </c>
      <c r="B209" s="14">
        <v>11</v>
      </c>
      <c r="C209" s="14" t="s">
        <v>11</v>
      </c>
      <c r="D209" s="14" t="str">
        <f t="shared" si="130"/>
        <v>2</v>
      </c>
      <c r="E209" s="14">
        <v>205</v>
      </c>
      <c r="F209" s="14">
        <v>415</v>
      </c>
      <c r="G209" s="14">
        <v>4</v>
      </c>
      <c r="H209" s="14" t="s">
        <v>1</v>
      </c>
      <c r="I209" s="14">
        <v>100</v>
      </c>
      <c r="J209" s="17">
        <f t="shared" si="131"/>
        <v>112</v>
      </c>
      <c r="K209" s="14">
        <v>80</v>
      </c>
      <c r="L209" s="17">
        <f t="shared" si="132"/>
        <v>90</v>
      </c>
      <c r="M209" s="14">
        <v>0</v>
      </c>
      <c r="N209" s="17">
        <f t="shared" si="133"/>
        <v>0</v>
      </c>
      <c r="O209" s="14">
        <v>10</v>
      </c>
      <c r="P209" s="14">
        <v>4.0000000000000001E-3</v>
      </c>
      <c r="Q209" s="14">
        <v>5.5</v>
      </c>
      <c r="R209" s="14">
        <v>6.4</v>
      </c>
      <c r="S209" s="14">
        <v>2.2999999999999998</v>
      </c>
      <c r="T209" s="14">
        <v>33</v>
      </c>
      <c r="U209" s="14">
        <v>26</v>
      </c>
      <c r="V209" s="16">
        <v>14</v>
      </c>
      <c r="W209" s="16">
        <v>15.279396794487717</v>
      </c>
      <c r="X209" s="16">
        <v>14.9</v>
      </c>
      <c r="Y209" s="16">
        <v>297</v>
      </c>
      <c r="Z209" s="16">
        <v>1296</v>
      </c>
      <c r="AA209" s="16">
        <v>237</v>
      </c>
      <c r="AB209" s="16">
        <v>13</v>
      </c>
      <c r="AC209" s="16">
        <f t="shared" si="134"/>
        <v>9.2467298159199274</v>
      </c>
      <c r="AD209" s="16">
        <v>1.2924108780000001</v>
      </c>
      <c r="AE209" s="16"/>
      <c r="AF209" s="16"/>
      <c r="AG209" s="16">
        <v>5.0999999999999996</v>
      </c>
      <c r="AH209" s="16">
        <v>3.7</v>
      </c>
      <c r="AI209" s="16">
        <v>1.589108696</v>
      </c>
      <c r="AJ209" s="16">
        <v>2.4</v>
      </c>
      <c r="AK209" s="16"/>
      <c r="AL209" s="16"/>
      <c r="AM209" s="16"/>
      <c r="AN209" s="16"/>
      <c r="AO209" s="16">
        <v>0.52459999999999996</v>
      </c>
      <c r="AP209" s="16">
        <v>117.8</v>
      </c>
      <c r="AQ209" s="18">
        <v>30.5</v>
      </c>
      <c r="AR209" s="18">
        <f t="shared" si="135"/>
        <v>87.3</v>
      </c>
      <c r="AS209" s="18">
        <f t="shared" si="136"/>
        <v>2010.2844052863436</v>
      </c>
      <c r="AT209" s="18">
        <f t="shared" si="137"/>
        <v>2257.001127753304</v>
      </c>
      <c r="AU209" s="14">
        <v>0.64</v>
      </c>
      <c r="AV209" s="14">
        <v>476.6</v>
      </c>
      <c r="AW209" s="18">
        <v>34</v>
      </c>
      <c r="AX209" s="14">
        <v>250.8</v>
      </c>
      <c r="AY209" s="18">
        <v>30.5</v>
      </c>
      <c r="AZ209" s="16">
        <f t="shared" si="97"/>
        <v>318.55399909624941</v>
      </c>
      <c r="BA209" s="16">
        <f t="shared" si="98"/>
        <v>7335.44</v>
      </c>
      <c r="BB209" s="16">
        <f t="shared" si="99"/>
        <v>8235.6985454545447</v>
      </c>
      <c r="BC209" s="14">
        <v>12.36</v>
      </c>
      <c r="BD209" s="14">
        <v>0</v>
      </c>
      <c r="BE209" s="14">
        <v>10</v>
      </c>
      <c r="BF209" s="14">
        <v>59.2</v>
      </c>
      <c r="BG209" s="14">
        <v>30.75</v>
      </c>
      <c r="BH209" s="14">
        <v>6</v>
      </c>
      <c r="BI209" s="18">
        <f t="shared" si="129"/>
        <v>48.636097560975607</v>
      </c>
      <c r="BJ209" s="18">
        <f t="shared" si="101"/>
        <v>50.604032144367686</v>
      </c>
      <c r="BK209" s="18">
        <f t="shared" si="102"/>
        <v>3036.2419286620611</v>
      </c>
      <c r="BL209" s="18">
        <f t="shared" si="103"/>
        <v>3410.2517298745242</v>
      </c>
      <c r="BM209" s="14">
        <f t="shared" si="104"/>
        <v>3.41</v>
      </c>
      <c r="BN209" s="14">
        <v>3.09</v>
      </c>
      <c r="BO209" s="14">
        <v>0.30099999999999999</v>
      </c>
      <c r="BP209" s="14">
        <v>3.14</v>
      </c>
      <c r="BQ209" s="14">
        <v>0.193</v>
      </c>
      <c r="BR209" s="16">
        <f t="shared" si="138"/>
        <v>62.117788123348014</v>
      </c>
      <c r="BS209" s="16">
        <f t="shared" ref="BS209:BS240" si="140">$AS209*(BO209/100)</f>
        <v>6.0509560599118943</v>
      </c>
      <c r="BT209" s="16">
        <f t="shared" ref="BT209:BT240" si="141">$AS209*(BP209/100)</f>
        <v>63.122930325991199</v>
      </c>
      <c r="BU209" s="16">
        <f t="shared" ref="BU209:BU240" si="142">$AS209*(BQ209/100)</f>
        <v>3.8798489022026432</v>
      </c>
      <c r="BV209" s="16">
        <f t="shared" si="139"/>
        <v>69.741334847577079</v>
      </c>
      <c r="BW209" s="16">
        <f t="shared" ref="BW209:BW240" si="143">BS209/2.2*2.47</f>
        <v>6.7935733945374448</v>
      </c>
      <c r="BX209" s="16">
        <f t="shared" ref="BX209:BX240" si="144">BT209/2.2*2.47</f>
        <v>70.869835411453749</v>
      </c>
      <c r="BY209" s="16">
        <f t="shared" ref="BY209:BY240" si="145">BU209/2.2*2.47</f>
        <v>4.3560121765638771</v>
      </c>
      <c r="BZ209" s="16">
        <v>4.1500000000000004</v>
      </c>
      <c r="CA209" s="16">
        <v>0.28100000000000003</v>
      </c>
      <c r="CB209" s="16">
        <v>1.51</v>
      </c>
      <c r="CC209" s="16">
        <v>0.248</v>
      </c>
      <c r="CD209" s="16">
        <v>1.33</v>
      </c>
      <c r="CE209" s="16">
        <v>0.13800000000000001</v>
      </c>
      <c r="CF209" s="16">
        <v>1.45</v>
      </c>
      <c r="CG209" s="16">
        <v>9.1999999999999998E-2</v>
      </c>
      <c r="CH209" s="16">
        <f t="shared" si="106"/>
        <v>97.561351999999999</v>
      </c>
      <c r="CI209" s="16">
        <f t="shared" si="107"/>
        <v>10.1229072</v>
      </c>
      <c r="CJ209" s="16">
        <f t="shared" si="108"/>
        <v>106.36387999999998</v>
      </c>
      <c r="CK209" s="16">
        <f t="shared" si="109"/>
        <v>6.7486047999999998</v>
      </c>
      <c r="CL209" s="16">
        <f t="shared" si="110"/>
        <v>109.53479065454546</v>
      </c>
      <c r="CM209" s="16">
        <f t="shared" si="111"/>
        <v>11.365263992727273</v>
      </c>
      <c r="CN209" s="16">
        <f t="shared" si="112"/>
        <v>119.41762890909089</v>
      </c>
      <c r="CO209" s="16">
        <f t="shared" si="113"/>
        <v>7.5768426618181826</v>
      </c>
      <c r="CP209" s="16">
        <v>2.48</v>
      </c>
      <c r="CQ209" s="16">
        <v>0.37</v>
      </c>
      <c r="CR209" s="16">
        <v>0.31</v>
      </c>
      <c r="CS209" s="16">
        <v>0.124</v>
      </c>
      <c r="CT209" s="16">
        <f t="shared" si="114"/>
        <v>75.298799830819107</v>
      </c>
      <c r="CU209" s="16">
        <f t="shared" si="115"/>
        <v>11.234095136049627</v>
      </c>
      <c r="CV209" s="16">
        <f t="shared" si="116"/>
        <v>9.4123499788523883</v>
      </c>
      <c r="CW209" s="16">
        <f t="shared" si="117"/>
        <v>3.7649399915409556</v>
      </c>
      <c r="CX209" s="16">
        <f t="shared" si="118"/>
        <v>84.540016173692351</v>
      </c>
      <c r="CY209" s="16">
        <f t="shared" si="119"/>
        <v>12.612824993655716</v>
      </c>
      <c r="CZ209" s="16">
        <f t="shared" si="120"/>
        <v>10.567502021711544</v>
      </c>
      <c r="DA209" s="16">
        <f t="shared" si="121"/>
        <v>4.2270008086846182</v>
      </c>
      <c r="DB209" s="16"/>
      <c r="DC209" s="16"/>
      <c r="DD209" s="16"/>
      <c r="DE209" s="16"/>
      <c r="DF209" s="16"/>
      <c r="DG209" s="16"/>
      <c r="DH209" s="16"/>
      <c r="DI209" s="16"/>
    </row>
    <row r="210" spans="1:113" x14ac:dyDescent="0.25">
      <c r="A210" s="14">
        <v>2020</v>
      </c>
      <c r="B210" s="14">
        <v>11</v>
      </c>
      <c r="C210" s="14" t="s">
        <v>11</v>
      </c>
      <c r="D210" s="14" t="str">
        <f t="shared" si="130"/>
        <v>2</v>
      </c>
      <c r="E210" s="14">
        <v>207</v>
      </c>
      <c r="F210" s="14">
        <v>417</v>
      </c>
      <c r="G210" s="14">
        <v>2</v>
      </c>
      <c r="H210" s="14" t="s">
        <v>3</v>
      </c>
      <c r="I210" s="14">
        <v>100</v>
      </c>
      <c r="J210" s="17">
        <f t="shared" si="131"/>
        <v>112</v>
      </c>
      <c r="K210" s="14">
        <v>0</v>
      </c>
      <c r="L210" s="17">
        <f t="shared" si="132"/>
        <v>0</v>
      </c>
      <c r="M210" s="14">
        <v>0</v>
      </c>
      <c r="N210" s="17">
        <f t="shared" si="133"/>
        <v>0</v>
      </c>
      <c r="O210" s="14">
        <v>10</v>
      </c>
      <c r="P210" s="14">
        <v>4.0000000000000001E-3</v>
      </c>
      <c r="Q210" s="14">
        <v>5.5</v>
      </c>
      <c r="R210" s="14">
        <v>6.4</v>
      </c>
      <c r="S210" s="14">
        <v>2.2999999999999998</v>
      </c>
      <c r="T210" s="14">
        <v>33</v>
      </c>
      <c r="U210" s="14">
        <v>26</v>
      </c>
      <c r="V210" s="16">
        <v>14</v>
      </c>
      <c r="W210" s="16">
        <v>15.279396794487717</v>
      </c>
      <c r="X210" s="16">
        <v>14.9</v>
      </c>
      <c r="Y210" s="16">
        <v>297</v>
      </c>
      <c r="Z210" s="16">
        <v>1296</v>
      </c>
      <c r="AA210" s="16">
        <v>237</v>
      </c>
      <c r="AB210" s="16">
        <v>13</v>
      </c>
      <c r="AC210" s="16">
        <f t="shared" si="134"/>
        <v>9.2467298159199274</v>
      </c>
      <c r="AD210" s="16">
        <v>1.2924108780000001</v>
      </c>
      <c r="AE210" s="16"/>
      <c r="AF210" s="16"/>
      <c r="AG210" s="16">
        <v>5.0999999999999996</v>
      </c>
      <c r="AH210" s="16">
        <v>3.7</v>
      </c>
      <c r="AI210" s="16">
        <v>1.589108696</v>
      </c>
      <c r="AJ210" s="16">
        <v>2.4</v>
      </c>
      <c r="AK210" s="16"/>
      <c r="AL210" s="16"/>
      <c r="AM210" s="16"/>
      <c r="AN210" s="16"/>
      <c r="AO210" s="16">
        <v>0.34949999999999998</v>
      </c>
      <c r="AP210" s="16">
        <v>80.099999999999994</v>
      </c>
      <c r="AQ210" s="18">
        <v>30.5</v>
      </c>
      <c r="AR210" s="18">
        <f t="shared" si="135"/>
        <v>49.599999999999994</v>
      </c>
      <c r="AS210" s="18">
        <f t="shared" si="136"/>
        <v>1142.1547136563875</v>
      </c>
      <c r="AT210" s="18">
        <f t="shared" si="137"/>
        <v>1282.328246696035</v>
      </c>
      <c r="AU210" s="14">
        <v>0.46</v>
      </c>
      <c r="AV210" s="14">
        <v>400.5</v>
      </c>
      <c r="AW210" s="18">
        <v>34</v>
      </c>
      <c r="AX210" s="14">
        <v>181.3</v>
      </c>
      <c r="AY210" s="18">
        <v>30.5</v>
      </c>
      <c r="AZ210" s="16">
        <f t="shared" si="97"/>
        <v>189.27148703956345</v>
      </c>
      <c r="BA210" s="16">
        <f t="shared" si="98"/>
        <v>4358.41</v>
      </c>
      <c r="BB210" s="16">
        <f t="shared" si="99"/>
        <v>4893.3057727272726</v>
      </c>
      <c r="BC210" s="14">
        <v>9.06</v>
      </c>
      <c r="BD210" s="14">
        <v>0</v>
      </c>
      <c r="BE210" s="14">
        <v>9.26</v>
      </c>
      <c r="BF210" s="14">
        <v>58.5</v>
      </c>
      <c r="BG210" s="14">
        <v>30.75</v>
      </c>
      <c r="BH210" s="14">
        <v>6</v>
      </c>
      <c r="BI210" s="18">
        <f t="shared" si="129"/>
        <v>35.650731707317071</v>
      </c>
      <c r="BJ210" s="18">
        <f t="shared" si="101"/>
        <v>37.398235781756654</v>
      </c>
      <c r="BK210" s="18">
        <f t="shared" si="102"/>
        <v>2243.8941469053993</v>
      </c>
      <c r="BL210" s="18">
        <f t="shared" si="103"/>
        <v>2520.301107728746</v>
      </c>
      <c r="BM210" s="14">
        <f t="shared" si="104"/>
        <v>2.52</v>
      </c>
      <c r="BN210" s="14">
        <v>2.97</v>
      </c>
      <c r="BO210" s="14">
        <v>0.23599999999999999</v>
      </c>
      <c r="BP210" s="14">
        <v>2.56</v>
      </c>
      <c r="BQ210" s="14">
        <v>0.16300000000000001</v>
      </c>
      <c r="BR210" s="16">
        <f t="shared" si="138"/>
        <v>33.921994995594709</v>
      </c>
      <c r="BS210" s="16">
        <f t="shared" si="140"/>
        <v>2.6954851242290738</v>
      </c>
      <c r="BT210" s="16">
        <f t="shared" si="141"/>
        <v>29.239160669603521</v>
      </c>
      <c r="BU210" s="16">
        <f t="shared" si="142"/>
        <v>1.8617121832599117</v>
      </c>
      <c r="BV210" s="16">
        <f t="shared" si="139"/>
        <v>38.085148926872243</v>
      </c>
      <c r="BW210" s="16">
        <f t="shared" si="143"/>
        <v>3.0262946622026421</v>
      </c>
      <c r="BX210" s="16">
        <f t="shared" si="144"/>
        <v>32.827603115418498</v>
      </c>
      <c r="BY210" s="16">
        <f t="shared" si="145"/>
        <v>2.0901950421145372</v>
      </c>
      <c r="BZ210" s="16">
        <v>3.89</v>
      </c>
      <c r="CA210" s="16">
        <v>0.245</v>
      </c>
      <c r="CB210" s="16">
        <v>1.53</v>
      </c>
      <c r="CC210" s="16">
        <v>0.217</v>
      </c>
      <c r="CD210" s="16">
        <v>1.27</v>
      </c>
      <c r="CE210" s="16">
        <v>0.16800000000000001</v>
      </c>
      <c r="CF210" s="16">
        <v>1.53</v>
      </c>
      <c r="CG210" s="16">
        <v>8.5000000000000006E-2</v>
      </c>
      <c r="CH210" s="16">
        <f t="shared" si="106"/>
        <v>55.351806999999994</v>
      </c>
      <c r="CI210" s="16">
        <f t="shared" si="107"/>
        <v>7.3221287999999998</v>
      </c>
      <c r="CJ210" s="16">
        <f t="shared" si="108"/>
        <v>66.683672999999999</v>
      </c>
      <c r="CK210" s="16">
        <f t="shared" si="109"/>
        <v>3.7046485000000002</v>
      </c>
      <c r="CL210" s="16">
        <f t="shared" si="110"/>
        <v>62.144983313636359</v>
      </c>
      <c r="CM210" s="16">
        <f t="shared" si="111"/>
        <v>8.2207536981818183</v>
      </c>
      <c r="CN210" s="16">
        <f t="shared" si="112"/>
        <v>74.867578322727269</v>
      </c>
      <c r="CO210" s="16">
        <f t="shared" si="113"/>
        <v>4.1593099068181818</v>
      </c>
      <c r="CP210" s="16">
        <v>2.5299999999999998</v>
      </c>
      <c r="CQ210" s="16">
        <v>0.36799999999999999</v>
      </c>
      <c r="CR210" s="16">
        <v>0.28000000000000003</v>
      </c>
      <c r="CS210" s="16">
        <v>0.11</v>
      </c>
      <c r="CT210" s="16">
        <f t="shared" si="114"/>
        <v>56.770521916706599</v>
      </c>
      <c r="CU210" s="16">
        <f t="shared" si="115"/>
        <v>8.2575304606118696</v>
      </c>
      <c r="CV210" s="16">
        <f t="shared" si="116"/>
        <v>6.2829036113351187</v>
      </c>
      <c r="CW210" s="16">
        <f t="shared" si="117"/>
        <v>2.4682835615959395</v>
      </c>
      <c r="CX210" s="16">
        <f t="shared" si="118"/>
        <v>63.737813242847864</v>
      </c>
      <c r="CY210" s="16">
        <f t="shared" si="119"/>
        <v>9.2709546535051448</v>
      </c>
      <c r="CZ210" s="16">
        <f t="shared" si="120"/>
        <v>7.0539872363626097</v>
      </c>
      <c r="DA210" s="16">
        <f t="shared" si="121"/>
        <v>2.7712092714281686</v>
      </c>
      <c r="DB210" s="16"/>
      <c r="DC210" s="16"/>
      <c r="DD210" s="16"/>
      <c r="DE210" s="16"/>
      <c r="DF210" s="16"/>
      <c r="DG210" s="16"/>
      <c r="DH210" s="16"/>
      <c r="DI210" s="16"/>
    </row>
    <row r="211" spans="1:113" x14ac:dyDescent="0.25">
      <c r="A211" s="14">
        <v>2020</v>
      </c>
      <c r="B211" s="14">
        <v>11</v>
      </c>
      <c r="C211" s="14" t="s">
        <v>11</v>
      </c>
      <c r="D211" s="14" t="str">
        <f t="shared" si="130"/>
        <v>2</v>
      </c>
      <c r="E211" s="14">
        <v>210</v>
      </c>
      <c r="F211" s="14">
        <v>420</v>
      </c>
      <c r="G211" s="14">
        <v>1</v>
      </c>
      <c r="H211" s="14" t="s">
        <v>2</v>
      </c>
      <c r="I211" s="14">
        <v>0</v>
      </c>
      <c r="J211" s="17">
        <f t="shared" si="131"/>
        <v>0</v>
      </c>
      <c r="K211" s="14">
        <v>0</v>
      </c>
      <c r="L211" s="17">
        <f t="shared" si="132"/>
        <v>0</v>
      </c>
      <c r="M211" s="14">
        <v>0</v>
      </c>
      <c r="N211" s="17">
        <f t="shared" si="133"/>
        <v>0</v>
      </c>
      <c r="O211" s="14">
        <v>10</v>
      </c>
      <c r="P211" s="14">
        <v>4.0000000000000001E-3</v>
      </c>
      <c r="Q211" s="14">
        <v>5.5</v>
      </c>
      <c r="R211" s="14">
        <v>6.4</v>
      </c>
      <c r="S211" s="14">
        <v>2.2999999999999998</v>
      </c>
      <c r="T211" s="14">
        <v>33</v>
      </c>
      <c r="U211" s="14">
        <v>26</v>
      </c>
      <c r="V211" s="16">
        <v>14</v>
      </c>
      <c r="W211" s="16">
        <v>15.279396794487717</v>
      </c>
      <c r="X211" s="16">
        <v>14.9</v>
      </c>
      <c r="Y211" s="16">
        <v>297</v>
      </c>
      <c r="Z211" s="16">
        <v>1296</v>
      </c>
      <c r="AA211" s="16">
        <v>237</v>
      </c>
      <c r="AB211" s="16">
        <v>13</v>
      </c>
      <c r="AC211" s="16">
        <f t="shared" si="134"/>
        <v>9.2467298159199274</v>
      </c>
      <c r="AD211" s="16">
        <v>1.2924108780000001</v>
      </c>
      <c r="AE211" s="16"/>
      <c r="AF211" s="16"/>
      <c r="AG211" s="16">
        <v>5.0999999999999996</v>
      </c>
      <c r="AH211" s="16">
        <v>3.7</v>
      </c>
      <c r="AI211" s="16">
        <v>1.589108696</v>
      </c>
      <c r="AJ211" s="16">
        <v>2.4</v>
      </c>
      <c r="AK211" s="16"/>
      <c r="AL211" s="16"/>
      <c r="AM211" s="16"/>
      <c r="AN211" s="16"/>
      <c r="AO211" s="16">
        <v>0.3367</v>
      </c>
      <c r="AP211" s="16">
        <v>65.599999999999994</v>
      </c>
      <c r="AQ211" s="18">
        <v>30.5</v>
      </c>
      <c r="AR211" s="18">
        <f t="shared" si="135"/>
        <v>35.099999999999994</v>
      </c>
      <c r="AS211" s="18">
        <f t="shared" si="136"/>
        <v>808.25867841409683</v>
      </c>
      <c r="AT211" s="18">
        <f t="shared" si="137"/>
        <v>907.45406167400881</v>
      </c>
      <c r="AU211" s="14">
        <v>0.54</v>
      </c>
      <c r="AV211" s="14">
        <v>532.70000000000005</v>
      </c>
      <c r="AW211" s="18">
        <v>34</v>
      </c>
      <c r="AX211" s="14">
        <v>252.6</v>
      </c>
      <c r="AY211" s="18">
        <v>30.5</v>
      </c>
      <c r="AZ211" s="16">
        <f t="shared" si="97"/>
        <v>240.49328253458992</v>
      </c>
      <c r="BA211" s="16">
        <f t="shared" si="98"/>
        <v>5537.91</v>
      </c>
      <c r="BB211" s="16">
        <f t="shared" si="99"/>
        <v>6217.5625909090904</v>
      </c>
      <c r="BC211" s="14">
        <v>8.81</v>
      </c>
      <c r="BD211" s="14">
        <v>0</v>
      </c>
      <c r="BE211" s="14">
        <v>9.2200000000000006</v>
      </c>
      <c r="BF211" s="14">
        <v>57.9</v>
      </c>
      <c r="BG211" s="14">
        <v>30.75</v>
      </c>
      <c r="BH211" s="14">
        <v>6</v>
      </c>
      <c r="BI211" s="18">
        <f t="shared" si="129"/>
        <v>34.666991869918697</v>
      </c>
      <c r="BJ211" s="18">
        <f t="shared" si="101"/>
        <v>36.382306612152824</v>
      </c>
      <c r="BK211" s="18">
        <f t="shared" si="102"/>
        <v>2182.9383967291697</v>
      </c>
      <c r="BL211" s="18">
        <f t="shared" si="103"/>
        <v>2451.8367174171717</v>
      </c>
      <c r="BM211" s="14">
        <f t="shared" si="104"/>
        <v>2.4500000000000002</v>
      </c>
      <c r="BN211" s="14">
        <v>3.41</v>
      </c>
      <c r="BO211" s="14">
        <v>0.27200000000000002</v>
      </c>
      <c r="BP211" s="14">
        <v>2.94</v>
      </c>
      <c r="BQ211" s="14">
        <v>0.18</v>
      </c>
      <c r="BR211" s="16">
        <f t="shared" si="138"/>
        <v>27.5616209339207</v>
      </c>
      <c r="BS211" s="16">
        <f t="shared" si="140"/>
        <v>2.1984636052863435</v>
      </c>
      <c r="BT211" s="16">
        <f t="shared" si="141"/>
        <v>23.762805145374447</v>
      </c>
      <c r="BU211" s="16">
        <f t="shared" si="142"/>
        <v>1.4548656211453743</v>
      </c>
      <c r="BV211" s="16">
        <f t="shared" si="139"/>
        <v>30.944183503083696</v>
      </c>
      <c r="BW211" s="16">
        <f t="shared" si="143"/>
        <v>2.4682750477533038</v>
      </c>
      <c r="BX211" s="16">
        <f t="shared" si="144"/>
        <v>26.679149413215857</v>
      </c>
      <c r="BY211" s="16">
        <f t="shared" si="145"/>
        <v>1.6334173110132157</v>
      </c>
      <c r="BZ211" s="16">
        <v>3.75</v>
      </c>
      <c r="CA211" s="16">
        <v>0.26800000000000002</v>
      </c>
      <c r="CB211" s="16">
        <v>1.6</v>
      </c>
      <c r="CC211" s="16">
        <v>0.20599999999999999</v>
      </c>
      <c r="CD211" s="16">
        <v>1.2</v>
      </c>
      <c r="CE211" s="16">
        <v>0.188</v>
      </c>
      <c r="CF211" s="16">
        <v>1.36</v>
      </c>
      <c r="CG211" s="16">
        <v>7.1999999999999995E-2</v>
      </c>
      <c r="CH211" s="16">
        <f t="shared" si="106"/>
        <v>66.454920000000001</v>
      </c>
      <c r="CI211" s="16">
        <f t="shared" si="107"/>
        <v>10.411270799999999</v>
      </c>
      <c r="CJ211" s="16">
        <f t="shared" si="108"/>
        <v>75.315576000000007</v>
      </c>
      <c r="CK211" s="16">
        <f t="shared" si="109"/>
        <v>3.9872951999999997</v>
      </c>
      <c r="CL211" s="16">
        <f t="shared" si="110"/>
        <v>74.610751090909091</v>
      </c>
      <c r="CM211" s="16">
        <f t="shared" si="111"/>
        <v>11.689017670909088</v>
      </c>
      <c r="CN211" s="16">
        <f t="shared" si="112"/>
        <v>84.558851236363651</v>
      </c>
      <c r="CO211" s="16">
        <f t="shared" si="113"/>
        <v>4.4766450654545453</v>
      </c>
      <c r="CP211" s="16">
        <v>2.46</v>
      </c>
      <c r="CQ211" s="16">
        <v>0.38400000000000001</v>
      </c>
      <c r="CR211" s="16">
        <v>0.32</v>
      </c>
      <c r="CS211" s="16">
        <v>0.113</v>
      </c>
      <c r="CT211" s="16">
        <f t="shared" si="114"/>
        <v>53.700284559537572</v>
      </c>
      <c r="CU211" s="16">
        <f t="shared" si="115"/>
        <v>8.3824834434400124</v>
      </c>
      <c r="CV211" s="16">
        <f t="shared" si="116"/>
        <v>6.9854028695333437</v>
      </c>
      <c r="CW211" s="16">
        <f t="shared" si="117"/>
        <v>2.4667203883039615</v>
      </c>
      <c r="CX211" s="16">
        <f t="shared" si="118"/>
        <v>60.290774028208091</v>
      </c>
      <c r="CY211" s="16">
        <f t="shared" si="119"/>
        <v>9.411242775134923</v>
      </c>
      <c r="CZ211" s="16">
        <f t="shared" si="120"/>
        <v>7.8427023126124356</v>
      </c>
      <c r="DA211" s="16">
        <f t="shared" si="121"/>
        <v>2.7694542541412659</v>
      </c>
      <c r="DB211" s="16"/>
      <c r="DC211" s="16"/>
      <c r="DD211" s="16"/>
      <c r="DE211" s="16"/>
      <c r="DF211" s="16"/>
      <c r="DG211" s="16"/>
      <c r="DH211" s="16"/>
      <c r="DI211" s="16"/>
    </row>
    <row r="212" spans="1:113" x14ac:dyDescent="0.25">
      <c r="A212" s="14">
        <v>2020</v>
      </c>
      <c r="B212" s="14">
        <v>11</v>
      </c>
      <c r="C212" s="14" t="s">
        <v>11</v>
      </c>
      <c r="D212" s="14" t="str">
        <f t="shared" si="130"/>
        <v>3</v>
      </c>
      <c r="E212" s="14">
        <v>301</v>
      </c>
      <c r="F212" s="14">
        <v>421</v>
      </c>
      <c r="G212" s="14">
        <v>2</v>
      </c>
      <c r="H212" s="14" t="s">
        <v>3</v>
      </c>
      <c r="I212" s="14">
        <v>100</v>
      </c>
      <c r="J212" s="17">
        <f t="shared" si="131"/>
        <v>112</v>
      </c>
      <c r="K212" s="14">
        <v>0</v>
      </c>
      <c r="L212" s="17">
        <f t="shared" si="132"/>
        <v>0</v>
      </c>
      <c r="M212" s="14">
        <v>0</v>
      </c>
      <c r="N212" s="17">
        <f t="shared" si="133"/>
        <v>0</v>
      </c>
      <c r="O212" s="14">
        <v>10</v>
      </c>
      <c r="P212" s="14">
        <v>4.0000000000000001E-3</v>
      </c>
      <c r="Q212" s="14">
        <v>5.4</v>
      </c>
      <c r="R212" s="14">
        <v>6.4</v>
      </c>
      <c r="S212" s="14">
        <v>2.2000000000000002</v>
      </c>
      <c r="T212" s="14">
        <v>28</v>
      </c>
      <c r="U212" s="14">
        <v>22</v>
      </c>
      <c r="V212" s="16">
        <v>16</v>
      </c>
      <c r="W212" s="16">
        <v>12.152224385859798</v>
      </c>
      <c r="X212" s="16">
        <v>13.200000000000001</v>
      </c>
      <c r="Y212" s="16">
        <v>226</v>
      </c>
      <c r="Z212" s="16">
        <v>1190</v>
      </c>
      <c r="AA212" s="16">
        <v>212</v>
      </c>
      <c r="AB212" s="16">
        <v>14</v>
      </c>
      <c r="AC212" s="16">
        <f t="shared" si="134"/>
        <v>8.3337306473850958</v>
      </c>
      <c r="AD212" s="16">
        <v>1.150147466</v>
      </c>
      <c r="AE212" s="16"/>
      <c r="AF212" s="16"/>
      <c r="AG212" s="16">
        <v>2.1</v>
      </c>
      <c r="AH212" s="16">
        <v>2.8</v>
      </c>
      <c r="AI212" s="16">
        <v>1.4852383039999999</v>
      </c>
      <c r="AJ212" s="16">
        <v>2.62</v>
      </c>
      <c r="AK212" s="16"/>
      <c r="AL212" s="16"/>
      <c r="AM212" s="16"/>
      <c r="AN212" s="16"/>
      <c r="AO212" s="16">
        <v>0.32229999999999998</v>
      </c>
      <c r="AP212" s="16">
        <v>51.4</v>
      </c>
      <c r="AQ212" s="18">
        <v>30.5</v>
      </c>
      <c r="AR212" s="18">
        <f t="shared" si="135"/>
        <v>20.9</v>
      </c>
      <c r="AS212" s="18">
        <f t="shared" si="136"/>
        <v>481.27083700440528</v>
      </c>
      <c r="AT212" s="18">
        <f t="shared" si="137"/>
        <v>540.33589427312779</v>
      </c>
      <c r="AU212" s="14">
        <v>0.34</v>
      </c>
      <c r="AV212" s="14">
        <v>294.39999999999998</v>
      </c>
      <c r="AW212" s="18">
        <v>34</v>
      </c>
      <c r="AX212" s="14">
        <v>126.3</v>
      </c>
      <c r="AY212" s="18">
        <v>30.5</v>
      </c>
      <c r="AZ212" s="16">
        <f t="shared" si="97"/>
        <v>125.08448540706607</v>
      </c>
      <c r="BA212" s="16">
        <f t="shared" si="98"/>
        <v>2880.36</v>
      </c>
      <c r="BB212" s="16">
        <f t="shared" si="99"/>
        <v>3233.8587272727277</v>
      </c>
      <c r="BC212" s="14">
        <v>8.99</v>
      </c>
      <c r="BD212" s="14">
        <v>0</v>
      </c>
      <c r="BE212" s="14">
        <v>9.06</v>
      </c>
      <c r="BF212" s="14">
        <v>57.6</v>
      </c>
      <c r="BG212" s="14">
        <v>30</v>
      </c>
      <c r="BH212" s="14">
        <v>6</v>
      </c>
      <c r="BI212" s="18">
        <f t="shared" si="129"/>
        <v>36.259666666666668</v>
      </c>
      <c r="BJ212" s="18">
        <f t="shared" si="101"/>
        <v>38.120856493256262</v>
      </c>
      <c r="BK212" s="18">
        <f t="shared" si="102"/>
        <v>2287.2513895953757</v>
      </c>
      <c r="BL212" s="18">
        <f t="shared" si="103"/>
        <v>2568.9991744046242</v>
      </c>
      <c r="BM212" s="14">
        <f t="shared" si="104"/>
        <v>2.57</v>
      </c>
      <c r="BN212" s="14">
        <v>3.89</v>
      </c>
      <c r="BO212" s="14">
        <v>0.29899999999999999</v>
      </c>
      <c r="BP212" s="14">
        <v>2.94</v>
      </c>
      <c r="BQ212" s="14">
        <v>0.185</v>
      </c>
      <c r="BR212" s="16">
        <f t="shared" si="138"/>
        <v>18.721435559471367</v>
      </c>
      <c r="BS212" s="16">
        <f t="shared" si="140"/>
        <v>1.4389998026431718</v>
      </c>
      <c r="BT212" s="16">
        <f t="shared" si="141"/>
        <v>14.149362607929515</v>
      </c>
      <c r="BU212" s="16">
        <f t="shared" si="142"/>
        <v>0.89035104845814983</v>
      </c>
      <c r="BV212" s="16">
        <f t="shared" si="139"/>
        <v>21.019066287224671</v>
      </c>
      <c r="BW212" s="16">
        <f t="shared" si="143"/>
        <v>1.615604323876652</v>
      </c>
      <c r="BX212" s="16">
        <f t="shared" si="144"/>
        <v>15.885875291629954</v>
      </c>
      <c r="BY212" s="16">
        <f t="shared" si="145"/>
        <v>0.99962140440528646</v>
      </c>
      <c r="BZ212" s="16">
        <v>4.04</v>
      </c>
      <c r="CA212" s="16">
        <v>0.254</v>
      </c>
      <c r="CB212" s="16">
        <v>1.77</v>
      </c>
      <c r="CC212" s="16">
        <v>0.26300000000000001</v>
      </c>
      <c r="CD212" s="16">
        <v>1.62</v>
      </c>
      <c r="CE212" s="16">
        <v>0.17100000000000001</v>
      </c>
      <c r="CF212" s="16">
        <v>1.67</v>
      </c>
      <c r="CG212" s="16">
        <v>9.6000000000000002E-2</v>
      </c>
      <c r="CH212" s="16">
        <f t="shared" si="106"/>
        <v>46.661832000000011</v>
      </c>
      <c r="CI212" s="16">
        <f t="shared" si="107"/>
        <v>4.9254156000000009</v>
      </c>
      <c r="CJ212" s="16">
        <f t="shared" si="108"/>
        <v>48.102012000000002</v>
      </c>
      <c r="CK212" s="16">
        <f t="shared" si="109"/>
        <v>2.7651456000000003</v>
      </c>
      <c r="CL212" s="16">
        <f t="shared" si="110"/>
        <v>52.388511381818198</v>
      </c>
      <c r="CM212" s="16">
        <f t="shared" si="111"/>
        <v>5.5298984236363653</v>
      </c>
      <c r="CN212" s="16">
        <f t="shared" si="112"/>
        <v>54.00544074545455</v>
      </c>
      <c r="CO212" s="16">
        <f t="shared" si="113"/>
        <v>3.1045043781818182</v>
      </c>
      <c r="CP212" s="16">
        <v>2.78</v>
      </c>
      <c r="CQ212" s="16">
        <v>0.315</v>
      </c>
      <c r="CR212" s="16">
        <v>0.28999999999999998</v>
      </c>
      <c r="CS212" s="16">
        <v>0.13600000000000001</v>
      </c>
      <c r="CT212" s="16">
        <f t="shared" si="114"/>
        <v>63.585588630751438</v>
      </c>
      <c r="CU212" s="16">
        <f t="shared" si="115"/>
        <v>7.2048418772254337</v>
      </c>
      <c r="CV212" s="16">
        <f t="shared" si="116"/>
        <v>6.6330290298265888</v>
      </c>
      <c r="CW212" s="16">
        <f t="shared" si="117"/>
        <v>3.1106618898497111</v>
      </c>
      <c r="CX212" s="16">
        <f t="shared" si="118"/>
        <v>71.389274508161847</v>
      </c>
      <c r="CY212" s="16">
        <f t="shared" si="119"/>
        <v>8.0890724712485547</v>
      </c>
      <c r="CZ212" s="16">
        <f t="shared" si="120"/>
        <v>7.4470825925780337</v>
      </c>
      <c r="DA212" s="16">
        <f t="shared" si="121"/>
        <v>3.4924249399676301</v>
      </c>
      <c r="DB212" s="16"/>
      <c r="DC212" s="16"/>
      <c r="DD212" s="16"/>
      <c r="DE212" s="16"/>
      <c r="DF212" s="16"/>
      <c r="DG212" s="16"/>
      <c r="DH212" s="16"/>
      <c r="DI212" s="16"/>
    </row>
    <row r="213" spans="1:113" x14ac:dyDescent="0.25">
      <c r="A213" s="14">
        <v>2020</v>
      </c>
      <c r="B213" s="14">
        <v>11</v>
      </c>
      <c r="C213" s="14" t="s">
        <v>11</v>
      </c>
      <c r="D213" s="14" t="str">
        <f t="shared" si="130"/>
        <v>3</v>
      </c>
      <c r="E213" s="14">
        <v>302</v>
      </c>
      <c r="F213" s="14">
        <v>422</v>
      </c>
      <c r="G213" s="14">
        <v>1</v>
      </c>
      <c r="H213" s="14" t="s">
        <v>2</v>
      </c>
      <c r="I213" s="14">
        <v>0</v>
      </c>
      <c r="J213" s="17">
        <f t="shared" si="131"/>
        <v>0</v>
      </c>
      <c r="K213" s="14">
        <v>0</v>
      </c>
      <c r="L213" s="17">
        <f t="shared" si="132"/>
        <v>0</v>
      </c>
      <c r="M213" s="14">
        <v>0</v>
      </c>
      <c r="N213" s="17">
        <f t="shared" si="133"/>
        <v>0</v>
      </c>
      <c r="O213" s="14">
        <v>10</v>
      </c>
      <c r="P213" s="14">
        <v>4.0000000000000001E-3</v>
      </c>
      <c r="Q213" s="14">
        <v>5.4</v>
      </c>
      <c r="R213" s="14">
        <v>6.4</v>
      </c>
      <c r="S213" s="14">
        <v>2.2000000000000002</v>
      </c>
      <c r="T213" s="14">
        <v>28</v>
      </c>
      <c r="U213" s="14">
        <v>22</v>
      </c>
      <c r="V213" s="16">
        <v>16</v>
      </c>
      <c r="W213" s="16">
        <v>12.152224385859798</v>
      </c>
      <c r="X213" s="16">
        <v>13.200000000000001</v>
      </c>
      <c r="Y213" s="16">
        <v>226</v>
      </c>
      <c r="Z213" s="16">
        <v>1190</v>
      </c>
      <c r="AA213" s="16">
        <v>212</v>
      </c>
      <c r="AB213" s="16">
        <v>14</v>
      </c>
      <c r="AC213" s="16">
        <f t="shared" si="134"/>
        <v>8.3337306473850958</v>
      </c>
      <c r="AD213" s="16">
        <v>1.150147466</v>
      </c>
      <c r="AE213" s="16"/>
      <c r="AF213" s="16"/>
      <c r="AG213" s="16">
        <v>2.1</v>
      </c>
      <c r="AH213" s="16">
        <v>2.8</v>
      </c>
      <c r="AI213" s="16">
        <v>1.4852383039999999</v>
      </c>
      <c r="AJ213" s="16">
        <v>2.62</v>
      </c>
      <c r="AK213" s="16"/>
      <c r="AL213" s="16"/>
      <c r="AM213" s="16"/>
      <c r="AN213" s="16"/>
      <c r="AO213" s="16">
        <v>0.38779999999999998</v>
      </c>
      <c r="AP213" s="16">
        <v>64.2</v>
      </c>
      <c r="AQ213" s="18">
        <v>30.5</v>
      </c>
      <c r="AR213" s="18">
        <f t="shared" si="135"/>
        <v>33.700000000000003</v>
      </c>
      <c r="AS213" s="18">
        <f t="shared" si="136"/>
        <v>776.02044052863437</v>
      </c>
      <c r="AT213" s="18">
        <f t="shared" si="137"/>
        <v>871.25931277533039</v>
      </c>
      <c r="AU213" s="14">
        <v>0.42</v>
      </c>
      <c r="AV213" s="14">
        <v>414</v>
      </c>
      <c r="AW213" s="18">
        <v>34</v>
      </c>
      <c r="AX213" s="14">
        <v>191.8</v>
      </c>
      <c r="AY213" s="18">
        <v>30.5</v>
      </c>
      <c r="AZ213" s="16">
        <f t="shared" si="97"/>
        <v>178.27894736842106</v>
      </c>
      <c r="BA213" s="16">
        <f t="shared" si="98"/>
        <v>4105.29</v>
      </c>
      <c r="BB213" s="16">
        <f t="shared" si="99"/>
        <v>4609.1210454545453</v>
      </c>
      <c r="BC213" s="14">
        <v>10.210000000000001</v>
      </c>
      <c r="BD213" s="14">
        <v>0</v>
      </c>
      <c r="BE213" s="14">
        <v>9.3000000000000007</v>
      </c>
      <c r="BF213" s="14">
        <v>58.7</v>
      </c>
      <c r="BG213" s="14">
        <v>30</v>
      </c>
      <c r="BH213" s="14">
        <v>6</v>
      </c>
      <c r="BI213" s="18">
        <f t="shared" si="129"/>
        <v>41.180333333333337</v>
      </c>
      <c r="BJ213" s="18">
        <f t="shared" si="101"/>
        <v>43.179840847784206</v>
      </c>
      <c r="BK213" s="18">
        <f t="shared" si="102"/>
        <v>2590.7904508670522</v>
      </c>
      <c r="BL213" s="18">
        <f t="shared" si="103"/>
        <v>2909.9287291329479</v>
      </c>
      <c r="BM213" s="14">
        <f t="shared" si="104"/>
        <v>2.91</v>
      </c>
      <c r="BN213" s="14">
        <v>3.36</v>
      </c>
      <c r="BO213" s="14">
        <v>0.27900000000000003</v>
      </c>
      <c r="BP213" s="14">
        <v>2.74</v>
      </c>
      <c r="BQ213" s="14">
        <v>0.17599999999999999</v>
      </c>
      <c r="BR213" s="16">
        <f t="shared" si="138"/>
        <v>26.074286801762113</v>
      </c>
      <c r="BS213" s="16">
        <f t="shared" si="140"/>
        <v>2.1650970290748903</v>
      </c>
      <c r="BT213" s="16">
        <f t="shared" si="141"/>
        <v>21.262960070484581</v>
      </c>
      <c r="BU213" s="16">
        <f t="shared" si="142"/>
        <v>1.3657959753303963</v>
      </c>
      <c r="BV213" s="16">
        <f t="shared" si="139"/>
        <v>29.274312909251101</v>
      </c>
      <c r="BW213" s="16">
        <f t="shared" si="143"/>
        <v>2.4308134826431722</v>
      </c>
      <c r="BX213" s="16">
        <f t="shared" si="144"/>
        <v>23.87250517004405</v>
      </c>
      <c r="BY213" s="16">
        <f t="shared" si="145"/>
        <v>1.5334163904845812</v>
      </c>
      <c r="BZ213" s="16">
        <v>3.83</v>
      </c>
      <c r="CA213" s="16">
        <v>0.26100000000000001</v>
      </c>
      <c r="CB213" s="16">
        <v>1.62</v>
      </c>
      <c r="CC213" s="16">
        <v>0.221</v>
      </c>
      <c r="CD213" s="16">
        <v>1.39</v>
      </c>
      <c r="CE213" s="16">
        <v>0.17100000000000001</v>
      </c>
      <c r="CF213" s="16">
        <v>1.46</v>
      </c>
      <c r="CG213" s="16">
        <v>0.08</v>
      </c>
      <c r="CH213" s="16">
        <f t="shared" si="106"/>
        <v>57.063530999999998</v>
      </c>
      <c r="CI213" s="16">
        <f t="shared" si="107"/>
        <v>7.0200459000000004</v>
      </c>
      <c r="CJ213" s="16">
        <f t="shared" si="108"/>
        <v>59.937233999999997</v>
      </c>
      <c r="CK213" s="16">
        <f t="shared" si="109"/>
        <v>3.2842320000000003</v>
      </c>
      <c r="CL213" s="16">
        <f t="shared" si="110"/>
        <v>64.066782531818177</v>
      </c>
      <c r="CM213" s="16">
        <f t="shared" si="111"/>
        <v>7.8815969877272725</v>
      </c>
      <c r="CN213" s="16">
        <f t="shared" si="112"/>
        <v>67.293167263636363</v>
      </c>
      <c r="CO213" s="16">
        <f t="shared" si="113"/>
        <v>3.6872968363636369</v>
      </c>
      <c r="CP213" s="16">
        <v>2.56</v>
      </c>
      <c r="CQ213" s="16">
        <v>0.36</v>
      </c>
      <c r="CR213" s="16">
        <v>0.3</v>
      </c>
      <c r="CS213" s="16">
        <v>0.11899999999999999</v>
      </c>
      <c r="CT213" s="16">
        <f t="shared" si="114"/>
        <v>66.324235542196533</v>
      </c>
      <c r="CU213" s="16">
        <f t="shared" si="115"/>
        <v>9.3268456231213879</v>
      </c>
      <c r="CV213" s="16">
        <f t="shared" si="116"/>
        <v>7.7723713526011569</v>
      </c>
      <c r="CW213" s="16">
        <f t="shared" si="117"/>
        <v>3.0830406365317917</v>
      </c>
      <c r="CX213" s="16">
        <f t="shared" si="118"/>
        <v>74.464028086011552</v>
      </c>
      <c r="CY213" s="16">
        <f t="shared" si="119"/>
        <v>10.471503949595377</v>
      </c>
      <c r="CZ213" s="16">
        <f t="shared" si="120"/>
        <v>8.7262532913294812</v>
      </c>
      <c r="DA213" s="16">
        <f t="shared" si="121"/>
        <v>3.4614138055606931</v>
      </c>
      <c r="DB213" s="16"/>
      <c r="DC213" s="16"/>
      <c r="DD213" s="16"/>
      <c r="DE213" s="16"/>
      <c r="DF213" s="16"/>
      <c r="DG213" s="16"/>
      <c r="DH213" s="16"/>
      <c r="DI213" s="16"/>
    </row>
    <row r="214" spans="1:113" x14ac:dyDescent="0.25">
      <c r="A214" s="14">
        <v>2020</v>
      </c>
      <c r="B214" s="14">
        <v>11</v>
      </c>
      <c r="C214" s="14" t="s">
        <v>11</v>
      </c>
      <c r="D214" s="14" t="str">
        <f t="shared" si="130"/>
        <v>3</v>
      </c>
      <c r="E214" s="14">
        <v>304</v>
      </c>
      <c r="F214" s="14">
        <v>424</v>
      </c>
      <c r="G214" s="14">
        <v>3</v>
      </c>
      <c r="H214" s="14" t="s">
        <v>1</v>
      </c>
      <c r="I214" s="14">
        <v>100</v>
      </c>
      <c r="J214" s="17">
        <f t="shared" si="131"/>
        <v>112</v>
      </c>
      <c r="K214" s="14">
        <v>40</v>
      </c>
      <c r="L214" s="17">
        <f t="shared" si="132"/>
        <v>45</v>
      </c>
      <c r="M214" s="14">
        <v>0</v>
      </c>
      <c r="N214" s="17">
        <f t="shared" si="133"/>
        <v>0</v>
      </c>
      <c r="O214" s="14">
        <v>10</v>
      </c>
      <c r="P214" s="14">
        <v>4.0000000000000001E-3</v>
      </c>
      <c r="Q214" s="14">
        <v>5.4</v>
      </c>
      <c r="R214" s="14">
        <v>6.4</v>
      </c>
      <c r="S214" s="14">
        <v>2.2000000000000002</v>
      </c>
      <c r="T214" s="14">
        <v>28</v>
      </c>
      <c r="U214" s="14">
        <v>22</v>
      </c>
      <c r="V214" s="16">
        <v>16</v>
      </c>
      <c r="W214" s="16">
        <v>12.152224385859798</v>
      </c>
      <c r="X214" s="16">
        <v>13.200000000000001</v>
      </c>
      <c r="Y214" s="16">
        <v>226</v>
      </c>
      <c r="Z214" s="16">
        <v>1190</v>
      </c>
      <c r="AA214" s="16">
        <v>212</v>
      </c>
      <c r="AB214" s="16">
        <v>14</v>
      </c>
      <c r="AC214" s="16">
        <f t="shared" si="134"/>
        <v>8.3337306473850958</v>
      </c>
      <c r="AD214" s="16">
        <v>1.150147466</v>
      </c>
      <c r="AE214" s="16"/>
      <c r="AF214" s="16"/>
      <c r="AG214" s="16">
        <v>2.1</v>
      </c>
      <c r="AH214" s="16">
        <v>2.8</v>
      </c>
      <c r="AI214" s="16">
        <v>1.4852383039999999</v>
      </c>
      <c r="AJ214" s="16">
        <v>2.62</v>
      </c>
      <c r="AK214" s="16"/>
      <c r="AL214" s="16"/>
      <c r="AM214" s="16"/>
      <c r="AN214" s="16"/>
      <c r="AO214" s="16">
        <v>0.49109999999999998</v>
      </c>
      <c r="AP214" s="16">
        <v>93.8</v>
      </c>
      <c r="AQ214" s="18">
        <v>30.5</v>
      </c>
      <c r="AR214" s="18">
        <f t="shared" si="135"/>
        <v>63.3</v>
      </c>
      <c r="AS214" s="18">
        <f t="shared" si="136"/>
        <v>1457.6288986784139</v>
      </c>
      <c r="AT214" s="18">
        <f t="shared" si="137"/>
        <v>1636.5197180616738</v>
      </c>
      <c r="AU214" s="14">
        <v>0.4</v>
      </c>
      <c r="AV214" s="14">
        <v>322.5</v>
      </c>
      <c r="AW214" s="18">
        <v>34</v>
      </c>
      <c r="AX214" s="14">
        <v>150.9</v>
      </c>
      <c r="AY214" s="18">
        <v>30.5</v>
      </c>
      <c r="AZ214" s="16">
        <f t="shared" si="97"/>
        <v>166.93240901213176</v>
      </c>
      <c r="BA214" s="16">
        <f t="shared" si="98"/>
        <v>3844</v>
      </c>
      <c r="BB214" s="16">
        <f t="shared" si="99"/>
        <v>4315.7636363636357</v>
      </c>
      <c r="BC214" s="14">
        <v>10.8</v>
      </c>
      <c r="BD214" s="14">
        <v>0</v>
      </c>
      <c r="BE214" s="14">
        <v>9.23</v>
      </c>
      <c r="BF214" s="14">
        <v>58.9</v>
      </c>
      <c r="BG214" s="14">
        <v>30</v>
      </c>
      <c r="BH214" s="14">
        <v>6</v>
      </c>
      <c r="BI214" s="18">
        <f t="shared" ref="BI214:BI245" si="146">((43560/(BG214*BH214))*(BC214-BD214)/60)</f>
        <v>43.560000000000009</v>
      </c>
      <c r="BJ214" s="18">
        <f t="shared" si="101"/>
        <v>45.710302890173416</v>
      </c>
      <c r="BK214" s="18">
        <f t="shared" si="102"/>
        <v>2742.6181734104048</v>
      </c>
      <c r="BL214" s="18">
        <f t="shared" si="103"/>
        <v>3080.4588665895953</v>
      </c>
      <c r="BM214" s="14">
        <f t="shared" si="104"/>
        <v>3.08</v>
      </c>
      <c r="BN214" s="14">
        <v>2.75</v>
      </c>
      <c r="BO214" s="14">
        <v>0.19800000000000001</v>
      </c>
      <c r="BP214" s="14">
        <v>2.4900000000000002</v>
      </c>
      <c r="BQ214" s="14">
        <v>0.154</v>
      </c>
      <c r="BR214" s="16">
        <f t="shared" si="138"/>
        <v>40.084794713656379</v>
      </c>
      <c r="BS214" s="16">
        <f t="shared" si="140"/>
        <v>2.8861052193832593</v>
      </c>
      <c r="BT214" s="16">
        <f t="shared" si="141"/>
        <v>36.294959577092506</v>
      </c>
      <c r="BU214" s="16">
        <f t="shared" si="142"/>
        <v>2.2447485039647574</v>
      </c>
      <c r="BV214" s="16">
        <f t="shared" si="139"/>
        <v>45.004292246696018</v>
      </c>
      <c r="BW214" s="16">
        <f t="shared" si="143"/>
        <v>3.2403090417621137</v>
      </c>
      <c r="BX214" s="16">
        <f t="shared" si="144"/>
        <v>40.749340979735678</v>
      </c>
      <c r="BY214" s="16">
        <f t="shared" si="145"/>
        <v>2.5202403658149777</v>
      </c>
      <c r="BZ214" s="16">
        <v>4.07</v>
      </c>
      <c r="CA214" s="16">
        <v>0.24099999999999999</v>
      </c>
      <c r="CB214" s="16">
        <v>1.48</v>
      </c>
      <c r="CC214" s="16">
        <v>0.22700000000000001</v>
      </c>
      <c r="CD214" s="16">
        <v>1.36</v>
      </c>
      <c r="CE214" s="16">
        <v>0.113</v>
      </c>
      <c r="CF214" s="16">
        <v>1.84</v>
      </c>
      <c r="CG214" s="16">
        <v>7.5999999999999998E-2</v>
      </c>
      <c r="CH214" s="16">
        <f t="shared" si="106"/>
        <v>52.278400000000005</v>
      </c>
      <c r="CI214" s="16">
        <f t="shared" si="107"/>
        <v>4.3437199999999994</v>
      </c>
      <c r="CJ214" s="16">
        <f t="shared" si="108"/>
        <v>70.729600000000005</v>
      </c>
      <c r="CK214" s="16">
        <f t="shared" si="109"/>
        <v>2.9214399999999996</v>
      </c>
      <c r="CL214" s="16">
        <f t="shared" si="110"/>
        <v>58.694385454545461</v>
      </c>
      <c r="CM214" s="16">
        <f t="shared" si="111"/>
        <v>4.8768129090909085</v>
      </c>
      <c r="CN214" s="16">
        <f t="shared" si="112"/>
        <v>79.410050909090913</v>
      </c>
      <c r="CO214" s="16">
        <f t="shared" si="113"/>
        <v>3.2799803636363629</v>
      </c>
      <c r="CP214" s="16">
        <v>2.72</v>
      </c>
      <c r="CQ214" s="16">
        <v>0.35899999999999999</v>
      </c>
      <c r="CR214" s="16">
        <v>0.3</v>
      </c>
      <c r="CS214" s="16">
        <v>0.13100000000000001</v>
      </c>
      <c r="CT214" s="16">
        <f t="shared" si="114"/>
        <v>74.59921431676301</v>
      </c>
      <c r="CU214" s="16">
        <f t="shared" si="115"/>
        <v>9.8459992425433533</v>
      </c>
      <c r="CV214" s="16">
        <f t="shared" si="116"/>
        <v>8.2278545202312152</v>
      </c>
      <c r="CW214" s="16">
        <f t="shared" si="117"/>
        <v>3.5928298071676301</v>
      </c>
      <c r="CX214" s="16">
        <f t="shared" si="118"/>
        <v>83.754572437456659</v>
      </c>
      <c r="CY214" s="16">
        <f t="shared" si="119"/>
        <v>11.054371876855493</v>
      </c>
      <c r="CZ214" s="16">
        <f t="shared" si="120"/>
        <v>9.2376366658959554</v>
      </c>
      <c r="DA214" s="16">
        <f t="shared" si="121"/>
        <v>4.0337680107745664</v>
      </c>
      <c r="DB214" s="16"/>
      <c r="DC214" s="16"/>
      <c r="DD214" s="16"/>
      <c r="DE214" s="16"/>
      <c r="DF214" s="16"/>
      <c r="DG214" s="16"/>
      <c r="DH214" s="16"/>
      <c r="DI214" s="16"/>
    </row>
    <row r="215" spans="1:113" x14ac:dyDescent="0.25">
      <c r="A215" s="14">
        <v>2020</v>
      </c>
      <c r="B215" s="14">
        <v>11</v>
      </c>
      <c r="C215" s="14" t="s">
        <v>11</v>
      </c>
      <c r="D215" s="14" t="str">
        <f t="shared" si="130"/>
        <v>3</v>
      </c>
      <c r="E215" s="14">
        <v>305</v>
      </c>
      <c r="F215" s="14">
        <v>425</v>
      </c>
      <c r="G215" s="14">
        <v>5</v>
      </c>
      <c r="H215" s="14" t="s">
        <v>1</v>
      </c>
      <c r="I215" s="14">
        <v>100</v>
      </c>
      <c r="J215" s="17">
        <f t="shared" si="131"/>
        <v>112</v>
      </c>
      <c r="K215" s="14">
        <v>120</v>
      </c>
      <c r="L215" s="17">
        <f t="shared" si="132"/>
        <v>135</v>
      </c>
      <c r="M215" s="14">
        <v>0</v>
      </c>
      <c r="N215" s="17">
        <f t="shared" si="133"/>
        <v>0</v>
      </c>
      <c r="O215" s="14">
        <v>10</v>
      </c>
      <c r="P215" s="14">
        <v>4.0000000000000001E-3</v>
      </c>
      <c r="Q215" s="14">
        <v>5.4</v>
      </c>
      <c r="R215" s="14">
        <v>6.4</v>
      </c>
      <c r="S215" s="14">
        <v>2.2000000000000002</v>
      </c>
      <c r="T215" s="14">
        <v>28</v>
      </c>
      <c r="U215" s="14">
        <v>22</v>
      </c>
      <c r="V215" s="16">
        <v>16</v>
      </c>
      <c r="W215" s="16">
        <v>12.152224385859798</v>
      </c>
      <c r="X215" s="16">
        <v>13.200000000000001</v>
      </c>
      <c r="Y215" s="16">
        <v>226</v>
      </c>
      <c r="Z215" s="16">
        <v>1190</v>
      </c>
      <c r="AA215" s="16">
        <v>212</v>
      </c>
      <c r="AB215" s="16">
        <v>14</v>
      </c>
      <c r="AC215" s="16">
        <f t="shared" si="134"/>
        <v>8.3337306473850958</v>
      </c>
      <c r="AD215" s="16">
        <v>1.150147466</v>
      </c>
      <c r="AE215" s="16"/>
      <c r="AF215" s="16"/>
      <c r="AG215" s="16">
        <v>2.1</v>
      </c>
      <c r="AH215" s="16">
        <v>2.8</v>
      </c>
      <c r="AI215" s="16">
        <v>1.4852383039999999</v>
      </c>
      <c r="AJ215" s="16">
        <v>2.62</v>
      </c>
      <c r="AK215" s="16"/>
      <c r="AL215" s="16"/>
      <c r="AM215" s="16"/>
      <c r="AN215" s="16"/>
      <c r="AO215" s="16">
        <v>0.52400000000000002</v>
      </c>
      <c r="AP215" s="16">
        <v>124.5</v>
      </c>
      <c r="AQ215" s="18">
        <v>30.5</v>
      </c>
      <c r="AR215" s="18">
        <f t="shared" si="135"/>
        <v>94</v>
      </c>
      <c r="AS215" s="18">
        <f t="shared" si="136"/>
        <v>2164.5674008810574</v>
      </c>
      <c r="AT215" s="18">
        <f t="shared" si="137"/>
        <v>2430.2188546255506</v>
      </c>
      <c r="AU215" s="14">
        <v>0.48</v>
      </c>
      <c r="AV215" s="14">
        <v>341.8</v>
      </c>
      <c r="AW215" s="18">
        <v>34</v>
      </c>
      <c r="AX215" s="14">
        <v>179.8</v>
      </c>
      <c r="AY215" s="18">
        <v>30.5</v>
      </c>
      <c r="AZ215" s="16">
        <f t="shared" si="97"/>
        <v>232.82651072124756</v>
      </c>
      <c r="BA215" s="16">
        <f t="shared" si="98"/>
        <v>5361.37</v>
      </c>
      <c r="BB215" s="16">
        <f t="shared" si="99"/>
        <v>6019.3563181818181</v>
      </c>
      <c r="BC215" s="14">
        <v>11.76</v>
      </c>
      <c r="BD215" s="14">
        <v>0</v>
      </c>
      <c r="BE215" s="14">
        <v>9.34</v>
      </c>
      <c r="BF215" s="14">
        <v>58.6</v>
      </c>
      <c r="BG215" s="14">
        <v>30</v>
      </c>
      <c r="BH215" s="14">
        <v>6</v>
      </c>
      <c r="BI215" s="18">
        <f t="shared" si="146"/>
        <v>47.432000000000002</v>
      </c>
      <c r="BJ215" s="18">
        <f t="shared" si="101"/>
        <v>49.713122774566472</v>
      </c>
      <c r="BK215" s="18">
        <f t="shared" si="102"/>
        <v>2982.7873664739882</v>
      </c>
      <c r="BL215" s="18">
        <f t="shared" si="103"/>
        <v>3350.2125375260111</v>
      </c>
      <c r="BM215" s="14">
        <f t="shared" si="104"/>
        <v>3.35</v>
      </c>
      <c r="BN215" s="14">
        <v>2.62</v>
      </c>
      <c r="BO215" s="14">
        <v>0.191</v>
      </c>
      <c r="BP215" s="14">
        <v>2.5</v>
      </c>
      <c r="BQ215" s="14">
        <v>0.186</v>
      </c>
      <c r="BR215" s="16">
        <f t="shared" si="138"/>
        <v>56.711665903083706</v>
      </c>
      <c r="BS215" s="16">
        <f t="shared" si="140"/>
        <v>4.1343237356828197</v>
      </c>
      <c r="BT215" s="16">
        <f t="shared" si="141"/>
        <v>54.11418502202644</v>
      </c>
      <c r="BU215" s="16">
        <f t="shared" si="142"/>
        <v>4.026095365638767</v>
      </c>
      <c r="BV215" s="16">
        <f t="shared" si="139"/>
        <v>63.671733991189434</v>
      </c>
      <c r="BW215" s="16">
        <f t="shared" si="143"/>
        <v>4.6417180123348016</v>
      </c>
      <c r="BX215" s="16">
        <f t="shared" si="144"/>
        <v>60.755471365638776</v>
      </c>
      <c r="BY215" s="16">
        <f t="shared" si="145"/>
        <v>4.5202070696035248</v>
      </c>
      <c r="BZ215" s="16">
        <v>3.93</v>
      </c>
      <c r="CA215" s="16">
        <v>0.30599999999999999</v>
      </c>
      <c r="CB215" s="16">
        <v>1.53</v>
      </c>
      <c r="CC215" s="16">
        <v>0.251</v>
      </c>
      <c r="CD215" s="16">
        <v>1.22</v>
      </c>
      <c r="CE215" s="16">
        <v>0.155</v>
      </c>
      <c r="CF215" s="16">
        <v>1.41</v>
      </c>
      <c r="CG215" s="16">
        <v>7.1999999999999995E-2</v>
      </c>
      <c r="CH215" s="16">
        <f t="shared" si="106"/>
        <v>65.408713999999989</v>
      </c>
      <c r="CI215" s="16">
        <f t="shared" si="107"/>
        <v>8.3101234999999996</v>
      </c>
      <c r="CJ215" s="16">
        <f t="shared" si="108"/>
        <v>75.595316999999994</v>
      </c>
      <c r="CK215" s="16">
        <f t="shared" si="109"/>
        <v>3.8601863999999995</v>
      </c>
      <c r="CL215" s="16">
        <f t="shared" si="110"/>
        <v>73.436147081818177</v>
      </c>
      <c r="CM215" s="16">
        <f t="shared" si="111"/>
        <v>9.330002293181817</v>
      </c>
      <c r="CN215" s="16">
        <f t="shared" si="112"/>
        <v>84.872924086363639</v>
      </c>
      <c r="CO215" s="16">
        <f t="shared" si="113"/>
        <v>4.3339365490909083</v>
      </c>
      <c r="CP215" s="16">
        <v>2.52</v>
      </c>
      <c r="CQ215" s="16">
        <v>0.36099999999999999</v>
      </c>
      <c r="CR215" s="16">
        <v>0.3</v>
      </c>
      <c r="CS215" s="16">
        <v>0.13100000000000001</v>
      </c>
      <c r="CT215" s="16">
        <f t="shared" si="114"/>
        <v>75.166241635144502</v>
      </c>
      <c r="CU215" s="16">
        <f t="shared" si="115"/>
        <v>10.767862392971097</v>
      </c>
      <c r="CV215" s="16">
        <f t="shared" si="116"/>
        <v>8.9483620994219653</v>
      </c>
      <c r="CW215" s="16">
        <f t="shared" si="117"/>
        <v>3.9074514500809245</v>
      </c>
      <c r="CX215" s="16">
        <f t="shared" si="118"/>
        <v>84.391189472184962</v>
      </c>
      <c r="CY215" s="16">
        <f t="shared" si="119"/>
        <v>12.089372777563005</v>
      </c>
      <c r="CZ215" s="16">
        <f t="shared" si="120"/>
        <v>10.046570175260117</v>
      </c>
      <c r="DA215" s="16">
        <f t="shared" si="121"/>
        <v>4.3870023098635835</v>
      </c>
      <c r="DB215" s="16"/>
      <c r="DC215" s="16"/>
      <c r="DD215" s="16"/>
      <c r="DE215" s="16"/>
      <c r="DF215" s="16"/>
      <c r="DG215" s="16"/>
      <c r="DH215" s="16"/>
      <c r="DI215" s="16"/>
    </row>
    <row r="216" spans="1:113" x14ac:dyDescent="0.25">
      <c r="A216" s="14">
        <v>2020</v>
      </c>
      <c r="B216" s="14">
        <v>11</v>
      </c>
      <c r="C216" s="14" t="s">
        <v>11</v>
      </c>
      <c r="D216" s="14" t="str">
        <f t="shared" si="130"/>
        <v>3</v>
      </c>
      <c r="E216" s="14">
        <v>309</v>
      </c>
      <c r="F216" s="14">
        <v>429</v>
      </c>
      <c r="G216" s="14">
        <v>4</v>
      </c>
      <c r="H216" s="14" t="s">
        <v>1</v>
      </c>
      <c r="I216" s="14">
        <v>100</v>
      </c>
      <c r="J216" s="17">
        <f t="shared" si="131"/>
        <v>112</v>
      </c>
      <c r="K216" s="14">
        <v>80</v>
      </c>
      <c r="L216" s="17">
        <f t="shared" si="132"/>
        <v>90</v>
      </c>
      <c r="M216" s="14">
        <v>0</v>
      </c>
      <c r="N216" s="17">
        <f t="shared" si="133"/>
        <v>0</v>
      </c>
      <c r="O216" s="14">
        <v>10</v>
      </c>
      <c r="P216" s="14">
        <v>4.0000000000000001E-3</v>
      </c>
      <c r="Q216" s="14">
        <v>5.4</v>
      </c>
      <c r="R216" s="14">
        <v>6.4</v>
      </c>
      <c r="S216" s="14">
        <v>2.2000000000000002</v>
      </c>
      <c r="T216" s="14">
        <v>28</v>
      </c>
      <c r="U216" s="14">
        <v>22</v>
      </c>
      <c r="V216" s="16">
        <v>16</v>
      </c>
      <c r="W216" s="16">
        <v>12.152224385859798</v>
      </c>
      <c r="X216" s="16">
        <v>13.200000000000001</v>
      </c>
      <c r="Y216" s="16">
        <v>226</v>
      </c>
      <c r="Z216" s="16">
        <v>1190</v>
      </c>
      <c r="AA216" s="16">
        <v>212</v>
      </c>
      <c r="AB216" s="16">
        <v>14</v>
      </c>
      <c r="AC216" s="16">
        <f t="shared" si="134"/>
        <v>8.3337306473850958</v>
      </c>
      <c r="AD216" s="16">
        <v>1.150147466</v>
      </c>
      <c r="AE216" s="16"/>
      <c r="AF216" s="16"/>
      <c r="AG216" s="16">
        <v>2.1</v>
      </c>
      <c r="AH216" s="16">
        <v>2.8</v>
      </c>
      <c r="AI216" s="16">
        <v>1.4852383039999999</v>
      </c>
      <c r="AJ216" s="16">
        <v>2.62</v>
      </c>
      <c r="AK216" s="16"/>
      <c r="AL216" s="16"/>
      <c r="AM216" s="16"/>
      <c r="AN216" s="16"/>
      <c r="AO216" s="16">
        <v>0.45660000000000001</v>
      </c>
      <c r="AP216" s="16">
        <v>104.2</v>
      </c>
      <c r="AQ216" s="18">
        <v>30.5</v>
      </c>
      <c r="AR216" s="18">
        <f t="shared" si="135"/>
        <v>73.7</v>
      </c>
      <c r="AS216" s="18">
        <f t="shared" si="136"/>
        <v>1697.1129515418502</v>
      </c>
      <c r="AT216" s="18">
        <f t="shared" si="137"/>
        <v>1905.3949955947135</v>
      </c>
      <c r="AU216" s="14">
        <v>0.52</v>
      </c>
      <c r="AV216" s="14">
        <v>454.6</v>
      </c>
      <c r="AW216" s="18">
        <v>34</v>
      </c>
      <c r="AX216" s="14">
        <v>235.5</v>
      </c>
      <c r="AY216" s="18">
        <v>30.5</v>
      </c>
      <c r="AZ216" s="16">
        <f t="shared" si="97"/>
        <v>253.44745601521635</v>
      </c>
      <c r="BA216" s="16">
        <f t="shared" si="98"/>
        <v>5836.21</v>
      </c>
      <c r="BB216" s="16">
        <f t="shared" si="99"/>
        <v>6552.4721363636363</v>
      </c>
      <c r="BC216" s="14">
        <v>9.6199999999999992</v>
      </c>
      <c r="BD216" s="14">
        <v>0</v>
      </c>
      <c r="BE216" s="14">
        <v>8.93</v>
      </c>
      <c r="BF216" s="14">
        <v>58.5</v>
      </c>
      <c r="BG216" s="14">
        <v>30</v>
      </c>
      <c r="BH216" s="14">
        <v>6</v>
      </c>
      <c r="BI216" s="18">
        <f t="shared" si="146"/>
        <v>38.800666666666665</v>
      </c>
      <c r="BJ216" s="18">
        <f t="shared" si="101"/>
        <v>40.85059784200385</v>
      </c>
      <c r="BK216" s="18">
        <f t="shared" si="102"/>
        <v>2451.0358705202311</v>
      </c>
      <c r="BL216" s="18">
        <f t="shared" si="103"/>
        <v>2752.9589254797688</v>
      </c>
      <c r="BM216" s="14">
        <f t="shared" si="104"/>
        <v>2.75</v>
      </c>
      <c r="BN216" s="14">
        <v>2.4</v>
      </c>
      <c r="BO216" s="14">
        <v>0.217</v>
      </c>
      <c r="BP216" s="14">
        <v>2.27</v>
      </c>
      <c r="BQ216" s="14">
        <v>0.13100000000000001</v>
      </c>
      <c r="BR216" s="16">
        <f t="shared" si="138"/>
        <v>40.730710837004402</v>
      </c>
      <c r="BS216" s="16">
        <f t="shared" si="140"/>
        <v>3.6827351048458148</v>
      </c>
      <c r="BT216" s="16">
        <f t="shared" si="141"/>
        <v>38.524464000000002</v>
      </c>
      <c r="BU216" s="16">
        <f t="shared" si="142"/>
        <v>2.2232179665198237</v>
      </c>
      <c r="BV216" s="16">
        <f t="shared" si="139"/>
        <v>45.729479894273119</v>
      </c>
      <c r="BW216" s="16">
        <f t="shared" si="143"/>
        <v>4.1347071404405282</v>
      </c>
      <c r="BX216" s="16">
        <f t="shared" si="144"/>
        <v>43.252466399999996</v>
      </c>
      <c r="BY216" s="16">
        <f t="shared" si="145"/>
        <v>2.4960674442290745</v>
      </c>
      <c r="BZ216" s="16">
        <v>4.01</v>
      </c>
      <c r="CA216" s="16">
        <v>0.27900000000000003</v>
      </c>
      <c r="CB216" s="16">
        <v>1.48</v>
      </c>
      <c r="CC216" s="16">
        <v>0.20899999999999999</v>
      </c>
      <c r="CD216" s="16">
        <v>1.1100000000000001</v>
      </c>
      <c r="CE216" s="16">
        <v>0.13</v>
      </c>
      <c r="CF216" s="16">
        <v>1.34</v>
      </c>
      <c r="CG216" s="16">
        <v>7.1999999999999995E-2</v>
      </c>
      <c r="CH216" s="16">
        <f t="shared" si="106"/>
        <v>64.781931</v>
      </c>
      <c r="CI216" s="16">
        <f t="shared" si="107"/>
        <v>7.5870729999999993</v>
      </c>
      <c r="CJ216" s="16">
        <f t="shared" si="108"/>
        <v>78.205213999999998</v>
      </c>
      <c r="CK216" s="16">
        <f t="shared" si="109"/>
        <v>4.2020711999999998</v>
      </c>
      <c r="CL216" s="16">
        <f t="shared" si="110"/>
        <v>72.732440713636365</v>
      </c>
      <c r="CM216" s="16">
        <f t="shared" si="111"/>
        <v>8.5182137772727273</v>
      </c>
      <c r="CN216" s="16">
        <f t="shared" si="112"/>
        <v>87.803126627272718</v>
      </c>
      <c r="CO216" s="16">
        <f t="shared" si="113"/>
        <v>4.7177799381818177</v>
      </c>
      <c r="CP216" s="16">
        <v>2.59</v>
      </c>
      <c r="CQ216" s="16">
        <v>0.36399999999999999</v>
      </c>
      <c r="CR216" s="16">
        <v>0.28999999999999998</v>
      </c>
      <c r="CS216" s="16">
        <v>0.112</v>
      </c>
      <c r="CT216" s="16">
        <f t="shared" si="114"/>
        <v>63.481829046473983</v>
      </c>
      <c r="CU216" s="16">
        <f t="shared" si="115"/>
        <v>8.9217705686936419</v>
      </c>
      <c r="CV216" s="16">
        <f t="shared" si="116"/>
        <v>7.10800402450867</v>
      </c>
      <c r="CW216" s="16">
        <f t="shared" si="117"/>
        <v>2.7451601749826593</v>
      </c>
      <c r="CX216" s="16">
        <f t="shared" si="118"/>
        <v>71.272780793086696</v>
      </c>
      <c r="CY216" s="16">
        <f t="shared" si="119"/>
        <v>10.016715138487863</v>
      </c>
      <c r="CZ216" s="16">
        <f t="shared" si="120"/>
        <v>7.9803499729710969</v>
      </c>
      <c r="DA216" s="16">
        <f t="shared" si="121"/>
        <v>3.082066196457804</v>
      </c>
      <c r="DB216" s="16"/>
      <c r="DC216" s="16"/>
      <c r="DD216" s="16"/>
      <c r="DE216" s="16"/>
      <c r="DF216" s="16"/>
      <c r="DG216" s="16"/>
      <c r="DH216" s="16"/>
      <c r="DI216" s="16"/>
    </row>
    <row r="217" spans="1:113" x14ac:dyDescent="0.25">
      <c r="A217" s="14">
        <v>2020</v>
      </c>
      <c r="B217" s="14">
        <v>11</v>
      </c>
      <c r="C217" s="14" t="s">
        <v>11</v>
      </c>
      <c r="D217" s="14" t="str">
        <f t="shared" si="130"/>
        <v>4</v>
      </c>
      <c r="E217" s="14">
        <v>401</v>
      </c>
      <c r="F217" s="14">
        <v>431</v>
      </c>
      <c r="G217" s="14">
        <v>2</v>
      </c>
      <c r="H217" s="14" t="s">
        <v>3</v>
      </c>
      <c r="I217" s="14">
        <v>100</v>
      </c>
      <c r="J217" s="17">
        <f t="shared" si="131"/>
        <v>112</v>
      </c>
      <c r="K217" s="14">
        <v>0</v>
      </c>
      <c r="L217" s="17">
        <f t="shared" si="132"/>
        <v>0</v>
      </c>
      <c r="M217" s="14">
        <v>0</v>
      </c>
      <c r="N217" s="17">
        <f t="shared" si="133"/>
        <v>0</v>
      </c>
      <c r="O217" s="14">
        <v>10</v>
      </c>
      <c r="P217" s="14">
        <v>8.9999999999999993E-3</v>
      </c>
      <c r="Q217" s="14">
        <v>5.7</v>
      </c>
      <c r="R217" s="14">
        <v>6.5</v>
      </c>
      <c r="S217" s="14">
        <v>2.1</v>
      </c>
      <c r="T217" s="14">
        <v>26</v>
      </c>
      <c r="U217" s="14">
        <v>22</v>
      </c>
      <c r="V217" s="16">
        <v>13</v>
      </c>
      <c r="W217" s="16">
        <v>13.896743708807668</v>
      </c>
      <c r="X217" s="16">
        <v>13.600000000000001</v>
      </c>
      <c r="Y217" s="16">
        <v>228</v>
      </c>
      <c r="Z217" s="16">
        <v>1358</v>
      </c>
      <c r="AA217" s="16">
        <v>236</v>
      </c>
      <c r="AB217" s="16">
        <v>12</v>
      </c>
      <c r="AC217" s="16">
        <f t="shared" si="134"/>
        <v>9.3676809489227786</v>
      </c>
      <c r="AD217" s="16">
        <v>1.1268911639999999</v>
      </c>
      <c r="AE217" s="16"/>
      <c r="AF217" s="16"/>
      <c r="AG217" s="16">
        <v>0.5</v>
      </c>
      <c r="AH217" s="16">
        <v>3.2</v>
      </c>
      <c r="AI217" s="16">
        <v>1.443400612</v>
      </c>
      <c r="AJ217" s="16">
        <v>2.08</v>
      </c>
      <c r="AK217" s="16"/>
      <c r="AL217" s="16"/>
      <c r="AM217" s="16"/>
      <c r="AN217" s="16"/>
      <c r="AO217" s="16">
        <v>0.3135</v>
      </c>
      <c r="AP217" s="16">
        <v>60.7</v>
      </c>
      <c r="AQ217" s="18">
        <v>30.5</v>
      </c>
      <c r="AR217" s="18">
        <f t="shared" si="135"/>
        <v>30.200000000000003</v>
      </c>
      <c r="AS217" s="18">
        <f t="shared" si="136"/>
        <v>695.42484581497797</v>
      </c>
      <c r="AT217" s="18">
        <f t="shared" si="137"/>
        <v>780.77244052863432</v>
      </c>
      <c r="AU217" s="14">
        <v>0.34</v>
      </c>
      <c r="AV217" s="14">
        <v>340.8</v>
      </c>
      <c r="AW217" s="18">
        <v>34</v>
      </c>
      <c r="AX217" s="14">
        <v>138.1</v>
      </c>
      <c r="AY217" s="18">
        <v>30.5</v>
      </c>
      <c r="AZ217" s="16">
        <f t="shared" si="97"/>
        <v>119.24380704041721</v>
      </c>
      <c r="BA217" s="16">
        <f t="shared" si="98"/>
        <v>2745.86</v>
      </c>
      <c r="BB217" s="16">
        <f t="shared" si="99"/>
        <v>3082.851909090909</v>
      </c>
      <c r="BC217" s="14">
        <v>7.17</v>
      </c>
      <c r="BD217" s="14">
        <v>0</v>
      </c>
      <c r="BE217" s="14">
        <v>8.9700000000000006</v>
      </c>
      <c r="BF217" s="14">
        <v>56.9</v>
      </c>
      <c r="BG217" s="14">
        <v>31</v>
      </c>
      <c r="BH217" s="14">
        <v>6</v>
      </c>
      <c r="BI217" s="18">
        <f t="shared" si="146"/>
        <v>27.986129032258063</v>
      </c>
      <c r="BJ217" s="18">
        <f t="shared" si="101"/>
        <v>29.451760991982098</v>
      </c>
      <c r="BK217" s="18">
        <f t="shared" si="102"/>
        <v>1767.1056595189259</v>
      </c>
      <c r="BL217" s="18">
        <f t="shared" si="103"/>
        <v>1984.7809475778481</v>
      </c>
      <c r="BM217" s="14">
        <f t="shared" si="104"/>
        <v>1.98</v>
      </c>
      <c r="BN217" s="14">
        <v>3.36</v>
      </c>
      <c r="BO217" s="14">
        <v>0.313</v>
      </c>
      <c r="BP217" s="14">
        <v>2.77</v>
      </c>
      <c r="BQ217" s="14">
        <v>0.16900000000000001</v>
      </c>
      <c r="BR217" s="16">
        <f t="shared" si="138"/>
        <v>23.366274819383257</v>
      </c>
      <c r="BS217" s="16">
        <f t="shared" si="140"/>
        <v>2.1766797674008811</v>
      </c>
      <c r="BT217" s="16">
        <f t="shared" si="141"/>
        <v>19.263268229074889</v>
      </c>
      <c r="BU217" s="16">
        <f t="shared" si="142"/>
        <v>1.1752679894273128</v>
      </c>
      <c r="BV217" s="16">
        <f t="shared" si="139"/>
        <v>26.233954001762111</v>
      </c>
      <c r="BW217" s="16">
        <f t="shared" si="143"/>
        <v>2.4438177388546256</v>
      </c>
      <c r="BX217" s="16">
        <f t="shared" si="144"/>
        <v>21.627396602643174</v>
      </c>
      <c r="BY217" s="16">
        <f t="shared" si="145"/>
        <v>1.3195054244933919</v>
      </c>
      <c r="BZ217" s="16">
        <v>3.94</v>
      </c>
      <c r="CA217" s="16">
        <v>0.25700000000000001</v>
      </c>
      <c r="CB217" s="16">
        <v>1.8</v>
      </c>
      <c r="CC217" s="16">
        <v>0.20899999999999999</v>
      </c>
      <c r="CD217" s="16">
        <v>1.63</v>
      </c>
      <c r="CE217" s="16">
        <v>0.18</v>
      </c>
      <c r="CF217" s="16">
        <v>1.5</v>
      </c>
      <c r="CG217" s="16">
        <v>6.0999999999999999E-2</v>
      </c>
      <c r="CH217" s="16">
        <f t="shared" si="106"/>
        <v>44.757517999999997</v>
      </c>
      <c r="CI217" s="16">
        <f t="shared" si="107"/>
        <v>4.9425480000000004</v>
      </c>
      <c r="CJ217" s="16">
        <f t="shared" si="108"/>
        <v>41.187899999999999</v>
      </c>
      <c r="CK217" s="16">
        <f t="shared" si="109"/>
        <v>1.6749746000000001</v>
      </c>
      <c r="CL217" s="16">
        <f t="shared" si="110"/>
        <v>50.250486118181819</v>
      </c>
      <c r="CM217" s="16">
        <f t="shared" si="111"/>
        <v>5.5491334363636362</v>
      </c>
      <c r="CN217" s="16">
        <f t="shared" si="112"/>
        <v>46.242778636363632</v>
      </c>
      <c r="CO217" s="16">
        <f t="shared" si="113"/>
        <v>1.8805396645454546</v>
      </c>
      <c r="CP217" s="16">
        <v>2.67</v>
      </c>
      <c r="CQ217" s="16">
        <v>0.38600000000000001</v>
      </c>
      <c r="CR217" s="16">
        <v>0.31</v>
      </c>
      <c r="CS217" s="16">
        <v>0.113</v>
      </c>
      <c r="CT217" s="16">
        <f t="shared" si="114"/>
        <v>47.181721109155319</v>
      </c>
      <c r="CU217" s="16">
        <f t="shared" si="115"/>
        <v>6.8210278457430542</v>
      </c>
      <c r="CV217" s="16">
        <f t="shared" si="116"/>
        <v>5.4780275445086701</v>
      </c>
      <c r="CW217" s="16">
        <f t="shared" si="117"/>
        <v>1.9968293952563863</v>
      </c>
      <c r="CX217" s="16">
        <f t="shared" si="118"/>
        <v>52.972205063460748</v>
      </c>
      <c r="CY217" s="16">
        <f t="shared" si="119"/>
        <v>7.6581539904478841</v>
      </c>
      <c r="CZ217" s="16">
        <f t="shared" si="120"/>
        <v>6.1503309249710973</v>
      </c>
      <c r="DA217" s="16">
        <f t="shared" si="121"/>
        <v>2.2418948210378518</v>
      </c>
      <c r="DB217" s="16"/>
      <c r="DC217" s="16"/>
      <c r="DD217" s="16"/>
      <c r="DE217" s="16"/>
      <c r="DF217" s="16"/>
      <c r="DG217" s="16"/>
      <c r="DH217" s="16"/>
      <c r="DI217" s="16"/>
    </row>
    <row r="218" spans="1:113" x14ac:dyDescent="0.25">
      <c r="A218" s="14">
        <v>2020</v>
      </c>
      <c r="B218" s="14">
        <v>11</v>
      </c>
      <c r="C218" s="14" t="s">
        <v>11</v>
      </c>
      <c r="D218" s="14" t="str">
        <f t="shared" si="130"/>
        <v>4</v>
      </c>
      <c r="E218" s="14">
        <v>402</v>
      </c>
      <c r="F218" s="14">
        <v>432</v>
      </c>
      <c r="G218" s="14">
        <v>3</v>
      </c>
      <c r="H218" s="14" t="s">
        <v>1</v>
      </c>
      <c r="I218" s="14">
        <v>100</v>
      </c>
      <c r="J218" s="17">
        <f t="shared" si="131"/>
        <v>112</v>
      </c>
      <c r="K218" s="14">
        <v>40</v>
      </c>
      <c r="L218" s="17">
        <f t="shared" si="132"/>
        <v>45</v>
      </c>
      <c r="M218" s="14">
        <v>0</v>
      </c>
      <c r="N218" s="17">
        <f t="shared" si="133"/>
        <v>0</v>
      </c>
      <c r="O218" s="14">
        <v>10</v>
      </c>
      <c r="P218" s="14">
        <v>8.9999999999999993E-3</v>
      </c>
      <c r="Q218" s="14">
        <v>5.7</v>
      </c>
      <c r="R218" s="14">
        <v>6.5</v>
      </c>
      <c r="S218" s="14">
        <v>2.1</v>
      </c>
      <c r="T218" s="14">
        <v>26</v>
      </c>
      <c r="U218" s="14">
        <v>22</v>
      </c>
      <c r="V218" s="16">
        <v>13</v>
      </c>
      <c r="W218" s="16">
        <v>13.896743708807668</v>
      </c>
      <c r="X218" s="16">
        <v>13.600000000000001</v>
      </c>
      <c r="Y218" s="16">
        <v>228</v>
      </c>
      <c r="Z218" s="16">
        <v>1358</v>
      </c>
      <c r="AA218" s="16">
        <v>236</v>
      </c>
      <c r="AB218" s="16">
        <v>12</v>
      </c>
      <c r="AC218" s="16">
        <f t="shared" si="134"/>
        <v>9.3676809489227786</v>
      </c>
      <c r="AD218" s="16">
        <v>1.1268911639999999</v>
      </c>
      <c r="AE218" s="16"/>
      <c r="AF218" s="16"/>
      <c r="AG218" s="16">
        <v>0.5</v>
      </c>
      <c r="AH218" s="16">
        <v>3.2</v>
      </c>
      <c r="AI218" s="16">
        <v>1.443400612</v>
      </c>
      <c r="AJ218" s="16">
        <v>2.08</v>
      </c>
      <c r="AK218" s="16"/>
      <c r="AL218" s="16"/>
      <c r="AM218" s="16"/>
      <c r="AN218" s="16"/>
      <c r="AO218" s="16">
        <v>0.40389999999999998</v>
      </c>
      <c r="AP218" s="16">
        <v>62.5</v>
      </c>
      <c r="AQ218" s="18">
        <v>30.5</v>
      </c>
      <c r="AR218" s="18">
        <f t="shared" si="135"/>
        <v>32</v>
      </c>
      <c r="AS218" s="18">
        <f t="shared" si="136"/>
        <v>736.87400881057272</v>
      </c>
      <c r="AT218" s="18">
        <f t="shared" si="137"/>
        <v>827.3085462555066</v>
      </c>
      <c r="AU218" s="14">
        <v>0.44</v>
      </c>
      <c r="AV218" s="14">
        <v>458.3</v>
      </c>
      <c r="AW218" s="18">
        <v>34</v>
      </c>
      <c r="AX218" s="14">
        <v>199</v>
      </c>
      <c r="AY218" s="18">
        <v>30.5</v>
      </c>
      <c r="AZ218" s="16">
        <f t="shared" si="97"/>
        <v>174.73485741220836</v>
      </c>
      <c r="BA218" s="16">
        <f t="shared" si="98"/>
        <v>4023.67</v>
      </c>
      <c r="BB218" s="16">
        <f t="shared" si="99"/>
        <v>4517.4840454545456</v>
      </c>
      <c r="BC218" s="14">
        <v>8.0500000000000007</v>
      </c>
      <c r="BD218" s="14">
        <v>0</v>
      </c>
      <c r="BE218" s="14">
        <v>9.52</v>
      </c>
      <c r="BF218" s="14">
        <v>58.5</v>
      </c>
      <c r="BG218" s="14">
        <v>31</v>
      </c>
      <c r="BH218" s="14">
        <v>6</v>
      </c>
      <c r="BI218" s="18">
        <f t="shared" si="146"/>
        <v>31.420967741935488</v>
      </c>
      <c r="BJ218" s="18">
        <f t="shared" si="101"/>
        <v>32.866695506246508</v>
      </c>
      <c r="BK218" s="18">
        <f t="shared" si="102"/>
        <v>1972.0017303747904</v>
      </c>
      <c r="BL218" s="18">
        <f t="shared" si="103"/>
        <v>2214.9164889800486</v>
      </c>
      <c r="BM218" s="14">
        <f t="shared" si="104"/>
        <v>2.21</v>
      </c>
      <c r="BN218" s="14">
        <v>2.97</v>
      </c>
      <c r="BO218" s="14">
        <v>0.23100000000000001</v>
      </c>
      <c r="BP218" s="14">
        <v>2.4</v>
      </c>
      <c r="BQ218" s="14">
        <v>0.13700000000000001</v>
      </c>
      <c r="BR218" s="16">
        <f t="shared" si="138"/>
        <v>21.885158061674009</v>
      </c>
      <c r="BS218" s="16">
        <f t="shared" si="140"/>
        <v>1.7021789603524229</v>
      </c>
      <c r="BT218" s="16">
        <f t="shared" si="141"/>
        <v>17.684976211453744</v>
      </c>
      <c r="BU218" s="16">
        <f t="shared" si="142"/>
        <v>1.0095173920704847</v>
      </c>
      <c r="BV218" s="16">
        <f t="shared" si="139"/>
        <v>24.571063823788549</v>
      </c>
      <c r="BW218" s="16">
        <f t="shared" si="143"/>
        <v>1.9110827418502203</v>
      </c>
      <c r="BX218" s="16">
        <f t="shared" si="144"/>
        <v>19.855405110132157</v>
      </c>
      <c r="BY218" s="16">
        <f t="shared" si="145"/>
        <v>1.1334127083700443</v>
      </c>
      <c r="BZ218" s="16">
        <v>3.94</v>
      </c>
      <c r="CA218" s="16">
        <v>0.28100000000000003</v>
      </c>
      <c r="CB218" s="16">
        <v>1.51</v>
      </c>
      <c r="CC218" s="16">
        <v>0.19600000000000001</v>
      </c>
      <c r="CD218" s="16">
        <v>1.36</v>
      </c>
      <c r="CE218" s="16">
        <v>0.219</v>
      </c>
      <c r="CF218" s="16">
        <v>1.34</v>
      </c>
      <c r="CG218" s="16">
        <v>6.5000000000000002E-2</v>
      </c>
      <c r="CH218" s="16">
        <f t="shared" si="106"/>
        <v>54.721912000000003</v>
      </c>
      <c r="CI218" s="16">
        <f t="shared" si="107"/>
        <v>8.8118373000000005</v>
      </c>
      <c r="CJ218" s="16">
        <f t="shared" si="108"/>
        <v>53.917178</v>
      </c>
      <c r="CK218" s="16">
        <f t="shared" si="109"/>
        <v>2.6153854999999999</v>
      </c>
      <c r="CL218" s="16">
        <f t="shared" si="110"/>
        <v>61.437783018181818</v>
      </c>
      <c r="CM218" s="16">
        <f t="shared" si="111"/>
        <v>9.8932900595454552</v>
      </c>
      <c r="CN218" s="16">
        <f t="shared" si="112"/>
        <v>60.534286209090908</v>
      </c>
      <c r="CO218" s="16">
        <f t="shared" si="113"/>
        <v>2.9363646295454546</v>
      </c>
      <c r="CP218" s="16">
        <v>2.79</v>
      </c>
      <c r="CQ218" s="16">
        <v>0.33600000000000002</v>
      </c>
      <c r="CR218" s="16">
        <v>0.25</v>
      </c>
      <c r="CS218" s="16">
        <v>0.106</v>
      </c>
      <c r="CT218" s="16">
        <f t="shared" si="114"/>
        <v>55.018848277456655</v>
      </c>
      <c r="CU218" s="16">
        <f t="shared" si="115"/>
        <v>6.625925814059296</v>
      </c>
      <c r="CV218" s="16">
        <f t="shared" si="116"/>
        <v>4.9300043259369764</v>
      </c>
      <c r="CW218" s="16">
        <f t="shared" si="117"/>
        <v>2.0903218341972778</v>
      </c>
      <c r="CX218" s="16">
        <f t="shared" si="118"/>
        <v>61.771161475144517</v>
      </c>
      <c r="CY218" s="16">
        <f t="shared" si="119"/>
        <v>7.4391076185120282</v>
      </c>
      <c r="CZ218" s="16">
        <f t="shared" si="120"/>
        <v>5.5350503113928777</v>
      </c>
      <c r="DA218" s="16">
        <f t="shared" si="121"/>
        <v>2.34686133203058</v>
      </c>
      <c r="DB218" s="16"/>
      <c r="DC218" s="16"/>
      <c r="DD218" s="16"/>
      <c r="DE218" s="16"/>
      <c r="DF218" s="16"/>
      <c r="DG218" s="16"/>
      <c r="DH218" s="16"/>
      <c r="DI218" s="16"/>
    </row>
    <row r="219" spans="1:113" x14ac:dyDescent="0.25">
      <c r="A219" s="14">
        <v>2020</v>
      </c>
      <c r="B219" s="14">
        <v>11</v>
      </c>
      <c r="C219" s="14" t="s">
        <v>11</v>
      </c>
      <c r="D219" s="14" t="str">
        <f t="shared" si="130"/>
        <v>4</v>
      </c>
      <c r="E219" s="14">
        <v>404</v>
      </c>
      <c r="F219" s="14">
        <v>434</v>
      </c>
      <c r="G219" s="14">
        <v>4</v>
      </c>
      <c r="H219" s="14" t="s">
        <v>1</v>
      </c>
      <c r="I219" s="14">
        <v>100</v>
      </c>
      <c r="J219" s="17">
        <f t="shared" si="131"/>
        <v>112</v>
      </c>
      <c r="K219" s="14">
        <v>80</v>
      </c>
      <c r="L219" s="17">
        <f t="shared" si="132"/>
        <v>90</v>
      </c>
      <c r="M219" s="14">
        <v>0</v>
      </c>
      <c r="N219" s="17">
        <f t="shared" si="133"/>
        <v>0</v>
      </c>
      <c r="O219" s="14">
        <v>10</v>
      </c>
      <c r="P219" s="14">
        <v>8.9999999999999993E-3</v>
      </c>
      <c r="Q219" s="14">
        <v>5.7</v>
      </c>
      <c r="R219" s="14">
        <v>6.5</v>
      </c>
      <c r="S219" s="14">
        <v>2.1</v>
      </c>
      <c r="T219" s="14">
        <v>26</v>
      </c>
      <c r="U219" s="14">
        <v>22</v>
      </c>
      <c r="V219" s="16">
        <v>13</v>
      </c>
      <c r="W219" s="16">
        <v>13.896743708807668</v>
      </c>
      <c r="X219" s="16">
        <v>13.600000000000001</v>
      </c>
      <c r="Y219" s="16">
        <v>228</v>
      </c>
      <c r="Z219" s="16">
        <v>1358</v>
      </c>
      <c r="AA219" s="16">
        <v>236</v>
      </c>
      <c r="AB219" s="16">
        <v>12</v>
      </c>
      <c r="AC219" s="16">
        <f t="shared" si="134"/>
        <v>9.3676809489227786</v>
      </c>
      <c r="AD219" s="16">
        <v>1.1268911639999999</v>
      </c>
      <c r="AE219" s="16"/>
      <c r="AF219" s="16"/>
      <c r="AG219" s="16">
        <v>0.5</v>
      </c>
      <c r="AH219" s="16">
        <v>3.2</v>
      </c>
      <c r="AI219" s="16">
        <v>1.443400612</v>
      </c>
      <c r="AJ219" s="16">
        <v>2.08</v>
      </c>
      <c r="AK219" s="16"/>
      <c r="AL219" s="16"/>
      <c r="AM219" s="16"/>
      <c r="AN219" s="16"/>
      <c r="AO219" s="16">
        <v>0.43909999999999999</v>
      </c>
      <c r="AP219" s="16">
        <v>66.5</v>
      </c>
      <c r="AQ219" s="18">
        <v>30.5</v>
      </c>
      <c r="AR219" s="18">
        <f t="shared" si="135"/>
        <v>36</v>
      </c>
      <c r="AS219" s="18">
        <f t="shared" si="136"/>
        <v>828.98325991189415</v>
      </c>
      <c r="AT219" s="18">
        <f t="shared" si="137"/>
        <v>930.72211453744478</v>
      </c>
      <c r="AU219" s="14">
        <v>0.4</v>
      </c>
      <c r="AV219" s="14">
        <v>424.5</v>
      </c>
      <c r="AW219" s="18">
        <v>34</v>
      </c>
      <c r="AX219" s="14">
        <v>202.3</v>
      </c>
      <c r="AY219" s="18">
        <v>30.5</v>
      </c>
      <c r="AZ219" s="16">
        <f t="shared" si="97"/>
        <v>175.97951344430217</v>
      </c>
      <c r="BA219" s="16">
        <f t="shared" si="98"/>
        <v>4052.34</v>
      </c>
      <c r="BB219" s="16">
        <f t="shared" si="99"/>
        <v>4549.6726363636371</v>
      </c>
      <c r="BC219" s="14">
        <v>9.8000000000000007</v>
      </c>
      <c r="BD219" s="14">
        <v>0</v>
      </c>
      <c r="BE219" s="14">
        <v>9.49</v>
      </c>
      <c r="BF219" s="14">
        <v>58</v>
      </c>
      <c r="BG219" s="14">
        <v>31</v>
      </c>
      <c r="BH219" s="14">
        <v>6</v>
      </c>
      <c r="BI219" s="18">
        <f t="shared" si="146"/>
        <v>38.251612903225805</v>
      </c>
      <c r="BJ219" s="18">
        <f t="shared" si="101"/>
        <v>40.024895767294424</v>
      </c>
      <c r="BK219" s="18">
        <f t="shared" si="102"/>
        <v>2401.4937460376655</v>
      </c>
      <c r="BL219" s="18">
        <f t="shared" si="103"/>
        <v>2697.3141120268506</v>
      </c>
      <c r="BM219" s="14">
        <f t="shared" si="104"/>
        <v>2.7</v>
      </c>
      <c r="BN219" s="14">
        <v>3.08</v>
      </c>
      <c r="BO219" s="14">
        <v>0.27600000000000002</v>
      </c>
      <c r="BP219" s="14">
        <v>2.62</v>
      </c>
      <c r="BQ219" s="14">
        <v>0.152</v>
      </c>
      <c r="BR219" s="16">
        <f t="shared" si="138"/>
        <v>25.532684405286339</v>
      </c>
      <c r="BS219" s="16">
        <f t="shared" si="140"/>
        <v>2.2879937973568283</v>
      </c>
      <c r="BT219" s="16">
        <f t="shared" si="141"/>
        <v>21.719361409691629</v>
      </c>
      <c r="BU219" s="16">
        <f t="shared" si="142"/>
        <v>1.2600545550660791</v>
      </c>
      <c r="BV219" s="16">
        <f t="shared" si="139"/>
        <v>28.666241127753299</v>
      </c>
      <c r="BW219" s="16">
        <f t="shared" si="143"/>
        <v>2.5687930361233482</v>
      </c>
      <c r="BX219" s="16">
        <f t="shared" si="144"/>
        <v>24.384919400881056</v>
      </c>
      <c r="BY219" s="16">
        <f t="shared" si="145"/>
        <v>1.4146976140969161</v>
      </c>
      <c r="BZ219" s="16">
        <v>3.81</v>
      </c>
      <c r="CA219" s="16">
        <v>0.29699999999999999</v>
      </c>
      <c r="CB219" s="16">
        <v>1.54</v>
      </c>
      <c r="CC219" s="16">
        <v>0.19700000000000001</v>
      </c>
      <c r="CD219" s="16">
        <v>1.34</v>
      </c>
      <c r="CE219" s="16">
        <v>0.17699999999999999</v>
      </c>
      <c r="CF219" s="16">
        <v>1.54</v>
      </c>
      <c r="CG219" s="16">
        <v>7.1999999999999995E-2</v>
      </c>
      <c r="CH219" s="16">
        <f t="shared" si="106"/>
        <v>54.301356000000006</v>
      </c>
      <c r="CI219" s="16">
        <f t="shared" si="107"/>
        <v>7.1726418000000001</v>
      </c>
      <c r="CJ219" s="16">
        <f t="shared" si="108"/>
        <v>62.406036000000007</v>
      </c>
      <c r="CK219" s="16">
        <f t="shared" si="109"/>
        <v>2.9176848</v>
      </c>
      <c r="CL219" s="16">
        <f t="shared" si="110"/>
        <v>60.965613327272727</v>
      </c>
      <c r="CM219" s="16">
        <f t="shared" si="111"/>
        <v>8.0529205663636354</v>
      </c>
      <c r="CN219" s="16">
        <f t="shared" si="112"/>
        <v>70.064958600000011</v>
      </c>
      <c r="CO219" s="16">
        <f t="shared" si="113"/>
        <v>3.275764298181818</v>
      </c>
      <c r="CP219" s="16">
        <v>2.5299999999999998</v>
      </c>
      <c r="CQ219" s="16">
        <v>0.37</v>
      </c>
      <c r="CR219" s="16">
        <v>0.28000000000000003</v>
      </c>
      <c r="CS219" s="16">
        <v>0.107</v>
      </c>
      <c r="CT219" s="16">
        <f t="shared" si="114"/>
        <v>60.757791774752938</v>
      </c>
      <c r="CU219" s="16">
        <f t="shared" si="115"/>
        <v>8.8855268603393629</v>
      </c>
      <c r="CV219" s="16">
        <f t="shared" si="116"/>
        <v>6.7241824889054644</v>
      </c>
      <c r="CW219" s="16">
        <f t="shared" si="117"/>
        <v>2.5695983082603022</v>
      </c>
      <c r="CX219" s="16">
        <f t="shared" si="118"/>
        <v>68.214429856199885</v>
      </c>
      <c r="CY219" s="16">
        <f t="shared" si="119"/>
        <v>9.9760233386537394</v>
      </c>
      <c r="CZ219" s="16">
        <f t="shared" si="120"/>
        <v>7.5494230670893163</v>
      </c>
      <c r="DA219" s="16">
        <f t="shared" si="121"/>
        <v>2.8849581006377032</v>
      </c>
      <c r="DB219" s="16"/>
      <c r="DC219" s="16"/>
      <c r="DD219" s="16"/>
      <c r="DE219" s="16"/>
      <c r="DF219" s="16"/>
      <c r="DG219" s="16"/>
      <c r="DH219" s="16"/>
      <c r="DI219" s="16"/>
    </row>
    <row r="220" spans="1:113" x14ac:dyDescent="0.25">
      <c r="A220" s="14">
        <v>2020</v>
      </c>
      <c r="B220" s="14">
        <v>11</v>
      </c>
      <c r="C220" s="14" t="s">
        <v>11</v>
      </c>
      <c r="D220" s="14" t="str">
        <f t="shared" si="130"/>
        <v>4</v>
      </c>
      <c r="E220" s="14">
        <v>409</v>
      </c>
      <c r="F220" s="14">
        <v>439</v>
      </c>
      <c r="G220" s="14">
        <v>1</v>
      </c>
      <c r="H220" s="14" t="s">
        <v>2</v>
      </c>
      <c r="I220" s="14">
        <v>0</v>
      </c>
      <c r="J220" s="17">
        <f t="shared" si="131"/>
        <v>0</v>
      </c>
      <c r="K220" s="14">
        <v>0</v>
      </c>
      <c r="L220" s="17">
        <f t="shared" si="132"/>
        <v>0</v>
      </c>
      <c r="M220" s="14">
        <v>0</v>
      </c>
      <c r="N220" s="17">
        <f t="shared" si="133"/>
        <v>0</v>
      </c>
      <c r="O220" s="14">
        <v>10</v>
      </c>
      <c r="P220" s="14">
        <v>8.9999999999999993E-3</v>
      </c>
      <c r="Q220" s="14">
        <v>5.7</v>
      </c>
      <c r="R220" s="14">
        <v>6.5</v>
      </c>
      <c r="S220" s="14">
        <v>2.1</v>
      </c>
      <c r="T220" s="14">
        <v>26</v>
      </c>
      <c r="U220" s="14">
        <v>22</v>
      </c>
      <c r="V220" s="16">
        <v>13</v>
      </c>
      <c r="W220" s="16">
        <v>13.896743708807668</v>
      </c>
      <c r="X220" s="16">
        <v>13.600000000000001</v>
      </c>
      <c r="Y220" s="16">
        <v>228</v>
      </c>
      <c r="Z220" s="16">
        <v>1358</v>
      </c>
      <c r="AA220" s="16">
        <v>236</v>
      </c>
      <c r="AB220" s="16">
        <v>12</v>
      </c>
      <c r="AC220" s="16">
        <f t="shared" si="134"/>
        <v>9.3676809489227786</v>
      </c>
      <c r="AD220" s="16">
        <v>1.1268911639999999</v>
      </c>
      <c r="AE220" s="16"/>
      <c r="AF220" s="16"/>
      <c r="AG220" s="16">
        <v>0.5</v>
      </c>
      <c r="AH220" s="16">
        <v>3.2</v>
      </c>
      <c r="AI220" s="16">
        <v>1.443400612</v>
      </c>
      <c r="AJ220" s="16">
        <v>2.08</v>
      </c>
      <c r="AK220" s="16"/>
      <c r="AL220" s="16"/>
      <c r="AM220" s="16"/>
      <c r="AN220" s="16"/>
      <c r="AO220" s="16">
        <v>0.33160000000000001</v>
      </c>
      <c r="AP220" s="16">
        <v>67.2</v>
      </c>
      <c r="AQ220" s="18">
        <v>30.5</v>
      </c>
      <c r="AR220" s="18">
        <f t="shared" si="135"/>
        <v>36.700000000000003</v>
      </c>
      <c r="AS220" s="18">
        <f t="shared" si="136"/>
        <v>845.10237885462561</v>
      </c>
      <c r="AT220" s="18">
        <f t="shared" si="137"/>
        <v>948.81948898678411</v>
      </c>
      <c r="AU220" s="14">
        <v>0.38</v>
      </c>
      <c r="AV220" s="14">
        <v>391.9</v>
      </c>
      <c r="AW220" s="18">
        <v>34</v>
      </c>
      <c r="AX220" s="14">
        <v>187.3</v>
      </c>
      <c r="AY220" s="18">
        <v>30.5</v>
      </c>
      <c r="AZ220" s="16">
        <f t="shared" si="97"/>
        <v>166.48225761385862</v>
      </c>
      <c r="BA220" s="16">
        <f t="shared" si="98"/>
        <v>3833.64</v>
      </c>
      <c r="BB220" s="16">
        <f t="shared" si="99"/>
        <v>4304.1321818181814</v>
      </c>
      <c r="BC220" s="14">
        <v>8.08</v>
      </c>
      <c r="BD220" s="14">
        <v>0</v>
      </c>
      <c r="BE220" s="14">
        <v>9.7899999999999991</v>
      </c>
      <c r="BF220" s="14">
        <v>58.7</v>
      </c>
      <c r="BG220" s="14">
        <v>31</v>
      </c>
      <c r="BH220" s="14">
        <v>6</v>
      </c>
      <c r="BI220" s="18">
        <f t="shared" si="146"/>
        <v>31.538064516129033</v>
      </c>
      <c r="BJ220" s="18">
        <f t="shared" si="101"/>
        <v>32.890737572254338</v>
      </c>
      <c r="BK220" s="18">
        <f t="shared" si="102"/>
        <v>1973.4442543352602</v>
      </c>
      <c r="BL220" s="18">
        <f t="shared" si="103"/>
        <v>2216.5367056647401</v>
      </c>
      <c r="BM220" s="14">
        <f t="shared" si="104"/>
        <v>2.2200000000000002</v>
      </c>
      <c r="BN220" s="14">
        <v>2.8</v>
      </c>
      <c r="BO220" s="14">
        <v>0.28799999999999998</v>
      </c>
      <c r="BP220" s="14">
        <v>2.57</v>
      </c>
      <c r="BQ220" s="14">
        <v>0.14699999999999999</v>
      </c>
      <c r="BR220" s="16">
        <f t="shared" si="138"/>
        <v>23.662866607929516</v>
      </c>
      <c r="BS220" s="16">
        <f t="shared" si="140"/>
        <v>2.4338948511013214</v>
      </c>
      <c r="BT220" s="16">
        <f t="shared" si="141"/>
        <v>21.719131136563878</v>
      </c>
      <c r="BU220" s="16">
        <f t="shared" si="142"/>
        <v>1.2423004969162996</v>
      </c>
      <c r="BV220" s="16">
        <f t="shared" si="139"/>
        <v>26.566945691629957</v>
      </c>
      <c r="BW220" s="16">
        <f t="shared" si="143"/>
        <v>2.7326001282819381</v>
      </c>
      <c r="BX220" s="16">
        <f t="shared" si="144"/>
        <v>24.384660866960353</v>
      </c>
      <c r="BY220" s="16">
        <f t="shared" si="145"/>
        <v>1.3947646488105727</v>
      </c>
      <c r="BZ220" s="16">
        <v>3.88</v>
      </c>
      <c r="CA220" s="16">
        <v>0.27800000000000002</v>
      </c>
      <c r="CB220" s="16">
        <v>1.48</v>
      </c>
      <c r="CC220" s="16">
        <v>0.192</v>
      </c>
      <c r="CD220" s="16">
        <v>1.25</v>
      </c>
      <c r="CE220" s="16">
        <v>0.224</v>
      </c>
      <c r="CF220" s="16">
        <v>1.2</v>
      </c>
      <c r="CG220" s="16">
        <v>7.2999999999999995E-2</v>
      </c>
      <c r="CH220" s="16">
        <f t="shared" si="106"/>
        <v>47.920500000000004</v>
      </c>
      <c r="CI220" s="16">
        <f t="shared" si="107"/>
        <v>8.5873536000000001</v>
      </c>
      <c r="CJ220" s="16">
        <f t="shared" si="108"/>
        <v>46.003680000000003</v>
      </c>
      <c r="CK220" s="16">
        <f t="shared" si="109"/>
        <v>2.7985571999999999</v>
      </c>
      <c r="CL220" s="16">
        <f t="shared" si="110"/>
        <v>53.801652272727274</v>
      </c>
      <c r="CM220" s="16">
        <f t="shared" si="111"/>
        <v>9.641256087272728</v>
      </c>
      <c r="CN220" s="16">
        <f t="shared" si="112"/>
        <v>51.649586181818187</v>
      </c>
      <c r="CO220" s="16">
        <f t="shared" si="113"/>
        <v>3.1420164927272727</v>
      </c>
      <c r="CP220" s="16">
        <v>2.5299999999999998</v>
      </c>
      <c r="CQ220" s="16">
        <v>0.35699999999999998</v>
      </c>
      <c r="CR220" s="16">
        <v>0.28999999999999998</v>
      </c>
      <c r="CS220" s="16">
        <v>0.115</v>
      </c>
      <c r="CT220" s="16">
        <f t="shared" si="114"/>
        <v>49.928139634682083</v>
      </c>
      <c r="CU220" s="16">
        <f t="shared" si="115"/>
        <v>7.0451959879768786</v>
      </c>
      <c r="CV220" s="16">
        <f t="shared" si="116"/>
        <v>5.7229883375722546</v>
      </c>
      <c r="CW220" s="16">
        <f t="shared" si="117"/>
        <v>2.2694608924855491</v>
      </c>
      <c r="CX220" s="16">
        <f t="shared" si="118"/>
        <v>56.055684044393068</v>
      </c>
      <c r="CY220" s="16">
        <f t="shared" si="119"/>
        <v>7.9098336774104041</v>
      </c>
      <c r="CZ220" s="16">
        <f t="shared" si="120"/>
        <v>6.4253550880924859</v>
      </c>
      <c r="DA220" s="16">
        <f t="shared" si="121"/>
        <v>2.5479856383815025</v>
      </c>
      <c r="DB220" s="16"/>
      <c r="DC220" s="16"/>
      <c r="DD220" s="16"/>
      <c r="DE220" s="16"/>
      <c r="DF220" s="16"/>
      <c r="DG220" s="16"/>
      <c r="DH220" s="16"/>
      <c r="DI220" s="16"/>
    </row>
    <row r="221" spans="1:113" x14ac:dyDescent="0.25">
      <c r="A221" s="14">
        <v>2020</v>
      </c>
      <c r="B221" s="14">
        <v>11</v>
      </c>
      <c r="C221" s="14" t="s">
        <v>11</v>
      </c>
      <c r="D221" s="14" t="str">
        <f t="shared" si="130"/>
        <v>4</v>
      </c>
      <c r="E221" s="14">
        <v>410</v>
      </c>
      <c r="F221" s="14">
        <v>440</v>
      </c>
      <c r="G221" s="14">
        <v>5</v>
      </c>
      <c r="H221" s="14" t="s">
        <v>1</v>
      </c>
      <c r="I221" s="14">
        <v>100</v>
      </c>
      <c r="J221" s="17">
        <f t="shared" si="131"/>
        <v>112</v>
      </c>
      <c r="K221" s="14">
        <v>120</v>
      </c>
      <c r="L221" s="17">
        <f t="shared" si="132"/>
        <v>135</v>
      </c>
      <c r="M221" s="14">
        <v>0</v>
      </c>
      <c r="N221" s="17">
        <f t="shared" si="133"/>
        <v>0</v>
      </c>
      <c r="O221" s="14">
        <v>10</v>
      </c>
      <c r="P221" s="14">
        <v>8.9999999999999993E-3</v>
      </c>
      <c r="Q221" s="14">
        <v>5.7</v>
      </c>
      <c r="R221" s="14">
        <v>6.5</v>
      </c>
      <c r="S221" s="14">
        <v>2.1</v>
      </c>
      <c r="T221" s="14">
        <v>26</v>
      </c>
      <c r="U221" s="14">
        <v>22</v>
      </c>
      <c r="V221" s="16">
        <v>13</v>
      </c>
      <c r="W221" s="16">
        <v>13.896743708807668</v>
      </c>
      <c r="X221" s="16">
        <v>13.600000000000001</v>
      </c>
      <c r="Y221" s="16">
        <v>228</v>
      </c>
      <c r="Z221" s="16">
        <v>1358</v>
      </c>
      <c r="AA221" s="16">
        <v>236</v>
      </c>
      <c r="AB221" s="16">
        <v>12</v>
      </c>
      <c r="AC221" s="16">
        <f t="shared" si="134"/>
        <v>9.3676809489227786</v>
      </c>
      <c r="AD221" s="16">
        <v>1.1268911639999999</v>
      </c>
      <c r="AE221" s="16"/>
      <c r="AF221" s="16"/>
      <c r="AG221" s="16">
        <v>0.5</v>
      </c>
      <c r="AH221" s="16">
        <v>3.2</v>
      </c>
      <c r="AI221" s="16">
        <v>1.443400612</v>
      </c>
      <c r="AJ221" s="16">
        <v>2.08</v>
      </c>
      <c r="AK221" s="16"/>
      <c r="AL221" s="16"/>
      <c r="AM221" s="16"/>
      <c r="AN221" s="16"/>
      <c r="AO221" s="16">
        <v>0.42049999999999998</v>
      </c>
      <c r="AP221" s="16">
        <v>76.7</v>
      </c>
      <c r="AQ221" s="18">
        <v>30.5</v>
      </c>
      <c r="AR221" s="18">
        <f t="shared" si="135"/>
        <v>46.2</v>
      </c>
      <c r="AS221" s="18">
        <f t="shared" si="136"/>
        <v>1063.8618502202644</v>
      </c>
      <c r="AT221" s="18">
        <f t="shared" si="137"/>
        <v>1194.4267136563878</v>
      </c>
      <c r="AU221" s="14">
        <v>0.42</v>
      </c>
      <c r="AV221" s="14">
        <v>369.9</v>
      </c>
      <c r="AW221" s="18">
        <v>34</v>
      </c>
      <c r="AX221" s="14">
        <v>168.5</v>
      </c>
      <c r="AY221" s="18">
        <v>30.5</v>
      </c>
      <c r="AZ221" s="16">
        <f t="shared" si="97"/>
        <v>172.55135456981247</v>
      </c>
      <c r="BA221" s="16">
        <f t="shared" si="98"/>
        <v>3973.39</v>
      </c>
      <c r="BB221" s="16">
        <f t="shared" si="99"/>
        <v>4461.0333181818178</v>
      </c>
      <c r="BC221" s="14">
        <v>9.8000000000000007</v>
      </c>
      <c r="BD221" s="14">
        <v>0</v>
      </c>
      <c r="BE221" s="14">
        <v>9.52</v>
      </c>
      <c r="BF221" s="14">
        <v>58.6</v>
      </c>
      <c r="BG221" s="14">
        <v>31</v>
      </c>
      <c r="BH221" s="14">
        <v>6</v>
      </c>
      <c r="BI221" s="18">
        <f t="shared" si="146"/>
        <v>38.251612903225805</v>
      </c>
      <c r="BJ221" s="18">
        <f t="shared" si="101"/>
        <v>40.011629311952269</v>
      </c>
      <c r="BK221" s="18">
        <f t="shared" si="102"/>
        <v>2400.6977587171364</v>
      </c>
      <c r="BL221" s="18">
        <f t="shared" si="103"/>
        <v>2696.420073540929</v>
      </c>
      <c r="BM221" s="14">
        <f t="shared" si="104"/>
        <v>2.7</v>
      </c>
      <c r="BN221" s="14">
        <v>3.16</v>
      </c>
      <c r="BO221" s="14">
        <v>0.251</v>
      </c>
      <c r="BP221" s="14">
        <v>2.54</v>
      </c>
      <c r="BQ221" s="14">
        <v>0.17399999999999999</v>
      </c>
      <c r="BR221" s="16">
        <f t="shared" si="138"/>
        <v>33.61803446696036</v>
      </c>
      <c r="BS221" s="16">
        <f t="shared" si="140"/>
        <v>2.6702932440528637</v>
      </c>
      <c r="BT221" s="16">
        <f t="shared" si="141"/>
        <v>27.022090995594713</v>
      </c>
      <c r="BU221" s="16">
        <f t="shared" si="142"/>
        <v>1.8511196193832598</v>
      </c>
      <c r="BV221" s="16">
        <f t="shared" si="139"/>
        <v>37.743884151541856</v>
      </c>
      <c r="BW221" s="16">
        <f t="shared" si="143"/>
        <v>2.9980110512775333</v>
      </c>
      <c r="BX221" s="16">
        <f t="shared" si="144"/>
        <v>30.338438526872249</v>
      </c>
      <c r="BY221" s="16">
        <f t="shared" si="145"/>
        <v>2.0783024817621141</v>
      </c>
      <c r="BZ221" s="16">
        <v>3.77</v>
      </c>
      <c r="CA221" s="16">
        <v>0.29699999999999999</v>
      </c>
      <c r="CB221" s="16">
        <v>1.63</v>
      </c>
      <c r="CC221" s="16">
        <v>0.189</v>
      </c>
      <c r="CD221" s="16">
        <v>1.29</v>
      </c>
      <c r="CE221" s="16">
        <v>0.22700000000000001</v>
      </c>
      <c r="CF221" s="16">
        <v>1.51</v>
      </c>
      <c r="CG221" s="16">
        <v>7.0000000000000007E-2</v>
      </c>
      <c r="CH221" s="16">
        <f t="shared" si="106"/>
        <v>51.256730999999995</v>
      </c>
      <c r="CI221" s="16">
        <f t="shared" si="107"/>
        <v>9.0195952999999989</v>
      </c>
      <c r="CJ221" s="16">
        <f t="shared" si="108"/>
        <v>59.998189000000004</v>
      </c>
      <c r="CK221" s="16">
        <f t="shared" si="109"/>
        <v>2.7813730000000003</v>
      </c>
      <c r="CL221" s="16">
        <f t="shared" si="110"/>
        <v>57.547329804545448</v>
      </c>
      <c r="CM221" s="16">
        <f t="shared" si="111"/>
        <v>10.126545632272727</v>
      </c>
      <c r="CN221" s="16">
        <f t="shared" si="112"/>
        <v>67.361603104545452</v>
      </c>
      <c r="CO221" s="16">
        <f t="shared" si="113"/>
        <v>3.122723322727273</v>
      </c>
      <c r="CP221" s="16">
        <v>2.5</v>
      </c>
      <c r="CQ221" s="16">
        <v>0.35699999999999998</v>
      </c>
      <c r="CR221" s="16">
        <v>0.27</v>
      </c>
      <c r="CS221" s="16">
        <v>0.106</v>
      </c>
      <c r="CT221" s="16">
        <f t="shared" si="114"/>
        <v>60.017443967928415</v>
      </c>
      <c r="CU221" s="16">
        <f t="shared" si="115"/>
        <v>8.5704909986201763</v>
      </c>
      <c r="CV221" s="16">
        <f t="shared" si="116"/>
        <v>6.4818839485362689</v>
      </c>
      <c r="CW221" s="16">
        <f t="shared" si="117"/>
        <v>2.5447396242401643</v>
      </c>
      <c r="CX221" s="16">
        <f t="shared" si="118"/>
        <v>67.383221182174182</v>
      </c>
      <c r="CY221" s="16">
        <f t="shared" si="119"/>
        <v>9.6223239848144715</v>
      </c>
      <c r="CZ221" s="16">
        <f t="shared" si="120"/>
        <v>7.2773878876748119</v>
      </c>
      <c r="DA221" s="16">
        <f t="shared" si="121"/>
        <v>2.8570485781241843</v>
      </c>
      <c r="DB221" s="16"/>
      <c r="DC221" s="16"/>
      <c r="DD221" s="16"/>
      <c r="DE221" s="16"/>
      <c r="DF221" s="16"/>
      <c r="DG221" s="16"/>
      <c r="DH221" s="16"/>
      <c r="DI221" s="16"/>
    </row>
    <row r="222" spans="1:113" x14ac:dyDescent="0.25">
      <c r="A222" s="14">
        <v>2020</v>
      </c>
      <c r="B222" s="14">
        <v>12</v>
      </c>
      <c r="C222" s="14" t="s">
        <v>0</v>
      </c>
      <c r="D222" s="14" t="str">
        <f t="shared" si="130"/>
        <v>1</v>
      </c>
      <c r="E222" s="14">
        <v>102</v>
      </c>
      <c r="F222" s="14">
        <v>442</v>
      </c>
      <c r="G222" s="14">
        <v>4</v>
      </c>
      <c r="H222" s="14" t="s">
        <v>1</v>
      </c>
      <c r="I222" s="14">
        <v>100</v>
      </c>
      <c r="J222" s="17">
        <f t="shared" si="131"/>
        <v>112</v>
      </c>
      <c r="K222" s="14">
        <v>80</v>
      </c>
      <c r="L222" s="17">
        <f t="shared" si="132"/>
        <v>90</v>
      </c>
      <c r="M222" s="14">
        <v>0</v>
      </c>
      <c r="N222" s="17">
        <f t="shared" si="133"/>
        <v>0</v>
      </c>
      <c r="O222" s="14">
        <v>10</v>
      </c>
      <c r="P222" s="14">
        <v>0</v>
      </c>
      <c r="Q222" s="14">
        <v>7.2</v>
      </c>
      <c r="R222" s="14">
        <v>7.1</v>
      </c>
      <c r="S222" s="14">
        <v>2.4</v>
      </c>
      <c r="T222" s="14">
        <v>17</v>
      </c>
      <c r="U222" s="14">
        <v>13</v>
      </c>
      <c r="V222" s="16">
        <v>9</v>
      </c>
      <c r="W222" s="16">
        <v>9.4571310665068928</v>
      </c>
      <c r="X222" s="16">
        <v>18.5</v>
      </c>
      <c r="Y222" s="16">
        <v>678</v>
      </c>
      <c r="Z222" s="16">
        <v>3238</v>
      </c>
      <c r="AA222" s="16">
        <v>488</v>
      </c>
      <c r="AB222" s="16">
        <v>16</v>
      </c>
      <c r="AC222" s="16">
        <f t="shared" si="134"/>
        <v>22.010041468009643</v>
      </c>
      <c r="AD222" s="16">
        <v>2.3093052190000001</v>
      </c>
      <c r="AE222" s="16"/>
      <c r="AF222" s="16"/>
      <c r="AG222" s="16">
        <v>6.4</v>
      </c>
      <c r="AH222" s="16">
        <v>2.5</v>
      </c>
      <c r="AI222" s="16">
        <v>2.5343103610000002</v>
      </c>
      <c r="AJ222" s="16">
        <v>3.42</v>
      </c>
      <c r="AK222" s="16">
        <v>3.5</v>
      </c>
      <c r="AL222" s="16">
        <v>1.7</v>
      </c>
      <c r="AM222" s="16">
        <v>2.5873718459999999</v>
      </c>
      <c r="AN222" s="16">
        <v>3.34</v>
      </c>
      <c r="AO222" s="16">
        <v>0.51239999999999997</v>
      </c>
      <c r="AP222" s="16">
        <v>68.2</v>
      </c>
      <c r="AQ222" s="18">
        <v>30.5</v>
      </c>
      <c r="AR222" s="18">
        <f t="shared" si="135"/>
        <v>37.700000000000003</v>
      </c>
      <c r="AS222" s="18">
        <f t="shared" si="136"/>
        <v>868.12969162995591</v>
      </c>
      <c r="AT222" s="18">
        <f t="shared" si="137"/>
        <v>974.6728810572688</v>
      </c>
      <c r="AU222" s="14">
        <v>0.57999999999999996</v>
      </c>
      <c r="AV222" s="14">
        <v>445.3</v>
      </c>
      <c r="AW222" s="18">
        <v>34</v>
      </c>
      <c r="AX222" s="14">
        <v>296.89999999999998</v>
      </c>
      <c r="AY222" s="18">
        <v>30.5</v>
      </c>
      <c r="AZ222" s="16">
        <f t="shared" si="97"/>
        <v>375.66739606126902</v>
      </c>
      <c r="BA222" s="16">
        <f t="shared" si="98"/>
        <v>8650.61</v>
      </c>
      <c r="BB222" s="16">
        <f t="shared" si="99"/>
        <v>9712.2757727272747</v>
      </c>
      <c r="BC222" s="14">
        <v>11.22</v>
      </c>
      <c r="BD222" s="14">
        <v>0</v>
      </c>
      <c r="BE222" s="14">
        <v>9.8000000000000007</v>
      </c>
      <c r="BF222" s="14">
        <v>56.1</v>
      </c>
      <c r="BG222" s="14">
        <v>30.5</v>
      </c>
      <c r="BH222" s="14">
        <v>6</v>
      </c>
      <c r="BI222" s="18">
        <f t="shared" si="146"/>
        <v>44.512131147540991</v>
      </c>
      <c r="BJ222" s="18">
        <f t="shared" si="101"/>
        <v>46.416118260210382</v>
      </c>
      <c r="BK222" s="18">
        <f t="shared" si="102"/>
        <v>2784.9670956126229</v>
      </c>
      <c r="BL222" s="18">
        <f t="shared" si="103"/>
        <v>3128.0244060267228</v>
      </c>
      <c r="BM222" s="14">
        <f t="shared" si="104"/>
        <v>3.13</v>
      </c>
      <c r="BN222" s="14">
        <v>4.57</v>
      </c>
      <c r="BO222" s="14">
        <v>0.41499999999999998</v>
      </c>
      <c r="BP222" s="14">
        <v>2.38</v>
      </c>
      <c r="BQ222" s="14">
        <v>0.34799999999999998</v>
      </c>
      <c r="BR222" s="16">
        <f t="shared" si="138"/>
        <v>39.673526907488991</v>
      </c>
      <c r="BS222" s="16">
        <f t="shared" si="140"/>
        <v>3.602738220264317</v>
      </c>
      <c r="BT222" s="16">
        <f t="shared" si="141"/>
        <v>20.661486660792949</v>
      </c>
      <c r="BU222" s="16">
        <f t="shared" si="142"/>
        <v>3.0210913268722464</v>
      </c>
      <c r="BV222" s="16">
        <f t="shared" si="139"/>
        <v>44.54255066431719</v>
      </c>
      <c r="BW222" s="16">
        <f t="shared" si="143"/>
        <v>4.0448924563876645</v>
      </c>
      <c r="BX222" s="16">
        <f t="shared" si="144"/>
        <v>23.197214569162991</v>
      </c>
      <c r="BY222" s="16">
        <f t="shared" si="145"/>
        <v>3.3918616260792951</v>
      </c>
      <c r="BZ222" s="16">
        <v>3.51</v>
      </c>
      <c r="CA222" s="16">
        <v>0.22500000000000001</v>
      </c>
      <c r="CB222" s="16">
        <v>1.6</v>
      </c>
      <c r="CC222" s="16">
        <v>0.27600000000000002</v>
      </c>
      <c r="CD222" s="16">
        <v>0.67</v>
      </c>
      <c r="CE222" s="16">
        <v>0.06</v>
      </c>
      <c r="CF222" s="16">
        <v>1.32</v>
      </c>
      <c r="CG222" s="16">
        <v>8.4000000000000005E-2</v>
      </c>
      <c r="CH222" s="16">
        <f t="shared" si="106"/>
        <v>57.959087000000004</v>
      </c>
      <c r="CI222" s="16">
        <f t="shared" si="107"/>
        <v>5.190366</v>
      </c>
      <c r="CJ222" s="16">
        <f t="shared" si="108"/>
        <v>114.18805200000001</v>
      </c>
      <c r="CK222" s="16">
        <f t="shared" si="109"/>
        <v>7.2665124000000008</v>
      </c>
      <c r="CL222" s="16">
        <f t="shared" si="110"/>
        <v>65.072247677272728</v>
      </c>
      <c r="CM222" s="16">
        <f t="shared" si="111"/>
        <v>5.8273654636363643</v>
      </c>
      <c r="CN222" s="16">
        <f t="shared" si="112"/>
        <v>128.20204020000003</v>
      </c>
      <c r="CO222" s="16">
        <f t="shared" si="113"/>
        <v>8.1583116490909102</v>
      </c>
      <c r="CP222" s="16">
        <v>2.15</v>
      </c>
      <c r="CQ222" s="16">
        <v>0.26700000000000002</v>
      </c>
      <c r="CR222" s="16">
        <v>0.26</v>
      </c>
      <c r="CS222" s="16">
        <v>0.14099999999999999</v>
      </c>
      <c r="CT222" s="16">
        <f t="shared" si="114"/>
        <v>59.876792555671386</v>
      </c>
      <c r="CU222" s="16">
        <f t="shared" si="115"/>
        <v>7.4358621452857037</v>
      </c>
      <c r="CV222" s="16">
        <f t="shared" si="116"/>
        <v>7.240914448592819</v>
      </c>
      <c r="CW222" s="16">
        <f t="shared" si="117"/>
        <v>3.9268036048137978</v>
      </c>
      <c r="CX222" s="16">
        <f t="shared" si="118"/>
        <v>67.225308005685605</v>
      </c>
      <c r="CY222" s="16">
        <f t="shared" si="119"/>
        <v>8.3484452267525864</v>
      </c>
      <c r="CZ222" s="16">
        <f t="shared" si="120"/>
        <v>8.1295721309201188</v>
      </c>
      <c r="DA222" s="16">
        <f t="shared" si="121"/>
        <v>4.4087295017682182</v>
      </c>
      <c r="DB222" s="16"/>
      <c r="DC222" s="16"/>
      <c r="DD222" s="16"/>
      <c r="DE222" s="16"/>
      <c r="DF222" s="16"/>
      <c r="DG222" s="16"/>
      <c r="DH222" s="16"/>
      <c r="DI222" s="16"/>
    </row>
    <row r="223" spans="1:113" x14ac:dyDescent="0.25">
      <c r="A223" s="14">
        <v>2020</v>
      </c>
      <c r="B223" s="14">
        <v>12</v>
      </c>
      <c r="C223" s="14" t="s">
        <v>0</v>
      </c>
      <c r="D223" s="14" t="str">
        <f t="shared" si="130"/>
        <v>1</v>
      </c>
      <c r="E223" s="14">
        <v>103</v>
      </c>
      <c r="F223" s="14">
        <v>443</v>
      </c>
      <c r="G223" s="14">
        <v>5</v>
      </c>
      <c r="H223" s="14" t="s">
        <v>1</v>
      </c>
      <c r="I223" s="14">
        <v>100</v>
      </c>
      <c r="J223" s="17">
        <f t="shared" si="131"/>
        <v>112</v>
      </c>
      <c r="K223" s="14">
        <v>120</v>
      </c>
      <c r="L223" s="17">
        <f t="shared" si="132"/>
        <v>135</v>
      </c>
      <c r="M223" s="14">
        <v>0</v>
      </c>
      <c r="N223" s="17">
        <f t="shared" si="133"/>
        <v>0</v>
      </c>
      <c r="O223" s="14">
        <v>10</v>
      </c>
      <c r="P223" s="14">
        <v>0</v>
      </c>
      <c r="Q223" s="14">
        <v>7.2</v>
      </c>
      <c r="R223" s="14">
        <v>7.1</v>
      </c>
      <c r="S223" s="14">
        <v>2.4</v>
      </c>
      <c r="T223" s="14">
        <v>17</v>
      </c>
      <c r="U223" s="14">
        <v>13</v>
      </c>
      <c r="V223" s="16">
        <v>9</v>
      </c>
      <c r="W223" s="16">
        <v>9.4571310665068928</v>
      </c>
      <c r="X223" s="16">
        <v>18.5</v>
      </c>
      <c r="Y223" s="16">
        <v>678</v>
      </c>
      <c r="Z223" s="16">
        <v>3238</v>
      </c>
      <c r="AA223" s="16">
        <v>488</v>
      </c>
      <c r="AB223" s="16">
        <v>16</v>
      </c>
      <c r="AC223" s="16">
        <f t="shared" si="134"/>
        <v>22.010041468009643</v>
      </c>
      <c r="AD223" s="16">
        <v>2.3093052190000001</v>
      </c>
      <c r="AE223" s="16"/>
      <c r="AF223" s="16"/>
      <c r="AG223" s="16">
        <v>6.4</v>
      </c>
      <c r="AH223" s="16">
        <v>2.5</v>
      </c>
      <c r="AI223" s="16">
        <v>2.5343103610000002</v>
      </c>
      <c r="AJ223" s="16">
        <v>3.42</v>
      </c>
      <c r="AK223" s="16">
        <v>3.5</v>
      </c>
      <c r="AL223" s="16">
        <v>1.7</v>
      </c>
      <c r="AM223" s="16">
        <v>2.5873718459999999</v>
      </c>
      <c r="AN223" s="16">
        <v>3.34</v>
      </c>
      <c r="AO223" s="16">
        <v>0.5</v>
      </c>
      <c r="AP223" s="16">
        <v>96.7</v>
      </c>
      <c r="AQ223" s="18">
        <v>30.5</v>
      </c>
      <c r="AR223" s="18">
        <f t="shared" si="135"/>
        <v>66.2</v>
      </c>
      <c r="AS223" s="18">
        <f t="shared" si="136"/>
        <v>1524.4081057268722</v>
      </c>
      <c r="AT223" s="18">
        <f t="shared" si="137"/>
        <v>1711.4945550660793</v>
      </c>
      <c r="AU223" s="14">
        <v>0.66</v>
      </c>
      <c r="AV223" s="14">
        <v>438.8</v>
      </c>
      <c r="AW223" s="18">
        <v>34</v>
      </c>
      <c r="AX223" s="14">
        <v>286.39999999999998</v>
      </c>
      <c r="AY223" s="18">
        <v>30.5</v>
      </c>
      <c r="AZ223" s="16">
        <f t="shared" si="97"/>
        <v>417.22826086956513</v>
      </c>
      <c r="BA223" s="16">
        <f t="shared" si="98"/>
        <v>9607.65</v>
      </c>
      <c r="BB223" s="16">
        <f t="shared" si="99"/>
        <v>10786.770681818181</v>
      </c>
      <c r="BC223" s="14">
        <v>12.48</v>
      </c>
      <c r="BD223" s="14">
        <v>0</v>
      </c>
      <c r="BE223" s="14">
        <v>10.4</v>
      </c>
      <c r="BF223" s="14">
        <v>55.9</v>
      </c>
      <c r="BG223" s="14">
        <v>30.5</v>
      </c>
      <c r="BH223" s="14">
        <v>6</v>
      </c>
      <c r="BI223" s="18">
        <f t="shared" si="146"/>
        <v>49.510819672131149</v>
      </c>
      <c r="BJ223" s="18">
        <f t="shared" si="101"/>
        <v>51.285195868473416</v>
      </c>
      <c r="BK223" s="18">
        <f t="shared" si="102"/>
        <v>3077.1117521084047</v>
      </c>
      <c r="BL223" s="18">
        <f t="shared" si="103"/>
        <v>3456.155972481758</v>
      </c>
      <c r="BM223" s="14">
        <f t="shared" si="104"/>
        <v>3.45</v>
      </c>
      <c r="BN223" s="14">
        <v>4.3</v>
      </c>
      <c r="BO223" s="14">
        <v>0.45400000000000001</v>
      </c>
      <c r="BP223" s="14">
        <v>3.3</v>
      </c>
      <c r="BQ223" s="14">
        <v>0.35599999999999998</v>
      </c>
      <c r="BR223" s="16">
        <f t="shared" si="138"/>
        <v>65.549548546255494</v>
      </c>
      <c r="BS223" s="16">
        <f t="shared" si="140"/>
        <v>6.9208127999999993</v>
      </c>
      <c r="BT223" s="16">
        <f t="shared" si="141"/>
        <v>50.305467488986785</v>
      </c>
      <c r="BU223" s="16">
        <f t="shared" si="142"/>
        <v>5.4268928563876653</v>
      </c>
      <c r="BV223" s="16">
        <f t="shared" si="139"/>
        <v>73.594265867841386</v>
      </c>
      <c r="BW223" s="16">
        <f t="shared" si="143"/>
        <v>7.7701852799999989</v>
      </c>
      <c r="BX223" s="16">
        <f t="shared" si="144"/>
        <v>56.479320317180623</v>
      </c>
      <c r="BY223" s="16">
        <f t="shared" si="145"/>
        <v>6.0929206160352427</v>
      </c>
      <c r="BZ223" s="16">
        <v>3.45</v>
      </c>
      <c r="CA223" s="16">
        <v>0.248</v>
      </c>
      <c r="CB223" s="16">
        <v>1.61</v>
      </c>
      <c r="CC223" s="16">
        <v>0.28799999999999998</v>
      </c>
      <c r="CD223" s="16">
        <v>0.77</v>
      </c>
      <c r="CE223" s="16">
        <v>8.3000000000000004E-2</v>
      </c>
      <c r="CF223" s="16">
        <v>1.45</v>
      </c>
      <c r="CG223" s="16">
        <v>0.1</v>
      </c>
      <c r="CH223" s="16">
        <f t="shared" si="106"/>
        <v>73.978904999999997</v>
      </c>
      <c r="CI223" s="16">
        <f t="shared" si="107"/>
        <v>7.9743494999999998</v>
      </c>
      <c r="CJ223" s="16">
        <f t="shared" si="108"/>
        <v>139.310925</v>
      </c>
      <c r="CK223" s="16">
        <f t="shared" si="109"/>
        <v>9.6076499999999996</v>
      </c>
      <c r="CL223" s="16">
        <f t="shared" si="110"/>
        <v>83.058134249999995</v>
      </c>
      <c r="CM223" s="16">
        <f t="shared" si="111"/>
        <v>8.9530196659090908</v>
      </c>
      <c r="CN223" s="16">
        <f t="shared" si="112"/>
        <v>156.40817488636364</v>
      </c>
      <c r="CO223" s="16">
        <f t="shared" si="113"/>
        <v>10.786770681818183</v>
      </c>
      <c r="CP223" s="16">
        <v>2.13</v>
      </c>
      <c r="CQ223" s="16">
        <v>0.30499999999999999</v>
      </c>
      <c r="CR223" s="16">
        <v>0.3</v>
      </c>
      <c r="CS223" s="16">
        <v>0.14000000000000001</v>
      </c>
      <c r="CT223" s="16">
        <f t="shared" si="114"/>
        <v>65.542480319909018</v>
      </c>
      <c r="CU223" s="16">
        <f t="shared" si="115"/>
        <v>9.3851908439306335</v>
      </c>
      <c r="CV223" s="16">
        <f t="shared" si="116"/>
        <v>9.2313352563252149</v>
      </c>
      <c r="CW223" s="16">
        <f t="shared" si="117"/>
        <v>4.3079564529517675</v>
      </c>
      <c r="CX223" s="16">
        <f t="shared" si="118"/>
        <v>73.586330177352394</v>
      </c>
      <c r="CY223" s="16">
        <f t="shared" si="119"/>
        <v>10.537009720231213</v>
      </c>
      <c r="CZ223" s="16">
        <f t="shared" si="120"/>
        <v>10.364271855965129</v>
      </c>
      <c r="DA223" s="16">
        <f t="shared" si="121"/>
        <v>4.8366601994503933</v>
      </c>
      <c r="DB223" s="16"/>
      <c r="DC223" s="16"/>
      <c r="DD223" s="16"/>
      <c r="DE223" s="16"/>
      <c r="DF223" s="16"/>
      <c r="DG223" s="16"/>
      <c r="DH223" s="16"/>
      <c r="DI223" s="16"/>
    </row>
    <row r="224" spans="1:113" x14ac:dyDescent="0.25">
      <c r="A224" s="14">
        <v>2020</v>
      </c>
      <c r="B224" s="14">
        <v>12</v>
      </c>
      <c r="C224" s="14" t="s">
        <v>0</v>
      </c>
      <c r="D224" s="14" t="str">
        <f t="shared" si="130"/>
        <v>1</v>
      </c>
      <c r="E224" s="14">
        <v>105</v>
      </c>
      <c r="F224" s="14">
        <v>445</v>
      </c>
      <c r="G224" s="14">
        <v>1</v>
      </c>
      <c r="H224" s="14" t="s">
        <v>2</v>
      </c>
      <c r="I224" s="14">
        <v>0</v>
      </c>
      <c r="J224" s="17">
        <f t="shared" si="131"/>
        <v>0</v>
      </c>
      <c r="K224" s="14">
        <v>0</v>
      </c>
      <c r="L224" s="17">
        <f t="shared" si="132"/>
        <v>0</v>
      </c>
      <c r="M224" s="14">
        <v>0</v>
      </c>
      <c r="N224" s="17">
        <f t="shared" si="133"/>
        <v>0</v>
      </c>
      <c r="O224" s="14">
        <v>10</v>
      </c>
      <c r="P224" s="14">
        <v>0</v>
      </c>
      <c r="Q224" s="14">
        <v>7.2</v>
      </c>
      <c r="R224" s="14">
        <v>7.1</v>
      </c>
      <c r="S224" s="14">
        <v>2.4</v>
      </c>
      <c r="T224" s="14">
        <v>17</v>
      </c>
      <c r="U224" s="14">
        <v>13</v>
      </c>
      <c r="V224" s="16">
        <v>9</v>
      </c>
      <c r="W224" s="16">
        <v>9.4571310665068928</v>
      </c>
      <c r="X224" s="16">
        <v>18.5</v>
      </c>
      <c r="Y224" s="16">
        <v>678</v>
      </c>
      <c r="Z224" s="16">
        <v>3238</v>
      </c>
      <c r="AA224" s="16">
        <v>488</v>
      </c>
      <c r="AB224" s="16">
        <v>16</v>
      </c>
      <c r="AC224" s="16">
        <f t="shared" si="134"/>
        <v>22.010041468009643</v>
      </c>
      <c r="AD224" s="16">
        <v>2.3093052190000001</v>
      </c>
      <c r="AE224" s="16"/>
      <c r="AF224" s="16"/>
      <c r="AG224" s="16">
        <v>6.4</v>
      </c>
      <c r="AH224" s="16">
        <v>2.5</v>
      </c>
      <c r="AI224" s="16">
        <v>2.5343103610000002</v>
      </c>
      <c r="AJ224" s="16">
        <v>3.42</v>
      </c>
      <c r="AK224" s="16">
        <v>3.5</v>
      </c>
      <c r="AL224" s="16">
        <v>1.7</v>
      </c>
      <c r="AM224" s="16">
        <v>2.5873718459999999</v>
      </c>
      <c r="AN224" s="16">
        <v>3.34</v>
      </c>
      <c r="AO224" s="16">
        <v>0.45929999999999999</v>
      </c>
      <c r="AP224" s="16">
        <v>66</v>
      </c>
      <c r="AQ224" s="18">
        <v>30.5</v>
      </c>
      <c r="AR224" s="18">
        <f t="shared" si="135"/>
        <v>35.5</v>
      </c>
      <c r="AS224" s="18">
        <f t="shared" si="136"/>
        <v>817.46960352422911</v>
      </c>
      <c r="AT224" s="18">
        <f t="shared" si="137"/>
        <v>917.79541850220266</v>
      </c>
      <c r="AU224" s="14">
        <v>0.34</v>
      </c>
      <c r="AV224" s="14">
        <v>347.6</v>
      </c>
      <c r="AW224" s="18">
        <v>34</v>
      </c>
      <c r="AX224" s="14">
        <v>235.1</v>
      </c>
      <c r="AY224" s="18">
        <v>30.5</v>
      </c>
      <c r="AZ224" s="16">
        <f t="shared" si="97"/>
        <v>221.82397959183675</v>
      </c>
      <c r="BA224" s="16">
        <f t="shared" si="98"/>
        <v>5108.01</v>
      </c>
      <c r="BB224" s="16">
        <f t="shared" si="99"/>
        <v>5734.9021363636366</v>
      </c>
      <c r="BC224" s="14">
        <v>9.4</v>
      </c>
      <c r="BD224" s="14">
        <v>0</v>
      </c>
      <c r="BE224" s="14">
        <v>11</v>
      </c>
      <c r="BF224" s="14">
        <v>58</v>
      </c>
      <c r="BG224" s="14">
        <v>30.5</v>
      </c>
      <c r="BH224" s="14">
        <v>6</v>
      </c>
      <c r="BI224" s="18">
        <f t="shared" si="146"/>
        <v>37.291803278688533</v>
      </c>
      <c r="BJ224" s="18">
        <f t="shared" si="101"/>
        <v>38.369601061309588</v>
      </c>
      <c r="BK224" s="18">
        <f t="shared" si="102"/>
        <v>2302.1760636785752</v>
      </c>
      <c r="BL224" s="18">
        <f t="shared" si="103"/>
        <v>2585.7622969771637</v>
      </c>
      <c r="BM224" s="14">
        <f t="shared" si="104"/>
        <v>2.58</v>
      </c>
      <c r="BN224" s="14">
        <v>3.91</v>
      </c>
      <c r="BO224" s="14">
        <v>0.32100000000000001</v>
      </c>
      <c r="BP224" s="14">
        <v>3.13</v>
      </c>
      <c r="BQ224" s="14">
        <v>0.33100000000000002</v>
      </c>
      <c r="BR224" s="16">
        <f t="shared" si="138"/>
        <v>31.963061497797362</v>
      </c>
      <c r="BS224" s="16">
        <f t="shared" si="140"/>
        <v>2.6240774273127756</v>
      </c>
      <c r="BT224" s="16">
        <f t="shared" si="141"/>
        <v>25.586798590308373</v>
      </c>
      <c r="BU224" s="16">
        <f t="shared" si="142"/>
        <v>2.7058243876651984</v>
      </c>
      <c r="BV224" s="16">
        <f t="shared" si="139"/>
        <v>35.885800863436131</v>
      </c>
      <c r="BW224" s="16">
        <f t="shared" si="143"/>
        <v>2.9461232933920707</v>
      </c>
      <c r="BX224" s="16">
        <f t="shared" si="144"/>
        <v>28.726996599118944</v>
      </c>
      <c r="BY224" s="16">
        <f t="shared" si="145"/>
        <v>3.0379028352422912</v>
      </c>
      <c r="BZ224" s="16">
        <v>3.47</v>
      </c>
      <c r="CA224" s="16">
        <v>0.21299999999999999</v>
      </c>
      <c r="CB224" s="16">
        <v>1.76</v>
      </c>
      <c r="CC224" s="16">
        <v>0.28699999999999998</v>
      </c>
      <c r="CD224" s="16">
        <v>0.68</v>
      </c>
      <c r="CE224" s="16">
        <v>8.6999999999999994E-2</v>
      </c>
      <c r="CF224" s="16">
        <v>0.98</v>
      </c>
      <c r="CG224" s="16">
        <v>7.0999999999999994E-2</v>
      </c>
      <c r="CH224" s="16">
        <f t="shared" si="106"/>
        <v>34.734468000000007</v>
      </c>
      <c r="CI224" s="16">
        <f t="shared" si="107"/>
        <v>4.4439687000000001</v>
      </c>
      <c r="CJ224" s="16">
        <f t="shared" si="108"/>
        <v>50.058498</v>
      </c>
      <c r="CK224" s="16">
        <f t="shared" si="109"/>
        <v>3.6266870999999998</v>
      </c>
      <c r="CL224" s="16">
        <f t="shared" si="110"/>
        <v>38.997334527272734</v>
      </c>
      <c r="CM224" s="16">
        <f t="shared" si="111"/>
        <v>4.9893648586363639</v>
      </c>
      <c r="CN224" s="16">
        <f t="shared" si="112"/>
        <v>56.202040936363638</v>
      </c>
      <c r="CO224" s="16">
        <f t="shared" si="113"/>
        <v>4.0717805168181815</v>
      </c>
      <c r="CP224" s="16">
        <v>2.08</v>
      </c>
      <c r="CQ224" s="16">
        <v>0.22900000000000001</v>
      </c>
      <c r="CR224" s="16">
        <v>0.23</v>
      </c>
      <c r="CS224" s="16">
        <v>0.13900000000000001</v>
      </c>
      <c r="CT224" s="16">
        <f t="shared" si="114"/>
        <v>47.885262124514362</v>
      </c>
      <c r="CU224" s="16">
        <f t="shared" si="115"/>
        <v>5.2719831858239372</v>
      </c>
      <c r="CV224" s="16">
        <f t="shared" si="116"/>
        <v>5.2950049464607227</v>
      </c>
      <c r="CW224" s="16">
        <f t="shared" si="117"/>
        <v>3.20002472851322</v>
      </c>
      <c r="CX224" s="16">
        <f t="shared" si="118"/>
        <v>53.762089748886581</v>
      </c>
      <c r="CY224" s="16">
        <f t="shared" si="119"/>
        <v>5.9189993040841475</v>
      </c>
      <c r="CZ224" s="16">
        <f t="shared" si="120"/>
        <v>5.9448464626172663</v>
      </c>
      <c r="DA224" s="16">
        <f t="shared" si="121"/>
        <v>3.5927550361034788</v>
      </c>
      <c r="DB224" s="16"/>
      <c r="DC224" s="16"/>
      <c r="DD224" s="16"/>
      <c r="DE224" s="16"/>
      <c r="DF224" s="16"/>
      <c r="DG224" s="16"/>
      <c r="DH224" s="16"/>
      <c r="DI224" s="16"/>
    </row>
    <row r="225" spans="1:113" x14ac:dyDescent="0.25">
      <c r="A225" s="14">
        <v>2020</v>
      </c>
      <c r="B225" s="14">
        <v>12</v>
      </c>
      <c r="C225" s="14" t="s">
        <v>0</v>
      </c>
      <c r="D225" s="14" t="str">
        <f t="shared" si="130"/>
        <v>1</v>
      </c>
      <c r="E225" s="14">
        <v>107</v>
      </c>
      <c r="F225" s="14">
        <v>447</v>
      </c>
      <c r="G225" s="14">
        <v>3</v>
      </c>
      <c r="H225" s="14" t="s">
        <v>1</v>
      </c>
      <c r="I225" s="14">
        <v>100</v>
      </c>
      <c r="J225" s="17">
        <f t="shared" si="131"/>
        <v>112</v>
      </c>
      <c r="K225" s="14">
        <v>40</v>
      </c>
      <c r="L225" s="17">
        <f t="shared" si="132"/>
        <v>45</v>
      </c>
      <c r="M225" s="14">
        <v>0</v>
      </c>
      <c r="N225" s="17">
        <f t="shared" si="133"/>
        <v>0</v>
      </c>
      <c r="O225" s="14">
        <v>10</v>
      </c>
      <c r="P225" s="14">
        <v>0</v>
      </c>
      <c r="Q225" s="14">
        <v>7.2</v>
      </c>
      <c r="R225" s="14">
        <v>7.1</v>
      </c>
      <c r="S225" s="14">
        <v>2.4</v>
      </c>
      <c r="T225" s="14">
        <v>17</v>
      </c>
      <c r="U225" s="14">
        <v>13</v>
      </c>
      <c r="V225" s="16">
        <v>9</v>
      </c>
      <c r="W225" s="16">
        <v>9.4571310665068928</v>
      </c>
      <c r="X225" s="16">
        <v>18.5</v>
      </c>
      <c r="Y225" s="16">
        <v>678</v>
      </c>
      <c r="Z225" s="16">
        <v>3238</v>
      </c>
      <c r="AA225" s="16">
        <v>488</v>
      </c>
      <c r="AB225" s="16">
        <v>16</v>
      </c>
      <c r="AC225" s="16">
        <f t="shared" si="134"/>
        <v>22.010041468009643</v>
      </c>
      <c r="AD225" s="16">
        <v>2.3093052190000001</v>
      </c>
      <c r="AE225" s="16"/>
      <c r="AF225" s="16"/>
      <c r="AG225" s="16">
        <v>6.4</v>
      </c>
      <c r="AH225" s="16">
        <v>2.5</v>
      </c>
      <c r="AI225" s="16">
        <v>2.5343103610000002</v>
      </c>
      <c r="AJ225" s="16">
        <v>3.42</v>
      </c>
      <c r="AK225" s="16">
        <v>3.5</v>
      </c>
      <c r="AL225" s="16">
        <v>1.7</v>
      </c>
      <c r="AM225" s="16">
        <v>2.5873718459999999</v>
      </c>
      <c r="AN225" s="16">
        <v>3.34</v>
      </c>
      <c r="AO225" s="16">
        <v>0.44740000000000002</v>
      </c>
      <c r="AP225" s="16">
        <v>53.3</v>
      </c>
      <c r="AQ225" s="18">
        <v>30.5</v>
      </c>
      <c r="AR225" s="18">
        <f t="shared" si="135"/>
        <v>22.799999999999997</v>
      </c>
      <c r="AS225" s="18">
        <f t="shared" si="136"/>
        <v>525.0227312775329</v>
      </c>
      <c r="AT225" s="18">
        <f t="shared" si="137"/>
        <v>589.45733920704834</v>
      </c>
      <c r="AU225" s="14">
        <v>0.32</v>
      </c>
      <c r="AV225" s="14">
        <v>367</v>
      </c>
      <c r="AW225" s="18">
        <v>34</v>
      </c>
      <c r="AX225" s="14">
        <v>231.9</v>
      </c>
      <c r="AY225" s="18">
        <v>30.5</v>
      </c>
      <c r="AZ225" s="16">
        <f t="shared" si="97"/>
        <v>193.53753753753756</v>
      </c>
      <c r="BA225" s="16">
        <f t="shared" si="98"/>
        <v>4456.6499999999996</v>
      </c>
      <c r="BB225" s="16">
        <f t="shared" si="99"/>
        <v>5003.6025</v>
      </c>
      <c r="BC225" s="14">
        <v>10.74</v>
      </c>
      <c r="BD225" s="14">
        <v>0</v>
      </c>
      <c r="BE225" s="14">
        <v>9.33</v>
      </c>
      <c r="BF225" s="14">
        <v>55.7</v>
      </c>
      <c r="BG225" s="14">
        <v>30.5</v>
      </c>
      <c r="BH225" s="14">
        <v>6</v>
      </c>
      <c r="BI225" s="18">
        <f t="shared" si="146"/>
        <v>42.607868852459013</v>
      </c>
      <c r="BJ225" s="18">
        <f t="shared" si="101"/>
        <v>44.661912934710514</v>
      </c>
      <c r="BK225" s="18">
        <f t="shared" si="102"/>
        <v>2679.714776082631</v>
      </c>
      <c r="BL225" s="18">
        <f t="shared" si="103"/>
        <v>3009.8069144091733</v>
      </c>
      <c r="BM225" s="14">
        <f t="shared" si="104"/>
        <v>3.01</v>
      </c>
      <c r="BN225" s="14">
        <v>4.8</v>
      </c>
      <c r="BO225" s="14">
        <v>0.38100000000000001</v>
      </c>
      <c r="BP225" s="14">
        <v>2.79</v>
      </c>
      <c r="BQ225" s="14">
        <v>0.36799999999999999</v>
      </c>
      <c r="BR225" s="16">
        <f t="shared" si="138"/>
        <v>25.20109110132158</v>
      </c>
      <c r="BS225" s="16">
        <f t="shared" si="140"/>
        <v>2.0003366061674002</v>
      </c>
      <c r="BT225" s="16">
        <f t="shared" si="141"/>
        <v>14.648134202643169</v>
      </c>
      <c r="BU225" s="16">
        <f t="shared" si="142"/>
        <v>1.9320836511013211</v>
      </c>
      <c r="BV225" s="16">
        <f t="shared" si="139"/>
        <v>28.293952281938317</v>
      </c>
      <c r="BW225" s="16">
        <f t="shared" si="143"/>
        <v>2.2458324623788539</v>
      </c>
      <c r="BX225" s="16">
        <f t="shared" si="144"/>
        <v>16.445859763876648</v>
      </c>
      <c r="BY225" s="16">
        <f t="shared" si="145"/>
        <v>2.1692030082819378</v>
      </c>
      <c r="BZ225" s="16">
        <v>2.75</v>
      </c>
      <c r="CA225" s="16">
        <v>0.15</v>
      </c>
      <c r="CB225" s="16">
        <v>1.7</v>
      </c>
      <c r="CC225" s="16">
        <v>0.23799999999999999</v>
      </c>
      <c r="CD225" s="16">
        <v>0.83</v>
      </c>
      <c r="CE225" s="16">
        <v>6.9000000000000006E-2</v>
      </c>
      <c r="CF225" s="16">
        <v>1.4</v>
      </c>
      <c r="CG225" s="16">
        <v>9.8000000000000004E-2</v>
      </c>
      <c r="CH225" s="16">
        <f t="shared" si="106"/>
        <v>36.990195</v>
      </c>
      <c r="CI225" s="16">
        <f t="shared" si="107"/>
        <v>3.0750885000000001</v>
      </c>
      <c r="CJ225" s="16">
        <f t="shared" si="108"/>
        <v>62.39309999999999</v>
      </c>
      <c r="CK225" s="16">
        <f t="shared" si="109"/>
        <v>4.3675169999999994</v>
      </c>
      <c r="CL225" s="16">
        <f t="shared" si="110"/>
        <v>41.529900749999996</v>
      </c>
      <c r="CM225" s="16">
        <f t="shared" si="111"/>
        <v>3.4524857249999998</v>
      </c>
      <c r="CN225" s="16">
        <f t="shared" si="112"/>
        <v>70.050434999999993</v>
      </c>
      <c r="CO225" s="16">
        <f t="shared" si="113"/>
        <v>4.9035304499999999</v>
      </c>
      <c r="CP225" s="16">
        <v>2.33</v>
      </c>
      <c r="CQ225" s="16">
        <v>0.28999999999999998</v>
      </c>
      <c r="CR225" s="16">
        <v>0.28999999999999998</v>
      </c>
      <c r="CS225" s="16">
        <v>0.14599999999999999</v>
      </c>
      <c r="CT225" s="16">
        <f t="shared" si="114"/>
        <v>62.437354282725309</v>
      </c>
      <c r="CU225" s="16">
        <f t="shared" si="115"/>
        <v>7.7711728506396298</v>
      </c>
      <c r="CV225" s="16">
        <f t="shared" si="116"/>
        <v>7.7711728506396298</v>
      </c>
      <c r="CW225" s="16">
        <f t="shared" si="117"/>
        <v>3.9123835730806413</v>
      </c>
      <c r="CX225" s="16">
        <f t="shared" si="118"/>
        <v>70.100120490150687</v>
      </c>
      <c r="CY225" s="16">
        <f t="shared" si="119"/>
        <v>8.7249077004908564</v>
      </c>
      <c r="CZ225" s="16">
        <f t="shared" si="120"/>
        <v>8.7249077004908564</v>
      </c>
      <c r="DA225" s="16">
        <f t="shared" si="121"/>
        <v>4.3925397388678107</v>
      </c>
      <c r="DB225" s="16"/>
      <c r="DC225" s="16"/>
      <c r="DD225" s="16"/>
      <c r="DE225" s="16"/>
      <c r="DF225" s="16"/>
      <c r="DG225" s="16"/>
      <c r="DH225" s="16"/>
      <c r="DI225" s="16"/>
    </row>
    <row r="226" spans="1:113" x14ac:dyDescent="0.25">
      <c r="A226" s="14">
        <v>2020</v>
      </c>
      <c r="B226" s="14">
        <v>12</v>
      </c>
      <c r="C226" s="14" t="s">
        <v>0</v>
      </c>
      <c r="D226" s="14" t="str">
        <f t="shared" si="130"/>
        <v>1</v>
      </c>
      <c r="E226" s="14">
        <v>108</v>
      </c>
      <c r="F226" s="14">
        <v>448</v>
      </c>
      <c r="G226" s="14">
        <v>2</v>
      </c>
      <c r="H226" s="14" t="s">
        <v>3</v>
      </c>
      <c r="I226" s="14">
        <v>100</v>
      </c>
      <c r="J226" s="17">
        <f t="shared" si="131"/>
        <v>112</v>
      </c>
      <c r="K226" s="14">
        <v>0</v>
      </c>
      <c r="L226" s="17">
        <f t="shared" si="132"/>
        <v>0</v>
      </c>
      <c r="M226" s="14">
        <v>0</v>
      </c>
      <c r="N226" s="17">
        <f t="shared" si="133"/>
        <v>0</v>
      </c>
      <c r="O226" s="14">
        <v>10</v>
      </c>
      <c r="P226" s="14">
        <v>0</v>
      </c>
      <c r="Q226" s="14">
        <v>7.2</v>
      </c>
      <c r="R226" s="14">
        <v>7.1</v>
      </c>
      <c r="S226" s="14">
        <v>2.4</v>
      </c>
      <c r="T226" s="14">
        <v>17</v>
      </c>
      <c r="U226" s="14">
        <v>13</v>
      </c>
      <c r="V226" s="16">
        <v>9</v>
      </c>
      <c r="W226" s="16">
        <v>9.4571310665068928</v>
      </c>
      <c r="X226" s="16">
        <v>18.5</v>
      </c>
      <c r="Y226" s="16">
        <v>678</v>
      </c>
      <c r="Z226" s="16">
        <v>3238</v>
      </c>
      <c r="AA226" s="16">
        <v>488</v>
      </c>
      <c r="AB226" s="16">
        <v>16</v>
      </c>
      <c r="AC226" s="16">
        <f t="shared" si="134"/>
        <v>22.010041468009643</v>
      </c>
      <c r="AD226" s="16">
        <v>2.3093052190000001</v>
      </c>
      <c r="AE226" s="16"/>
      <c r="AF226" s="16"/>
      <c r="AG226" s="16">
        <v>6.4</v>
      </c>
      <c r="AH226" s="16">
        <v>2.5</v>
      </c>
      <c r="AI226" s="16">
        <v>2.5343103610000002</v>
      </c>
      <c r="AJ226" s="16">
        <v>3.42</v>
      </c>
      <c r="AK226" s="16">
        <v>3.5</v>
      </c>
      <c r="AL226" s="16">
        <v>1.7</v>
      </c>
      <c r="AM226" s="16">
        <v>2.5873718459999999</v>
      </c>
      <c r="AN226" s="16">
        <v>3.34</v>
      </c>
      <c r="AO226" s="16">
        <v>0.45600000000000002</v>
      </c>
      <c r="AP226" s="16">
        <v>55</v>
      </c>
      <c r="AQ226" s="18">
        <v>30.5</v>
      </c>
      <c r="AR226" s="18">
        <f t="shared" si="135"/>
        <v>24.5</v>
      </c>
      <c r="AS226" s="18">
        <f t="shared" si="136"/>
        <v>564.16916299559466</v>
      </c>
      <c r="AT226" s="18">
        <f t="shared" si="137"/>
        <v>633.40810572687224</v>
      </c>
      <c r="AU226" s="14">
        <v>0.46</v>
      </c>
      <c r="AV226" s="14">
        <v>412</v>
      </c>
      <c r="AW226" s="18">
        <v>34</v>
      </c>
      <c r="AX226" s="14">
        <v>257.39999999999998</v>
      </c>
      <c r="AY226" s="18">
        <v>30.5</v>
      </c>
      <c r="AZ226" s="16">
        <f t="shared" si="97"/>
        <v>276.12169312169311</v>
      </c>
      <c r="BA226" s="16">
        <f t="shared" si="98"/>
        <v>6358.34</v>
      </c>
      <c r="BB226" s="16">
        <f t="shared" si="99"/>
        <v>7138.6817272727276</v>
      </c>
      <c r="BC226" s="14">
        <v>9.7899999999999991</v>
      </c>
      <c r="BD226" s="14">
        <v>0</v>
      </c>
      <c r="BE226" s="14">
        <v>8.67</v>
      </c>
      <c r="BF226" s="14">
        <v>54.1</v>
      </c>
      <c r="BG226" s="14">
        <v>30.5</v>
      </c>
      <c r="BH226" s="14">
        <v>6</v>
      </c>
      <c r="BI226" s="18">
        <f t="shared" si="146"/>
        <v>38.83901639344262</v>
      </c>
      <c r="BJ226" s="18">
        <f t="shared" si="101"/>
        <v>41.007715227897279</v>
      </c>
      <c r="BK226" s="18">
        <f t="shared" si="102"/>
        <v>2460.4629136738367</v>
      </c>
      <c r="BL226" s="18">
        <f t="shared" si="103"/>
        <v>2763.5472089491136</v>
      </c>
      <c r="BM226" s="14">
        <f t="shared" si="104"/>
        <v>2.76</v>
      </c>
      <c r="BN226" s="14">
        <v>4.6100000000000003</v>
      </c>
      <c r="BO226" s="14">
        <v>0.33700000000000002</v>
      </c>
      <c r="BP226" s="14">
        <v>2.99</v>
      </c>
      <c r="BQ226" s="14">
        <v>0.35899999999999999</v>
      </c>
      <c r="BR226" s="16">
        <f t="shared" si="138"/>
        <v>26.008198414096913</v>
      </c>
      <c r="BS226" s="16">
        <f t="shared" si="140"/>
        <v>1.9012500792951541</v>
      </c>
      <c r="BT226" s="16">
        <f t="shared" si="141"/>
        <v>16.868657973568283</v>
      </c>
      <c r="BU226" s="16">
        <f t="shared" si="142"/>
        <v>2.0253672951541848</v>
      </c>
      <c r="BV226" s="16">
        <f t="shared" si="139"/>
        <v>29.200113674008808</v>
      </c>
      <c r="BW226" s="16">
        <f t="shared" si="143"/>
        <v>2.1345853162995594</v>
      </c>
      <c r="BX226" s="16">
        <f t="shared" si="144"/>
        <v>18.938902361233481</v>
      </c>
      <c r="BY226" s="16">
        <f t="shared" si="145"/>
        <v>2.2739350995594712</v>
      </c>
      <c r="BZ226" s="16">
        <v>3.49</v>
      </c>
      <c r="CA226" s="16">
        <v>0.18099999999999999</v>
      </c>
      <c r="CB226" s="16">
        <v>1.65</v>
      </c>
      <c r="CC226" s="16">
        <v>0.27900000000000003</v>
      </c>
      <c r="CD226" s="16">
        <v>0.8</v>
      </c>
      <c r="CE226" s="16">
        <v>7.1999999999999995E-2</v>
      </c>
      <c r="CF226" s="16">
        <v>1.47</v>
      </c>
      <c r="CG226" s="16">
        <v>9.2999999999999999E-2</v>
      </c>
      <c r="CH226" s="16">
        <f t="shared" si="106"/>
        <v>50.866720000000001</v>
      </c>
      <c r="CI226" s="16">
        <f t="shared" si="107"/>
        <v>4.5780047999999995</v>
      </c>
      <c r="CJ226" s="16">
        <f t="shared" si="108"/>
        <v>93.467597999999995</v>
      </c>
      <c r="CK226" s="16">
        <f t="shared" si="109"/>
        <v>5.9132562000000002</v>
      </c>
      <c r="CL226" s="16">
        <f t="shared" si="110"/>
        <v>57.109453818181819</v>
      </c>
      <c r="CM226" s="16">
        <f t="shared" si="111"/>
        <v>5.1398508436363626</v>
      </c>
      <c r="CN226" s="16">
        <f t="shared" si="112"/>
        <v>104.93862139090909</v>
      </c>
      <c r="CO226" s="16">
        <f t="shared" si="113"/>
        <v>6.6389740063636369</v>
      </c>
      <c r="CP226" s="16">
        <v>2.4300000000000002</v>
      </c>
      <c r="CQ226" s="16">
        <v>0.24299999999999999</v>
      </c>
      <c r="CR226" s="16">
        <v>0.25</v>
      </c>
      <c r="CS226" s="16">
        <v>0.14699999999999999</v>
      </c>
      <c r="CT226" s="16">
        <f t="shared" si="114"/>
        <v>59.789248802274237</v>
      </c>
      <c r="CU226" s="16">
        <f t="shared" si="115"/>
        <v>5.9789248802274226</v>
      </c>
      <c r="CV226" s="16">
        <f t="shared" si="116"/>
        <v>6.1511572841845918</v>
      </c>
      <c r="CW226" s="16">
        <f t="shared" si="117"/>
        <v>3.6168804831005397</v>
      </c>
      <c r="CX226" s="16">
        <f t="shared" si="118"/>
        <v>67.127020246189716</v>
      </c>
      <c r="CY226" s="16">
        <f t="shared" si="119"/>
        <v>6.7127020246189701</v>
      </c>
      <c r="CZ226" s="16">
        <f t="shared" si="120"/>
        <v>6.9060720417890646</v>
      </c>
      <c r="DA226" s="16">
        <f t="shared" si="121"/>
        <v>4.0607703605719694</v>
      </c>
      <c r="DB226" s="16"/>
      <c r="DC226" s="16"/>
      <c r="DD226" s="16"/>
      <c r="DE226" s="16"/>
      <c r="DF226" s="16"/>
      <c r="DG226" s="16"/>
      <c r="DH226" s="16"/>
      <c r="DI226" s="16"/>
    </row>
    <row r="227" spans="1:113" x14ac:dyDescent="0.25">
      <c r="A227" s="14">
        <v>2020</v>
      </c>
      <c r="B227" s="14">
        <v>12</v>
      </c>
      <c r="C227" s="14" t="s">
        <v>0</v>
      </c>
      <c r="D227" s="14" t="str">
        <f t="shared" si="130"/>
        <v>2</v>
      </c>
      <c r="E227" s="14">
        <v>201</v>
      </c>
      <c r="F227" s="14">
        <v>451</v>
      </c>
      <c r="G227" s="14">
        <v>3</v>
      </c>
      <c r="H227" s="14" t="s">
        <v>1</v>
      </c>
      <c r="I227" s="14">
        <v>100</v>
      </c>
      <c r="J227" s="17">
        <f t="shared" si="131"/>
        <v>112</v>
      </c>
      <c r="K227" s="14">
        <v>40</v>
      </c>
      <c r="L227" s="17">
        <f t="shared" si="132"/>
        <v>45</v>
      </c>
      <c r="M227" s="14">
        <v>0</v>
      </c>
      <c r="N227" s="17">
        <f t="shared" si="133"/>
        <v>0</v>
      </c>
      <c r="O227" s="14">
        <v>10</v>
      </c>
      <c r="P227" s="14">
        <v>0</v>
      </c>
      <c r="Q227" s="14">
        <v>7.3</v>
      </c>
      <c r="R227" s="14">
        <v>7.1</v>
      </c>
      <c r="S227" s="14">
        <v>2.2999999999999998</v>
      </c>
      <c r="T227" s="14">
        <v>24</v>
      </c>
      <c r="U227" s="14">
        <v>16</v>
      </c>
      <c r="V227" s="16">
        <v>12</v>
      </c>
      <c r="W227" s="16">
        <v>12.70312522468544</v>
      </c>
      <c r="X227" s="16">
        <v>24.8</v>
      </c>
      <c r="Y227" s="16">
        <v>698</v>
      </c>
      <c r="Z227" s="16">
        <v>2876</v>
      </c>
      <c r="AA227" s="16">
        <v>542</v>
      </c>
      <c r="AB227" s="16">
        <v>16</v>
      </c>
      <c r="AC227" s="16">
        <f t="shared" si="134"/>
        <v>20.695636807594749</v>
      </c>
      <c r="AD227" s="16">
        <v>2.6085901539999998</v>
      </c>
      <c r="AE227" s="16"/>
      <c r="AF227" s="16"/>
      <c r="AG227" s="16">
        <v>5.7</v>
      </c>
      <c r="AH227" s="16">
        <v>3</v>
      </c>
      <c r="AI227" s="16">
        <v>3.1024608809999998</v>
      </c>
      <c r="AJ227" s="16">
        <v>3.6</v>
      </c>
      <c r="AK227" s="16">
        <v>2.7</v>
      </c>
      <c r="AL227" s="16">
        <v>1.4</v>
      </c>
      <c r="AM227" s="16">
        <v>2.6670540909999998</v>
      </c>
      <c r="AN227" s="16">
        <v>3.18</v>
      </c>
      <c r="AO227" s="16">
        <v>0.3947</v>
      </c>
      <c r="AP227" s="16">
        <v>60.1</v>
      </c>
      <c r="AQ227" s="18">
        <v>30.5</v>
      </c>
      <c r="AR227" s="18">
        <f t="shared" si="135"/>
        <v>29.6</v>
      </c>
      <c r="AS227" s="18">
        <f t="shared" si="136"/>
        <v>681.60845814977972</v>
      </c>
      <c r="AT227" s="18">
        <f t="shared" si="137"/>
        <v>765.2604052863436</v>
      </c>
      <c r="AU227" s="14">
        <v>0.52</v>
      </c>
      <c r="AV227" s="14">
        <v>413.2</v>
      </c>
      <c r="AW227" s="18">
        <v>34</v>
      </c>
      <c r="AX227" s="14">
        <v>256.2</v>
      </c>
      <c r="AY227" s="18">
        <v>30.5</v>
      </c>
      <c r="AZ227" s="16">
        <f t="shared" si="97"/>
        <v>309.50421940928271</v>
      </c>
      <c r="BA227" s="16">
        <f t="shared" si="98"/>
        <v>7127.05</v>
      </c>
      <c r="BB227" s="16">
        <f t="shared" si="99"/>
        <v>8001.7334090909089</v>
      </c>
      <c r="BC227" s="14">
        <v>10.28</v>
      </c>
      <c r="BD227" s="14">
        <v>0</v>
      </c>
      <c r="BE227" s="14">
        <v>10.7</v>
      </c>
      <c r="BF227" s="14">
        <v>57.7</v>
      </c>
      <c r="BG227" s="14">
        <v>30.75</v>
      </c>
      <c r="BH227" s="14">
        <v>6</v>
      </c>
      <c r="BI227" s="18">
        <f t="shared" si="146"/>
        <v>40.45138211382114</v>
      </c>
      <c r="BJ227" s="18">
        <f t="shared" si="101"/>
        <v>41.760791014615357</v>
      </c>
      <c r="BK227" s="18">
        <f t="shared" si="102"/>
        <v>2505.6474608769213</v>
      </c>
      <c r="BL227" s="18">
        <f t="shared" si="103"/>
        <v>2814.2976708303963</v>
      </c>
      <c r="BM227" s="14">
        <f t="shared" si="104"/>
        <v>2.81</v>
      </c>
      <c r="BN227" s="14">
        <v>4.37</v>
      </c>
      <c r="BO227" s="14">
        <v>0.32100000000000001</v>
      </c>
      <c r="BP227" s="14">
        <v>2.4300000000000002</v>
      </c>
      <c r="BQ227" s="14">
        <v>0.35</v>
      </c>
      <c r="BR227" s="16">
        <f t="shared" si="138"/>
        <v>29.786289621145375</v>
      </c>
      <c r="BS227" s="16">
        <f t="shared" si="140"/>
        <v>2.1879631506607931</v>
      </c>
      <c r="BT227" s="16">
        <f t="shared" si="141"/>
        <v>16.563085533039647</v>
      </c>
      <c r="BU227" s="16">
        <f t="shared" si="142"/>
        <v>2.3856296035242286</v>
      </c>
      <c r="BV227" s="16">
        <f t="shared" si="139"/>
        <v>33.441879711013215</v>
      </c>
      <c r="BW227" s="16">
        <f t="shared" si="143"/>
        <v>2.4564859009691631</v>
      </c>
      <c r="BX227" s="16">
        <f t="shared" si="144"/>
        <v>18.59582784845815</v>
      </c>
      <c r="BY227" s="16">
        <f t="shared" si="145"/>
        <v>2.6784114185022023</v>
      </c>
      <c r="BZ227" s="16">
        <v>3.52</v>
      </c>
      <c r="CA227" s="16">
        <v>0.215</v>
      </c>
      <c r="CB227" s="16">
        <v>1.78</v>
      </c>
      <c r="CC227" s="16">
        <v>0.27300000000000002</v>
      </c>
      <c r="CD227" s="16">
        <v>0.72</v>
      </c>
      <c r="CE227" s="16">
        <v>7.0999999999999994E-2</v>
      </c>
      <c r="CF227" s="16">
        <v>1.2</v>
      </c>
      <c r="CG227" s="16">
        <v>0.09</v>
      </c>
      <c r="CH227" s="16">
        <f t="shared" si="106"/>
        <v>51.31476</v>
      </c>
      <c r="CI227" s="16">
        <f t="shared" si="107"/>
        <v>5.0602054999999995</v>
      </c>
      <c r="CJ227" s="16">
        <f t="shared" si="108"/>
        <v>85.524600000000007</v>
      </c>
      <c r="CK227" s="16">
        <f t="shared" si="109"/>
        <v>6.414345</v>
      </c>
      <c r="CL227" s="16">
        <f t="shared" si="110"/>
        <v>57.612480545454545</v>
      </c>
      <c r="CM227" s="16">
        <f t="shared" si="111"/>
        <v>5.6812307204545451</v>
      </c>
      <c r="CN227" s="16">
        <f t="shared" si="112"/>
        <v>96.020800909090923</v>
      </c>
      <c r="CO227" s="16">
        <f t="shared" si="113"/>
        <v>7.2015600681818182</v>
      </c>
      <c r="CP227" s="16">
        <v>2.21</v>
      </c>
      <c r="CQ227" s="16">
        <v>0.29399999999999998</v>
      </c>
      <c r="CR227" s="16">
        <v>0.28999999999999998</v>
      </c>
      <c r="CS227" s="16">
        <v>0.13800000000000001</v>
      </c>
      <c r="CT227" s="16">
        <f t="shared" si="114"/>
        <v>55.374808885379956</v>
      </c>
      <c r="CU227" s="16">
        <f t="shared" si="115"/>
        <v>7.3666035349781485</v>
      </c>
      <c r="CV227" s="16">
        <f t="shared" si="116"/>
        <v>7.266377636543071</v>
      </c>
      <c r="CW227" s="16">
        <f t="shared" si="117"/>
        <v>3.4577934960101517</v>
      </c>
      <c r="CX227" s="16">
        <f t="shared" si="118"/>
        <v>62.170808157676589</v>
      </c>
      <c r="CY227" s="16">
        <f t="shared" si="119"/>
        <v>8.2706866960891023</v>
      </c>
      <c r="CZ227" s="16">
        <f t="shared" si="120"/>
        <v>8.1581603464824468</v>
      </c>
      <c r="DA227" s="16">
        <f t="shared" si="121"/>
        <v>3.8821590614295793</v>
      </c>
      <c r="DB227" s="16"/>
      <c r="DC227" s="16"/>
      <c r="DD227" s="16"/>
      <c r="DE227" s="16"/>
      <c r="DF227" s="16"/>
      <c r="DG227" s="16"/>
      <c r="DH227" s="16"/>
      <c r="DI227" s="16"/>
    </row>
    <row r="228" spans="1:113" x14ac:dyDescent="0.25">
      <c r="A228" s="14">
        <v>2020</v>
      </c>
      <c r="B228" s="14">
        <v>12</v>
      </c>
      <c r="C228" s="14" t="s">
        <v>0</v>
      </c>
      <c r="D228" s="14" t="str">
        <f t="shared" si="130"/>
        <v>2</v>
      </c>
      <c r="E228" s="14">
        <v>202</v>
      </c>
      <c r="F228" s="14">
        <v>452</v>
      </c>
      <c r="G228" s="14">
        <v>5</v>
      </c>
      <c r="H228" s="14" t="s">
        <v>1</v>
      </c>
      <c r="I228" s="14">
        <v>100</v>
      </c>
      <c r="J228" s="17">
        <f t="shared" si="131"/>
        <v>112</v>
      </c>
      <c r="K228" s="14">
        <v>120</v>
      </c>
      <c r="L228" s="17">
        <f t="shared" si="132"/>
        <v>135</v>
      </c>
      <c r="M228" s="14">
        <v>0</v>
      </c>
      <c r="N228" s="17">
        <f t="shared" si="133"/>
        <v>0</v>
      </c>
      <c r="O228" s="14">
        <v>10</v>
      </c>
      <c r="P228" s="14">
        <v>0</v>
      </c>
      <c r="Q228" s="14">
        <v>7.3</v>
      </c>
      <c r="R228" s="14">
        <v>7.1</v>
      </c>
      <c r="S228" s="14">
        <v>2.2999999999999998</v>
      </c>
      <c r="T228" s="14">
        <v>24</v>
      </c>
      <c r="U228" s="14">
        <v>16</v>
      </c>
      <c r="V228" s="16">
        <v>12</v>
      </c>
      <c r="W228" s="16">
        <v>12.70312522468544</v>
      </c>
      <c r="X228" s="16">
        <v>24.8</v>
      </c>
      <c r="Y228" s="16">
        <v>698</v>
      </c>
      <c r="Z228" s="16">
        <v>2876</v>
      </c>
      <c r="AA228" s="16">
        <v>542</v>
      </c>
      <c r="AB228" s="16">
        <v>16</v>
      </c>
      <c r="AC228" s="16">
        <f t="shared" si="134"/>
        <v>20.695636807594749</v>
      </c>
      <c r="AD228" s="16">
        <v>2.6085901539999998</v>
      </c>
      <c r="AE228" s="16"/>
      <c r="AF228" s="16"/>
      <c r="AG228" s="16">
        <v>5.7</v>
      </c>
      <c r="AH228" s="16">
        <v>3</v>
      </c>
      <c r="AI228" s="16">
        <v>3.1024608809999998</v>
      </c>
      <c r="AJ228" s="16">
        <v>3.6</v>
      </c>
      <c r="AK228" s="16">
        <v>2.7</v>
      </c>
      <c r="AL228" s="16">
        <v>1.4</v>
      </c>
      <c r="AM228" s="16">
        <v>2.6670540909999998</v>
      </c>
      <c r="AN228" s="16">
        <v>3.18</v>
      </c>
      <c r="AO228" s="16">
        <v>0.4229</v>
      </c>
      <c r="AP228" s="16">
        <v>59.7</v>
      </c>
      <c r="AQ228" s="18">
        <v>30.5</v>
      </c>
      <c r="AR228" s="18">
        <f t="shared" si="135"/>
        <v>29.200000000000003</v>
      </c>
      <c r="AS228" s="18">
        <f t="shared" si="136"/>
        <v>672.39753303964767</v>
      </c>
      <c r="AT228" s="18">
        <f t="shared" si="137"/>
        <v>754.91904845814986</v>
      </c>
      <c r="AU228" s="14">
        <v>0.46</v>
      </c>
      <c r="AV228" s="14">
        <v>337.3</v>
      </c>
      <c r="AW228" s="18">
        <v>34</v>
      </c>
      <c r="AX228" s="14">
        <v>211.4</v>
      </c>
      <c r="AY228" s="18">
        <v>30.5</v>
      </c>
      <c r="AZ228" s="16">
        <f t="shared" si="97"/>
        <v>274.36201780415433</v>
      </c>
      <c r="BA228" s="16">
        <f t="shared" si="98"/>
        <v>6317.82</v>
      </c>
      <c r="BB228" s="16">
        <f t="shared" si="99"/>
        <v>7093.1888181818185</v>
      </c>
      <c r="BC228" s="14">
        <v>14.48</v>
      </c>
      <c r="BD228" s="14">
        <v>0</v>
      </c>
      <c r="BE228" s="14">
        <v>9.7799999999999994</v>
      </c>
      <c r="BF228" s="14">
        <v>56</v>
      </c>
      <c r="BG228" s="14">
        <v>30.75</v>
      </c>
      <c r="BH228" s="14">
        <v>6</v>
      </c>
      <c r="BI228" s="18">
        <f t="shared" si="146"/>
        <v>56.97821138211382</v>
      </c>
      <c r="BJ228" s="18">
        <f t="shared" si="101"/>
        <v>59.428603825367738</v>
      </c>
      <c r="BK228" s="18">
        <f t="shared" si="102"/>
        <v>3565.7162295220642</v>
      </c>
      <c r="BL228" s="18">
        <f t="shared" si="103"/>
        <v>4004.9476377950091</v>
      </c>
      <c r="BM228" s="14">
        <f t="shared" si="104"/>
        <v>4</v>
      </c>
      <c r="BN228" s="14">
        <v>4.83</v>
      </c>
      <c r="BO228" s="14">
        <v>0.44600000000000001</v>
      </c>
      <c r="BP228" s="14">
        <v>2.54</v>
      </c>
      <c r="BQ228" s="14">
        <v>0.37</v>
      </c>
      <c r="BR228" s="16">
        <f t="shared" si="138"/>
        <v>32.476800845814985</v>
      </c>
      <c r="BS228" s="16">
        <f t="shared" si="140"/>
        <v>2.9988929973568288</v>
      </c>
      <c r="BT228" s="16">
        <f t="shared" si="141"/>
        <v>17.07889733920705</v>
      </c>
      <c r="BU228" s="16">
        <f t="shared" si="142"/>
        <v>2.4878708722466967</v>
      </c>
      <c r="BV228" s="16">
        <f t="shared" si="139"/>
        <v>36.462590040528646</v>
      </c>
      <c r="BW228" s="16">
        <f t="shared" si="143"/>
        <v>3.3669389561233483</v>
      </c>
      <c r="BX228" s="16">
        <f t="shared" si="144"/>
        <v>19.174943830837005</v>
      </c>
      <c r="BY228" s="16">
        <f t="shared" si="145"/>
        <v>2.7932004792951548</v>
      </c>
      <c r="BZ228" s="16">
        <v>3.63</v>
      </c>
      <c r="CA228" s="16">
        <v>0.25700000000000001</v>
      </c>
      <c r="CB228" s="16">
        <v>1.87</v>
      </c>
      <c r="CC228" s="16">
        <v>0.26600000000000001</v>
      </c>
      <c r="CD228" s="16">
        <v>0.65</v>
      </c>
      <c r="CE228" s="16">
        <v>7.0000000000000007E-2</v>
      </c>
      <c r="CF228" s="16">
        <v>1.54</v>
      </c>
      <c r="CG228" s="16">
        <v>9.4E-2</v>
      </c>
      <c r="CH228" s="16">
        <f t="shared" si="106"/>
        <v>41.065829999999998</v>
      </c>
      <c r="CI228" s="16">
        <f t="shared" si="107"/>
        <v>4.4224740000000002</v>
      </c>
      <c r="CJ228" s="16">
        <f t="shared" si="108"/>
        <v>97.294427999999996</v>
      </c>
      <c r="CK228" s="16">
        <f t="shared" si="109"/>
        <v>5.9387507999999993</v>
      </c>
      <c r="CL228" s="16">
        <f t="shared" si="110"/>
        <v>46.105727318181813</v>
      </c>
      <c r="CM228" s="16">
        <f t="shared" si="111"/>
        <v>4.9652321727272737</v>
      </c>
      <c r="CN228" s="16">
        <f t="shared" si="112"/>
        <v>109.23510779999999</v>
      </c>
      <c r="CO228" s="16">
        <f t="shared" si="113"/>
        <v>6.667597489090908</v>
      </c>
      <c r="CP228" s="16">
        <v>2.11</v>
      </c>
      <c r="CQ228" s="16">
        <v>0.32300000000000001</v>
      </c>
      <c r="CR228" s="16">
        <v>0.32</v>
      </c>
      <c r="CS228" s="16">
        <v>0.13900000000000001</v>
      </c>
      <c r="CT228" s="16">
        <f t="shared" si="114"/>
        <v>75.236612442915543</v>
      </c>
      <c r="CU228" s="16">
        <f t="shared" si="115"/>
        <v>11.517263421356269</v>
      </c>
      <c r="CV228" s="16">
        <f t="shared" si="116"/>
        <v>11.410291934470607</v>
      </c>
      <c r="CW228" s="16">
        <f t="shared" si="117"/>
        <v>4.95634555903567</v>
      </c>
      <c r="CX228" s="16">
        <f t="shared" si="118"/>
        <v>84.470196697273366</v>
      </c>
      <c r="CY228" s="16">
        <f t="shared" si="119"/>
        <v>12.9307457503409</v>
      </c>
      <c r="CZ228" s="16">
        <f t="shared" si="120"/>
        <v>12.810645944610181</v>
      </c>
      <c r="DA228" s="16">
        <f t="shared" si="121"/>
        <v>5.5646243321900473</v>
      </c>
      <c r="DB228" s="16"/>
      <c r="DC228" s="16"/>
      <c r="DD228" s="16"/>
      <c r="DE228" s="16"/>
      <c r="DF228" s="16"/>
      <c r="DG228" s="16"/>
      <c r="DH228" s="16"/>
      <c r="DI228" s="16"/>
    </row>
    <row r="229" spans="1:113" x14ac:dyDescent="0.25">
      <c r="A229" s="14">
        <v>2020</v>
      </c>
      <c r="B229" s="14">
        <v>12</v>
      </c>
      <c r="C229" s="14" t="s">
        <v>0</v>
      </c>
      <c r="D229" s="14" t="str">
        <f t="shared" si="130"/>
        <v>2</v>
      </c>
      <c r="E229" s="14">
        <v>205</v>
      </c>
      <c r="F229" s="14">
        <v>455</v>
      </c>
      <c r="G229" s="14">
        <v>4</v>
      </c>
      <c r="H229" s="14" t="s">
        <v>1</v>
      </c>
      <c r="I229" s="14">
        <v>100</v>
      </c>
      <c r="J229" s="17">
        <f t="shared" si="131"/>
        <v>112</v>
      </c>
      <c r="K229" s="14">
        <v>80</v>
      </c>
      <c r="L229" s="17">
        <f t="shared" si="132"/>
        <v>90</v>
      </c>
      <c r="M229" s="14">
        <v>0</v>
      </c>
      <c r="N229" s="17">
        <f t="shared" si="133"/>
        <v>0</v>
      </c>
      <c r="O229" s="14">
        <v>10</v>
      </c>
      <c r="P229" s="14">
        <v>0</v>
      </c>
      <c r="Q229" s="14">
        <v>7.3</v>
      </c>
      <c r="R229" s="14">
        <v>7.1</v>
      </c>
      <c r="S229" s="14">
        <v>2.2999999999999998</v>
      </c>
      <c r="T229" s="14">
        <v>24</v>
      </c>
      <c r="U229" s="14">
        <v>16</v>
      </c>
      <c r="V229" s="16">
        <v>12</v>
      </c>
      <c r="W229" s="16">
        <v>12.70312522468544</v>
      </c>
      <c r="X229" s="16">
        <v>24.8</v>
      </c>
      <c r="Y229" s="16">
        <v>698</v>
      </c>
      <c r="Z229" s="16">
        <v>2876</v>
      </c>
      <c r="AA229" s="16">
        <v>542</v>
      </c>
      <c r="AB229" s="16">
        <v>16</v>
      </c>
      <c r="AC229" s="16">
        <f t="shared" si="134"/>
        <v>20.695636807594749</v>
      </c>
      <c r="AD229" s="16">
        <v>2.6085901539999998</v>
      </c>
      <c r="AE229" s="16"/>
      <c r="AF229" s="16"/>
      <c r="AG229" s="16">
        <v>5.7</v>
      </c>
      <c r="AH229" s="16">
        <v>3</v>
      </c>
      <c r="AI229" s="16">
        <v>3.1024608809999998</v>
      </c>
      <c r="AJ229" s="16">
        <v>3.6</v>
      </c>
      <c r="AK229" s="16">
        <v>2.7</v>
      </c>
      <c r="AL229" s="16">
        <v>1.4</v>
      </c>
      <c r="AM229" s="16">
        <v>2.6670540909999998</v>
      </c>
      <c r="AN229" s="16">
        <v>3.18</v>
      </c>
      <c r="AO229" s="16">
        <v>0.50290000000000001</v>
      </c>
      <c r="AP229" s="16">
        <v>75.099999999999994</v>
      </c>
      <c r="AQ229" s="18">
        <v>30.5</v>
      </c>
      <c r="AR229" s="18">
        <f t="shared" si="135"/>
        <v>44.599999999999994</v>
      </c>
      <c r="AS229" s="18">
        <f t="shared" si="136"/>
        <v>1027.0181497797355</v>
      </c>
      <c r="AT229" s="18">
        <f t="shared" si="137"/>
        <v>1153.0612863436122</v>
      </c>
      <c r="AU229" s="14">
        <v>0.57999999999999996</v>
      </c>
      <c r="AV229" s="14">
        <v>275.7</v>
      </c>
      <c r="AW229" s="18">
        <v>34</v>
      </c>
      <c r="AX229" s="14">
        <v>177.2</v>
      </c>
      <c r="AY229" s="18">
        <v>30.5</v>
      </c>
      <c r="AZ229" s="16">
        <f t="shared" si="97"/>
        <v>352.03144393876704</v>
      </c>
      <c r="BA229" s="16">
        <f t="shared" si="98"/>
        <v>8106.34</v>
      </c>
      <c r="BB229" s="16">
        <f t="shared" si="99"/>
        <v>9101.2090000000007</v>
      </c>
      <c r="BC229" s="14">
        <v>13.11</v>
      </c>
      <c r="BD229" s="14">
        <v>0</v>
      </c>
      <c r="BE229" s="14">
        <v>11.2</v>
      </c>
      <c r="BF229" s="14">
        <v>58.7</v>
      </c>
      <c r="BG229" s="14">
        <v>30.75</v>
      </c>
      <c r="BH229" s="14">
        <v>6</v>
      </c>
      <c r="BI229" s="18">
        <f t="shared" si="146"/>
        <v>51.58731707317073</v>
      </c>
      <c r="BJ229" s="18">
        <f t="shared" si="101"/>
        <v>52.959002960665444</v>
      </c>
      <c r="BK229" s="18">
        <f t="shared" si="102"/>
        <v>3177.5401776399267</v>
      </c>
      <c r="BL229" s="18">
        <f t="shared" si="103"/>
        <v>3568.9553540673901</v>
      </c>
      <c r="BM229" s="14">
        <f t="shared" si="104"/>
        <v>3.57</v>
      </c>
      <c r="BN229" s="14">
        <v>4.47</v>
      </c>
      <c r="BO229" s="14">
        <v>0.40100000000000002</v>
      </c>
      <c r="BP229" s="14">
        <v>2.58</v>
      </c>
      <c r="BQ229" s="14">
        <v>0.36599999999999999</v>
      </c>
      <c r="BR229" s="16">
        <f t="shared" si="138"/>
        <v>45.907711295154172</v>
      </c>
      <c r="BS229" s="16">
        <f t="shared" si="140"/>
        <v>4.1183427806167403</v>
      </c>
      <c r="BT229" s="16">
        <f t="shared" si="141"/>
        <v>26.497068264317175</v>
      </c>
      <c r="BU229" s="16">
        <f t="shared" si="142"/>
        <v>3.7588864281938319</v>
      </c>
      <c r="BV229" s="16">
        <f t="shared" si="139"/>
        <v>51.541839499559451</v>
      </c>
      <c r="BW229" s="16">
        <f t="shared" si="143"/>
        <v>4.623775758237886</v>
      </c>
      <c r="BX229" s="16">
        <f t="shared" si="144"/>
        <v>29.748981187665194</v>
      </c>
      <c r="BY229" s="16">
        <f t="shared" si="145"/>
        <v>4.2202043080176201</v>
      </c>
      <c r="BZ229" s="16">
        <v>3.23</v>
      </c>
      <c r="CA229" s="16">
        <v>0.219</v>
      </c>
      <c r="CB229" s="16">
        <v>1.81</v>
      </c>
      <c r="CC229" s="16">
        <v>0.251</v>
      </c>
      <c r="CD229" s="16">
        <v>0.55000000000000004</v>
      </c>
      <c r="CE229" s="16">
        <v>5.0999999999999997E-2</v>
      </c>
      <c r="CF229" s="16">
        <v>1.66</v>
      </c>
      <c r="CG229" s="16">
        <v>8.2000000000000003E-2</v>
      </c>
      <c r="CH229" s="16">
        <f t="shared" si="106"/>
        <v>44.584870000000002</v>
      </c>
      <c r="CI229" s="16">
        <f t="shared" si="107"/>
        <v>4.1342333999999994</v>
      </c>
      <c r="CJ229" s="16">
        <f t="shared" si="108"/>
        <v>134.56524400000001</v>
      </c>
      <c r="CK229" s="16">
        <f t="shared" si="109"/>
        <v>6.6471988</v>
      </c>
      <c r="CL229" s="16">
        <f t="shared" si="110"/>
        <v>50.056649500000006</v>
      </c>
      <c r="CM229" s="16">
        <f t="shared" si="111"/>
        <v>4.641616589999999</v>
      </c>
      <c r="CN229" s="16">
        <f t="shared" si="112"/>
        <v>151.08006940000001</v>
      </c>
      <c r="CO229" s="16">
        <f t="shared" si="113"/>
        <v>7.4629913800000001</v>
      </c>
      <c r="CP229" s="16">
        <v>2.13</v>
      </c>
      <c r="CQ229" s="16">
        <v>0.27200000000000002</v>
      </c>
      <c r="CR229" s="16">
        <v>0.24</v>
      </c>
      <c r="CS229" s="16">
        <v>0.13200000000000001</v>
      </c>
      <c r="CT229" s="16">
        <f t="shared" si="114"/>
        <v>67.681605783730433</v>
      </c>
      <c r="CU229" s="16">
        <f t="shared" si="115"/>
        <v>8.642909283180602</v>
      </c>
      <c r="CV229" s="16">
        <f t="shared" si="116"/>
        <v>7.6260964263358231</v>
      </c>
      <c r="CW229" s="16">
        <f t="shared" si="117"/>
        <v>4.1943530344847035</v>
      </c>
      <c r="CX229" s="16">
        <f t="shared" si="118"/>
        <v>75.987984675370072</v>
      </c>
      <c r="CY229" s="16">
        <f t="shared" si="119"/>
        <v>9.7036299679345852</v>
      </c>
      <c r="CZ229" s="16">
        <f t="shared" si="120"/>
        <v>8.5620264422952186</v>
      </c>
      <c r="DA229" s="16">
        <f t="shared" si="121"/>
        <v>4.7091145432623716</v>
      </c>
      <c r="DB229" s="16"/>
      <c r="DC229" s="16"/>
      <c r="DD229" s="16"/>
      <c r="DE229" s="16"/>
      <c r="DF229" s="16"/>
      <c r="DG229" s="16"/>
      <c r="DH229" s="16"/>
      <c r="DI229" s="16"/>
    </row>
    <row r="230" spans="1:113" x14ac:dyDescent="0.25">
      <c r="A230" s="14">
        <v>2020</v>
      </c>
      <c r="B230" s="14">
        <v>12</v>
      </c>
      <c r="C230" s="14" t="s">
        <v>0</v>
      </c>
      <c r="D230" s="14" t="str">
        <f t="shared" si="130"/>
        <v>2</v>
      </c>
      <c r="E230" s="14">
        <v>207</v>
      </c>
      <c r="F230" s="14">
        <v>457</v>
      </c>
      <c r="G230" s="14">
        <v>2</v>
      </c>
      <c r="H230" s="14" t="s">
        <v>3</v>
      </c>
      <c r="I230" s="14">
        <v>100</v>
      </c>
      <c r="J230" s="17">
        <f t="shared" si="131"/>
        <v>112</v>
      </c>
      <c r="K230" s="14">
        <v>0</v>
      </c>
      <c r="L230" s="17">
        <f t="shared" si="132"/>
        <v>0</v>
      </c>
      <c r="M230" s="14">
        <v>0</v>
      </c>
      <c r="N230" s="17">
        <f t="shared" si="133"/>
        <v>0</v>
      </c>
      <c r="O230" s="14">
        <v>10</v>
      </c>
      <c r="P230" s="14">
        <v>0</v>
      </c>
      <c r="Q230" s="14">
        <v>7.3</v>
      </c>
      <c r="R230" s="14">
        <v>7.1</v>
      </c>
      <c r="S230" s="14">
        <v>2.2999999999999998</v>
      </c>
      <c r="T230" s="14">
        <v>24</v>
      </c>
      <c r="U230" s="14">
        <v>16</v>
      </c>
      <c r="V230" s="16">
        <v>12</v>
      </c>
      <c r="W230" s="16">
        <v>12.70312522468544</v>
      </c>
      <c r="X230" s="16">
        <v>24.8</v>
      </c>
      <c r="Y230" s="16">
        <v>698</v>
      </c>
      <c r="Z230" s="16">
        <v>2876</v>
      </c>
      <c r="AA230" s="16">
        <v>542</v>
      </c>
      <c r="AB230" s="16">
        <v>16</v>
      </c>
      <c r="AC230" s="16">
        <f t="shared" si="134"/>
        <v>20.695636807594749</v>
      </c>
      <c r="AD230" s="16">
        <v>2.6085901539999998</v>
      </c>
      <c r="AE230" s="16"/>
      <c r="AF230" s="16"/>
      <c r="AG230" s="16">
        <v>5.7</v>
      </c>
      <c r="AH230" s="16">
        <v>3</v>
      </c>
      <c r="AI230" s="16">
        <v>3.1024608809999998</v>
      </c>
      <c r="AJ230" s="16">
        <v>3.6</v>
      </c>
      <c r="AK230" s="16">
        <v>2.7</v>
      </c>
      <c r="AL230" s="16">
        <v>1.4</v>
      </c>
      <c r="AM230" s="16">
        <v>2.6670540909999998</v>
      </c>
      <c r="AN230" s="16">
        <v>3.18</v>
      </c>
      <c r="AO230" s="16">
        <v>0.38619999999999999</v>
      </c>
      <c r="AP230" s="16">
        <v>63.3</v>
      </c>
      <c r="AQ230" s="18">
        <v>30.5</v>
      </c>
      <c r="AR230" s="18">
        <f t="shared" si="135"/>
        <v>32.799999999999997</v>
      </c>
      <c r="AS230" s="18">
        <f t="shared" si="136"/>
        <v>755.29585903083694</v>
      </c>
      <c r="AT230" s="18">
        <f t="shared" si="137"/>
        <v>847.99125991189419</v>
      </c>
      <c r="AU230" s="14">
        <v>0.56000000000000005</v>
      </c>
      <c r="AV230" s="14">
        <v>367.6</v>
      </c>
      <c r="AW230" s="18">
        <v>34</v>
      </c>
      <c r="AX230" s="14">
        <v>221.2</v>
      </c>
      <c r="AY230" s="18">
        <v>30.5</v>
      </c>
      <c r="AZ230" s="16">
        <f t="shared" ref="AZ230:AZ293" si="147">((AX230-AY230)/(AV230-AW230))*AU230*1000</f>
        <v>320.11990407673858</v>
      </c>
      <c r="BA230" s="16">
        <f t="shared" ref="BA230:BA293" si="148">ROUND(43560/((O230/12)*5)*AZ230/454,2)</f>
        <v>7371.5</v>
      </c>
      <c r="BB230" s="16">
        <f t="shared" ref="BB230:BB293" si="149">BA230/2.2*2.47</f>
        <v>8276.1840909090915</v>
      </c>
      <c r="BC230" s="14">
        <v>11.86</v>
      </c>
      <c r="BD230" s="14">
        <v>0</v>
      </c>
      <c r="BE230" s="14">
        <v>10.6</v>
      </c>
      <c r="BF230" s="14">
        <v>57.4</v>
      </c>
      <c r="BG230" s="14">
        <v>30.75</v>
      </c>
      <c r="BH230" s="14">
        <v>6</v>
      </c>
      <c r="BI230" s="18">
        <f t="shared" si="146"/>
        <v>46.668617886178858</v>
      </c>
      <c r="BJ230" s="18">
        <f t="shared" ref="BJ230:BJ293" si="150">(((100-BE230)/100)*BI230)/(86.5/100)</f>
        <v>48.233230508952488</v>
      </c>
      <c r="BK230" s="18">
        <f t="shared" ref="BK230:BK293" si="151">BJ230*60</f>
        <v>2893.9938305371493</v>
      </c>
      <c r="BL230" s="18">
        <f t="shared" ref="BL230:BL293" si="152">BK230/2.2*2.471</f>
        <v>3250.4812523896794</v>
      </c>
      <c r="BM230" s="14">
        <f t="shared" ref="BM230:BM293" si="153">ROUND(BK230/2.2/1000*2.47,2)</f>
        <v>3.25</v>
      </c>
      <c r="BN230" s="14">
        <v>4.1100000000000003</v>
      </c>
      <c r="BO230" s="14">
        <v>0.27700000000000002</v>
      </c>
      <c r="BP230" s="14">
        <v>2.75</v>
      </c>
      <c r="BQ230" s="14">
        <v>0.35299999999999998</v>
      </c>
      <c r="BR230" s="16">
        <f t="shared" ref="BR230:BR261" si="154">AS230*(BN230/100)</f>
        <v>31.0426598061674</v>
      </c>
      <c r="BS230" s="16">
        <f t="shared" si="140"/>
        <v>2.0921695295154183</v>
      </c>
      <c r="BT230" s="16">
        <f t="shared" si="141"/>
        <v>20.770636123348016</v>
      </c>
      <c r="BU230" s="16">
        <f t="shared" si="142"/>
        <v>2.6661943823788543</v>
      </c>
      <c r="BV230" s="16">
        <f t="shared" si="139"/>
        <v>34.852440782378856</v>
      </c>
      <c r="BW230" s="16">
        <f t="shared" si="143"/>
        <v>2.3489357899559469</v>
      </c>
      <c r="BX230" s="16">
        <f t="shared" si="144"/>
        <v>23.31975964757709</v>
      </c>
      <c r="BY230" s="16">
        <f t="shared" si="145"/>
        <v>2.9934091474889861</v>
      </c>
      <c r="BZ230" s="16">
        <v>3.32</v>
      </c>
      <c r="CA230" s="16">
        <v>0.19900000000000001</v>
      </c>
      <c r="CB230" s="16">
        <v>1.87</v>
      </c>
      <c r="CC230" s="16">
        <v>0.25</v>
      </c>
      <c r="CD230" s="16">
        <v>0.59</v>
      </c>
      <c r="CE230" s="16">
        <v>5.5E-2</v>
      </c>
      <c r="CF230" s="16">
        <v>1.65</v>
      </c>
      <c r="CG230" s="16">
        <v>8.4000000000000005E-2</v>
      </c>
      <c r="CH230" s="16">
        <f t="shared" ref="CH230:CH293" si="155">$BA230*(CD230/100)</f>
        <v>43.491849999999999</v>
      </c>
      <c r="CI230" s="16">
        <f t="shared" ref="CI230:CI293" si="156">$BA230*(CE230/100)</f>
        <v>4.0543250000000004</v>
      </c>
      <c r="CJ230" s="16">
        <f t="shared" ref="CJ230:CJ293" si="157">$BA230*(CF230/100)</f>
        <v>121.62975</v>
      </c>
      <c r="CK230" s="16">
        <f t="shared" ref="CK230:CK293" si="158">$BA230*(CG230/100)</f>
        <v>6.1920600000000006</v>
      </c>
      <c r="CL230" s="16">
        <f t="shared" ref="CL230:CL293" si="159">CH230/2.2*2.47</f>
        <v>48.829486136363641</v>
      </c>
      <c r="CM230" s="16">
        <f t="shared" ref="CM230:CM293" si="160">CI230/2.2*2.47</f>
        <v>4.5519012500000002</v>
      </c>
      <c r="CN230" s="16">
        <f t="shared" ref="CN230:CN293" si="161">CJ230/2.2*2.47</f>
        <v>136.55703750000001</v>
      </c>
      <c r="CO230" s="16">
        <f t="shared" ref="CO230:CO293" si="162">CK230/2.2*2.47</f>
        <v>6.9519946363636373</v>
      </c>
      <c r="CP230" s="16">
        <v>2.23</v>
      </c>
      <c r="CQ230" s="16">
        <v>0.317</v>
      </c>
      <c r="CR230" s="16">
        <v>0.32</v>
      </c>
      <c r="CS230" s="16">
        <v>0.14199999999999999</v>
      </c>
      <c r="CT230" s="16">
        <f t="shared" ref="CT230:CT293" si="163">$BK230*(CP230/100)</f>
        <v>64.536062420978425</v>
      </c>
      <c r="CU230" s="16">
        <f t="shared" ref="CU230:CU293" si="164">$BK230*(CQ230/100)</f>
        <v>9.1739604428027626</v>
      </c>
      <c r="CV230" s="16">
        <f t="shared" ref="CV230:CV293" si="165">$BK230*(CR230/100)</f>
        <v>9.2607802577188778</v>
      </c>
      <c r="CW230" s="16">
        <f t="shared" ref="CW230:CW293" si="166">$BK230*(CS230/100)</f>
        <v>4.109471239362751</v>
      </c>
      <c r="CX230" s="16">
        <f t="shared" ref="CX230:CX293" si="167">CT230/2.2*2.47</f>
        <v>72.45639735446214</v>
      </c>
      <c r="CY230" s="16">
        <f t="shared" ref="CY230:CY293" si="168">CU230/2.2*2.47</f>
        <v>10.299855588055829</v>
      </c>
      <c r="CZ230" s="16">
        <f t="shared" ref="CZ230:CZ293" si="169">CV230/2.2*2.47</f>
        <v>10.397330562075286</v>
      </c>
      <c r="DA230" s="16">
        <f t="shared" ref="DA230:DA293" si="170">CW230/2.2*2.47</f>
        <v>4.6138154369209072</v>
      </c>
      <c r="DB230" s="16"/>
      <c r="DC230" s="16"/>
      <c r="DD230" s="16"/>
      <c r="DE230" s="16"/>
      <c r="DF230" s="16"/>
      <c r="DG230" s="16"/>
      <c r="DH230" s="16"/>
      <c r="DI230" s="16"/>
    </row>
    <row r="231" spans="1:113" x14ac:dyDescent="0.25">
      <c r="A231" s="14">
        <v>2020</v>
      </c>
      <c r="B231" s="14">
        <v>12</v>
      </c>
      <c r="C231" s="14" t="s">
        <v>0</v>
      </c>
      <c r="D231" s="14" t="str">
        <f t="shared" si="130"/>
        <v>2</v>
      </c>
      <c r="E231" s="14">
        <v>210</v>
      </c>
      <c r="F231" s="14">
        <v>460</v>
      </c>
      <c r="G231" s="14">
        <v>1</v>
      </c>
      <c r="H231" s="14" t="s">
        <v>2</v>
      </c>
      <c r="I231" s="14">
        <v>0</v>
      </c>
      <c r="J231" s="17">
        <f t="shared" si="131"/>
        <v>0</v>
      </c>
      <c r="K231" s="14">
        <v>0</v>
      </c>
      <c r="L231" s="17">
        <f t="shared" si="132"/>
        <v>0</v>
      </c>
      <c r="M231" s="14">
        <v>0</v>
      </c>
      <c r="N231" s="17">
        <f t="shared" si="133"/>
        <v>0</v>
      </c>
      <c r="O231" s="14">
        <v>10</v>
      </c>
      <c r="P231" s="14">
        <v>0</v>
      </c>
      <c r="Q231" s="14">
        <v>7.3</v>
      </c>
      <c r="R231" s="14">
        <v>7.1</v>
      </c>
      <c r="S231" s="14">
        <v>2.2999999999999998</v>
      </c>
      <c r="T231" s="14">
        <v>24</v>
      </c>
      <c r="U231" s="14">
        <v>16</v>
      </c>
      <c r="V231" s="16">
        <v>12</v>
      </c>
      <c r="W231" s="16">
        <v>12.70312522468544</v>
      </c>
      <c r="X231" s="16">
        <v>24.8</v>
      </c>
      <c r="Y231" s="16">
        <v>698</v>
      </c>
      <c r="Z231" s="16">
        <v>2876</v>
      </c>
      <c r="AA231" s="16">
        <v>542</v>
      </c>
      <c r="AB231" s="16">
        <v>16</v>
      </c>
      <c r="AC231" s="16">
        <f t="shared" si="134"/>
        <v>20.695636807594749</v>
      </c>
      <c r="AD231" s="16">
        <v>2.6085901539999998</v>
      </c>
      <c r="AE231" s="16"/>
      <c r="AF231" s="16"/>
      <c r="AG231" s="16">
        <v>5.7</v>
      </c>
      <c r="AH231" s="16">
        <v>3</v>
      </c>
      <c r="AI231" s="16">
        <v>3.1024608809999998</v>
      </c>
      <c r="AJ231" s="16">
        <v>3.6</v>
      </c>
      <c r="AK231" s="16">
        <v>2.7</v>
      </c>
      <c r="AL231" s="16">
        <v>1.4</v>
      </c>
      <c r="AM231" s="16">
        <v>2.6670540909999998</v>
      </c>
      <c r="AN231" s="16">
        <v>3.18</v>
      </c>
      <c r="AO231" s="16">
        <v>0.41570000000000001</v>
      </c>
      <c r="AP231" s="16">
        <v>68.8</v>
      </c>
      <c r="AQ231" s="18">
        <v>30.5</v>
      </c>
      <c r="AR231" s="18">
        <f t="shared" si="135"/>
        <v>38.299999999999997</v>
      </c>
      <c r="AS231" s="18">
        <f t="shared" si="136"/>
        <v>881.94607929515405</v>
      </c>
      <c r="AT231" s="18">
        <f t="shared" si="137"/>
        <v>990.1849162995594</v>
      </c>
      <c r="AU231" s="14">
        <v>0.42</v>
      </c>
      <c r="AV231" s="14">
        <v>286.7</v>
      </c>
      <c r="AW231" s="18">
        <v>34</v>
      </c>
      <c r="AX231" s="14">
        <v>187.4</v>
      </c>
      <c r="AY231" s="18">
        <v>30.5</v>
      </c>
      <c r="AZ231" s="16">
        <f t="shared" si="147"/>
        <v>260.7756232686981</v>
      </c>
      <c r="BA231" s="16">
        <f t="shared" si="148"/>
        <v>6004.96</v>
      </c>
      <c r="BB231" s="16">
        <f t="shared" si="149"/>
        <v>6741.9323636363642</v>
      </c>
      <c r="BC231" s="14">
        <v>11.88</v>
      </c>
      <c r="BD231" s="14">
        <v>0</v>
      </c>
      <c r="BE231" s="14">
        <v>10.7</v>
      </c>
      <c r="BF231" s="14">
        <v>57.4</v>
      </c>
      <c r="BG231" s="14">
        <v>30.75</v>
      </c>
      <c r="BH231" s="14">
        <v>6</v>
      </c>
      <c r="BI231" s="18">
        <f t="shared" si="146"/>
        <v>46.747317073170734</v>
      </c>
      <c r="BJ231" s="18">
        <f t="shared" si="150"/>
        <v>48.260525024672219</v>
      </c>
      <c r="BK231" s="18">
        <f t="shared" si="151"/>
        <v>2895.6315014803331</v>
      </c>
      <c r="BL231" s="18">
        <f t="shared" si="152"/>
        <v>3252.3206546172287</v>
      </c>
      <c r="BM231" s="14">
        <f t="shared" si="153"/>
        <v>3.25</v>
      </c>
      <c r="BN231" s="14">
        <v>3.65</v>
      </c>
      <c r="BO231" s="14">
        <v>0.307</v>
      </c>
      <c r="BP231" s="14">
        <v>3.08</v>
      </c>
      <c r="BQ231" s="14">
        <v>0.32100000000000001</v>
      </c>
      <c r="BR231" s="16">
        <f t="shared" si="154"/>
        <v>32.191031894273124</v>
      </c>
      <c r="BS231" s="16">
        <f t="shared" si="140"/>
        <v>2.707574463436123</v>
      </c>
      <c r="BT231" s="16">
        <f t="shared" si="141"/>
        <v>27.163939242290745</v>
      </c>
      <c r="BU231" s="16">
        <f t="shared" si="142"/>
        <v>2.8310469145374446</v>
      </c>
      <c r="BV231" s="16">
        <f t="shared" si="139"/>
        <v>36.141749444933915</v>
      </c>
      <c r="BW231" s="16">
        <f t="shared" si="143"/>
        <v>3.0398676930396471</v>
      </c>
      <c r="BX231" s="16">
        <f t="shared" si="144"/>
        <v>30.497695422026425</v>
      </c>
      <c r="BY231" s="16">
        <f t="shared" si="145"/>
        <v>3.1784935813215855</v>
      </c>
      <c r="BZ231" s="16">
        <v>2.54</v>
      </c>
      <c r="CA231" s="16">
        <v>0.19600000000000001</v>
      </c>
      <c r="CB231" s="16">
        <v>1.71</v>
      </c>
      <c r="CC231" s="16">
        <v>0.21099999999999999</v>
      </c>
      <c r="CD231" s="16">
        <v>0.47</v>
      </c>
      <c r="CE231" s="16">
        <v>5.3999999999999999E-2</v>
      </c>
      <c r="CF231" s="16">
        <v>1.3</v>
      </c>
      <c r="CG231" s="16">
        <v>5.8999999999999997E-2</v>
      </c>
      <c r="CH231" s="16">
        <f t="shared" si="155"/>
        <v>28.223311999999996</v>
      </c>
      <c r="CI231" s="16">
        <f t="shared" si="156"/>
        <v>3.2426784</v>
      </c>
      <c r="CJ231" s="16">
        <f t="shared" si="157"/>
        <v>78.064480000000003</v>
      </c>
      <c r="CK231" s="16">
        <f t="shared" si="158"/>
        <v>3.5429263999999994</v>
      </c>
      <c r="CL231" s="16">
        <f t="shared" si="159"/>
        <v>31.687082109090905</v>
      </c>
      <c r="CM231" s="16">
        <f t="shared" si="160"/>
        <v>3.6406434763636359</v>
      </c>
      <c r="CN231" s="16">
        <f t="shared" si="161"/>
        <v>87.645120727272726</v>
      </c>
      <c r="CO231" s="16">
        <f t="shared" si="162"/>
        <v>3.977740094545454</v>
      </c>
      <c r="CP231" s="16">
        <v>1.58</v>
      </c>
      <c r="CQ231" s="16">
        <v>0.33300000000000002</v>
      </c>
      <c r="CR231" s="16">
        <v>0.31</v>
      </c>
      <c r="CS231" s="16">
        <v>0.108</v>
      </c>
      <c r="CT231" s="16">
        <f t="shared" si="163"/>
        <v>45.750977723389269</v>
      </c>
      <c r="CU231" s="16">
        <f t="shared" si="164"/>
        <v>9.6424528999295092</v>
      </c>
      <c r="CV231" s="16">
        <f t="shared" si="165"/>
        <v>8.9764576545890318</v>
      </c>
      <c r="CW231" s="16">
        <f t="shared" si="166"/>
        <v>3.1272820215987598</v>
      </c>
      <c r="CX231" s="16">
        <f t="shared" si="167"/>
        <v>51.365870443987042</v>
      </c>
      <c r="CY231" s="16">
        <f t="shared" si="168"/>
        <v>10.82584484673904</v>
      </c>
      <c r="CZ231" s="16">
        <f t="shared" si="169"/>
        <v>10.078113821288595</v>
      </c>
      <c r="DA231" s="16">
        <f t="shared" si="170"/>
        <v>3.5110848151586076</v>
      </c>
      <c r="DB231" s="16"/>
      <c r="DC231" s="16"/>
      <c r="DD231" s="16"/>
      <c r="DE231" s="16"/>
      <c r="DF231" s="16"/>
      <c r="DG231" s="16"/>
      <c r="DH231" s="16"/>
      <c r="DI231" s="16"/>
    </row>
    <row r="232" spans="1:113" x14ac:dyDescent="0.25">
      <c r="A232" s="14">
        <v>2020</v>
      </c>
      <c r="B232" s="14">
        <v>12</v>
      </c>
      <c r="C232" s="14" t="s">
        <v>0</v>
      </c>
      <c r="D232" s="14" t="str">
        <f t="shared" si="130"/>
        <v>3</v>
      </c>
      <c r="E232" s="14">
        <v>301</v>
      </c>
      <c r="F232" s="14">
        <v>461</v>
      </c>
      <c r="G232" s="14">
        <v>2</v>
      </c>
      <c r="H232" s="14" t="s">
        <v>3</v>
      </c>
      <c r="I232" s="14">
        <v>100</v>
      </c>
      <c r="J232" s="17">
        <f t="shared" si="131"/>
        <v>112</v>
      </c>
      <c r="K232" s="14">
        <v>0</v>
      </c>
      <c r="L232" s="17">
        <f t="shared" si="132"/>
        <v>0</v>
      </c>
      <c r="M232" s="14">
        <v>0</v>
      </c>
      <c r="N232" s="17">
        <f t="shared" si="133"/>
        <v>0</v>
      </c>
      <c r="O232" s="14">
        <v>10</v>
      </c>
      <c r="P232" s="14">
        <v>8.9999999999999993E-3</v>
      </c>
      <c r="Q232" s="14">
        <v>7.2</v>
      </c>
      <c r="R232" s="14">
        <v>7.1</v>
      </c>
      <c r="S232" s="14">
        <v>2.2999999999999998</v>
      </c>
      <c r="T232" s="14">
        <v>18</v>
      </c>
      <c r="U232" s="14">
        <v>14</v>
      </c>
      <c r="V232" s="16">
        <v>10</v>
      </c>
      <c r="W232" s="16">
        <v>10.774972288795686</v>
      </c>
      <c r="X232" s="16">
        <v>22.799999999999997</v>
      </c>
      <c r="Y232" s="16">
        <v>734</v>
      </c>
      <c r="Z232" s="16">
        <v>3100</v>
      </c>
      <c r="AA232" s="16">
        <v>565</v>
      </c>
      <c r="AB232" s="16">
        <v>19</v>
      </c>
      <c r="AC232" s="16">
        <f t="shared" si="134"/>
        <v>22.110052308631449</v>
      </c>
      <c r="AD232" s="16">
        <v>2.3988285340000002</v>
      </c>
      <c r="AE232" s="16"/>
      <c r="AF232" s="16"/>
      <c r="AG232" s="16">
        <v>3.8</v>
      </c>
      <c r="AH232" s="16">
        <v>2.6</v>
      </c>
      <c r="AI232" s="16">
        <v>2.3068970790000001</v>
      </c>
      <c r="AJ232" s="16">
        <v>3.3</v>
      </c>
      <c r="AK232" s="16">
        <v>2.5</v>
      </c>
      <c r="AL232" s="16">
        <v>1.6</v>
      </c>
      <c r="AM232" s="16">
        <v>2.1598233329999998</v>
      </c>
      <c r="AN232" s="16">
        <v>3.2</v>
      </c>
      <c r="AO232" s="16">
        <v>0.41860000000000003</v>
      </c>
      <c r="AP232" s="16">
        <v>79.7</v>
      </c>
      <c r="AQ232" s="18">
        <v>30.5</v>
      </c>
      <c r="AR232" s="18">
        <f t="shared" si="135"/>
        <v>49.2</v>
      </c>
      <c r="AS232" s="18">
        <f t="shared" si="136"/>
        <v>1132.9437885462555</v>
      </c>
      <c r="AT232" s="18">
        <f t="shared" si="137"/>
        <v>1271.9868898678415</v>
      </c>
      <c r="AU232" s="14">
        <v>0.57999999999999996</v>
      </c>
      <c r="AV232" s="14">
        <v>320.39999999999998</v>
      </c>
      <c r="AW232" s="18">
        <v>34</v>
      </c>
      <c r="AX232" s="14">
        <v>206.8</v>
      </c>
      <c r="AY232" s="18">
        <v>30.5</v>
      </c>
      <c r="AZ232" s="16">
        <f t="shared" si="147"/>
        <v>357.03212290502802</v>
      </c>
      <c r="BA232" s="16">
        <f t="shared" si="148"/>
        <v>8221.49</v>
      </c>
      <c r="BB232" s="16">
        <f t="shared" si="149"/>
        <v>9230.4910454545461</v>
      </c>
      <c r="BC232" s="14">
        <v>10.84</v>
      </c>
      <c r="BD232" s="14">
        <v>0</v>
      </c>
      <c r="BE232" s="14">
        <v>10.9</v>
      </c>
      <c r="BF232" s="14">
        <v>58</v>
      </c>
      <c r="BG232" s="14">
        <v>31</v>
      </c>
      <c r="BH232" s="14">
        <v>6</v>
      </c>
      <c r="BI232" s="18">
        <f t="shared" si="146"/>
        <v>42.310967741935478</v>
      </c>
      <c r="BJ232" s="18">
        <f t="shared" si="150"/>
        <v>43.582742494872257</v>
      </c>
      <c r="BK232" s="18">
        <f t="shared" si="151"/>
        <v>2614.9645496923354</v>
      </c>
      <c r="BL232" s="18">
        <f t="shared" si="152"/>
        <v>2937.0806374044369</v>
      </c>
      <c r="BM232" s="14">
        <f t="shared" si="153"/>
        <v>2.94</v>
      </c>
      <c r="BN232" s="14">
        <v>4.01</v>
      </c>
      <c r="BO232" s="14">
        <v>0.28299999999999997</v>
      </c>
      <c r="BP232" s="14">
        <v>2.5</v>
      </c>
      <c r="BQ232" s="14">
        <v>0.32</v>
      </c>
      <c r="BR232" s="16">
        <f t="shared" si="154"/>
        <v>45.43104592070484</v>
      </c>
      <c r="BS232" s="16">
        <f t="shared" si="140"/>
        <v>3.2062309215859028</v>
      </c>
      <c r="BT232" s="16">
        <f t="shared" si="141"/>
        <v>28.323594713656391</v>
      </c>
      <c r="BU232" s="16">
        <f t="shared" si="142"/>
        <v>3.6254201233480177</v>
      </c>
      <c r="BV232" s="16">
        <f t="shared" si="139"/>
        <v>51.006674283700427</v>
      </c>
      <c r="BW232" s="16">
        <f t="shared" si="143"/>
        <v>3.5997228983259908</v>
      </c>
      <c r="BX232" s="16">
        <f t="shared" si="144"/>
        <v>31.799672246696037</v>
      </c>
      <c r="BY232" s="16">
        <f t="shared" si="145"/>
        <v>4.0703580475770922</v>
      </c>
      <c r="BZ232" s="16">
        <v>3.22</v>
      </c>
      <c r="CA232" s="16">
        <v>0.20200000000000001</v>
      </c>
      <c r="CB232" s="16">
        <v>1.96</v>
      </c>
      <c r="CC232" s="16">
        <v>0.26300000000000001</v>
      </c>
      <c r="CD232" s="16">
        <v>0.64</v>
      </c>
      <c r="CE232" s="16">
        <v>7.1999999999999995E-2</v>
      </c>
      <c r="CF232" s="16">
        <v>1.31</v>
      </c>
      <c r="CG232" s="16">
        <v>7.9000000000000001E-2</v>
      </c>
      <c r="CH232" s="16">
        <f t="shared" si="155"/>
        <v>52.617536000000001</v>
      </c>
      <c r="CI232" s="16">
        <f t="shared" si="156"/>
        <v>5.9194727999999994</v>
      </c>
      <c r="CJ232" s="16">
        <f t="shared" si="157"/>
        <v>107.701519</v>
      </c>
      <c r="CK232" s="16">
        <f t="shared" si="158"/>
        <v>6.4949770999999998</v>
      </c>
      <c r="CL232" s="16">
        <f t="shared" si="159"/>
        <v>59.075142690909097</v>
      </c>
      <c r="CM232" s="16">
        <f t="shared" si="160"/>
        <v>6.6459535527272715</v>
      </c>
      <c r="CN232" s="16">
        <f t="shared" si="161"/>
        <v>120.91943269545456</v>
      </c>
      <c r="CO232" s="16">
        <f t="shared" si="162"/>
        <v>7.2920879259090912</v>
      </c>
      <c r="CP232" s="16">
        <v>2.25</v>
      </c>
      <c r="CQ232" s="16">
        <v>0.26500000000000001</v>
      </c>
      <c r="CR232" s="16">
        <v>0.28000000000000003</v>
      </c>
      <c r="CS232" s="16">
        <v>0.13900000000000001</v>
      </c>
      <c r="CT232" s="16">
        <f t="shared" si="163"/>
        <v>58.836702368077546</v>
      </c>
      <c r="CU232" s="16">
        <f t="shared" si="164"/>
        <v>6.9296560566846885</v>
      </c>
      <c r="CV232" s="16">
        <f t="shared" si="165"/>
        <v>7.32190073913854</v>
      </c>
      <c r="CW232" s="16">
        <f t="shared" si="166"/>
        <v>3.6348007240723468</v>
      </c>
      <c r="CX232" s="16">
        <f t="shared" si="167"/>
        <v>66.057570385977968</v>
      </c>
      <c r="CY232" s="16">
        <f t="shared" si="168"/>
        <v>7.7801138454596268</v>
      </c>
      <c r="CZ232" s="16">
        <f t="shared" si="169"/>
        <v>8.2204976480328149</v>
      </c>
      <c r="DA232" s="16">
        <f t="shared" si="170"/>
        <v>4.0808899038448621</v>
      </c>
      <c r="DB232" s="16"/>
      <c r="DC232" s="16"/>
      <c r="DD232" s="16"/>
      <c r="DE232" s="16"/>
      <c r="DF232" s="16"/>
      <c r="DG232" s="16"/>
      <c r="DH232" s="16"/>
      <c r="DI232" s="16"/>
    </row>
    <row r="233" spans="1:113" x14ac:dyDescent="0.25">
      <c r="A233" s="14">
        <v>2020</v>
      </c>
      <c r="B233" s="14">
        <v>12</v>
      </c>
      <c r="C233" s="14" t="s">
        <v>0</v>
      </c>
      <c r="D233" s="14" t="str">
        <f t="shared" si="130"/>
        <v>3</v>
      </c>
      <c r="E233" s="14">
        <v>302</v>
      </c>
      <c r="F233" s="14">
        <v>462</v>
      </c>
      <c r="G233" s="14">
        <v>1</v>
      </c>
      <c r="H233" s="14" t="s">
        <v>2</v>
      </c>
      <c r="I233" s="14">
        <v>0</v>
      </c>
      <c r="J233" s="17">
        <f t="shared" si="131"/>
        <v>0</v>
      </c>
      <c r="K233" s="14">
        <v>0</v>
      </c>
      <c r="L233" s="17">
        <f t="shared" si="132"/>
        <v>0</v>
      </c>
      <c r="M233" s="14">
        <v>0</v>
      </c>
      <c r="N233" s="17">
        <f t="shared" si="133"/>
        <v>0</v>
      </c>
      <c r="O233" s="14">
        <v>10</v>
      </c>
      <c r="P233" s="14">
        <v>8.9999999999999993E-3</v>
      </c>
      <c r="Q233" s="14">
        <v>7.2</v>
      </c>
      <c r="R233" s="14">
        <v>7.1</v>
      </c>
      <c r="S233" s="14">
        <v>2.2999999999999998</v>
      </c>
      <c r="T233" s="14">
        <v>18</v>
      </c>
      <c r="U233" s="14">
        <v>14</v>
      </c>
      <c r="V233" s="16">
        <v>10</v>
      </c>
      <c r="W233" s="16">
        <v>10.774972288795686</v>
      </c>
      <c r="X233" s="16">
        <v>22.799999999999997</v>
      </c>
      <c r="Y233" s="16">
        <v>734</v>
      </c>
      <c r="Z233" s="16">
        <v>3100</v>
      </c>
      <c r="AA233" s="16">
        <v>565</v>
      </c>
      <c r="AB233" s="16">
        <v>19</v>
      </c>
      <c r="AC233" s="16">
        <f t="shared" si="134"/>
        <v>22.110052308631449</v>
      </c>
      <c r="AD233" s="16">
        <v>2.3988285340000002</v>
      </c>
      <c r="AE233" s="16"/>
      <c r="AF233" s="16"/>
      <c r="AG233" s="16">
        <v>3.8</v>
      </c>
      <c r="AH233" s="16">
        <v>2.6</v>
      </c>
      <c r="AI233" s="16">
        <v>2.3068970790000001</v>
      </c>
      <c r="AJ233" s="16">
        <v>3.3</v>
      </c>
      <c r="AK233" s="16">
        <v>2.5</v>
      </c>
      <c r="AL233" s="16">
        <v>1.6</v>
      </c>
      <c r="AM233" s="16">
        <v>2.1598233329999998</v>
      </c>
      <c r="AN233" s="16">
        <v>3.2</v>
      </c>
      <c r="AO233" s="16">
        <v>0.3609</v>
      </c>
      <c r="AP233" s="16">
        <v>60.4</v>
      </c>
      <c r="AQ233" s="18">
        <v>30.5</v>
      </c>
      <c r="AR233" s="18">
        <f t="shared" si="135"/>
        <v>29.9</v>
      </c>
      <c r="AS233" s="18">
        <f t="shared" si="136"/>
        <v>688.5166519823789</v>
      </c>
      <c r="AT233" s="18">
        <f t="shared" si="137"/>
        <v>773.01642290748896</v>
      </c>
      <c r="AU233" s="14">
        <v>0.24</v>
      </c>
      <c r="AV233" s="14">
        <v>261.10000000000002</v>
      </c>
      <c r="AW233" s="18">
        <v>34</v>
      </c>
      <c r="AX233" s="14">
        <v>174.3</v>
      </c>
      <c r="AY233" s="18">
        <v>30.5</v>
      </c>
      <c r="AZ233" s="16">
        <f t="shared" si="147"/>
        <v>151.9682959048877</v>
      </c>
      <c r="BA233" s="16">
        <f t="shared" si="148"/>
        <v>3499.42</v>
      </c>
      <c r="BB233" s="16">
        <f t="shared" si="149"/>
        <v>3928.8942727272729</v>
      </c>
      <c r="BC233" s="14">
        <v>10.76</v>
      </c>
      <c r="BD233" s="14">
        <v>0</v>
      </c>
      <c r="BE233" s="14">
        <v>11.4</v>
      </c>
      <c r="BF233" s="14">
        <v>58</v>
      </c>
      <c r="BG233" s="14">
        <v>31</v>
      </c>
      <c r="BH233" s="14">
        <v>6</v>
      </c>
      <c r="BI233" s="18">
        <f t="shared" si="146"/>
        <v>41.998709677419356</v>
      </c>
      <c r="BJ233" s="18">
        <f t="shared" si="150"/>
        <v>43.018331530859591</v>
      </c>
      <c r="BK233" s="18">
        <f t="shared" si="151"/>
        <v>2581.0998918515756</v>
      </c>
      <c r="BL233" s="18">
        <f t="shared" si="152"/>
        <v>2899.044469438747</v>
      </c>
      <c r="BM233" s="14">
        <f t="shared" si="153"/>
        <v>2.9</v>
      </c>
      <c r="BN233" s="14">
        <v>3.92</v>
      </c>
      <c r="BO233" s="14">
        <v>0.28899999999999998</v>
      </c>
      <c r="BP233" s="14">
        <v>2.69</v>
      </c>
      <c r="BQ233" s="14">
        <v>0.34399999999999997</v>
      </c>
      <c r="BR233" s="16">
        <f t="shared" si="154"/>
        <v>26.989852757709251</v>
      </c>
      <c r="BS233" s="16">
        <f t="shared" si="140"/>
        <v>1.9898131242290749</v>
      </c>
      <c r="BT233" s="16">
        <f t="shared" si="141"/>
        <v>18.521097938325994</v>
      </c>
      <c r="BU233" s="16">
        <f t="shared" si="142"/>
        <v>2.3684972828193835</v>
      </c>
      <c r="BV233" s="16">
        <f t="shared" si="139"/>
        <v>30.302243777973569</v>
      </c>
      <c r="BW233" s="16">
        <f t="shared" si="143"/>
        <v>2.234017462202643</v>
      </c>
      <c r="BX233" s="16">
        <f t="shared" si="144"/>
        <v>20.794141776211458</v>
      </c>
      <c r="BY233" s="16">
        <f t="shared" si="145"/>
        <v>2.6591764948017622</v>
      </c>
      <c r="BZ233" s="16">
        <v>2.4900000000000002</v>
      </c>
      <c r="CA233" s="16">
        <v>0.20300000000000001</v>
      </c>
      <c r="CB233" s="16">
        <v>1.7</v>
      </c>
      <c r="CC233" s="16">
        <v>0.20200000000000001</v>
      </c>
      <c r="CD233" s="16">
        <v>0.74</v>
      </c>
      <c r="CE233" s="16">
        <v>0.14799999999999999</v>
      </c>
      <c r="CF233" s="16">
        <v>0.95</v>
      </c>
      <c r="CG233" s="16">
        <v>7.4999999999999997E-2</v>
      </c>
      <c r="CH233" s="16">
        <f t="shared" si="155"/>
        <v>25.895708000000003</v>
      </c>
      <c r="CI233" s="16">
        <f t="shared" si="156"/>
        <v>5.1791416000000003</v>
      </c>
      <c r="CJ233" s="16">
        <f t="shared" si="157"/>
        <v>33.244489999999999</v>
      </c>
      <c r="CK233" s="16">
        <f t="shared" si="158"/>
        <v>2.624565</v>
      </c>
      <c r="CL233" s="16">
        <f t="shared" si="159"/>
        <v>29.07381761818182</v>
      </c>
      <c r="CM233" s="16">
        <f t="shared" si="160"/>
        <v>5.8147635236363646</v>
      </c>
      <c r="CN233" s="16">
        <f t="shared" si="161"/>
        <v>37.324495590909088</v>
      </c>
      <c r="CO233" s="16">
        <f t="shared" si="162"/>
        <v>2.9466707045454545</v>
      </c>
      <c r="CP233" s="16">
        <v>1.75</v>
      </c>
      <c r="CQ233" s="16">
        <v>0.32</v>
      </c>
      <c r="CR233" s="16">
        <v>0.3</v>
      </c>
      <c r="CS233" s="16">
        <v>0.112</v>
      </c>
      <c r="CT233" s="16">
        <f t="shared" si="163"/>
        <v>45.169248107402581</v>
      </c>
      <c r="CU233" s="16">
        <f t="shared" si="164"/>
        <v>8.2595196539250431</v>
      </c>
      <c r="CV233" s="16">
        <f t="shared" si="165"/>
        <v>7.7432996755547272</v>
      </c>
      <c r="CW233" s="16">
        <f t="shared" si="166"/>
        <v>2.8908318788737652</v>
      </c>
      <c r="CX233" s="16">
        <f t="shared" si="167"/>
        <v>50.712746738765624</v>
      </c>
      <c r="CY233" s="16">
        <f t="shared" si="168"/>
        <v>9.27318797508857</v>
      </c>
      <c r="CZ233" s="16">
        <f t="shared" si="169"/>
        <v>8.6936137266455358</v>
      </c>
      <c r="DA233" s="16">
        <f t="shared" si="170"/>
        <v>3.2456157912810002</v>
      </c>
      <c r="DB233" s="16"/>
      <c r="DC233" s="16"/>
      <c r="DD233" s="16"/>
      <c r="DE233" s="16"/>
      <c r="DF233" s="16"/>
      <c r="DG233" s="16"/>
      <c r="DH233" s="16"/>
      <c r="DI233" s="16"/>
    </row>
    <row r="234" spans="1:113" x14ac:dyDescent="0.25">
      <c r="A234" s="14">
        <v>2020</v>
      </c>
      <c r="B234" s="14">
        <v>12</v>
      </c>
      <c r="C234" s="14" t="s">
        <v>0</v>
      </c>
      <c r="D234" s="14" t="str">
        <f t="shared" si="130"/>
        <v>3</v>
      </c>
      <c r="E234" s="14">
        <v>304</v>
      </c>
      <c r="F234" s="14">
        <v>464</v>
      </c>
      <c r="G234" s="14">
        <v>3</v>
      </c>
      <c r="H234" s="14" t="s">
        <v>1</v>
      </c>
      <c r="I234" s="14">
        <v>100</v>
      </c>
      <c r="J234" s="17">
        <f t="shared" si="131"/>
        <v>112</v>
      </c>
      <c r="K234" s="14">
        <v>40</v>
      </c>
      <c r="L234" s="17">
        <f t="shared" si="132"/>
        <v>45</v>
      </c>
      <c r="M234" s="14">
        <v>0</v>
      </c>
      <c r="N234" s="17">
        <f t="shared" si="133"/>
        <v>0</v>
      </c>
      <c r="O234" s="14">
        <v>10</v>
      </c>
      <c r="P234" s="14">
        <v>8.9999999999999993E-3</v>
      </c>
      <c r="Q234" s="14">
        <v>7.2</v>
      </c>
      <c r="R234" s="14">
        <v>7.1</v>
      </c>
      <c r="S234" s="14">
        <v>2.2999999999999998</v>
      </c>
      <c r="T234" s="14">
        <v>18</v>
      </c>
      <c r="U234" s="14">
        <v>14</v>
      </c>
      <c r="V234" s="16">
        <v>10</v>
      </c>
      <c r="W234" s="16">
        <v>10.774972288795686</v>
      </c>
      <c r="X234" s="16">
        <v>22.799999999999997</v>
      </c>
      <c r="Y234" s="16">
        <v>734</v>
      </c>
      <c r="Z234" s="16">
        <v>3100</v>
      </c>
      <c r="AA234" s="16">
        <v>565</v>
      </c>
      <c r="AB234" s="16">
        <v>19</v>
      </c>
      <c r="AC234" s="16">
        <f t="shared" si="134"/>
        <v>22.110052308631449</v>
      </c>
      <c r="AD234" s="16">
        <v>2.3988285340000002</v>
      </c>
      <c r="AE234" s="16"/>
      <c r="AF234" s="16"/>
      <c r="AG234" s="16">
        <v>3.8</v>
      </c>
      <c r="AH234" s="16">
        <v>2.6</v>
      </c>
      <c r="AI234" s="16">
        <v>2.3068970790000001</v>
      </c>
      <c r="AJ234" s="16">
        <v>3.3</v>
      </c>
      <c r="AK234" s="16">
        <v>2.5</v>
      </c>
      <c r="AL234" s="16">
        <v>1.6</v>
      </c>
      <c r="AM234" s="16">
        <v>2.1598233329999998</v>
      </c>
      <c r="AN234" s="16">
        <v>3.2</v>
      </c>
      <c r="AO234" s="16">
        <v>0.47060000000000002</v>
      </c>
      <c r="AP234" s="16">
        <v>85</v>
      </c>
      <c r="AQ234" s="18">
        <v>30.5</v>
      </c>
      <c r="AR234" s="18">
        <f t="shared" si="135"/>
        <v>54.5</v>
      </c>
      <c r="AS234" s="18">
        <f t="shared" si="136"/>
        <v>1254.9885462555064</v>
      </c>
      <c r="AT234" s="18">
        <f t="shared" si="137"/>
        <v>1409.0098678414095</v>
      </c>
      <c r="AU234" s="14">
        <v>0.52</v>
      </c>
      <c r="AV234" s="14">
        <v>308.7</v>
      </c>
      <c r="AW234" s="18">
        <v>34</v>
      </c>
      <c r="AX234" s="14">
        <v>209.3</v>
      </c>
      <c r="AY234" s="18">
        <v>30.5</v>
      </c>
      <c r="AZ234" s="16">
        <f t="shared" si="147"/>
        <v>338.46377866763748</v>
      </c>
      <c r="BA234" s="16">
        <f t="shared" si="148"/>
        <v>7793.91</v>
      </c>
      <c r="BB234" s="16">
        <f t="shared" si="149"/>
        <v>8750.4353181818187</v>
      </c>
      <c r="BC234" s="14">
        <v>14.03</v>
      </c>
      <c r="BD234" s="14">
        <v>0</v>
      </c>
      <c r="BE234" s="14">
        <v>10.8</v>
      </c>
      <c r="BF234" s="14">
        <v>57.6</v>
      </c>
      <c r="BG234" s="14">
        <v>31</v>
      </c>
      <c r="BH234" s="14">
        <v>6</v>
      </c>
      <c r="BI234" s="18">
        <f t="shared" si="146"/>
        <v>54.762258064516125</v>
      </c>
      <c r="BJ234" s="18">
        <f t="shared" si="150"/>
        <v>56.47160022375536</v>
      </c>
      <c r="BK234" s="18">
        <f t="shared" si="151"/>
        <v>3388.2960134253217</v>
      </c>
      <c r="BL234" s="18">
        <f t="shared" si="152"/>
        <v>3805.6724768972585</v>
      </c>
      <c r="BM234" s="14">
        <f t="shared" si="153"/>
        <v>3.8</v>
      </c>
      <c r="BN234" s="14">
        <v>3.95</v>
      </c>
      <c r="BO234" s="14">
        <v>0.31900000000000001</v>
      </c>
      <c r="BP234" s="14">
        <v>2.0299999999999998</v>
      </c>
      <c r="BQ234" s="14">
        <v>0.316</v>
      </c>
      <c r="BR234" s="16">
        <f t="shared" si="154"/>
        <v>49.572047577092505</v>
      </c>
      <c r="BS234" s="16">
        <f t="shared" si="140"/>
        <v>4.0034134625550655</v>
      </c>
      <c r="BT234" s="16">
        <f t="shared" si="141"/>
        <v>25.476267488986778</v>
      </c>
      <c r="BU234" s="16">
        <f t="shared" si="142"/>
        <v>3.9657638061674003</v>
      </c>
      <c r="BV234" s="16">
        <f t="shared" si="139"/>
        <v>55.655889779735674</v>
      </c>
      <c r="BW234" s="16">
        <f t="shared" si="143"/>
        <v>4.4947414784140962</v>
      </c>
      <c r="BX234" s="16">
        <f t="shared" si="144"/>
        <v>28.602900317180612</v>
      </c>
      <c r="BY234" s="16">
        <f t="shared" si="145"/>
        <v>4.4524711823788543</v>
      </c>
      <c r="BZ234" s="16">
        <v>3.21</v>
      </c>
      <c r="CA234" s="16">
        <v>0.221</v>
      </c>
      <c r="CB234" s="16">
        <v>1.81</v>
      </c>
      <c r="CC234" s="16">
        <v>0.27100000000000002</v>
      </c>
      <c r="CD234" s="16">
        <v>0.63</v>
      </c>
      <c r="CE234" s="16">
        <v>4.8000000000000001E-2</v>
      </c>
      <c r="CF234" s="16">
        <v>1.63</v>
      </c>
      <c r="CG234" s="16">
        <v>7.2999999999999995E-2</v>
      </c>
      <c r="CH234" s="16">
        <f t="shared" si="155"/>
        <v>49.101633</v>
      </c>
      <c r="CI234" s="16">
        <f t="shared" si="156"/>
        <v>3.7410768000000001</v>
      </c>
      <c r="CJ234" s="16">
        <f t="shared" si="157"/>
        <v>127.04073299999999</v>
      </c>
      <c r="CK234" s="16">
        <f t="shared" si="158"/>
        <v>5.6895542999999993</v>
      </c>
      <c r="CL234" s="16">
        <f t="shared" si="159"/>
        <v>55.127742504545452</v>
      </c>
      <c r="CM234" s="16">
        <f t="shared" si="160"/>
        <v>4.200208952727273</v>
      </c>
      <c r="CN234" s="16">
        <f t="shared" si="161"/>
        <v>142.63209568636364</v>
      </c>
      <c r="CO234" s="16">
        <f t="shared" si="162"/>
        <v>6.3878177822727258</v>
      </c>
      <c r="CP234" s="16">
        <v>2.1</v>
      </c>
      <c r="CQ234" s="16">
        <v>0.28000000000000003</v>
      </c>
      <c r="CR234" s="16">
        <v>0.27</v>
      </c>
      <c r="CS234" s="16">
        <v>0.13</v>
      </c>
      <c r="CT234" s="16">
        <f t="shared" si="163"/>
        <v>71.154216281931767</v>
      </c>
      <c r="CU234" s="16">
        <f t="shared" si="164"/>
        <v>9.4872288375909015</v>
      </c>
      <c r="CV234" s="16">
        <f t="shared" si="165"/>
        <v>9.1483992362483697</v>
      </c>
      <c r="CW234" s="16">
        <f t="shared" si="166"/>
        <v>4.4047848174529181</v>
      </c>
      <c r="CX234" s="16">
        <f t="shared" si="167"/>
        <v>79.886779189259755</v>
      </c>
      <c r="CY234" s="16">
        <f t="shared" si="168"/>
        <v>10.651570558567968</v>
      </c>
      <c r="CZ234" s="16">
        <f t="shared" si="169"/>
        <v>10.271157324333398</v>
      </c>
      <c r="DA234" s="16">
        <f t="shared" si="170"/>
        <v>4.945372045049413</v>
      </c>
      <c r="DB234" s="16"/>
      <c r="DC234" s="16"/>
      <c r="DD234" s="16"/>
      <c r="DE234" s="16"/>
      <c r="DF234" s="16"/>
      <c r="DG234" s="16"/>
      <c r="DH234" s="16"/>
      <c r="DI234" s="16"/>
    </row>
    <row r="235" spans="1:113" x14ac:dyDescent="0.25">
      <c r="A235" s="14">
        <v>2020</v>
      </c>
      <c r="B235" s="14">
        <v>12</v>
      </c>
      <c r="C235" s="14" t="s">
        <v>0</v>
      </c>
      <c r="D235" s="14" t="str">
        <f t="shared" si="130"/>
        <v>3</v>
      </c>
      <c r="E235" s="14">
        <v>305</v>
      </c>
      <c r="F235" s="14">
        <v>465</v>
      </c>
      <c r="G235" s="14">
        <v>5</v>
      </c>
      <c r="H235" s="14" t="s">
        <v>1</v>
      </c>
      <c r="I235" s="14">
        <v>100</v>
      </c>
      <c r="J235" s="17">
        <f t="shared" si="131"/>
        <v>112</v>
      </c>
      <c r="K235" s="14">
        <v>120</v>
      </c>
      <c r="L235" s="17">
        <f t="shared" si="132"/>
        <v>135</v>
      </c>
      <c r="M235" s="14">
        <v>0</v>
      </c>
      <c r="N235" s="17">
        <f t="shared" si="133"/>
        <v>0</v>
      </c>
      <c r="O235" s="14">
        <v>10</v>
      </c>
      <c r="P235" s="14">
        <v>8.9999999999999993E-3</v>
      </c>
      <c r="Q235" s="14">
        <v>7.2</v>
      </c>
      <c r="R235" s="14">
        <v>7.1</v>
      </c>
      <c r="S235" s="14">
        <v>2.2999999999999998</v>
      </c>
      <c r="T235" s="14">
        <v>18</v>
      </c>
      <c r="U235" s="14">
        <v>14</v>
      </c>
      <c r="V235" s="16">
        <v>10</v>
      </c>
      <c r="W235" s="16">
        <v>10.774972288795686</v>
      </c>
      <c r="X235" s="16">
        <v>22.799999999999997</v>
      </c>
      <c r="Y235" s="16">
        <v>734</v>
      </c>
      <c r="Z235" s="16">
        <v>3100</v>
      </c>
      <c r="AA235" s="16">
        <v>565</v>
      </c>
      <c r="AB235" s="16">
        <v>19</v>
      </c>
      <c r="AC235" s="16">
        <f t="shared" si="134"/>
        <v>22.110052308631449</v>
      </c>
      <c r="AD235" s="16">
        <v>2.3988285340000002</v>
      </c>
      <c r="AE235" s="16"/>
      <c r="AF235" s="16"/>
      <c r="AG235" s="16">
        <v>3.8</v>
      </c>
      <c r="AH235" s="16">
        <v>2.6</v>
      </c>
      <c r="AI235" s="16">
        <v>2.3068970790000001</v>
      </c>
      <c r="AJ235" s="16">
        <v>3.3</v>
      </c>
      <c r="AK235" s="16">
        <v>2.5</v>
      </c>
      <c r="AL235" s="16">
        <v>1.6</v>
      </c>
      <c r="AM235" s="16">
        <v>2.1598233329999998</v>
      </c>
      <c r="AN235" s="16">
        <v>3.2</v>
      </c>
      <c r="AO235" s="16">
        <v>0.45090000000000002</v>
      </c>
      <c r="AP235" s="16">
        <v>70</v>
      </c>
      <c r="AQ235" s="18">
        <v>30.5</v>
      </c>
      <c r="AR235" s="18">
        <f t="shared" si="135"/>
        <v>39.5</v>
      </c>
      <c r="AS235" s="18">
        <f t="shared" si="136"/>
        <v>909.57885462555066</v>
      </c>
      <c r="AT235" s="18">
        <f t="shared" si="137"/>
        <v>1021.2089867841411</v>
      </c>
      <c r="AU235" s="14">
        <v>0.56000000000000005</v>
      </c>
      <c r="AV235" s="14">
        <v>218.1</v>
      </c>
      <c r="AW235" s="18">
        <v>34</v>
      </c>
      <c r="AX235" s="14">
        <v>149.80000000000001</v>
      </c>
      <c r="AY235" s="18">
        <v>30.5</v>
      </c>
      <c r="AZ235" s="16">
        <f t="shared" si="147"/>
        <v>362.88973384030425</v>
      </c>
      <c r="BA235" s="16">
        <f t="shared" si="148"/>
        <v>8356.3799999999992</v>
      </c>
      <c r="BB235" s="16">
        <f t="shared" si="149"/>
        <v>9381.9357272727266</v>
      </c>
      <c r="BC235" s="14">
        <v>12.67</v>
      </c>
      <c r="BD235" s="14">
        <v>0</v>
      </c>
      <c r="BE235" s="14">
        <v>11.5</v>
      </c>
      <c r="BF235" s="14">
        <v>59.2</v>
      </c>
      <c r="BG235" s="14">
        <v>31</v>
      </c>
      <c r="BH235" s="14">
        <v>6</v>
      </c>
      <c r="BI235" s="18">
        <f t="shared" si="146"/>
        <v>49.453870967741935</v>
      </c>
      <c r="BJ235" s="18">
        <f t="shared" si="150"/>
        <v>50.597313071042329</v>
      </c>
      <c r="BK235" s="18">
        <f t="shared" si="151"/>
        <v>3035.8387842625398</v>
      </c>
      <c r="BL235" s="18">
        <f t="shared" si="152"/>
        <v>3409.7989254148797</v>
      </c>
      <c r="BM235" s="14">
        <f t="shared" si="153"/>
        <v>3.41</v>
      </c>
      <c r="BN235" s="14">
        <v>4.3</v>
      </c>
      <c r="BO235" s="14">
        <v>0.432</v>
      </c>
      <c r="BP235" s="14">
        <v>2.12</v>
      </c>
      <c r="BQ235" s="14">
        <v>0.374</v>
      </c>
      <c r="BR235" s="16">
        <f t="shared" si="154"/>
        <v>39.111890748898674</v>
      </c>
      <c r="BS235" s="16">
        <f t="shared" si="140"/>
        <v>3.9293806519823788</v>
      </c>
      <c r="BT235" s="16">
        <f t="shared" si="141"/>
        <v>19.283071718061674</v>
      </c>
      <c r="BU235" s="16">
        <f t="shared" si="142"/>
        <v>3.4018249162995593</v>
      </c>
      <c r="BV235" s="16">
        <f t="shared" si="139"/>
        <v>43.911986431718063</v>
      </c>
      <c r="BW235" s="16">
        <f t="shared" si="143"/>
        <v>4.4116228229074892</v>
      </c>
      <c r="BX235" s="16">
        <f t="shared" si="144"/>
        <v>21.649630519823791</v>
      </c>
      <c r="BY235" s="16">
        <f t="shared" si="145"/>
        <v>3.819321610572687</v>
      </c>
      <c r="BZ235" s="16">
        <v>3.22</v>
      </c>
      <c r="CA235" s="16">
        <v>0.24199999999999999</v>
      </c>
      <c r="CB235" s="16">
        <v>1.72</v>
      </c>
      <c r="CC235" s="16">
        <v>0.247</v>
      </c>
      <c r="CD235" s="16">
        <v>0.65</v>
      </c>
      <c r="CE235" s="16">
        <v>5.8000000000000003E-2</v>
      </c>
      <c r="CF235" s="16">
        <v>1.59</v>
      </c>
      <c r="CG235" s="16">
        <v>8.1000000000000003E-2</v>
      </c>
      <c r="CH235" s="16">
        <f t="shared" si="155"/>
        <v>54.316470000000002</v>
      </c>
      <c r="CI235" s="16">
        <f t="shared" si="156"/>
        <v>4.8467003999999996</v>
      </c>
      <c r="CJ235" s="16">
        <f t="shared" si="157"/>
        <v>132.86644200000001</v>
      </c>
      <c r="CK235" s="16">
        <f t="shared" si="158"/>
        <v>6.7686678000000002</v>
      </c>
      <c r="CL235" s="16">
        <f t="shared" si="159"/>
        <v>60.982582227272729</v>
      </c>
      <c r="CM235" s="16">
        <f t="shared" si="160"/>
        <v>5.4415227218181812</v>
      </c>
      <c r="CN235" s="16">
        <f t="shared" si="161"/>
        <v>149.17277806363637</v>
      </c>
      <c r="CO235" s="16">
        <f t="shared" si="162"/>
        <v>7.5993679390909099</v>
      </c>
      <c r="CP235" s="16">
        <v>1.98</v>
      </c>
      <c r="CQ235" s="16">
        <v>0.33200000000000002</v>
      </c>
      <c r="CR235" s="16">
        <v>0.28999999999999998</v>
      </c>
      <c r="CS235" s="16">
        <v>0.129</v>
      </c>
      <c r="CT235" s="16">
        <f t="shared" si="163"/>
        <v>60.109607928398283</v>
      </c>
      <c r="CU235" s="16">
        <f t="shared" si="164"/>
        <v>10.078984763751633</v>
      </c>
      <c r="CV235" s="16">
        <f t="shared" si="165"/>
        <v>8.8039324743613641</v>
      </c>
      <c r="CW235" s="16">
        <f t="shared" si="166"/>
        <v>3.9162320316986765</v>
      </c>
      <c r="CX235" s="16">
        <f t="shared" si="167"/>
        <v>67.486696174156251</v>
      </c>
      <c r="CY235" s="16">
        <f t="shared" si="168"/>
        <v>11.315951075666606</v>
      </c>
      <c r="CZ235" s="16">
        <f t="shared" si="169"/>
        <v>9.8844150962148039</v>
      </c>
      <c r="DA235" s="16">
        <f t="shared" si="170"/>
        <v>4.3968605083162418</v>
      </c>
      <c r="DB235" s="16"/>
      <c r="DC235" s="16"/>
      <c r="DD235" s="16"/>
      <c r="DE235" s="16"/>
      <c r="DF235" s="16"/>
      <c r="DG235" s="16"/>
      <c r="DH235" s="16"/>
      <c r="DI235" s="16"/>
    </row>
    <row r="236" spans="1:113" x14ac:dyDescent="0.25">
      <c r="A236" s="14">
        <v>2020</v>
      </c>
      <c r="B236" s="14">
        <v>12</v>
      </c>
      <c r="C236" s="14" t="s">
        <v>0</v>
      </c>
      <c r="D236" s="14" t="str">
        <f t="shared" si="130"/>
        <v>3</v>
      </c>
      <c r="E236" s="14">
        <v>309</v>
      </c>
      <c r="F236" s="14">
        <v>469</v>
      </c>
      <c r="G236" s="14">
        <v>4</v>
      </c>
      <c r="H236" s="14" t="s">
        <v>1</v>
      </c>
      <c r="I236" s="14">
        <v>100</v>
      </c>
      <c r="J236" s="17">
        <f t="shared" si="131"/>
        <v>112</v>
      </c>
      <c r="K236" s="14">
        <v>80</v>
      </c>
      <c r="L236" s="17">
        <f t="shared" si="132"/>
        <v>90</v>
      </c>
      <c r="M236" s="14">
        <v>0</v>
      </c>
      <c r="N236" s="17">
        <f t="shared" si="133"/>
        <v>0</v>
      </c>
      <c r="O236" s="14">
        <v>10</v>
      </c>
      <c r="P236" s="14">
        <v>8.9999999999999993E-3</v>
      </c>
      <c r="Q236" s="14">
        <v>7.2</v>
      </c>
      <c r="R236" s="14">
        <v>7.1</v>
      </c>
      <c r="S236" s="14">
        <v>2.2999999999999998</v>
      </c>
      <c r="T236" s="14">
        <v>18</v>
      </c>
      <c r="U236" s="14">
        <v>14</v>
      </c>
      <c r="V236" s="16">
        <v>10</v>
      </c>
      <c r="W236" s="16">
        <v>10.774972288795686</v>
      </c>
      <c r="X236" s="16">
        <v>22.799999999999997</v>
      </c>
      <c r="Y236" s="16">
        <v>734</v>
      </c>
      <c r="Z236" s="16">
        <v>3100</v>
      </c>
      <c r="AA236" s="16">
        <v>565</v>
      </c>
      <c r="AB236" s="16">
        <v>19</v>
      </c>
      <c r="AC236" s="16">
        <f t="shared" si="134"/>
        <v>22.110052308631449</v>
      </c>
      <c r="AD236" s="16">
        <v>2.3988285340000002</v>
      </c>
      <c r="AE236" s="16"/>
      <c r="AF236" s="16"/>
      <c r="AG236" s="16">
        <v>3.8</v>
      </c>
      <c r="AH236" s="16">
        <v>2.6</v>
      </c>
      <c r="AI236" s="16">
        <v>2.3068970790000001</v>
      </c>
      <c r="AJ236" s="16">
        <v>3.3</v>
      </c>
      <c r="AK236" s="16">
        <v>2.5</v>
      </c>
      <c r="AL236" s="16">
        <v>1.6</v>
      </c>
      <c r="AM236" s="16">
        <v>2.1598233329999998</v>
      </c>
      <c r="AN236" s="16">
        <v>3.2</v>
      </c>
      <c r="AO236" s="16">
        <v>0.44769999999999999</v>
      </c>
      <c r="AP236" s="16">
        <v>69.900000000000006</v>
      </c>
      <c r="AQ236" s="18">
        <v>30.5</v>
      </c>
      <c r="AR236" s="18">
        <f t="shared" si="135"/>
        <v>39.400000000000006</v>
      </c>
      <c r="AS236" s="18">
        <f t="shared" si="136"/>
        <v>907.27612334801768</v>
      </c>
      <c r="AT236" s="18">
        <f t="shared" si="137"/>
        <v>1018.6236475770926</v>
      </c>
      <c r="AU236" s="14">
        <v>0.56000000000000005</v>
      </c>
      <c r="AV236" s="14">
        <v>303</v>
      </c>
      <c r="AW236" s="18">
        <v>34</v>
      </c>
      <c r="AX236" s="14">
        <v>206.2</v>
      </c>
      <c r="AY236" s="18">
        <v>30.5</v>
      </c>
      <c r="AZ236" s="16">
        <f t="shared" si="147"/>
        <v>365.76951672862458</v>
      </c>
      <c r="BA236" s="16">
        <f t="shared" si="148"/>
        <v>8422.69</v>
      </c>
      <c r="BB236" s="16">
        <f t="shared" si="149"/>
        <v>9456.383772727273</v>
      </c>
      <c r="BC236" s="14">
        <v>14.3</v>
      </c>
      <c r="BD236" s="14">
        <v>0</v>
      </c>
      <c r="BE236" s="14">
        <v>10.199999999999999</v>
      </c>
      <c r="BF236" s="14">
        <v>57.4</v>
      </c>
      <c r="BG236" s="14">
        <v>31</v>
      </c>
      <c r="BH236" s="14">
        <v>6</v>
      </c>
      <c r="BI236" s="18">
        <f t="shared" si="146"/>
        <v>55.816129032258068</v>
      </c>
      <c r="BJ236" s="18">
        <f t="shared" si="150"/>
        <v>57.94553048666792</v>
      </c>
      <c r="BK236" s="18">
        <f t="shared" si="151"/>
        <v>3476.731829200075</v>
      </c>
      <c r="BL236" s="18">
        <f t="shared" si="152"/>
        <v>3905.0019772515388</v>
      </c>
      <c r="BM236" s="14">
        <f t="shared" si="153"/>
        <v>3.9</v>
      </c>
      <c r="BN236" s="14">
        <v>4.32</v>
      </c>
      <c r="BO236" s="14">
        <v>0.39200000000000002</v>
      </c>
      <c r="BP236" s="14">
        <v>2.2200000000000002</v>
      </c>
      <c r="BQ236" s="14">
        <v>0.36</v>
      </c>
      <c r="BR236" s="16">
        <f t="shared" si="154"/>
        <v>39.194328528634365</v>
      </c>
      <c r="BS236" s="16">
        <f t="shared" si="140"/>
        <v>3.5565224035242293</v>
      </c>
      <c r="BT236" s="16">
        <f t="shared" si="141"/>
        <v>20.141529938325995</v>
      </c>
      <c r="BU236" s="16">
        <f t="shared" si="142"/>
        <v>3.2661940440528636</v>
      </c>
      <c r="BV236" s="16">
        <f t="shared" si="139"/>
        <v>44.004541575330407</v>
      </c>
      <c r="BW236" s="16">
        <f t="shared" si="143"/>
        <v>3.9930046985022032</v>
      </c>
      <c r="BX236" s="16">
        <f t="shared" si="144"/>
        <v>22.613444976211458</v>
      </c>
      <c r="BY236" s="16">
        <f t="shared" si="145"/>
        <v>3.6670451312775332</v>
      </c>
      <c r="BZ236" s="16">
        <v>3.42</v>
      </c>
      <c r="CA236" s="16">
        <v>0.25600000000000001</v>
      </c>
      <c r="CB236" s="16">
        <v>1.87</v>
      </c>
      <c r="CC236" s="16">
        <v>0.253</v>
      </c>
      <c r="CD236" s="16">
        <v>0.49</v>
      </c>
      <c r="CE236" s="16">
        <v>8.5000000000000006E-2</v>
      </c>
      <c r="CF236" s="16">
        <v>1.31</v>
      </c>
      <c r="CG236" s="16">
        <v>6.6000000000000003E-2</v>
      </c>
      <c r="CH236" s="16">
        <f t="shared" si="155"/>
        <v>41.271180999999999</v>
      </c>
      <c r="CI236" s="16">
        <f t="shared" si="156"/>
        <v>7.1592865000000012</v>
      </c>
      <c r="CJ236" s="16">
        <f t="shared" si="157"/>
        <v>110.33723900000001</v>
      </c>
      <c r="CK236" s="16">
        <f t="shared" si="158"/>
        <v>5.5589754000000005</v>
      </c>
      <c r="CL236" s="16">
        <f t="shared" si="159"/>
        <v>46.336280486363634</v>
      </c>
      <c r="CM236" s="16">
        <f t="shared" si="160"/>
        <v>8.0379262068181827</v>
      </c>
      <c r="CN236" s="16">
        <f t="shared" si="161"/>
        <v>123.87862742272729</v>
      </c>
      <c r="CO236" s="16">
        <f t="shared" si="162"/>
        <v>6.2412132900000001</v>
      </c>
      <c r="CP236" s="16">
        <v>2</v>
      </c>
      <c r="CQ236" s="16">
        <v>0.311</v>
      </c>
      <c r="CR236" s="16">
        <v>0.3</v>
      </c>
      <c r="CS236" s="16">
        <v>0.125</v>
      </c>
      <c r="CT236" s="16">
        <f t="shared" si="163"/>
        <v>69.534636584001504</v>
      </c>
      <c r="CU236" s="16">
        <f t="shared" si="164"/>
        <v>10.812635988812232</v>
      </c>
      <c r="CV236" s="16">
        <f t="shared" si="165"/>
        <v>10.430195487600225</v>
      </c>
      <c r="CW236" s="16">
        <f t="shared" si="166"/>
        <v>4.345914786500094</v>
      </c>
      <c r="CX236" s="16">
        <f t="shared" si="167"/>
        <v>78.068432892038061</v>
      </c>
      <c r="CY236" s="16">
        <f t="shared" si="168"/>
        <v>12.139641314711916</v>
      </c>
      <c r="CZ236" s="16">
        <f t="shared" si="169"/>
        <v>11.710264933805705</v>
      </c>
      <c r="DA236" s="16">
        <f t="shared" si="170"/>
        <v>4.8792770557523788</v>
      </c>
      <c r="DB236" s="16"/>
      <c r="DC236" s="16"/>
      <c r="DD236" s="16"/>
      <c r="DE236" s="16"/>
      <c r="DF236" s="16"/>
      <c r="DG236" s="16"/>
      <c r="DH236" s="16"/>
      <c r="DI236" s="16"/>
    </row>
    <row r="237" spans="1:113" x14ac:dyDescent="0.25">
      <c r="A237" s="14">
        <v>2020</v>
      </c>
      <c r="B237" s="14">
        <v>12</v>
      </c>
      <c r="C237" s="14" t="s">
        <v>0</v>
      </c>
      <c r="D237" s="14" t="str">
        <f t="shared" si="130"/>
        <v>4</v>
      </c>
      <c r="E237" s="14">
        <v>401</v>
      </c>
      <c r="F237" s="14">
        <v>471</v>
      </c>
      <c r="G237" s="14">
        <v>2</v>
      </c>
      <c r="H237" s="14" t="s">
        <v>3</v>
      </c>
      <c r="I237" s="14">
        <v>100</v>
      </c>
      <c r="J237" s="17">
        <f t="shared" si="131"/>
        <v>112</v>
      </c>
      <c r="K237" s="14">
        <v>0</v>
      </c>
      <c r="L237" s="17">
        <f t="shared" si="132"/>
        <v>0</v>
      </c>
      <c r="M237" s="14">
        <v>0</v>
      </c>
      <c r="N237" s="17">
        <f t="shared" si="133"/>
        <v>0</v>
      </c>
      <c r="O237" s="14">
        <v>10</v>
      </c>
      <c r="P237" s="14">
        <v>8.9999999999999993E-3</v>
      </c>
      <c r="Q237" s="14">
        <v>7.2</v>
      </c>
      <c r="R237" s="14">
        <v>7.1</v>
      </c>
      <c r="S237" s="14">
        <v>2.2000000000000002</v>
      </c>
      <c r="T237" s="14">
        <v>21</v>
      </c>
      <c r="U237" s="14">
        <v>16</v>
      </c>
      <c r="V237" s="16">
        <v>11</v>
      </c>
      <c r="W237" s="16">
        <v>12.70312522468544</v>
      </c>
      <c r="X237" s="16">
        <v>19.399999999999999</v>
      </c>
      <c r="Y237" s="16">
        <v>739</v>
      </c>
      <c r="Z237" s="16">
        <v>2952</v>
      </c>
      <c r="AA237" s="16">
        <v>593</v>
      </c>
      <c r="AB237" s="16">
        <v>18</v>
      </c>
      <c r="AC237" s="16">
        <f t="shared" si="134"/>
        <v>21.60894488122678</v>
      </c>
      <c r="AD237" s="16">
        <v>2.444</v>
      </c>
      <c r="AE237" s="16"/>
      <c r="AF237" s="16"/>
      <c r="AG237" s="16">
        <v>3.6</v>
      </c>
      <c r="AH237" s="16">
        <v>4.5999999999999996</v>
      </c>
      <c r="AI237" s="16">
        <v>1.731919204</v>
      </c>
      <c r="AJ237" s="16">
        <v>3.84</v>
      </c>
      <c r="AK237" s="16">
        <v>1.5</v>
      </c>
      <c r="AL237" s="16">
        <v>4.0999999999999996</v>
      </c>
      <c r="AM237" s="16">
        <v>2.6374578679999998</v>
      </c>
      <c r="AN237" s="16">
        <v>3.32</v>
      </c>
      <c r="AO237" s="16">
        <v>0.44469999999999998</v>
      </c>
      <c r="AP237" s="16">
        <v>73</v>
      </c>
      <c r="AQ237" s="18">
        <v>30.5</v>
      </c>
      <c r="AR237" s="18">
        <f t="shared" si="135"/>
        <v>42.5</v>
      </c>
      <c r="AS237" s="18">
        <f t="shared" si="136"/>
        <v>978.66079295154179</v>
      </c>
      <c r="AT237" s="18">
        <f t="shared" si="137"/>
        <v>1098.7691629955948</v>
      </c>
      <c r="AU237" s="14">
        <v>0.48</v>
      </c>
      <c r="AV237" s="14">
        <v>330.9</v>
      </c>
      <c r="AW237" s="18">
        <v>34</v>
      </c>
      <c r="AX237" s="14">
        <v>224.8</v>
      </c>
      <c r="AY237" s="18">
        <v>30.5</v>
      </c>
      <c r="AZ237" s="16">
        <f t="shared" si="147"/>
        <v>314.12596833950829</v>
      </c>
      <c r="BA237" s="16">
        <f t="shared" si="148"/>
        <v>7233.48</v>
      </c>
      <c r="BB237" s="16">
        <f t="shared" si="149"/>
        <v>8121.2252727272726</v>
      </c>
      <c r="BC237" s="14">
        <v>9.51</v>
      </c>
      <c r="BD237" s="14">
        <v>0</v>
      </c>
      <c r="BE237" s="14">
        <v>9.91</v>
      </c>
      <c r="BF237" s="14">
        <v>55.7</v>
      </c>
      <c r="BG237" s="14">
        <v>30.75</v>
      </c>
      <c r="BH237" s="14">
        <v>6</v>
      </c>
      <c r="BI237" s="18">
        <f t="shared" si="146"/>
        <v>37.42146341463414</v>
      </c>
      <c r="BJ237" s="18">
        <f t="shared" si="150"/>
        <v>38.974562300859994</v>
      </c>
      <c r="BK237" s="18">
        <f t="shared" si="151"/>
        <v>2338.4737380515994</v>
      </c>
      <c r="BL237" s="18">
        <f t="shared" si="152"/>
        <v>2626.5311848752281</v>
      </c>
      <c r="BM237" s="14">
        <f t="shared" si="153"/>
        <v>2.63</v>
      </c>
      <c r="BN237" s="14">
        <v>4.18</v>
      </c>
      <c r="BO237" s="14">
        <v>0.308</v>
      </c>
      <c r="BP237" s="14">
        <v>2.5099999999999998</v>
      </c>
      <c r="BQ237" s="14">
        <v>0.34699999999999998</v>
      </c>
      <c r="BR237" s="16">
        <f t="shared" si="154"/>
        <v>40.908021145374441</v>
      </c>
      <c r="BS237" s="16">
        <f t="shared" si="140"/>
        <v>3.0142752422907484</v>
      </c>
      <c r="BT237" s="16">
        <f t="shared" si="141"/>
        <v>24.564385903083696</v>
      </c>
      <c r="BU237" s="16">
        <f t="shared" si="142"/>
        <v>3.3959529515418496</v>
      </c>
      <c r="BV237" s="16">
        <f t="shared" si="139"/>
        <v>45.928551013215852</v>
      </c>
      <c r="BW237" s="16">
        <f t="shared" si="143"/>
        <v>3.3842090220264311</v>
      </c>
      <c r="BX237" s="16">
        <f t="shared" si="144"/>
        <v>27.579105991189422</v>
      </c>
      <c r="BY237" s="16">
        <f t="shared" si="145"/>
        <v>3.8127289955947132</v>
      </c>
      <c r="BZ237" s="16">
        <v>3.34</v>
      </c>
      <c r="CA237" s="16">
        <v>0.18</v>
      </c>
      <c r="CB237" s="16">
        <v>1.7</v>
      </c>
      <c r="CC237" s="16">
        <v>0.27300000000000002</v>
      </c>
      <c r="CD237" s="16">
        <v>0.61</v>
      </c>
      <c r="CE237" s="16">
        <v>0.06</v>
      </c>
      <c r="CF237" s="16">
        <v>1.62</v>
      </c>
      <c r="CG237" s="16">
        <v>9.0999999999999998E-2</v>
      </c>
      <c r="CH237" s="16">
        <f t="shared" si="155"/>
        <v>44.124227999999995</v>
      </c>
      <c r="CI237" s="16">
        <f t="shared" si="156"/>
        <v>4.3400879999999997</v>
      </c>
      <c r="CJ237" s="16">
        <f t="shared" si="157"/>
        <v>117.182376</v>
      </c>
      <c r="CK237" s="16">
        <f t="shared" si="158"/>
        <v>6.5824667999999997</v>
      </c>
      <c r="CL237" s="16">
        <f t="shared" si="159"/>
        <v>49.539474163636356</v>
      </c>
      <c r="CM237" s="16">
        <f t="shared" si="160"/>
        <v>4.8727351636363636</v>
      </c>
      <c r="CN237" s="16">
        <f t="shared" si="161"/>
        <v>131.56384941818183</v>
      </c>
      <c r="CO237" s="16">
        <f t="shared" si="162"/>
        <v>7.3903149981818181</v>
      </c>
      <c r="CP237" s="16">
        <v>2.36</v>
      </c>
      <c r="CQ237" s="16">
        <v>0.24199999999999999</v>
      </c>
      <c r="CR237" s="16">
        <v>0.28000000000000003</v>
      </c>
      <c r="CS237" s="16">
        <v>0.14199999999999999</v>
      </c>
      <c r="CT237" s="16">
        <f t="shared" si="163"/>
        <v>55.187980218017742</v>
      </c>
      <c r="CU237" s="16">
        <f t="shared" si="164"/>
        <v>5.6591064460848699</v>
      </c>
      <c r="CV237" s="16">
        <f t="shared" si="165"/>
        <v>6.5477264665444794</v>
      </c>
      <c r="CW237" s="16">
        <f t="shared" si="166"/>
        <v>3.3206327080332709</v>
      </c>
      <c r="CX237" s="16">
        <f t="shared" si="167"/>
        <v>61.961050517501739</v>
      </c>
      <c r="CY237" s="16">
        <f t="shared" si="168"/>
        <v>6.353633146286195</v>
      </c>
      <c r="CZ237" s="16">
        <f t="shared" si="169"/>
        <v>7.3513110783476652</v>
      </c>
      <c r="DA237" s="16">
        <f t="shared" si="170"/>
        <v>3.7281649040191724</v>
      </c>
      <c r="DB237" s="16"/>
      <c r="DC237" s="16"/>
      <c r="DD237" s="16"/>
      <c r="DE237" s="16"/>
      <c r="DF237" s="16"/>
      <c r="DG237" s="16"/>
      <c r="DH237" s="16"/>
      <c r="DI237" s="16"/>
    </row>
    <row r="238" spans="1:113" x14ac:dyDescent="0.25">
      <c r="A238" s="14">
        <v>2020</v>
      </c>
      <c r="B238" s="14">
        <v>12</v>
      </c>
      <c r="C238" s="14" t="s">
        <v>0</v>
      </c>
      <c r="D238" s="14" t="str">
        <f t="shared" si="130"/>
        <v>4</v>
      </c>
      <c r="E238" s="14">
        <v>402</v>
      </c>
      <c r="F238" s="14">
        <v>472</v>
      </c>
      <c r="G238" s="14">
        <v>3</v>
      </c>
      <c r="H238" s="14" t="s">
        <v>1</v>
      </c>
      <c r="I238" s="14">
        <v>100</v>
      </c>
      <c r="J238" s="17">
        <f t="shared" si="131"/>
        <v>112</v>
      </c>
      <c r="K238" s="14">
        <v>40</v>
      </c>
      <c r="L238" s="17">
        <f t="shared" si="132"/>
        <v>45</v>
      </c>
      <c r="M238" s="14">
        <v>0</v>
      </c>
      <c r="N238" s="17">
        <f t="shared" si="133"/>
        <v>0</v>
      </c>
      <c r="O238" s="14">
        <v>10</v>
      </c>
      <c r="P238" s="14">
        <v>8.9999999999999993E-3</v>
      </c>
      <c r="Q238" s="14">
        <v>7.2</v>
      </c>
      <c r="R238" s="14">
        <v>7.1</v>
      </c>
      <c r="S238" s="14">
        <v>2.2000000000000002</v>
      </c>
      <c r="T238" s="14">
        <v>21</v>
      </c>
      <c r="U238" s="14">
        <v>16</v>
      </c>
      <c r="V238" s="16">
        <v>11</v>
      </c>
      <c r="W238" s="16">
        <v>12.70312522468544</v>
      </c>
      <c r="X238" s="16">
        <v>19.399999999999999</v>
      </c>
      <c r="Y238" s="16">
        <v>739</v>
      </c>
      <c r="Z238" s="16">
        <v>2952</v>
      </c>
      <c r="AA238" s="16">
        <v>593</v>
      </c>
      <c r="AB238" s="16">
        <v>18</v>
      </c>
      <c r="AC238" s="16">
        <f t="shared" si="134"/>
        <v>21.60894488122678</v>
      </c>
      <c r="AD238" s="16">
        <v>2.444</v>
      </c>
      <c r="AE238" s="16"/>
      <c r="AF238" s="16"/>
      <c r="AG238" s="16">
        <v>3.6</v>
      </c>
      <c r="AH238" s="16">
        <v>4.5999999999999996</v>
      </c>
      <c r="AI238" s="16">
        <v>1.731919204</v>
      </c>
      <c r="AJ238" s="16">
        <v>3.84</v>
      </c>
      <c r="AK238" s="16">
        <v>1.5</v>
      </c>
      <c r="AL238" s="16">
        <v>4.0999999999999996</v>
      </c>
      <c r="AM238" s="16">
        <v>2.6374578679999998</v>
      </c>
      <c r="AN238" s="16">
        <v>3.32</v>
      </c>
      <c r="AO238" s="16">
        <v>0.46129999999999999</v>
      </c>
      <c r="AP238" s="16">
        <v>72.3</v>
      </c>
      <c r="AQ238" s="18">
        <v>30.5</v>
      </c>
      <c r="AR238" s="18">
        <f t="shared" si="135"/>
        <v>41.8</v>
      </c>
      <c r="AS238" s="18">
        <f t="shared" si="136"/>
        <v>962.54167400881056</v>
      </c>
      <c r="AT238" s="18">
        <f t="shared" si="137"/>
        <v>1080.6717885462556</v>
      </c>
      <c r="AU238" s="14">
        <v>0.44</v>
      </c>
      <c r="AV238" s="14">
        <v>295.8</v>
      </c>
      <c r="AW238" s="18">
        <v>34</v>
      </c>
      <c r="AX238" s="14">
        <v>220.2</v>
      </c>
      <c r="AY238" s="18">
        <v>30.5</v>
      </c>
      <c r="AZ238" s="16">
        <f t="shared" si="147"/>
        <v>318.8235294117647</v>
      </c>
      <c r="BA238" s="16">
        <f t="shared" si="148"/>
        <v>7341.65</v>
      </c>
      <c r="BB238" s="16">
        <f t="shared" si="149"/>
        <v>8242.670681818181</v>
      </c>
      <c r="BC238" s="14">
        <v>9.6</v>
      </c>
      <c r="BD238" s="14">
        <v>0</v>
      </c>
      <c r="BE238" s="14">
        <v>9.4499999999999993</v>
      </c>
      <c r="BF238" s="14">
        <v>55.2</v>
      </c>
      <c r="BG238" s="14">
        <v>30.75</v>
      </c>
      <c r="BH238" s="14">
        <v>6</v>
      </c>
      <c r="BI238" s="18">
        <f t="shared" si="146"/>
        <v>37.775609756097559</v>
      </c>
      <c r="BJ238" s="18">
        <f t="shared" si="150"/>
        <v>39.544294374735649</v>
      </c>
      <c r="BK238" s="18">
        <f t="shared" si="151"/>
        <v>2372.6576624841391</v>
      </c>
      <c r="BL238" s="18">
        <f t="shared" si="152"/>
        <v>2664.9259472719582</v>
      </c>
      <c r="BM238" s="14">
        <f t="shared" si="153"/>
        <v>2.66</v>
      </c>
      <c r="BN238" s="14">
        <v>4.4400000000000004</v>
      </c>
      <c r="BO238" s="14">
        <v>0.38100000000000001</v>
      </c>
      <c r="BP238" s="14">
        <v>2.5099999999999998</v>
      </c>
      <c r="BQ238" s="14">
        <v>0.36299999999999999</v>
      </c>
      <c r="BR238" s="16">
        <f t="shared" si="154"/>
        <v>42.736850325991192</v>
      </c>
      <c r="BS238" s="16">
        <f t="shared" si="140"/>
        <v>3.6672837779735681</v>
      </c>
      <c r="BT238" s="16">
        <f t="shared" si="141"/>
        <v>24.159796017621144</v>
      </c>
      <c r="BU238" s="16">
        <f t="shared" si="142"/>
        <v>3.4940262766519825</v>
      </c>
      <c r="BV238" s="16">
        <f t="shared" si="139"/>
        <v>47.98182741145375</v>
      </c>
      <c r="BW238" s="16">
        <f t="shared" si="143"/>
        <v>4.1173595143612332</v>
      </c>
      <c r="BX238" s="16">
        <f t="shared" si="144"/>
        <v>27.124861892511014</v>
      </c>
      <c r="BY238" s="16">
        <f t="shared" si="145"/>
        <v>3.9228385924229077</v>
      </c>
      <c r="BZ238" s="16">
        <v>3.46</v>
      </c>
      <c r="CA238" s="16">
        <v>0.20100000000000001</v>
      </c>
      <c r="CB238" s="16">
        <v>1.9</v>
      </c>
      <c r="CC238" s="16">
        <v>0.27800000000000002</v>
      </c>
      <c r="CD238" s="16">
        <v>0.54</v>
      </c>
      <c r="CE238" s="16">
        <v>4.4999999999999998E-2</v>
      </c>
      <c r="CF238" s="16">
        <v>1.5</v>
      </c>
      <c r="CG238" s="16">
        <v>9.7000000000000003E-2</v>
      </c>
      <c r="CH238" s="16">
        <f t="shared" si="155"/>
        <v>39.644910000000003</v>
      </c>
      <c r="CI238" s="16">
        <f t="shared" si="156"/>
        <v>3.3037424999999998</v>
      </c>
      <c r="CJ238" s="16">
        <f t="shared" si="157"/>
        <v>110.12474999999999</v>
      </c>
      <c r="CK238" s="16">
        <f t="shared" si="158"/>
        <v>7.1214005</v>
      </c>
      <c r="CL238" s="16">
        <f t="shared" si="159"/>
        <v>44.51042168181818</v>
      </c>
      <c r="CM238" s="16">
        <f t="shared" si="160"/>
        <v>3.7092018068181813</v>
      </c>
      <c r="CN238" s="16">
        <f t="shared" si="161"/>
        <v>123.64006022727271</v>
      </c>
      <c r="CO238" s="16">
        <f t="shared" si="162"/>
        <v>7.995390561363636</v>
      </c>
      <c r="CP238" s="16">
        <v>2.5</v>
      </c>
      <c r="CQ238" s="16">
        <v>0.27900000000000003</v>
      </c>
      <c r="CR238" s="16">
        <v>0.31</v>
      </c>
      <c r="CS238" s="16">
        <v>0.14699999999999999</v>
      </c>
      <c r="CT238" s="16">
        <f t="shared" si="163"/>
        <v>59.316441562103478</v>
      </c>
      <c r="CU238" s="16">
        <f t="shared" si="164"/>
        <v>6.6197148783307487</v>
      </c>
      <c r="CV238" s="16">
        <f t="shared" si="165"/>
        <v>7.3552387537008306</v>
      </c>
      <c r="CW238" s="16">
        <f t="shared" si="166"/>
        <v>3.4878067638516845</v>
      </c>
      <c r="CX238" s="16">
        <f t="shared" si="167"/>
        <v>66.596186662907087</v>
      </c>
      <c r="CY238" s="16">
        <f t="shared" si="168"/>
        <v>7.4321344315804314</v>
      </c>
      <c r="CZ238" s="16">
        <f t="shared" si="169"/>
        <v>8.257927146200478</v>
      </c>
      <c r="DA238" s="16">
        <f t="shared" si="170"/>
        <v>3.9158557757789367</v>
      </c>
      <c r="DB238" s="16"/>
      <c r="DC238" s="16"/>
      <c r="DD238" s="16"/>
      <c r="DE238" s="16"/>
      <c r="DF238" s="16"/>
      <c r="DG238" s="16"/>
      <c r="DH238" s="16"/>
      <c r="DI238" s="16"/>
    </row>
    <row r="239" spans="1:113" x14ac:dyDescent="0.25">
      <c r="A239" s="14">
        <v>2020</v>
      </c>
      <c r="B239" s="14">
        <v>12</v>
      </c>
      <c r="C239" s="14" t="s">
        <v>0</v>
      </c>
      <c r="D239" s="14" t="str">
        <f t="shared" si="130"/>
        <v>4</v>
      </c>
      <c r="E239" s="14">
        <v>404</v>
      </c>
      <c r="F239" s="14">
        <v>474</v>
      </c>
      <c r="G239" s="14">
        <v>4</v>
      </c>
      <c r="H239" s="14" t="s">
        <v>1</v>
      </c>
      <c r="I239" s="14">
        <v>100</v>
      </c>
      <c r="J239" s="17">
        <f t="shared" si="131"/>
        <v>112</v>
      </c>
      <c r="K239" s="14">
        <v>80</v>
      </c>
      <c r="L239" s="17">
        <f t="shared" si="132"/>
        <v>90</v>
      </c>
      <c r="M239" s="14">
        <v>0</v>
      </c>
      <c r="N239" s="17">
        <f t="shared" si="133"/>
        <v>0</v>
      </c>
      <c r="O239" s="14">
        <v>10</v>
      </c>
      <c r="P239" s="14">
        <v>8.9999999999999993E-3</v>
      </c>
      <c r="Q239" s="14">
        <v>7.2</v>
      </c>
      <c r="R239" s="14">
        <v>7.1</v>
      </c>
      <c r="S239" s="14">
        <v>2.2000000000000002</v>
      </c>
      <c r="T239" s="14">
        <v>21</v>
      </c>
      <c r="U239" s="14">
        <v>16</v>
      </c>
      <c r="V239" s="16">
        <v>11</v>
      </c>
      <c r="W239" s="16">
        <v>12.70312522468544</v>
      </c>
      <c r="X239" s="16">
        <v>19.399999999999999</v>
      </c>
      <c r="Y239" s="16">
        <v>739</v>
      </c>
      <c r="Z239" s="16">
        <v>2952</v>
      </c>
      <c r="AA239" s="16">
        <v>593</v>
      </c>
      <c r="AB239" s="16">
        <v>18</v>
      </c>
      <c r="AC239" s="16">
        <f t="shared" si="134"/>
        <v>21.60894488122678</v>
      </c>
      <c r="AD239" s="16">
        <v>2.444</v>
      </c>
      <c r="AE239" s="16"/>
      <c r="AF239" s="16"/>
      <c r="AG239" s="16">
        <v>3.6</v>
      </c>
      <c r="AH239" s="16">
        <v>4.5999999999999996</v>
      </c>
      <c r="AI239" s="16">
        <v>1.731919204</v>
      </c>
      <c r="AJ239" s="16">
        <v>3.84</v>
      </c>
      <c r="AK239" s="16">
        <v>1.5</v>
      </c>
      <c r="AL239" s="16">
        <v>4.0999999999999996</v>
      </c>
      <c r="AM239" s="16">
        <v>2.6374578679999998</v>
      </c>
      <c r="AN239" s="16">
        <v>3.32</v>
      </c>
      <c r="AO239" s="16">
        <v>0.6008</v>
      </c>
      <c r="AP239" s="16">
        <v>98</v>
      </c>
      <c r="AQ239" s="18">
        <v>30.5</v>
      </c>
      <c r="AR239" s="18">
        <f t="shared" si="135"/>
        <v>67.5</v>
      </c>
      <c r="AS239" s="18">
        <f t="shared" si="136"/>
        <v>1554.3436123348017</v>
      </c>
      <c r="AT239" s="18">
        <f t="shared" si="137"/>
        <v>1745.1039647577093</v>
      </c>
      <c r="AU239" s="14">
        <v>0.36</v>
      </c>
      <c r="AV239" s="14">
        <v>284.2</v>
      </c>
      <c r="AW239" s="18">
        <v>34</v>
      </c>
      <c r="AX239" s="14">
        <v>226.1</v>
      </c>
      <c r="AY239" s="18">
        <v>30.5</v>
      </c>
      <c r="AZ239" s="16">
        <f t="shared" si="147"/>
        <v>281.43884892086328</v>
      </c>
      <c r="BA239" s="16">
        <f t="shared" si="148"/>
        <v>6480.78</v>
      </c>
      <c r="BB239" s="16">
        <f t="shared" si="149"/>
        <v>7276.1484545454541</v>
      </c>
      <c r="BC239" s="14">
        <v>11.5</v>
      </c>
      <c r="BD239" s="14">
        <v>0</v>
      </c>
      <c r="BE239" s="14">
        <v>9.83</v>
      </c>
      <c r="BF239" s="14">
        <v>56.1</v>
      </c>
      <c r="BG239" s="14">
        <v>30.75</v>
      </c>
      <c r="BH239" s="14">
        <v>6</v>
      </c>
      <c r="BI239" s="18">
        <f t="shared" si="146"/>
        <v>45.252032520325201</v>
      </c>
      <c r="BJ239" s="18">
        <f t="shared" si="150"/>
        <v>47.171974246910096</v>
      </c>
      <c r="BK239" s="18">
        <f t="shared" si="151"/>
        <v>2830.318454814606</v>
      </c>
      <c r="BL239" s="18">
        <f t="shared" si="152"/>
        <v>3178.9622281122233</v>
      </c>
      <c r="BM239" s="14">
        <f t="shared" si="153"/>
        <v>3.18</v>
      </c>
      <c r="BN239" s="14">
        <v>3.75</v>
      </c>
      <c r="BO239" s="14">
        <v>0.39200000000000002</v>
      </c>
      <c r="BP239" s="14">
        <v>3.21</v>
      </c>
      <c r="BQ239" s="14">
        <v>0.317</v>
      </c>
      <c r="BR239" s="16">
        <f t="shared" si="154"/>
        <v>58.28788546255506</v>
      </c>
      <c r="BS239" s="16">
        <f t="shared" si="140"/>
        <v>6.0930269603524225</v>
      </c>
      <c r="BT239" s="16">
        <f t="shared" si="141"/>
        <v>49.894429955947132</v>
      </c>
      <c r="BU239" s="16">
        <f t="shared" si="142"/>
        <v>4.9272692511013219</v>
      </c>
      <c r="BV239" s="16">
        <f t="shared" si="139"/>
        <v>65.441398678414089</v>
      </c>
      <c r="BW239" s="16">
        <f t="shared" si="143"/>
        <v>6.8408075418502197</v>
      </c>
      <c r="BX239" s="16">
        <f t="shared" si="144"/>
        <v>56.017837268722459</v>
      </c>
      <c r="BY239" s="16">
        <f t="shared" si="145"/>
        <v>5.5319795682819386</v>
      </c>
      <c r="BZ239" s="16">
        <v>3.27</v>
      </c>
      <c r="CA239" s="16">
        <v>0.19500000000000001</v>
      </c>
      <c r="CB239" s="16">
        <v>1.73</v>
      </c>
      <c r="CC239" s="16">
        <v>0.26400000000000001</v>
      </c>
      <c r="CD239" s="16">
        <v>0.71</v>
      </c>
      <c r="CE239" s="16">
        <v>7.0000000000000007E-2</v>
      </c>
      <c r="CF239" s="16">
        <v>1.26</v>
      </c>
      <c r="CG239" s="16">
        <v>8.5999999999999993E-2</v>
      </c>
      <c r="CH239" s="16">
        <f t="shared" si="155"/>
        <v>46.013537999999997</v>
      </c>
      <c r="CI239" s="16">
        <f t="shared" si="156"/>
        <v>4.5365460000000004</v>
      </c>
      <c r="CJ239" s="16">
        <f t="shared" si="157"/>
        <v>81.657827999999995</v>
      </c>
      <c r="CK239" s="16">
        <f t="shared" si="158"/>
        <v>5.5734707999999999</v>
      </c>
      <c r="CL239" s="16">
        <f t="shared" si="159"/>
        <v>51.66065402727272</v>
      </c>
      <c r="CM239" s="16">
        <f t="shared" si="160"/>
        <v>5.0933039181818192</v>
      </c>
      <c r="CN239" s="16">
        <f t="shared" si="161"/>
        <v>91.679470527272713</v>
      </c>
      <c r="CO239" s="16">
        <f t="shared" si="162"/>
        <v>6.2574876709090903</v>
      </c>
      <c r="CP239" s="16">
        <v>2.4300000000000002</v>
      </c>
      <c r="CQ239" s="16">
        <v>0.28299999999999997</v>
      </c>
      <c r="CR239" s="16">
        <v>0.28999999999999998</v>
      </c>
      <c r="CS239" s="16">
        <v>0.14599999999999999</v>
      </c>
      <c r="CT239" s="16">
        <f t="shared" si="163"/>
        <v>68.77673845199493</v>
      </c>
      <c r="CU239" s="16">
        <f t="shared" si="164"/>
        <v>8.0098012271253332</v>
      </c>
      <c r="CV239" s="16">
        <f t="shared" si="165"/>
        <v>8.2079235189623567</v>
      </c>
      <c r="CW239" s="16">
        <f t="shared" si="166"/>
        <v>4.1322649440293242</v>
      </c>
      <c r="CX239" s="16">
        <f t="shared" si="167"/>
        <v>77.217519989285208</v>
      </c>
      <c r="CY239" s="16">
        <f t="shared" si="168"/>
        <v>8.9928222868179883</v>
      </c>
      <c r="CZ239" s="16">
        <f t="shared" si="169"/>
        <v>9.2152595871986467</v>
      </c>
      <c r="DA239" s="16">
        <f t="shared" si="170"/>
        <v>4.6394065507965596</v>
      </c>
      <c r="DB239" s="16"/>
      <c r="DC239" s="16"/>
      <c r="DD239" s="16"/>
      <c r="DE239" s="16"/>
      <c r="DF239" s="16"/>
      <c r="DG239" s="16"/>
      <c r="DH239" s="16"/>
      <c r="DI239" s="16"/>
    </row>
    <row r="240" spans="1:113" x14ac:dyDescent="0.25">
      <c r="A240" s="14">
        <v>2020</v>
      </c>
      <c r="B240" s="14">
        <v>12</v>
      </c>
      <c r="C240" s="14" t="s">
        <v>0</v>
      </c>
      <c r="D240" s="14" t="str">
        <f t="shared" si="130"/>
        <v>4</v>
      </c>
      <c r="E240" s="14">
        <v>409</v>
      </c>
      <c r="F240" s="14">
        <v>479</v>
      </c>
      <c r="G240" s="14">
        <v>1</v>
      </c>
      <c r="H240" s="14" t="s">
        <v>2</v>
      </c>
      <c r="I240" s="14">
        <v>0</v>
      </c>
      <c r="J240" s="17">
        <f t="shared" si="131"/>
        <v>0</v>
      </c>
      <c r="K240" s="14">
        <v>0</v>
      </c>
      <c r="L240" s="17">
        <f t="shared" si="132"/>
        <v>0</v>
      </c>
      <c r="M240" s="14">
        <v>0</v>
      </c>
      <c r="N240" s="17">
        <f t="shared" si="133"/>
        <v>0</v>
      </c>
      <c r="O240" s="14">
        <v>10</v>
      </c>
      <c r="P240" s="14">
        <v>8.9999999999999993E-3</v>
      </c>
      <c r="Q240" s="14">
        <v>7.2</v>
      </c>
      <c r="R240" s="14">
        <v>7.1</v>
      </c>
      <c r="S240" s="14">
        <v>2.2000000000000002</v>
      </c>
      <c r="T240" s="14">
        <v>21</v>
      </c>
      <c r="U240" s="14">
        <v>16</v>
      </c>
      <c r="V240" s="16">
        <v>11</v>
      </c>
      <c r="W240" s="16">
        <v>12.70312522468544</v>
      </c>
      <c r="X240" s="16">
        <v>19.399999999999999</v>
      </c>
      <c r="Y240" s="16">
        <v>739</v>
      </c>
      <c r="Z240" s="16">
        <v>2952</v>
      </c>
      <c r="AA240" s="16">
        <v>593</v>
      </c>
      <c r="AB240" s="16">
        <v>18</v>
      </c>
      <c r="AC240" s="16">
        <f t="shared" si="134"/>
        <v>21.60894488122678</v>
      </c>
      <c r="AD240" s="16">
        <v>2.444</v>
      </c>
      <c r="AE240" s="16"/>
      <c r="AF240" s="16"/>
      <c r="AG240" s="16">
        <v>3.6</v>
      </c>
      <c r="AH240" s="16">
        <v>4.5999999999999996</v>
      </c>
      <c r="AI240" s="16">
        <v>1.731919204</v>
      </c>
      <c r="AJ240" s="16">
        <v>3.84</v>
      </c>
      <c r="AK240" s="16">
        <v>1.5</v>
      </c>
      <c r="AL240" s="16">
        <v>4.0999999999999996</v>
      </c>
      <c r="AM240" s="16">
        <v>2.6374578679999998</v>
      </c>
      <c r="AN240" s="16">
        <v>3.32</v>
      </c>
      <c r="AO240" s="16">
        <v>0.4375</v>
      </c>
      <c r="AP240" s="16">
        <v>82.7</v>
      </c>
      <c r="AQ240" s="18">
        <v>30.5</v>
      </c>
      <c r="AR240" s="18">
        <f t="shared" si="135"/>
        <v>52.2</v>
      </c>
      <c r="AS240" s="18">
        <f t="shared" si="136"/>
        <v>1202.0257268722469</v>
      </c>
      <c r="AT240" s="18">
        <f t="shared" si="137"/>
        <v>1349.5470660792953</v>
      </c>
      <c r="AU240" s="14">
        <v>0.38</v>
      </c>
      <c r="AV240" s="14">
        <v>350.1</v>
      </c>
      <c r="AW240" s="18">
        <v>34</v>
      </c>
      <c r="AX240" s="14">
        <v>256.10000000000002</v>
      </c>
      <c r="AY240" s="18">
        <v>30.5</v>
      </c>
      <c r="AZ240" s="16">
        <f t="shared" si="147"/>
        <v>271.20531477380575</v>
      </c>
      <c r="BA240" s="16">
        <f t="shared" si="148"/>
        <v>6245.13</v>
      </c>
      <c r="BB240" s="16">
        <f t="shared" si="149"/>
        <v>7011.5777727272725</v>
      </c>
      <c r="BC240" s="14">
        <v>10.79</v>
      </c>
      <c r="BD240" s="14">
        <v>0</v>
      </c>
      <c r="BE240" s="14">
        <v>10.4</v>
      </c>
      <c r="BF240" s="14">
        <v>57.1</v>
      </c>
      <c r="BG240" s="14">
        <v>30.75</v>
      </c>
      <c r="BH240" s="14">
        <v>6</v>
      </c>
      <c r="BI240" s="18">
        <f t="shared" si="146"/>
        <v>42.458211382113817</v>
      </c>
      <c r="BJ240" s="18">
        <f t="shared" si="150"/>
        <v>43.979835142628872</v>
      </c>
      <c r="BK240" s="18">
        <f t="shared" si="151"/>
        <v>2638.7901085577323</v>
      </c>
      <c r="BL240" s="18">
        <f t="shared" si="152"/>
        <v>2963.8410719300709</v>
      </c>
      <c r="BM240" s="14">
        <f t="shared" si="153"/>
        <v>2.96</v>
      </c>
      <c r="BN240" s="14">
        <v>3.94</v>
      </c>
      <c r="BO240" s="14">
        <v>0.317</v>
      </c>
      <c r="BP240" s="14">
        <v>3.12</v>
      </c>
      <c r="BQ240" s="14">
        <v>0.33900000000000002</v>
      </c>
      <c r="BR240" s="16">
        <f t="shared" si="154"/>
        <v>47.359813638766525</v>
      </c>
      <c r="BS240" s="16">
        <f t="shared" si="140"/>
        <v>3.8104215541850226</v>
      </c>
      <c r="BT240" s="16">
        <f t="shared" si="141"/>
        <v>37.503202678414105</v>
      </c>
      <c r="BU240" s="16">
        <f t="shared" si="142"/>
        <v>4.0748672140969173</v>
      </c>
      <c r="BV240" s="16">
        <f t="shared" ref="BV240:BV261" si="171">BR240/2.2*2.47</f>
        <v>53.172154403524232</v>
      </c>
      <c r="BW240" s="16">
        <f t="shared" si="143"/>
        <v>4.2780641994713662</v>
      </c>
      <c r="BX240" s="16">
        <f t="shared" si="144"/>
        <v>42.105868461674021</v>
      </c>
      <c r="BY240" s="16">
        <f t="shared" si="145"/>
        <v>4.5749645540088117</v>
      </c>
      <c r="BZ240" s="16">
        <v>2.73</v>
      </c>
      <c r="CA240" s="16">
        <v>0.19700000000000001</v>
      </c>
      <c r="CB240" s="16">
        <v>1.61</v>
      </c>
      <c r="CC240" s="16">
        <v>0.20899999999999999</v>
      </c>
      <c r="CD240" s="16">
        <v>0.63</v>
      </c>
      <c r="CE240" s="16">
        <v>8.8999999999999996E-2</v>
      </c>
      <c r="CF240" s="16">
        <v>1.1000000000000001</v>
      </c>
      <c r="CG240" s="16">
        <v>7.8E-2</v>
      </c>
      <c r="CH240" s="16">
        <f t="shared" si="155"/>
        <v>39.344318999999999</v>
      </c>
      <c r="CI240" s="16">
        <f t="shared" si="156"/>
        <v>5.5581657</v>
      </c>
      <c r="CJ240" s="16">
        <f t="shared" si="157"/>
        <v>68.696430000000007</v>
      </c>
      <c r="CK240" s="16">
        <f t="shared" si="158"/>
        <v>4.8712014000000003</v>
      </c>
      <c r="CL240" s="16">
        <f t="shared" si="159"/>
        <v>44.172939968181822</v>
      </c>
      <c r="CM240" s="16">
        <f t="shared" si="160"/>
        <v>6.2403042177272727</v>
      </c>
      <c r="CN240" s="16">
        <f t="shared" si="161"/>
        <v>77.127355500000007</v>
      </c>
      <c r="CO240" s="16">
        <f t="shared" si="162"/>
        <v>5.4690306627272731</v>
      </c>
      <c r="CP240" s="16">
        <v>1.97</v>
      </c>
      <c r="CQ240" s="16">
        <v>0.313</v>
      </c>
      <c r="CR240" s="16">
        <v>0.32</v>
      </c>
      <c r="CS240" s="16">
        <v>0.125</v>
      </c>
      <c r="CT240" s="16">
        <f t="shared" si="163"/>
        <v>51.984165138587322</v>
      </c>
      <c r="CU240" s="16">
        <f t="shared" si="164"/>
        <v>8.2594130397857022</v>
      </c>
      <c r="CV240" s="16">
        <f t="shared" si="165"/>
        <v>8.4441283473847442</v>
      </c>
      <c r="CW240" s="16">
        <f t="shared" si="166"/>
        <v>3.2984876356971653</v>
      </c>
      <c r="CX240" s="16">
        <f t="shared" si="167"/>
        <v>58.364039951050309</v>
      </c>
      <c r="CY240" s="16">
        <f t="shared" si="168"/>
        <v>9.2730682764866756</v>
      </c>
      <c r="CZ240" s="16">
        <f t="shared" si="169"/>
        <v>9.4804531900183271</v>
      </c>
      <c r="DA240" s="16">
        <f t="shared" si="170"/>
        <v>3.7033020273509085</v>
      </c>
      <c r="DB240" s="16"/>
      <c r="DC240" s="16"/>
      <c r="DD240" s="16"/>
      <c r="DE240" s="16"/>
      <c r="DF240" s="16"/>
      <c r="DG240" s="16"/>
      <c r="DH240" s="16"/>
      <c r="DI240" s="16"/>
    </row>
    <row r="241" spans="1:113" x14ac:dyDescent="0.25">
      <c r="A241" s="14">
        <v>2020</v>
      </c>
      <c r="B241" s="14">
        <v>12</v>
      </c>
      <c r="C241" s="14" t="s">
        <v>0</v>
      </c>
      <c r="D241" s="14" t="str">
        <f t="shared" si="130"/>
        <v>4</v>
      </c>
      <c r="E241" s="14">
        <v>410</v>
      </c>
      <c r="F241" s="14">
        <v>480</v>
      </c>
      <c r="G241" s="14">
        <v>5</v>
      </c>
      <c r="H241" s="14" t="s">
        <v>1</v>
      </c>
      <c r="I241" s="14">
        <v>100</v>
      </c>
      <c r="J241" s="17">
        <f t="shared" si="131"/>
        <v>112</v>
      </c>
      <c r="K241" s="14">
        <v>120</v>
      </c>
      <c r="L241" s="17">
        <f t="shared" si="132"/>
        <v>135</v>
      </c>
      <c r="M241" s="14">
        <v>0</v>
      </c>
      <c r="N241" s="17">
        <f t="shared" si="133"/>
        <v>0</v>
      </c>
      <c r="O241" s="14">
        <v>10</v>
      </c>
      <c r="P241" s="14">
        <v>8.9999999999999993E-3</v>
      </c>
      <c r="Q241" s="14">
        <v>7.2</v>
      </c>
      <c r="R241" s="14">
        <v>7.1</v>
      </c>
      <c r="S241" s="14">
        <v>2.2000000000000002</v>
      </c>
      <c r="T241" s="14">
        <v>21</v>
      </c>
      <c r="U241" s="14">
        <v>16</v>
      </c>
      <c r="V241" s="16">
        <v>11</v>
      </c>
      <c r="W241" s="16">
        <v>12.70312522468544</v>
      </c>
      <c r="X241" s="16">
        <v>19.399999999999999</v>
      </c>
      <c r="Y241" s="16">
        <v>739</v>
      </c>
      <c r="Z241" s="16">
        <v>2952</v>
      </c>
      <c r="AA241" s="16">
        <v>593</v>
      </c>
      <c r="AB241" s="16">
        <v>18</v>
      </c>
      <c r="AC241" s="16">
        <f t="shared" si="134"/>
        <v>21.60894488122678</v>
      </c>
      <c r="AD241" s="16">
        <v>2.444</v>
      </c>
      <c r="AE241" s="16"/>
      <c r="AF241" s="16"/>
      <c r="AG241" s="16">
        <v>3.6</v>
      </c>
      <c r="AH241" s="16">
        <v>4.5999999999999996</v>
      </c>
      <c r="AI241" s="16">
        <v>1.731919204</v>
      </c>
      <c r="AJ241" s="16">
        <v>3.84</v>
      </c>
      <c r="AK241" s="16">
        <v>1.5</v>
      </c>
      <c r="AL241" s="16">
        <v>4.0999999999999996</v>
      </c>
      <c r="AM241" s="16">
        <v>2.6374578679999998</v>
      </c>
      <c r="AN241" s="16">
        <v>3.32</v>
      </c>
      <c r="AO241" s="16">
        <v>0.50649999999999995</v>
      </c>
      <c r="AP241" s="16">
        <v>102.9</v>
      </c>
      <c r="AQ241" s="18">
        <v>30.5</v>
      </c>
      <c r="AR241" s="18">
        <f t="shared" si="135"/>
        <v>72.400000000000006</v>
      </c>
      <c r="AS241" s="18">
        <f t="shared" si="136"/>
        <v>1667.1774449339209</v>
      </c>
      <c r="AT241" s="18">
        <f t="shared" si="137"/>
        <v>1871.785585903084</v>
      </c>
      <c r="AU241" s="14">
        <v>0.32</v>
      </c>
      <c r="AV241" s="14">
        <v>317.89999999999998</v>
      </c>
      <c r="AW241" s="18">
        <v>34</v>
      </c>
      <c r="AX241" s="14">
        <v>248.6</v>
      </c>
      <c r="AY241" s="18">
        <v>30.5</v>
      </c>
      <c r="AZ241" s="16">
        <f t="shared" si="147"/>
        <v>245.83303980274746</v>
      </c>
      <c r="BA241" s="16">
        <f t="shared" si="148"/>
        <v>5660.87</v>
      </c>
      <c r="BB241" s="16">
        <f t="shared" si="149"/>
        <v>6355.6131363636359</v>
      </c>
      <c r="BC241" s="14">
        <v>14.1</v>
      </c>
      <c r="BD241" s="14">
        <v>0</v>
      </c>
      <c r="BE241" s="14">
        <v>10.1</v>
      </c>
      <c r="BF241" s="14">
        <v>57</v>
      </c>
      <c r="BG241" s="14">
        <v>30.75</v>
      </c>
      <c r="BH241" s="14">
        <v>6</v>
      </c>
      <c r="BI241" s="18">
        <f t="shared" si="146"/>
        <v>55.482926829268294</v>
      </c>
      <c r="BJ241" s="18">
        <f t="shared" si="150"/>
        <v>57.663758635274213</v>
      </c>
      <c r="BK241" s="18">
        <f t="shared" si="151"/>
        <v>3459.8255181164527</v>
      </c>
      <c r="BL241" s="18">
        <f t="shared" si="152"/>
        <v>3886.0131160298884</v>
      </c>
      <c r="BM241" s="14">
        <f t="shared" si="153"/>
        <v>3.88</v>
      </c>
      <c r="BN241" s="14">
        <v>4.18</v>
      </c>
      <c r="BO241" s="14">
        <v>0.42799999999999999</v>
      </c>
      <c r="BP241" s="14">
        <v>3.12</v>
      </c>
      <c r="BQ241" s="14">
        <v>0.34399999999999997</v>
      </c>
      <c r="BR241" s="16">
        <f t="shared" si="154"/>
        <v>69.688017198237887</v>
      </c>
      <c r="BS241" s="16">
        <f t="shared" ref="BS241:BS261" si="172">$AS241*(BO241/100)</f>
        <v>7.1355194643171815</v>
      </c>
      <c r="BT241" s="16">
        <f t="shared" ref="BT241:BT261" si="173">$AS241*(BP241/100)</f>
        <v>52.015936281938338</v>
      </c>
      <c r="BU241" s="16">
        <f t="shared" ref="BU241:BU261" si="174">$AS241*(BQ241/100)</f>
        <v>5.7350904105726874</v>
      </c>
      <c r="BV241" s="16">
        <f t="shared" si="171"/>
        <v>78.240637490748895</v>
      </c>
      <c r="BW241" s="16">
        <f t="shared" ref="BW241:BW261" si="175">BS241/2.2*2.47</f>
        <v>8.0112423076651993</v>
      </c>
      <c r="BX241" s="16">
        <f t="shared" ref="BX241:BX261" si="176">BT241/2.2*2.47</f>
        <v>58.399710280176222</v>
      </c>
      <c r="BY241" s="16">
        <f t="shared" ref="BY241:BY261" si="177">BU241/2.2*2.47</f>
        <v>6.4389424155066086</v>
      </c>
      <c r="BZ241" s="16">
        <v>3.61</v>
      </c>
      <c r="CA241" s="16">
        <v>0.24399999999999999</v>
      </c>
      <c r="CB241" s="16">
        <v>1.81</v>
      </c>
      <c r="CC241" s="16">
        <v>0.27</v>
      </c>
      <c r="CD241" s="16">
        <v>0.68</v>
      </c>
      <c r="CE241" s="16">
        <v>0.13300000000000001</v>
      </c>
      <c r="CF241" s="16">
        <v>1.38</v>
      </c>
      <c r="CG241" s="16">
        <v>0.10299999999999999</v>
      </c>
      <c r="CH241" s="16">
        <f t="shared" si="155"/>
        <v>38.493915999999999</v>
      </c>
      <c r="CI241" s="16">
        <f t="shared" si="156"/>
        <v>7.5289571000000004</v>
      </c>
      <c r="CJ241" s="16">
        <f t="shared" si="157"/>
        <v>78.120006000000004</v>
      </c>
      <c r="CK241" s="16">
        <f t="shared" si="158"/>
        <v>5.830696099999999</v>
      </c>
      <c r="CL241" s="16">
        <f t="shared" si="159"/>
        <v>43.218169327272726</v>
      </c>
      <c r="CM241" s="16">
        <f t="shared" si="160"/>
        <v>8.4529654713636369</v>
      </c>
      <c r="CN241" s="16">
        <f t="shared" si="161"/>
        <v>87.707461281818198</v>
      </c>
      <c r="CO241" s="16">
        <f t="shared" si="162"/>
        <v>6.5462815304545439</v>
      </c>
      <c r="CP241" s="16">
        <v>2.0099999999999998</v>
      </c>
      <c r="CQ241" s="16">
        <v>0.29299999999999998</v>
      </c>
      <c r="CR241" s="16">
        <v>0.28999999999999998</v>
      </c>
      <c r="CS241" s="16">
        <v>0.13300000000000001</v>
      </c>
      <c r="CT241" s="16">
        <f t="shared" si="163"/>
        <v>69.542492914140681</v>
      </c>
      <c r="CU241" s="16">
        <f t="shared" si="164"/>
        <v>10.137288768081206</v>
      </c>
      <c r="CV241" s="16">
        <f t="shared" si="165"/>
        <v>10.033494002537712</v>
      </c>
      <c r="CW241" s="16">
        <f t="shared" si="166"/>
        <v>4.601567939094882</v>
      </c>
      <c r="CX241" s="16">
        <f t="shared" si="167"/>
        <v>78.077253408148849</v>
      </c>
      <c r="CY241" s="16">
        <f t="shared" si="168"/>
        <v>11.381410571436627</v>
      </c>
      <c r="CZ241" s="16">
        <f t="shared" si="169"/>
        <v>11.264877357394614</v>
      </c>
      <c r="DA241" s="16">
        <f t="shared" si="170"/>
        <v>5.166305822529254</v>
      </c>
      <c r="DB241" s="16"/>
      <c r="DC241" s="16"/>
      <c r="DD241" s="16"/>
      <c r="DE241" s="16"/>
      <c r="DF241" s="16"/>
      <c r="DG241" s="16"/>
      <c r="DH241" s="16"/>
      <c r="DI241" s="16"/>
    </row>
    <row r="242" spans="1:113" x14ac:dyDescent="0.25">
      <c r="A242" s="14">
        <v>2020</v>
      </c>
      <c r="B242" s="14">
        <v>13</v>
      </c>
      <c r="C242" s="14" t="s">
        <v>4</v>
      </c>
      <c r="D242" s="14" t="str">
        <f t="shared" si="130"/>
        <v>1</v>
      </c>
      <c r="E242" s="14">
        <v>102</v>
      </c>
      <c r="F242" s="14">
        <v>482</v>
      </c>
      <c r="G242" s="14">
        <v>4</v>
      </c>
      <c r="H242" s="14" t="s">
        <v>1</v>
      </c>
      <c r="I242" s="14">
        <v>100</v>
      </c>
      <c r="J242" s="17">
        <f t="shared" si="131"/>
        <v>112</v>
      </c>
      <c r="K242" s="14">
        <v>80</v>
      </c>
      <c r="L242" s="17">
        <f t="shared" si="132"/>
        <v>90</v>
      </c>
      <c r="M242" s="14">
        <v>0</v>
      </c>
      <c r="N242" s="17">
        <f t="shared" si="133"/>
        <v>0</v>
      </c>
      <c r="O242" s="14">
        <v>10</v>
      </c>
      <c r="P242" s="14">
        <v>3.1E-2</v>
      </c>
      <c r="Q242" s="14">
        <v>8.3000000000000007</v>
      </c>
      <c r="R242" s="14">
        <v>7.5</v>
      </c>
      <c r="S242" s="14">
        <v>2.2999999999999998</v>
      </c>
      <c r="T242" s="14">
        <v>17</v>
      </c>
      <c r="U242" s="14">
        <v>6</v>
      </c>
      <c r="V242" s="16">
        <v>8</v>
      </c>
      <c r="W242" s="16">
        <v>5.8168647393648891</v>
      </c>
      <c r="X242" s="16">
        <v>3.7199999999999998</v>
      </c>
      <c r="Y242" s="16">
        <v>685</v>
      </c>
      <c r="Z242" s="16">
        <v>5323</v>
      </c>
      <c r="AA242" s="16">
        <v>212</v>
      </c>
      <c r="AB242" s="16">
        <v>18</v>
      </c>
      <c r="AC242" s="16">
        <f t="shared" si="134"/>
        <v>30.190034995211182</v>
      </c>
      <c r="AD242" s="16">
        <v>1.866375951</v>
      </c>
      <c r="AE242" s="16"/>
      <c r="AF242" s="16"/>
      <c r="AG242" s="16">
        <v>7.1</v>
      </c>
      <c r="AH242" s="16">
        <v>2</v>
      </c>
      <c r="AI242" s="16">
        <v>2.163362523</v>
      </c>
      <c r="AJ242" s="16">
        <v>2.92</v>
      </c>
      <c r="AK242" s="16">
        <v>3.6</v>
      </c>
      <c r="AL242" s="16">
        <v>5.4</v>
      </c>
      <c r="AM242" s="16">
        <v>2.1164341169999998</v>
      </c>
      <c r="AN242" s="16">
        <v>3.66</v>
      </c>
      <c r="AO242" s="16">
        <v>0.34539999999999998</v>
      </c>
      <c r="AP242" s="16">
        <v>73.900000000000006</v>
      </c>
      <c r="AQ242" s="18">
        <v>30.5</v>
      </c>
      <c r="AR242" s="18">
        <f t="shared" si="135"/>
        <v>43.400000000000006</v>
      </c>
      <c r="AS242" s="18">
        <f t="shared" si="136"/>
        <v>999.38537444933922</v>
      </c>
      <c r="AT242" s="18">
        <f t="shared" si="137"/>
        <v>1122.0372158590308</v>
      </c>
      <c r="AU242" s="14">
        <v>0.5</v>
      </c>
      <c r="AV242" s="14">
        <v>379.2</v>
      </c>
      <c r="AW242" s="18">
        <v>34</v>
      </c>
      <c r="AX242" s="14">
        <v>227.9</v>
      </c>
      <c r="AY242" s="18">
        <v>30.5</v>
      </c>
      <c r="AZ242" s="16">
        <f t="shared" si="147"/>
        <v>285.92120509849366</v>
      </c>
      <c r="BA242" s="16">
        <f t="shared" si="148"/>
        <v>6584</v>
      </c>
      <c r="BB242" s="16">
        <f t="shared" si="149"/>
        <v>7392.0363636363636</v>
      </c>
      <c r="BC242" s="14">
        <v>11.48</v>
      </c>
      <c r="BD242" s="14">
        <v>0</v>
      </c>
      <c r="BE242" s="14">
        <v>10.3</v>
      </c>
      <c r="BF242" s="14">
        <v>60.1</v>
      </c>
      <c r="BG242" s="14">
        <v>30.75</v>
      </c>
      <c r="BH242" s="14">
        <v>6</v>
      </c>
      <c r="BI242" s="18">
        <f t="shared" si="146"/>
        <v>45.173333333333332</v>
      </c>
      <c r="BJ242" s="18">
        <f t="shared" si="150"/>
        <v>46.844485549132948</v>
      </c>
      <c r="BK242" s="18">
        <f t="shared" si="151"/>
        <v>2810.6691329479768</v>
      </c>
      <c r="BL242" s="18">
        <f t="shared" si="152"/>
        <v>3156.8924670520228</v>
      </c>
      <c r="BM242" s="14">
        <f t="shared" si="153"/>
        <v>3.16</v>
      </c>
      <c r="BN242" s="14">
        <v>3.55</v>
      </c>
      <c r="BO242" s="14">
        <v>0.22900000000000001</v>
      </c>
      <c r="BP242" s="14">
        <v>3.2</v>
      </c>
      <c r="BQ242" s="14">
        <v>0.245</v>
      </c>
      <c r="BR242" s="16">
        <f t="shared" si="154"/>
        <v>35.478180792951541</v>
      </c>
      <c r="BS242" s="16">
        <f t="shared" si="172"/>
        <v>2.2885925074889868</v>
      </c>
      <c r="BT242" s="16">
        <f t="shared" si="173"/>
        <v>31.980331982378857</v>
      </c>
      <c r="BU242" s="16">
        <f t="shared" si="174"/>
        <v>2.4484941674008809</v>
      </c>
      <c r="BV242" s="16">
        <f t="shared" si="171"/>
        <v>39.832321162995598</v>
      </c>
      <c r="BW242" s="16">
        <f t="shared" si="175"/>
        <v>2.5694652243171805</v>
      </c>
      <c r="BX242" s="16">
        <f t="shared" si="176"/>
        <v>35.905190907488986</v>
      </c>
      <c r="BY242" s="16">
        <f t="shared" si="177"/>
        <v>2.7489911788546255</v>
      </c>
      <c r="BZ242" s="16">
        <v>2.94</v>
      </c>
      <c r="CA242" s="16">
        <v>0.13900000000000001</v>
      </c>
      <c r="CB242" s="16">
        <v>1.81</v>
      </c>
      <c r="CC242" s="16">
        <v>0.23200000000000001</v>
      </c>
      <c r="CD242" s="16">
        <v>0.69</v>
      </c>
      <c r="CE242" s="16">
        <v>5.2999999999999999E-2</v>
      </c>
      <c r="CF242" s="16">
        <v>1.33</v>
      </c>
      <c r="CG242" s="16">
        <v>7.1999999999999995E-2</v>
      </c>
      <c r="CH242" s="16">
        <f t="shared" si="155"/>
        <v>45.429600000000001</v>
      </c>
      <c r="CI242" s="16">
        <f t="shared" si="156"/>
        <v>3.4895199999999997</v>
      </c>
      <c r="CJ242" s="16">
        <f t="shared" si="157"/>
        <v>87.567200000000014</v>
      </c>
      <c r="CK242" s="16">
        <f t="shared" si="158"/>
        <v>4.7404799999999998</v>
      </c>
      <c r="CL242" s="16">
        <f t="shared" si="159"/>
        <v>51.005050909090912</v>
      </c>
      <c r="CM242" s="16">
        <f t="shared" si="160"/>
        <v>3.9177792727272722</v>
      </c>
      <c r="CN242" s="16">
        <f t="shared" si="161"/>
        <v>98.314083636363648</v>
      </c>
      <c r="CO242" s="16">
        <f t="shared" si="162"/>
        <v>5.3222661818181809</v>
      </c>
      <c r="CP242" s="16">
        <v>2.25</v>
      </c>
      <c r="CQ242" s="16">
        <v>0.21</v>
      </c>
      <c r="CR242" s="16">
        <v>0.24</v>
      </c>
      <c r="CS242" s="16">
        <v>0.13700000000000001</v>
      </c>
      <c r="CT242" s="16">
        <f t="shared" si="163"/>
        <v>63.240055491329478</v>
      </c>
      <c r="CU242" s="16">
        <f t="shared" si="164"/>
        <v>5.902405179190751</v>
      </c>
      <c r="CV242" s="16">
        <f t="shared" si="165"/>
        <v>6.7456059190751434</v>
      </c>
      <c r="CW242" s="16">
        <f t="shared" si="166"/>
        <v>3.8506167121387285</v>
      </c>
      <c r="CX242" s="16">
        <f t="shared" si="167"/>
        <v>71.001335028901735</v>
      </c>
      <c r="CY242" s="16">
        <f t="shared" si="168"/>
        <v>6.6267912693641611</v>
      </c>
      <c r="CZ242" s="16">
        <f t="shared" si="169"/>
        <v>7.5734757364161833</v>
      </c>
      <c r="DA242" s="16">
        <f t="shared" si="170"/>
        <v>4.3231923995375725</v>
      </c>
      <c r="DB242" s="16"/>
      <c r="DC242" s="16"/>
      <c r="DD242" s="16"/>
      <c r="DE242" s="16"/>
      <c r="DF242" s="16"/>
      <c r="DG242" s="16"/>
      <c r="DH242" s="16"/>
      <c r="DI242" s="16"/>
    </row>
    <row r="243" spans="1:113" x14ac:dyDescent="0.25">
      <c r="A243" s="14">
        <v>2020</v>
      </c>
      <c r="B243" s="14">
        <v>13</v>
      </c>
      <c r="C243" s="14" t="s">
        <v>4</v>
      </c>
      <c r="D243" s="14" t="str">
        <f t="shared" si="130"/>
        <v>1</v>
      </c>
      <c r="E243" s="14">
        <v>103</v>
      </c>
      <c r="F243" s="14">
        <v>483</v>
      </c>
      <c r="G243" s="14">
        <v>5</v>
      </c>
      <c r="H243" s="14" t="s">
        <v>1</v>
      </c>
      <c r="I243" s="14">
        <v>100</v>
      </c>
      <c r="J243" s="17">
        <f t="shared" si="131"/>
        <v>112</v>
      </c>
      <c r="K243" s="14">
        <v>120</v>
      </c>
      <c r="L243" s="17">
        <f t="shared" si="132"/>
        <v>135</v>
      </c>
      <c r="M243" s="14">
        <v>0</v>
      </c>
      <c r="N243" s="17">
        <f t="shared" si="133"/>
        <v>0</v>
      </c>
      <c r="O243" s="14">
        <v>10</v>
      </c>
      <c r="P243" s="14">
        <v>3.1E-2</v>
      </c>
      <c r="Q243" s="14">
        <v>8.3000000000000007</v>
      </c>
      <c r="R243" s="14">
        <v>7.5</v>
      </c>
      <c r="S243" s="14">
        <v>2.2999999999999998</v>
      </c>
      <c r="T243" s="14">
        <v>17</v>
      </c>
      <c r="U243" s="14">
        <v>6</v>
      </c>
      <c r="V243" s="16">
        <v>8</v>
      </c>
      <c r="W243" s="16">
        <v>5.8168647393648891</v>
      </c>
      <c r="X243" s="16">
        <v>3.7199999999999998</v>
      </c>
      <c r="Y243" s="16">
        <v>685</v>
      </c>
      <c r="Z243" s="16">
        <v>5323</v>
      </c>
      <c r="AA243" s="16">
        <v>212</v>
      </c>
      <c r="AB243" s="16">
        <v>18</v>
      </c>
      <c r="AC243" s="16">
        <f t="shared" si="134"/>
        <v>30.190034995211182</v>
      </c>
      <c r="AD243" s="16">
        <v>1.866375951</v>
      </c>
      <c r="AE243" s="16"/>
      <c r="AF243" s="16"/>
      <c r="AG243" s="16">
        <v>7.1</v>
      </c>
      <c r="AH243" s="16">
        <v>2</v>
      </c>
      <c r="AI243" s="16">
        <v>2.163362523</v>
      </c>
      <c r="AJ243" s="16">
        <v>2.92</v>
      </c>
      <c r="AK243" s="16">
        <v>3.6</v>
      </c>
      <c r="AL243" s="16">
        <v>5.4</v>
      </c>
      <c r="AM243" s="16">
        <v>2.1164341169999998</v>
      </c>
      <c r="AN243" s="16">
        <v>3.66</v>
      </c>
      <c r="AO243" s="16">
        <v>0.36309999999999998</v>
      </c>
      <c r="AP243" s="16">
        <v>66.5</v>
      </c>
      <c r="AQ243" s="18">
        <v>30.5</v>
      </c>
      <c r="AR243" s="18">
        <f t="shared" si="135"/>
        <v>36</v>
      </c>
      <c r="AS243" s="18">
        <f t="shared" si="136"/>
        <v>828.98325991189415</v>
      </c>
      <c r="AT243" s="18">
        <f t="shared" si="137"/>
        <v>930.72211453744478</v>
      </c>
      <c r="AU243" s="14">
        <v>0.48</v>
      </c>
      <c r="AV243" s="14">
        <v>447.7</v>
      </c>
      <c r="AW243" s="18">
        <v>34</v>
      </c>
      <c r="AX243" s="14">
        <v>269.8</v>
      </c>
      <c r="AY243" s="18">
        <v>30.5</v>
      </c>
      <c r="AZ243" s="16">
        <f t="shared" si="147"/>
        <v>277.65047135605511</v>
      </c>
      <c r="BA243" s="16">
        <f t="shared" si="148"/>
        <v>6393.54</v>
      </c>
      <c r="BB243" s="16">
        <f t="shared" si="149"/>
        <v>7178.2017272727271</v>
      </c>
      <c r="BC243" s="14">
        <v>11.25</v>
      </c>
      <c r="BD243" s="14">
        <v>0</v>
      </c>
      <c r="BE243" s="14">
        <v>10.5</v>
      </c>
      <c r="BF243" s="14">
        <v>60.3</v>
      </c>
      <c r="BG243" s="14">
        <v>30.75</v>
      </c>
      <c r="BH243" s="14">
        <v>6</v>
      </c>
      <c r="BI243" s="18">
        <f t="shared" si="146"/>
        <v>44.268292682926827</v>
      </c>
      <c r="BJ243" s="18">
        <f t="shared" si="150"/>
        <v>45.803609192161282</v>
      </c>
      <c r="BK243" s="18">
        <f t="shared" si="151"/>
        <v>2748.216551529677</v>
      </c>
      <c r="BL243" s="18">
        <f t="shared" si="152"/>
        <v>3086.746863104469</v>
      </c>
      <c r="BM243" s="14">
        <f t="shared" si="153"/>
        <v>3.09</v>
      </c>
      <c r="BN243" s="14">
        <v>3.43</v>
      </c>
      <c r="BO243" s="14">
        <v>0.20599999999999999</v>
      </c>
      <c r="BP243" s="14">
        <v>3.15</v>
      </c>
      <c r="BQ243" s="14">
        <v>0.25800000000000001</v>
      </c>
      <c r="BR243" s="16">
        <f t="shared" si="154"/>
        <v>28.434125814977971</v>
      </c>
      <c r="BS243" s="16">
        <f t="shared" si="172"/>
        <v>1.7077055154185017</v>
      </c>
      <c r="BT243" s="16">
        <f t="shared" si="173"/>
        <v>26.112972687224666</v>
      </c>
      <c r="BU243" s="16">
        <f t="shared" si="174"/>
        <v>2.1387768105726872</v>
      </c>
      <c r="BV243" s="16">
        <f t="shared" si="171"/>
        <v>31.923768528634358</v>
      </c>
      <c r="BW243" s="16">
        <f t="shared" si="175"/>
        <v>1.9172875559471361</v>
      </c>
      <c r="BX243" s="16">
        <f t="shared" si="176"/>
        <v>29.317746607929511</v>
      </c>
      <c r="BY243" s="16">
        <f t="shared" si="177"/>
        <v>2.4012630555066079</v>
      </c>
      <c r="BZ243" s="16">
        <v>2.99</v>
      </c>
      <c r="CA243" s="16">
        <v>0.14799999999999999</v>
      </c>
      <c r="CB243" s="16">
        <v>1.67</v>
      </c>
      <c r="CC243" s="16">
        <v>0.224</v>
      </c>
      <c r="CD243" s="16">
        <v>0.62</v>
      </c>
      <c r="CE243" s="16">
        <v>5.2999999999999999E-2</v>
      </c>
      <c r="CF243" s="16">
        <v>1.31</v>
      </c>
      <c r="CG243" s="16">
        <v>6.7000000000000004E-2</v>
      </c>
      <c r="CH243" s="16">
        <f t="shared" si="155"/>
        <v>39.639947999999997</v>
      </c>
      <c r="CI243" s="16">
        <f t="shared" si="156"/>
        <v>3.3885761999999997</v>
      </c>
      <c r="CJ243" s="16">
        <f t="shared" si="157"/>
        <v>83.755374000000003</v>
      </c>
      <c r="CK243" s="16">
        <f t="shared" si="158"/>
        <v>4.2836718000000005</v>
      </c>
      <c r="CL243" s="16">
        <f t="shared" si="159"/>
        <v>44.50485070909091</v>
      </c>
      <c r="CM243" s="16">
        <f t="shared" si="160"/>
        <v>3.8044469154545451</v>
      </c>
      <c r="CN243" s="16">
        <f t="shared" si="161"/>
        <v>94.034442627272725</v>
      </c>
      <c r="CO243" s="16">
        <f t="shared" si="162"/>
        <v>4.8093951572727276</v>
      </c>
      <c r="CP243" s="16">
        <v>2.2599999999999998</v>
      </c>
      <c r="CQ243" s="16">
        <v>0.22</v>
      </c>
      <c r="CR243" s="16">
        <v>0.25</v>
      </c>
      <c r="CS243" s="16">
        <v>0.14000000000000001</v>
      </c>
      <c r="CT243" s="16">
        <f t="shared" si="163"/>
        <v>62.109694064570697</v>
      </c>
      <c r="CU243" s="16">
        <f t="shared" si="164"/>
        <v>6.0460764133652898</v>
      </c>
      <c r="CV243" s="16">
        <f t="shared" si="165"/>
        <v>6.8705413788241927</v>
      </c>
      <c r="CW243" s="16">
        <f t="shared" si="166"/>
        <v>3.8475031721415482</v>
      </c>
      <c r="CX243" s="16">
        <f t="shared" si="167"/>
        <v>69.732247427040733</v>
      </c>
      <c r="CY243" s="16">
        <f t="shared" si="168"/>
        <v>6.788094882278302</v>
      </c>
      <c r="CZ243" s="16">
        <f t="shared" si="169"/>
        <v>7.7137441844071617</v>
      </c>
      <c r="DA243" s="16">
        <f t="shared" si="170"/>
        <v>4.3196967432680111</v>
      </c>
      <c r="DB243" s="16"/>
      <c r="DC243" s="16"/>
      <c r="DD243" s="16"/>
      <c r="DE243" s="16"/>
      <c r="DF243" s="16"/>
      <c r="DG243" s="16"/>
      <c r="DH243" s="16"/>
      <c r="DI243" s="16"/>
    </row>
    <row r="244" spans="1:113" x14ac:dyDescent="0.25">
      <c r="A244" s="14">
        <v>2020</v>
      </c>
      <c r="B244" s="14">
        <v>13</v>
      </c>
      <c r="C244" s="14" t="s">
        <v>4</v>
      </c>
      <c r="D244" s="14" t="str">
        <f t="shared" si="130"/>
        <v>1</v>
      </c>
      <c r="E244" s="14">
        <v>105</v>
      </c>
      <c r="F244" s="14">
        <v>485</v>
      </c>
      <c r="G244" s="14">
        <v>1</v>
      </c>
      <c r="H244" s="14" t="s">
        <v>2</v>
      </c>
      <c r="I244" s="14">
        <v>0</v>
      </c>
      <c r="J244" s="17">
        <f t="shared" si="131"/>
        <v>0</v>
      </c>
      <c r="K244" s="14">
        <v>0</v>
      </c>
      <c r="L244" s="17">
        <f t="shared" si="132"/>
        <v>0</v>
      </c>
      <c r="M244" s="14">
        <v>0</v>
      </c>
      <c r="N244" s="17">
        <f t="shared" si="133"/>
        <v>0</v>
      </c>
      <c r="O244" s="14">
        <v>10</v>
      </c>
      <c r="P244" s="14">
        <v>3.1E-2</v>
      </c>
      <c r="Q244" s="14">
        <v>8.3000000000000007</v>
      </c>
      <c r="R244" s="14">
        <v>7.5</v>
      </c>
      <c r="S244" s="14">
        <v>2.2999999999999998</v>
      </c>
      <c r="T244" s="14">
        <v>17</v>
      </c>
      <c r="U244" s="14">
        <v>6</v>
      </c>
      <c r="V244" s="16">
        <v>8</v>
      </c>
      <c r="W244" s="16">
        <v>5.8168647393648891</v>
      </c>
      <c r="X244" s="16">
        <v>3.7199999999999998</v>
      </c>
      <c r="Y244" s="16">
        <v>685</v>
      </c>
      <c r="Z244" s="16">
        <v>5323</v>
      </c>
      <c r="AA244" s="16">
        <v>212</v>
      </c>
      <c r="AB244" s="16">
        <v>18</v>
      </c>
      <c r="AC244" s="16">
        <f t="shared" si="134"/>
        <v>30.190034995211182</v>
      </c>
      <c r="AD244" s="16">
        <v>1.866375951</v>
      </c>
      <c r="AE244" s="16"/>
      <c r="AF244" s="16"/>
      <c r="AG244" s="16">
        <v>7.1</v>
      </c>
      <c r="AH244" s="16">
        <v>2</v>
      </c>
      <c r="AI244" s="16">
        <v>2.163362523</v>
      </c>
      <c r="AJ244" s="16">
        <v>2.92</v>
      </c>
      <c r="AK244" s="16">
        <v>3.6</v>
      </c>
      <c r="AL244" s="16">
        <v>5.4</v>
      </c>
      <c r="AM244" s="16">
        <v>2.1164341169999998</v>
      </c>
      <c r="AN244" s="16">
        <v>3.66</v>
      </c>
      <c r="AO244" s="16">
        <v>0.31109999999999999</v>
      </c>
      <c r="AP244" s="16">
        <v>67.099999999999994</v>
      </c>
      <c r="AQ244" s="18">
        <v>30.5</v>
      </c>
      <c r="AR244" s="18">
        <f t="shared" si="135"/>
        <v>36.599999999999994</v>
      </c>
      <c r="AS244" s="18">
        <f t="shared" si="136"/>
        <v>842.79964757709229</v>
      </c>
      <c r="AT244" s="18">
        <f t="shared" si="137"/>
        <v>946.23414977973539</v>
      </c>
      <c r="AU244" s="14">
        <v>0.42</v>
      </c>
      <c r="AV244" s="14">
        <v>395.9</v>
      </c>
      <c r="AW244" s="18">
        <v>34</v>
      </c>
      <c r="AX244" s="14">
        <v>257.10000000000002</v>
      </c>
      <c r="AY244" s="18">
        <v>30.5</v>
      </c>
      <c r="AZ244" s="16">
        <f t="shared" si="147"/>
        <v>262.97872340425539</v>
      </c>
      <c r="BA244" s="16">
        <f t="shared" si="148"/>
        <v>6055.69</v>
      </c>
      <c r="BB244" s="16">
        <f t="shared" si="149"/>
        <v>6798.8883181818182</v>
      </c>
      <c r="BC244" s="14">
        <v>10.66</v>
      </c>
      <c r="BD244" s="14">
        <v>0</v>
      </c>
      <c r="BE244" s="14">
        <v>10.4</v>
      </c>
      <c r="BF244" s="14">
        <v>60</v>
      </c>
      <c r="BG244" s="14">
        <v>30.75</v>
      </c>
      <c r="BH244" s="14">
        <v>6</v>
      </c>
      <c r="BI244" s="18">
        <f t="shared" si="146"/>
        <v>41.946666666666673</v>
      </c>
      <c r="BJ244" s="18">
        <f t="shared" si="150"/>
        <v>43.449957610789987</v>
      </c>
      <c r="BK244" s="18">
        <f t="shared" si="151"/>
        <v>2606.9974566473993</v>
      </c>
      <c r="BL244" s="18">
        <f t="shared" si="152"/>
        <v>2928.1321433526018</v>
      </c>
      <c r="BM244" s="14">
        <f t="shared" si="153"/>
        <v>2.93</v>
      </c>
      <c r="BN244" s="14">
        <v>3.11</v>
      </c>
      <c r="BO244" s="14">
        <v>0.19400000000000001</v>
      </c>
      <c r="BP244" s="14">
        <v>2.87</v>
      </c>
      <c r="BQ244" s="14">
        <v>0.24099999999999999</v>
      </c>
      <c r="BR244" s="16">
        <f t="shared" si="154"/>
        <v>26.211069039647569</v>
      </c>
      <c r="BS244" s="16">
        <f t="shared" si="172"/>
        <v>1.6350313162995591</v>
      </c>
      <c r="BT244" s="16">
        <f t="shared" si="173"/>
        <v>24.18834988546255</v>
      </c>
      <c r="BU244" s="16">
        <f t="shared" si="174"/>
        <v>2.0311471506607921</v>
      </c>
      <c r="BV244" s="16">
        <f t="shared" si="171"/>
        <v>29.42788205814977</v>
      </c>
      <c r="BW244" s="16">
        <f t="shared" si="175"/>
        <v>1.835694250572687</v>
      </c>
      <c r="BX244" s="16">
        <f t="shared" si="176"/>
        <v>27.156920098678409</v>
      </c>
      <c r="BY244" s="16">
        <f t="shared" si="177"/>
        <v>2.280424300969162</v>
      </c>
      <c r="BZ244" s="16">
        <v>2.64</v>
      </c>
      <c r="CA244" s="16">
        <v>0.13600000000000001</v>
      </c>
      <c r="CB244" s="16">
        <v>1.77</v>
      </c>
      <c r="CC244" s="16">
        <v>0.22600000000000001</v>
      </c>
      <c r="CD244" s="16">
        <v>0.41</v>
      </c>
      <c r="CE244" s="16">
        <v>7.1999999999999995E-2</v>
      </c>
      <c r="CF244" s="16">
        <v>0.93</v>
      </c>
      <c r="CG244" s="16">
        <v>5.1999999999999998E-2</v>
      </c>
      <c r="CH244" s="16">
        <f t="shared" si="155"/>
        <v>24.828328999999997</v>
      </c>
      <c r="CI244" s="16">
        <f t="shared" si="156"/>
        <v>4.3600967999999991</v>
      </c>
      <c r="CJ244" s="16">
        <f t="shared" si="157"/>
        <v>56.317917000000001</v>
      </c>
      <c r="CK244" s="16">
        <f t="shared" si="158"/>
        <v>3.1489587999999995</v>
      </c>
      <c r="CL244" s="16">
        <f t="shared" si="159"/>
        <v>27.875442104545449</v>
      </c>
      <c r="CM244" s="16">
        <f t="shared" si="160"/>
        <v>4.8951995890909084</v>
      </c>
      <c r="CN244" s="16">
        <f t="shared" si="161"/>
        <v>63.229661359090912</v>
      </c>
      <c r="CO244" s="16">
        <f t="shared" si="162"/>
        <v>3.5354219254545449</v>
      </c>
      <c r="CP244" s="16">
        <v>1.93</v>
      </c>
      <c r="CQ244" s="16">
        <v>0.21</v>
      </c>
      <c r="CR244" s="16">
        <v>0.25</v>
      </c>
      <c r="CS244" s="16">
        <v>0.123</v>
      </c>
      <c r="CT244" s="16">
        <f t="shared" si="163"/>
        <v>50.315050913294797</v>
      </c>
      <c r="CU244" s="16">
        <f t="shared" si="164"/>
        <v>5.474694658959538</v>
      </c>
      <c r="CV244" s="16">
        <f t="shared" si="165"/>
        <v>6.5174936416184988</v>
      </c>
      <c r="CW244" s="16">
        <f t="shared" si="166"/>
        <v>3.2066068716763012</v>
      </c>
      <c r="CX244" s="16">
        <f t="shared" si="167"/>
        <v>56.490079889017345</v>
      </c>
      <c r="CY244" s="16">
        <f t="shared" si="168"/>
        <v>6.1465890034682085</v>
      </c>
      <c r="CZ244" s="16">
        <f t="shared" si="169"/>
        <v>7.3173678612716779</v>
      </c>
      <c r="DA244" s="16">
        <f t="shared" si="170"/>
        <v>3.6001449877456655</v>
      </c>
      <c r="DB244" s="16"/>
      <c r="DC244" s="16"/>
      <c r="DD244" s="16"/>
      <c r="DE244" s="16"/>
      <c r="DF244" s="16"/>
      <c r="DG244" s="16"/>
      <c r="DH244" s="16"/>
      <c r="DI244" s="16"/>
    </row>
    <row r="245" spans="1:113" x14ac:dyDescent="0.25">
      <c r="A245" s="14">
        <v>2020</v>
      </c>
      <c r="B245" s="14">
        <v>13</v>
      </c>
      <c r="C245" s="14" t="s">
        <v>4</v>
      </c>
      <c r="D245" s="14" t="str">
        <f t="shared" si="130"/>
        <v>1</v>
      </c>
      <c r="E245" s="14">
        <v>107</v>
      </c>
      <c r="F245" s="14">
        <v>487</v>
      </c>
      <c r="G245" s="14">
        <v>3</v>
      </c>
      <c r="H245" s="14" t="s">
        <v>1</v>
      </c>
      <c r="I245" s="14">
        <v>100</v>
      </c>
      <c r="J245" s="17">
        <f t="shared" si="131"/>
        <v>112</v>
      </c>
      <c r="K245" s="14">
        <v>40</v>
      </c>
      <c r="L245" s="17">
        <f t="shared" si="132"/>
        <v>45</v>
      </c>
      <c r="M245" s="14">
        <v>0</v>
      </c>
      <c r="N245" s="17">
        <f t="shared" si="133"/>
        <v>0</v>
      </c>
      <c r="O245" s="14">
        <v>10</v>
      </c>
      <c r="P245" s="14">
        <v>3.1E-2</v>
      </c>
      <c r="Q245" s="14">
        <v>8.3000000000000007</v>
      </c>
      <c r="R245" s="14">
        <v>7.5</v>
      </c>
      <c r="S245" s="14">
        <v>2.2999999999999998</v>
      </c>
      <c r="T245" s="14">
        <v>17</v>
      </c>
      <c r="U245" s="14">
        <v>6</v>
      </c>
      <c r="V245" s="16">
        <v>8</v>
      </c>
      <c r="W245" s="16">
        <v>5.8168647393648891</v>
      </c>
      <c r="X245" s="16">
        <v>3.7199999999999998</v>
      </c>
      <c r="Y245" s="16">
        <v>685</v>
      </c>
      <c r="Z245" s="16">
        <v>5323</v>
      </c>
      <c r="AA245" s="16">
        <v>212</v>
      </c>
      <c r="AB245" s="16">
        <v>18</v>
      </c>
      <c r="AC245" s="16">
        <f t="shared" si="134"/>
        <v>30.190034995211182</v>
      </c>
      <c r="AD245" s="16">
        <v>1.866375951</v>
      </c>
      <c r="AE245" s="16"/>
      <c r="AF245" s="16"/>
      <c r="AG245" s="16">
        <v>7.1</v>
      </c>
      <c r="AH245" s="16">
        <v>2</v>
      </c>
      <c r="AI245" s="16">
        <v>2.163362523</v>
      </c>
      <c r="AJ245" s="16">
        <v>2.92</v>
      </c>
      <c r="AK245" s="16">
        <v>3.6</v>
      </c>
      <c r="AL245" s="16">
        <v>5.4</v>
      </c>
      <c r="AM245" s="16">
        <v>2.1164341169999998</v>
      </c>
      <c r="AN245" s="16">
        <v>3.66</v>
      </c>
      <c r="AO245" s="16">
        <v>0.37490000000000001</v>
      </c>
      <c r="AP245" s="16">
        <v>65.3</v>
      </c>
      <c r="AQ245" s="18">
        <v>30.5</v>
      </c>
      <c r="AR245" s="18">
        <f t="shared" si="135"/>
        <v>34.799999999999997</v>
      </c>
      <c r="AS245" s="18">
        <f t="shared" si="136"/>
        <v>801.35048458149765</v>
      </c>
      <c r="AT245" s="18">
        <f t="shared" si="137"/>
        <v>899.69804405286322</v>
      </c>
      <c r="AU245" s="14">
        <v>0.44</v>
      </c>
      <c r="AV245" s="14">
        <v>328.4</v>
      </c>
      <c r="AW245" s="18">
        <v>34</v>
      </c>
      <c r="AX245" s="14">
        <v>197.8</v>
      </c>
      <c r="AY245" s="18">
        <v>30.5</v>
      </c>
      <c r="AZ245" s="16">
        <f t="shared" si="147"/>
        <v>250.04076086956528</v>
      </c>
      <c r="BA245" s="16">
        <f t="shared" si="148"/>
        <v>5757.77</v>
      </c>
      <c r="BB245" s="16">
        <f t="shared" si="149"/>
        <v>6464.4054090909094</v>
      </c>
      <c r="BC245" s="14">
        <v>11.41</v>
      </c>
      <c r="BD245" s="14">
        <v>0</v>
      </c>
      <c r="BE245" s="14">
        <v>10.4</v>
      </c>
      <c r="BF245" s="14">
        <v>60.6</v>
      </c>
      <c r="BG245" s="14">
        <v>30.75</v>
      </c>
      <c r="BH245" s="14">
        <v>6</v>
      </c>
      <c r="BI245" s="18">
        <f t="shared" si="146"/>
        <v>44.897886178861789</v>
      </c>
      <c r="BJ245" s="18">
        <f t="shared" si="150"/>
        <v>46.506943371399032</v>
      </c>
      <c r="BK245" s="18">
        <f t="shared" si="151"/>
        <v>2790.4166022839418</v>
      </c>
      <c r="BL245" s="18">
        <f t="shared" si="152"/>
        <v>3134.1451928380093</v>
      </c>
      <c r="BM245" s="14">
        <f t="shared" si="153"/>
        <v>3.13</v>
      </c>
      <c r="BN245" s="14">
        <v>3.34</v>
      </c>
      <c r="BO245" s="14">
        <v>0.20399999999999999</v>
      </c>
      <c r="BP245" s="14">
        <v>3.26</v>
      </c>
      <c r="BQ245" s="14">
        <v>0.246</v>
      </c>
      <c r="BR245" s="16">
        <f t="shared" si="154"/>
        <v>26.76510618502202</v>
      </c>
      <c r="BS245" s="16">
        <f t="shared" si="172"/>
        <v>1.6347549885462549</v>
      </c>
      <c r="BT245" s="16">
        <f t="shared" si="173"/>
        <v>26.124025797356822</v>
      </c>
      <c r="BU245" s="16">
        <f t="shared" si="174"/>
        <v>1.9713221920704842</v>
      </c>
      <c r="BV245" s="16">
        <f t="shared" si="171"/>
        <v>30.049914671365634</v>
      </c>
      <c r="BW245" s="16">
        <f t="shared" si="175"/>
        <v>1.8353840098678409</v>
      </c>
      <c r="BX245" s="16">
        <f t="shared" si="176"/>
        <v>29.330156236123344</v>
      </c>
      <c r="BY245" s="16">
        <f t="shared" si="177"/>
        <v>2.2132571883700436</v>
      </c>
      <c r="BZ245" s="16">
        <v>3</v>
      </c>
      <c r="CA245" s="16">
        <v>0.14699999999999999</v>
      </c>
      <c r="CB245" s="16">
        <v>1.72</v>
      </c>
      <c r="CC245" s="16">
        <v>0.22500000000000001</v>
      </c>
      <c r="CD245" s="16">
        <v>0.74</v>
      </c>
      <c r="CE245" s="16">
        <v>6.7000000000000004E-2</v>
      </c>
      <c r="CF245" s="16">
        <v>1.25</v>
      </c>
      <c r="CG245" s="16">
        <v>6.8000000000000005E-2</v>
      </c>
      <c r="CH245" s="16">
        <f t="shared" si="155"/>
        <v>42.607498000000007</v>
      </c>
      <c r="CI245" s="16">
        <f t="shared" si="156"/>
        <v>3.8577059000000005</v>
      </c>
      <c r="CJ245" s="16">
        <f t="shared" si="157"/>
        <v>71.972125000000005</v>
      </c>
      <c r="CK245" s="16">
        <f t="shared" si="158"/>
        <v>3.9152836000000004</v>
      </c>
      <c r="CL245" s="16">
        <f t="shared" si="159"/>
        <v>47.836600027272738</v>
      </c>
      <c r="CM245" s="16">
        <f t="shared" si="160"/>
        <v>4.3311516240909098</v>
      </c>
      <c r="CN245" s="16">
        <f t="shared" si="161"/>
        <v>80.805067613636368</v>
      </c>
      <c r="CO245" s="16">
        <f t="shared" si="162"/>
        <v>4.3957956781818188</v>
      </c>
      <c r="CP245" s="16">
        <v>2.13</v>
      </c>
      <c r="CQ245" s="16">
        <v>0.218</v>
      </c>
      <c r="CR245" s="16">
        <v>0.25</v>
      </c>
      <c r="CS245" s="16">
        <v>0.13300000000000001</v>
      </c>
      <c r="CT245" s="16">
        <f t="shared" si="163"/>
        <v>59.435873628647961</v>
      </c>
      <c r="CU245" s="16">
        <f t="shared" si="164"/>
        <v>6.083108192978993</v>
      </c>
      <c r="CV245" s="16">
        <f t="shared" si="165"/>
        <v>6.9760415057098548</v>
      </c>
      <c r="CW245" s="16">
        <f t="shared" si="166"/>
        <v>3.7112540810376426</v>
      </c>
      <c r="CX245" s="16">
        <f t="shared" si="167"/>
        <v>66.730276301254762</v>
      </c>
      <c r="CY245" s="16">
        <f t="shared" si="168"/>
        <v>6.8296714712082327</v>
      </c>
      <c r="CZ245" s="16">
        <f t="shared" si="169"/>
        <v>7.8321920541378827</v>
      </c>
      <c r="DA245" s="16">
        <f t="shared" si="170"/>
        <v>4.1667261728013534</v>
      </c>
      <c r="DB245" s="16"/>
      <c r="DC245" s="16"/>
      <c r="DD245" s="16"/>
      <c r="DE245" s="16"/>
      <c r="DF245" s="16"/>
      <c r="DG245" s="16"/>
      <c r="DH245" s="16"/>
      <c r="DI245" s="16"/>
    </row>
    <row r="246" spans="1:113" x14ac:dyDescent="0.25">
      <c r="A246" s="14">
        <v>2020</v>
      </c>
      <c r="B246" s="14">
        <v>13</v>
      </c>
      <c r="C246" s="14" t="s">
        <v>4</v>
      </c>
      <c r="D246" s="14" t="str">
        <f t="shared" si="130"/>
        <v>1</v>
      </c>
      <c r="E246" s="14">
        <v>108</v>
      </c>
      <c r="F246" s="14">
        <v>488</v>
      </c>
      <c r="G246" s="14">
        <v>2</v>
      </c>
      <c r="H246" s="14" t="s">
        <v>3</v>
      </c>
      <c r="I246" s="14">
        <v>100</v>
      </c>
      <c r="J246" s="17">
        <f t="shared" si="131"/>
        <v>112</v>
      </c>
      <c r="K246" s="14">
        <v>0</v>
      </c>
      <c r="L246" s="17">
        <f t="shared" si="132"/>
        <v>0</v>
      </c>
      <c r="M246" s="14">
        <v>0</v>
      </c>
      <c r="N246" s="17">
        <f t="shared" si="133"/>
        <v>0</v>
      </c>
      <c r="O246" s="14">
        <v>10</v>
      </c>
      <c r="P246" s="14">
        <v>3.1E-2</v>
      </c>
      <c r="Q246" s="14">
        <v>8.3000000000000007</v>
      </c>
      <c r="R246" s="14">
        <v>7.5</v>
      </c>
      <c r="S246" s="14">
        <v>2.2999999999999998</v>
      </c>
      <c r="T246" s="14">
        <v>17</v>
      </c>
      <c r="U246" s="14">
        <v>6</v>
      </c>
      <c r="V246" s="16">
        <v>8</v>
      </c>
      <c r="W246" s="16">
        <v>5.8168647393648891</v>
      </c>
      <c r="X246" s="16">
        <v>3.7199999999999998</v>
      </c>
      <c r="Y246" s="16">
        <v>685</v>
      </c>
      <c r="Z246" s="16">
        <v>5323</v>
      </c>
      <c r="AA246" s="16">
        <v>212</v>
      </c>
      <c r="AB246" s="16">
        <v>18</v>
      </c>
      <c r="AC246" s="16">
        <f t="shared" si="134"/>
        <v>30.190034995211182</v>
      </c>
      <c r="AD246" s="16">
        <v>1.866375951</v>
      </c>
      <c r="AE246" s="16"/>
      <c r="AF246" s="16"/>
      <c r="AG246" s="16">
        <v>7.1</v>
      </c>
      <c r="AH246" s="16">
        <v>2</v>
      </c>
      <c r="AI246" s="16">
        <v>2.163362523</v>
      </c>
      <c r="AJ246" s="16">
        <v>2.92</v>
      </c>
      <c r="AK246" s="16">
        <v>3.6</v>
      </c>
      <c r="AL246" s="16">
        <v>5.4</v>
      </c>
      <c r="AM246" s="16">
        <v>2.1164341169999998</v>
      </c>
      <c r="AN246" s="16">
        <v>3.66</v>
      </c>
      <c r="AO246" s="16">
        <v>0.29959999999999998</v>
      </c>
      <c r="AP246" s="16">
        <v>55.6</v>
      </c>
      <c r="AQ246" s="18">
        <v>30.5</v>
      </c>
      <c r="AR246" s="18">
        <f t="shared" si="135"/>
        <v>25.1</v>
      </c>
      <c r="AS246" s="18">
        <f t="shared" si="136"/>
        <v>577.98555066079291</v>
      </c>
      <c r="AT246" s="18">
        <f t="shared" si="137"/>
        <v>648.92014096916296</v>
      </c>
      <c r="AU246" s="14">
        <v>0.32</v>
      </c>
      <c r="AV246" s="14">
        <v>350.4</v>
      </c>
      <c r="AW246" s="18">
        <v>34</v>
      </c>
      <c r="AX246" s="14">
        <v>221.9</v>
      </c>
      <c r="AY246" s="18">
        <v>30.5</v>
      </c>
      <c r="AZ246" s="16">
        <f t="shared" si="147"/>
        <v>193.57774968394443</v>
      </c>
      <c r="BA246" s="16">
        <f t="shared" si="148"/>
        <v>4457.58</v>
      </c>
      <c r="BB246" s="16">
        <f t="shared" si="149"/>
        <v>5004.6466363636364</v>
      </c>
      <c r="BC246" s="14">
        <v>10.79</v>
      </c>
      <c r="BD246" s="14">
        <v>0</v>
      </c>
      <c r="BE246" s="14">
        <v>10.199999999999999</v>
      </c>
      <c r="BF246" s="14">
        <v>60.1</v>
      </c>
      <c r="BG246" s="14">
        <v>30.75</v>
      </c>
      <c r="BH246" s="14">
        <v>6</v>
      </c>
      <c r="BI246" s="18">
        <f t="shared" ref="BI246:BI277" si="178">((43560/(BG246*BH246))*(BC246-BD246)/60)</f>
        <v>42.458211382113817</v>
      </c>
      <c r="BJ246" s="18">
        <f t="shared" si="150"/>
        <v>44.078004417500821</v>
      </c>
      <c r="BK246" s="18">
        <f t="shared" si="151"/>
        <v>2644.6802650500495</v>
      </c>
      <c r="BL246" s="18">
        <f t="shared" si="152"/>
        <v>2970.4567886084874</v>
      </c>
      <c r="BM246" s="14">
        <f t="shared" si="153"/>
        <v>2.97</v>
      </c>
      <c r="BN246" s="14">
        <v>3.45</v>
      </c>
      <c r="BO246" s="14">
        <v>0.19400000000000001</v>
      </c>
      <c r="BP246" s="14">
        <v>2.65</v>
      </c>
      <c r="BQ246" s="14">
        <v>0.23599999999999999</v>
      </c>
      <c r="BR246" s="16">
        <f t="shared" si="154"/>
        <v>19.940501497797356</v>
      </c>
      <c r="BS246" s="16">
        <f t="shared" si="172"/>
        <v>1.1212919682819382</v>
      </c>
      <c r="BT246" s="16">
        <f t="shared" si="173"/>
        <v>15.316617092511011</v>
      </c>
      <c r="BU246" s="16">
        <f t="shared" si="174"/>
        <v>1.3640458995594711</v>
      </c>
      <c r="BV246" s="16">
        <f t="shared" si="171"/>
        <v>22.387744863436126</v>
      </c>
      <c r="BW246" s="16">
        <f t="shared" si="175"/>
        <v>1.2589050734801761</v>
      </c>
      <c r="BX246" s="16">
        <f t="shared" si="176"/>
        <v>17.196383735682819</v>
      </c>
      <c r="BY246" s="16">
        <f t="shared" si="177"/>
        <v>1.5314515326872244</v>
      </c>
      <c r="BZ246" s="16">
        <v>3.12</v>
      </c>
      <c r="CA246" s="16">
        <v>0.14399999999999999</v>
      </c>
      <c r="CB246" s="16">
        <v>1.83</v>
      </c>
      <c r="CC246" s="16">
        <v>0.247</v>
      </c>
      <c r="CD246" s="16">
        <v>0.74</v>
      </c>
      <c r="CE246" s="16">
        <v>7.0999999999999994E-2</v>
      </c>
      <c r="CF246" s="16">
        <v>1.52</v>
      </c>
      <c r="CG246" s="16">
        <v>8.4000000000000005E-2</v>
      </c>
      <c r="CH246" s="16">
        <f t="shared" si="155"/>
        <v>32.986091999999999</v>
      </c>
      <c r="CI246" s="16">
        <f t="shared" si="156"/>
        <v>3.1648817999999994</v>
      </c>
      <c r="CJ246" s="16">
        <f t="shared" si="157"/>
        <v>67.755216000000004</v>
      </c>
      <c r="CK246" s="16">
        <f t="shared" si="158"/>
        <v>3.7443672000000001</v>
      </c>
      <c r="CL246" s="16">
        <f t="shared" si="159"/>
        <v>37.034385109090913</v>
      </c>
      <c r="CM246" s="16">
        <f t="shared" si="160"/>
        <v>3.5532991118181814</v>
      </c>
      <c r="CN246" s="16">
        <f t="shared" si="161"/>
        <v>76.070628872727269</v>
      </c>
      <c r="CO246" s="16">
        <f t="shared" si="162"/>
        <v>4.2039031745454549</v>
      </c>
      <c r="CP246" s="16">
        <v>2.27</v>
      </c>
      <c r="CQ246" s="16">
        <v>0.24199999999999999</v>
      </c>
      <c r="CR246" s="16">
        <v>0.28000000000000003</v>
      </c>
      <c r="CS246" s="16">
        <v>0.14199999999999999</v>
      </c>
      <c r="CT246" s="16">
        <f t="shared" si="163"/>
        <v>60.034242016636128</v>
      </c>
      <c r="CU246" s="16">
        <f t="shared" si="164"/>
        <v>6.4001262414211189</v>
      </c>
      <c r="CV246" s="16">
        <f t="shared" si="165"/>
        <v>7.4051047421401393</v>
      </c>
      <c r="CW246" s="16">
        <f t="shared" si="166"/>
        <v>3.7554459763710697</v>
      </c>
      <c r="CX246" s="16">
        <f t="shared" si="167"/>
        <v>67.40208080958692</v>
      </c>
      <c r="CY246" s="16">
        <f t="shared" si="168"/>
        <v>7.1855962801409836</v>
      </c>
      <c r="CZ246" s="16">
        <f t="shared" si="169"/>
        <v>8.3139130514027926</v>
      </c>
      <c r="DA246" s="16">
        <f t="shared" si="170"/>
        <v>4.2163416189257008</v>
      </c>
      <c r="DB246" s="16"/>
      <c r="DC246" s="16"/>
      <c r="DD246" s="16"/>
      <c r="DE246" s="16"/>
      <c r="DF246" s="16"/>
      <c r="DG246" s="16"/>
      <c r="DH246" s="16"/>
      <c r="DI246" s="16"/>
    </row>
    <row r="247" spans="1:113" x14ac:dyDescent="0.25">
      <c r="A247" s="14">
        <v>2020</v>
      </c>
      <c r="B247" s="14">
        <v>13</v>
      </c>
      <c r="C247" s="14" t="s">
        <v>4</v>
      </c>
      <c r="D247" s="14" t="str">
        <f t="shared" si="130"/>
        <v>2</v>
      </c>
      <c r="E247" s="14">
        <v>201</v>
      </c>
      <c r="F247" s="14">
        <v>491</v>
      </c>
      <c r="G247" s="14">
        <v>3</v>
      </c>
      <c r="H247" s="14" t="s">
        <v>1</v>
      </c>
      <c r="I247" s="14">
        <v>100</v>
      </c>
      <c r="J247" s="17">
        <f t="shared" si="131"/>
        <v>112</v>
      </c>
      <c r="K247" s="14">
        <v>40</v>
      </c>
      <c r="L247" s="17">
        <f t="shared" si="132"/>
        <v>45</v>
      </c>
      <c r="M247" s="14">
        <v>0</v>
      </c>
      <c r="N247" s="17">
        <f t="shared" si="133"/>
        <v>0</v>
      </c>
      <c r="O247" s="14">
        <v>10</v>
      </c>
      <c r="P247" s="14">
        <v>3.1E-2</v>
      </c>
      <c r="Q247" s="14">
        <v>8.1999999999999993</v>
      </c>
      <c r="R247" s="14">
        <v>7.4</v>
      </c>
      <c r="S247" s="14">
        <v>2.2000000000000002</v>
      </c>
      <c r="T247" s="14">
        <v>22</v>
      </c>
      <c r="U247" s="14">
        <v>8</v>
      </c>
      <c r="V247" s="16">
        <v>8</v>
      </c>
      <c r="W247" s="16">
        <v>7.1563099161174364</v>
      </c>
      <c r="X247" s="16">
        <v>4.55</v>
      </c>
      <c r="Y247" s="16">
        <v>694</v>
      </c>
      <c r="Z247" s="16">
        <v>5367</v>
      </c>
      <c r="AA247" s="16">
        <v>239</v>
      </c>
      <c r="AB247" s="16">
        <v>18</v>
      </c>
      <c r="AC247" s="16">
        <f t="shared" si="134"/>
        <v>30.655275120246703</v>
      </c>
      <c r="AD247" s="16">
        <v>3.7797804149999998</v>
      </c>
      <c r="AE247" s="16"/>
      <c r="AF247" s="16"/>
      <c r="AG247" s="16">
        <v>6.6</v>
      </c>
      <c r="AH247" s="16">
        <v>2.9</v>
      </c>
      <c r="AI247" s="16">
        <v>2.3296079839999999</v>
      </c>
      <c r="AJ247" s="16">
        <v>2.84</v>
      </c>
      <c r="AK247" s="16">
        <v>3.2</v>
      </c>
      <c r="AL247" s="16">
        <v>1.6</v>
      </c>
      <c r="AM247" s="16">
        <v>2.418772718</v>
      </c>
      <c r="AN247" s="16">
        <v>2.46</v>
      </c>
      <c r="AO247" s="16">
        <v>0.3306</v>
      </c>
      <c r="AP247" s="16">
        <v>66.599999999999994</v>
      </c>
      <c r="AQ247" s="18">
        <v>30.5</v>
      </c>
      <c r="AR247" s="18">
        <f t="shared" si="135"/>
        <v>36.099999999999994</v>
      </c>
      <c r="AS247" s="18">
        <f t="shared" si="136"/>
        <v>831.28599118942714</v>
      </c>
      <c r="AT247" s="18">
        <f t="shared" si="137"/>
        <v>933.30745374449327</v>
      </c>
      <c r="AU247" s="14">
        <v>0.46</v>
      </c>
      <c r="AV247" s="14">
        <v>343.6</v>
      </c>
      <c r="AW247" s="18">
        <v>34</v>
      </c>
      <c r="AX247" s="14">
        <v>205.7</v>
      </c>
      <c r="AY247" s="18">
        <v>30.5</v>
      </c>
      <c r="AZ247" s="16">
        <f t="shared" si="147"/>
        <v>260.31007751937977</v>
      </c>
      <c r="BA247" s="16">
        <f t="shared" si="148"/>
        <v>5994.24</v>
      </c>
      <c r="BB247" s="16">
        <f t="shared" si="149"/>
        <v>6729.8967272727277</v>
      </c>
      <c r="BC247" s="14">
        <v>11.52</v>
      </c>
      <c r="BD247" s="14">
        <v>0</v>
      </c>
      <c r="BE247" s="14">
        <v>10.8</v>
      </c>
      <c r="BF247" s="14">
        <v>60.7</v>
      </c>
      <c r="BG247" s="14">
        <v>31</v>
      </c>
      <c r="BH247" s="14">
        <v>6</v>
      </c>
      <c r="BI247" s="18">
        <f t="shared" si="178"/>
        <v>44.965161290322577</v>
      </c>
      <c r="BJ247" s="18">
        <f t="shared" si="150"/>
        <v>46.36869811672571</v>
      </c>
      <c r="BK247" s="18">
        <f t="shared" si="151"/>
        <v>2782.1218870035427</v>
      </c>
      <c r="BL247" s="18">
        <f t="shared" si="152"/>
        <v>3124.8287194480699</v>
      </c>
      <c r="BM247" s="14">
        <f t="shared" si="153"/>
        <v>3.12</v>
      </c>
      <c r="BN247" s="14">
        <v>3.23</v>
      </c>
      <c r="BO247" s="14">
        <v>0.2</v>
      </c>
      <c r="BP247" s="14">
        <v>3.06</v>
      </c>
      <c r="BQ247" s="14">
        <v>0.246</v>
      </c>
      <c r="BR247" s="16">
        <f t="shared" si="154"/>
        <v>26.850537515418498</v>
      </c>
      <c r="BS247" s="16">
        <f t="shared" si="172"/>
        <v>1.6625719823788543</v>
      </c>
      <c r="BT247" s="16">
        <f t="shared" si="173"/>
        <v>25.437351330396471</v>
      </c>
      <c r="BU247" s="16">
        <f t="shared" si="174"/>
        <v>2.0449635383259905</v>
      </c>
      <c r="BV247" s="16">
        <f t="shared" si="171"/>
        <v>30.145830755947134</v>
      </c>
      <c r="BW247" s="16">
        <f t="shared" si="175"/>
        <v>1.8666149074889864</v>
      </c>
      <c r="BX247" s="16">
        <f t="shared" si="176"/>
        <v>28.559208084581492</v>
      </c>
      <c r="BY247" s="16">
        <f t="shared" si="177"/>
        <v>2.2959363362114531</v>
      </c>
      <c r="BZ247" s="16">
        <v>3.12</v>
      </c>
      <c r="CA247" s="16">
        <v>0.151</v>
      </c>
      <c r="CB247" s="16">
        <v>1.7</v>
      </c>
      <c r="CC247" s="16">
        <v>0.23499999999999999</v>
      </c>
      <c r="CD247" s="16">
        <v>0.75</v>
      </c>
      <c r="CE247" s="16">
        <v>6.3E-2</v>
      </c>
      <c r="CF247" s="16">
        <v>1.26</v>
      </c>
      <c r="CG247" s="16">
        <v>7.8E-2</v>
      </c>
      <c r="CH247" s="16">
        <f t="shared" si="155"/>
        <v>44.956799999999994</v>
      </c>
      <c r="CI247" s="16">
        <f t="shared" si="156"/>
        <v>3.7763711999999998</v>
      </c>
      <c r="CJ247" s="16">
        <f t="shared" si="157"/>
        <v>75.527423999999996</v>
      </c>
      <c r="CK247" s="16">
        <f t="shared" si="158"/>
        <v>4.6755071999999993</v>
      </c>
      <c r="CL247" s="16">
        <f t="shared" si="159"/>
        <v>50.474225454545447</v>
      </c>
      <c r="CM247" s="16">
        <f t="shared" si="160"/>
        <v>4.2398349381818177</v>
      </c>
      <c r="CN247" s="16">
        <f t="shared" si="161"/>
        <v>84.796698763636357</v>
      </c>
      <c r="CO247" s="16">
        <f t="shared" si="162"/>
        <v>5.2493194472727263</v>
      </c>
      <c r="CP247" s="16">
        <v>2.0099999999999998</v>
      </c>
      <c r="CQ247" s="16">
        <v>0.219</v>
      </c>
      <c r="CR247" s="16">
        <v>0.25</v>
      </c>
      <c r="CS247" s="16">
        <v>0.13400000000000001</v>
      </c>
      <c r="CT247" s="16">
        <f t="shared" si="163"/>
        <v>55.920649928771198</v>
      </c>
      <c r="CU247" s="16">
        <f t="shared" si="164"/>
        <v>6.0928469325377588</v>
      </c>
      <c r="CV247" s="16">
        <f t="shared" si="165"/>
        <v>6.9553047175088567</v>
      </c>
      <c r="CW247" s="16">
        <f t="shared" si="166"/>
        <v>3.7280433285847474</v>
      </c>
      <c r="CX247" s="16">
        <f t="shared" si="167"/>
        <v>62.78363878366585</v>
      </c>
      <c r="CY247" s="16">
        <f t="shared" si="168"/>
        <v>6.8406054197128476</v>
      </c>
      <c r="CZ247" s="16">
        <f t="shared" si="169"/>
        <v>7.8089102964758537</v>
      </c>
      <c r="DA247" s="16">
        <f t="shared" si="170"/>
        <v>4.1855759189110575</v>
      </c>
      <c r="DB247" s="16"/>
      <c r="DC247" s="16"/>
      <c r="DD247" s="16"/>
      <c r="DE247" s="16"/>
      <c r="DF247" s="16"/>
      <c r="DG247" s="16"/>
      <c r="DH247" s="16"/>
      <c r="DI247" s="16"/>
    </row>
    <row r="248" spans="1:113" x14ac:dyDescent="0.25">
      <c r="A248" s="14">
        <v>2020</v>
      </c>
      <c r="B248" s="14">
        <v>13</v>
      </c>
      <c r="C248" s="14" t="s">
        <v>4</v>
      </c>
      <c r="D248" s="14" t="str">
        <f t="shared" si="130"/>
        <v>2</v>
      </c>
      <c r="E248" s="14">
        <v>202</v>
      </c>
      <c r="F248" s="14">
        <v>492</v>
      </c>
      <c r="G248" s="14">
        <v>5</v>
      </c>
      <c r="H248" s="14" t="s">
        <v>1</v>
      </c>
      <c r="I248" s="14">
        <v>100</v>
      </c>
      <c r="J248" s="17">
        <f t="shared" si="131"/>
        <v>112</v>
      </c>
      <c r="K248" s="14">
        <v>120</v>
      </c>
      <c r="L248" s="17">
        <f t="shared" si="132"/>
        <v>135</v>
      </c>
      <c r="M248" s="14">
        <v>0</v>
      </c>
      <c r="N248" s="17">
        <f t="shared" si="133"/>
        <v>0</v>
      </c>
      <c r="O248" s="14">
        <v>10</v>
      </c>
      <c r="P248" s="14">
        <v>3.1E-2</v>
      </c>
      <c r="Q248" s="14">
        <v>8.1999999999999993</v>
      </c>
      <c r="R248" s="14">
        <v>7.4</v>
      </c>
      <c r="S248" s="14">
        <v>2.2000000000000002</v>
      </c>
      <c r="T248" s="14">
        <v>22</v>
      </c>
      <c r="U248" s="14">
        <v>8</v>
      </c>
      <c r="V248" s="16">
        <v>8</v>
      </c>
      <c r="W248" s="16">
        <v>7.1563099161174364</v>
      </c>
      <c r="X248" s="16">
        <v>4.55</v>
      </c>
      <c r="Y248" s="16">
        <v>694</v>
      </c>
      <c r="Z248" s="16">
        <v>5367</v>
      </c>
      <c r="AA248" s="16">
        <v>239</v>
      </c>
      <c r="AB248" s="16">
        <v>18</v>
      </c>
      <c r="AC248" s="16">
        <f t="shared" si="134"/>
        <v>30.655275120246703</v>
      </c>
      <c r="AD248" s="16">
        <v>3.7797804149999998</v>
      </c>
      <c r="AE248" s="16"/>
      <c r="AF248" s="16"/>
      <c r="AG248" s="16">
        <v>6.6</v>
      </c>
      <c r="AH248" s="16">
        <v>2.9</v>
      </c>
      <c r="AI248" s="16">
        <v>2.3296079839999999</v>
      </c>
      <c r="AJ248" s="16">
        <v>2.84</v>
      </c>
      <c r="AK248" s="16">
        <v>3.2</v>
      </c>
      <c r="AL248" s="16">
        <v>1.6</v>
      </c>
      <c r="AM248" s="16">
        <v>2.418772718</v>
      </c>
      <c r="AN248" s="16">
        <v>2.46</v>
      </c>
      <c r="AO248" s="16">
        <v>0.36259999999999998</v>
      </c>
      <c r="AP248" s="16">
        <v>58</v>
      </c>
      <c r="AQ248" s="18">
        <v>30.5</v>
      </c>
      <c r="AR248" s="18">
        <f t="shared" si="135"/>
        <v>27.5</v>
      </c>
      <c r="AS248" s="18">
        <f t="shared" si="136"/>
        <v>633.25110132158591</v>
      </c>
      <c r="AT248" s="18">
        <f t="shared" si="137"/>
        <v>710.96828193832596</v>
      </c>
      <c r="AU248" s="14">
        <v>0.56000000000000005</v>
      </c>
      <c r="AV248" s="14">
        <v>356.2</v>
      </c>
      <c r="AW248" s="18">
        <v>34</v>
      </c>
      <c r="AX248" s="14">
        <v>212.7</v>
      </c>
      <c r="AY248" s="18">
        <v>30.5</v>
      </c>
      <c r="AZ248" s="16">
        <f t="shared" si="147"/>
        <v>316.67287399130976</v>
      </c>
      <c r="BA248" s="16">
        <f t="shared" si="148"/>
        <v>7292.13</v>
      </c>
      <c r="BB248" s="16">
        <f t="shared" si="149"/>
        <v>8187.0732272727273</v>
      </c>
      <c r="BC248" s="14">
        <v>10.45</v>
      </c>
      <c r="BD248" s="14">
        <v>0</v>
      </c>
      <c r="BE248" s="14">
        <v>11.1</v>
      </c>
      <c r="BF248" s="14">
        <v>61.1</v>
      </c>
      <c r="BG248" s="14">
        <v>31</v>
      </c>
      <c r="BH248" s="14">
        <v>6</v>
      </c>
      <c r="BI248" s="18">
        <f t="shared" si="178"/>
        <v>40.788709677419348</v>
      </c>
      <c r="BJ248" s="18">
        <f t="shared" si="150"/>
        <v>41.920419541301506</v>
      </c>
      <c r="BK248" s="18">
        <f t="shared" si="151"/>
        <v>2515.2251724780904</v>
      </c>
      <c r="BL248" s="18">
        <f t="shared" si="152"/>
        <v>2825.0551823606183</v>
      </c>
      <c r="BM248" s="14">
        <f t="shared" si="153"/>
        <v>2.82</v>
      </c>
      <c r="BN248" s="14">
        <v>3.99</v>
      </c>
      <c r="BO248" s="14">
        <v>0.25800000000000001</v>
      </c>
      <c r="BP248" s="14">
        <v>3.34</v>
      </c>
      <c r="BQ248" s="14">
        <v>0.27700000000000002</v>
      </c>
      <c r="BR248" s="16">
        <f t="shared" si="154"/>
        <v>25.266718942731281</v>
      </c>
      <c r="BS248" s="16">
        <f t="shared" si="172"/>
        <v>1.6337878414096918</v>
      </c>
      <c r="BT248" s="16">
        <f t="shared" si="173"/>
        <v>21.15058678414097</v>
      </c>
      <c r="BU248" s="16">
        <f t="shared" si="174"/>
        <v>1.7541055506607932</v>
      </c>
      <c r="BV248" s="16">
        <f t="shared" si="171"/>
        <v>28.36763444933921</v>
      </c>
      <c r="BW248" s="16">
        <f t="shared" si="175"/>
        <v>1.8342981674008814</v>
      </c>
      <c r="BX248" s="16">
        <f t="shared" si="176"/>
        <v>23.746340616740085</v>
      </c>
      <c r="BY248" s="16">
        <f t="shared" si="177"/>
        <v>1.9693821409691634</v>
      </c>
      <c r="BZ248" s="16">
        <v>3.16</v>
      </c>
      <c r="CA248" s="16">
        <v>0.153</v>
      </c>
      <c r="CB248" s="16">
        <v>1.7</v>
      </c>
      <c r="CC248" s="16">
        <v>0.224</v>
      </c>
      <c r="CD248" s="16">
        <v>0.63</v>
      </c>
      <c r="CE248" s="16">
        <v>5.1999999999999998E-2</v>
      </c>
      <c r="CF248" s="16">
        <v>1.3</v>
      </c>
      <c r="CG248" s="16">
        <v>8.3000000000000004E-2</v>
      </c>
      <c r="CH248" s="16">
        <f t="shared" si="155"/>
        <v>45.940418999999999</v>
      </c>
      <c r="CI248" s="16">
        <f t="shared" si="156"/>
        <v>3.7919075999999996</v>
      </c>
      <c r="CJ248" s="16">
        <f t="shared" si="157"/>
        <v>94.797690000000003</v>
      </c>
      <c r="CK248" s="16">
        <f t="shared" si="158"/>
        <v>6.0524678999999999</v>
      </c>
      <c r="CL248" s="16">
        <f t="shared" si="159"/>
        <v>51.578561331818179</v>
      </c>
      <c r="CM248" s="16">
        <f t="shared" si="160"/>
        <v>4.2572780781818178</v>
      </c>
      <c r="CN248" s="16">
        <f t="shared" si="161"/>
        <v>106.43195195454545</v>
      </c>
      <c r="CO248" s="16">
        <f t="shared" si="162"/>
        <v>6.7952707786363629</v>
      </c>
      <c r="CP248" s="16">
        <v>2.12</v>
      </c>
      <c r="CQ248" s="16">
        <v>0.22</v>
      </c>
      <c r="CR248" s="16">
        <v>0.25</v>
      </c>
      <c r="CS248" s="16">
        <v>0.13700000000000001</v>
      </c>
      <c r="CT248" s="16">
        <f t="shared" si="163"/>
        <v>53.322773656535517</v>
      </c>
      <c r="CU248" s="16">
        <f t="shared" si="164"/>
        <v>5.5334953794517991</v>
      </c>
      <c r="CV248" s="16">
        <f t="shared" si="165"/>
        <v>6.2880629311952259</v>
      </c>
      <c r="CW248" s="16">
        <f t="shared" si="166"/>
        <v>3.4458584862949841</v>
      </c>
      <c r="CX248" s="16">
        <f t="shared" si="167"/>
        <v>59.866932241655789</v>
      </c>
      <c r="CY248" s="16">
        <f t="shared" si="168"/>
        <v>6.2126061760208842</v>
      </c>
      <c r="CZ248" s="16">
        <f t="shared" si="169"/>
        <v>7.0597797454782762</v>
      </c>
      <c r="DA248" s="16">
        <f t="shared" si="170"/>
        <v>3.8687593005220959</v>
      </c>
      <c r="DB248" s="16"/>
      <c r="DC248" s="16"/>
      <c r="DD248" s="16"/>
      <c r="DE248" s="16"/>
      <c r="DF248" s="16"/>
      <c r="DG248" s="16"/>
      <c r="DH248" s="16"/>
      <c r="DI248" s="16"/>
    </row>
    <row r="249" spans="1:113" x14ac:dyDescent="0.25">
      <c r="A249" s="14">
        <v>2020</v>
      </c>
      <c r="B249" s="14">
        <v>13</v>
      </c>
      <c r="C249" s="14" t="s">
        <v>4</v>
      </c>
      <c r="D249" s="14" t="str">
        <f t="shared" si="130"/>
        <v>2</v>
      </c>
      <c r="E249" s="14">
        <v>205</v>
      </c>
      <c r="F249" s="14">
        <v>495</v>
      </c>
      <c r="G249" s="14">
        <v>4</v>
      </c>
      <c r="H249" s="14" t="s">
        <v>1</v>
      </c>
      <c r="I249" s="14">
        <v>100</v>
      </c>
      <c r="J249" s="17">
        <f t="shared" si="131"/>
        <v>112</v>
      </c>
      <c r="K249" s="14">
        <v>80</v>
      </c>
      <c r="L249" s="17">
        <f t="shared" si="132"/>
        <v>90</v>
      </c>
      <c r="M249" s="14">
        <v>0</v>
      </c>
      <c r="N249" s="17">
        <f t="shared" si="133"/>
        <v>0</v>
      </c>
      <c r="O249" s="14">
        <v>10</v>
      </c>
      <c r="P249" s="14">
        <v>3.1E-2</v>
      </c>
      <c r="Q249" s="14">
        <v>8.1999999999999993</v>
      </c>
      <c r="R249" s="14">
        <v>7.4</v>
      </c>
      <c r="S249" s="14">
        <v>2.2000000000000002</v>
      </c>
      <c r="T249" s="14">
        <v>22</v>
      </c>
      <c r="U249" s="14">
        <v>8</v>
      </c>
      <c r="V249" s="16">
        <v>8</v>
      </c>
      <c r="W249" s="16">
        <v>7.1563099161174364</v>
      </c>
      <c r="X249" s="16">
        <v>4.55</v>
      </c>
      <c r="Y249" s="16">
        <v>694</v>
      </c>
      <c r="Z249" s="16">
        <v>5367</v>
      </c>
      <c r="AA249" s="16">
        <v>239</v>
      </c>
      <c r="AB249" s="16">
        <v>18</v>
      </c>
      <c r="AC249" s="16">
        <f t="shared" si="134"/>
        <v>30.655275120246703</v>
      </c>
      <c r="AD249" s="16">
        <v>3.7797804149999998</v>
      </c>
      <c r="AE249" s="16"/>
      <c r="AF249" s="16"/>
      <c r="AG249" s="16">
        <v>6.6</v>
      </c>
      <c r="AH249" s="16">
        <v>2.9</v>
      </c>
      <c r="AI249" s="16">
        <v>2.3296079839999999</v>
      </c>
      <c r="AJ249" s="16">
        <v>2.84</v>
      </c>
      <c r="AK249" s="16">
        <v>3.2</v>
      </c>
      <c r="AL249" s="16">
        <v>1.6</v>
      </c>
      <c r="AM249" s="16">
        <v>2.418772718</v>
      </c>
      <c r="AN249" s="16">
        <v>2.46</v>
      </c>
      <c r="AO249" s="16">
        <v>0.37719999999999998</v>
      </c>
      <c r="AP249" s="16">
        <v>67.400000000000006</v>
      </c>
      <c r="AQ249" s="18">
        <v>30.5</v>
      </c>
      <c r="AR249" s="18">
        <f t="shared" si="135"/>
        <v>36.900000000000006</v>
      </c>
      <c r="AS249" s="18">
        <f t="shared" si="136"/>
        <v>849.7078414096917</v>
      </c>
      <c r="AT249" s="18">
        <f t="shared" si="137"/>
        <v>953.99016740088109</v>
      </c>
      <c r="AU249" s="14">
        <v>0.57999999999999996</v>
      </c>
      <c r="AV249" s="14">
        <v>398.1</v>
      </c>
      <c r="AW249" s="18">
        <v>34</v>
      </c>
      <c r="AX249" s="14">
        <v>248</v>
      </c>
      <c r="AY249" s="18">
        <v>30.5</v>
      </c>
      <c r="AZ249" s="16">
        <f t="shared" si="147"/>
        <v>346.47074979401259</v>
      </c>
      <c r="BA249" s="16">
        <f t="shared" si="148"/>
        <v>7978.29</v>
      </c>
      <c r="BB249" s="16">
        <f t="shared" si="149"/>
        <v>8957.4437727272725</v>
      </c>
      <c r="BC249" s="14">
        <v>12.1</v>
      </c>
      <c r="BD249" s="14">
        <v>0</v>
      </c>
      <c r="BE249" s="14">
        <v>10.7</v>
      </c>
      <c r="BF249" s="14">
        <v>60.4</v>
      </c>
      <c r="BG249" s="14">
        <v>31</v>
      </c>
      <c r="BH249" s="14">
        <v>6</v>
      </c>
      <c r="BI249" s="18">
        <f t="shared" si="178"/>
        <v>47.229032258064514</v>
      </c>
      <c r="BJ249" s="18">
        <f t="shared" si="150"/>
        <v>48.757833302256195</v>
      </c>
      <c r="BK249" s="18">
        <f t="shared" si="151"/>
        <v>2925.4699981353715</v>
      </c>
      <c r="BL249" s="18">
        <f t="shared" si="152"/>
        <v>3285.8347115420465</v>
      </c>
      <c r="BM249" s="14">
        <f t="shared" si="153"/>
        <v>3.28</v>
      </c>
      <c r="BN249" s="14">
        <v>3.42</v>
      </c>
      <c r="BO249" s="14">
        <v>0.216</v>
      </c>
      <c r="BP249" s="14">
        <v>3.2</v>
      </c>
      <c r="BQ249" s="14">
        <v>0.26100000000000001</v>
      </c>
      <c r="BR249" s="16">
        <f t="shared" si="154"/>
        <v>29.060008176211458</v>
      </c>
      <c r="BS249" s="16">
        <f t="shared" si="172"/>
        <v>1.835368937444934</v>
      </c>
      <c r="BT249" s="16">
        <f t="shared" si="173"/>
        <v>27.190650925110134</v>
      </c>
      <c r="BU249" s="16">
        <f t="shared" si="174"/>
        <v>2.2177374660792952</v>
      </c>
      <c r="BV249" s="16">
        <f t="shared" si="171"/>
        <v>32.626463725110142</v>
      </c>
      <c r="BW249" s="16">
        <f t="shared" si="175"/>
        <v>2.0606187615859031</v>
      </c>
      <c r="BX249" s="16">
        <f t="shared" si="176"/>
        <v>30.527685356828197</v>
      </c>
      <c r="BY249" s="16">
        <f t="shared" si="177"/>
        <v>2.4899143369162999</v>
      </c>
      <c r="BZ249" s="16">
        <v>2.89</v>
      </c>
      <c r="CA249" s="16">
        <v>0.14399999999999999</v>
      </c>
      <c r="CB249" s="16">
        <v>1.87</v>
      </c>
      <c r="CC249" s="16">
        <v>0.22500000000000001</v>
      </c>
      <c r="CD249" s="16">
        <v>0.74</v>
      </c>
      <c r="CE249" s="16">
        <v>6.9000000000000006E-2</v>
      </c>
      <c r="CF249" s="16">
        <v>1.2</v>
      </c>
      <c r="CG249" s="16">
        <v>7.8E-2</v>
      </c>
      <c r="CH249" s="16">
        <f t="shared" si="155"/>
        <v>59.039346000000002</v>
      </c>
      <c r="CI249" s="16">
        <f t="shared" si="156"/>
        <v>5.5050201000000003</v>
      </c>
      <c r="CJ249" s="16">
        <f t="shared" si="157"/>
        <v>95.73948</v>
      </c>
      <c r="CK249" s="16">
        <f t="shared" si="158"/>
        <v>6.2230661999999999</v>
      </c>
      <c r="CL249" s="16">
        <f t="shared" si="159"/>
        <v>66.285083918181826</v>
      </c>
      <c r="CM249" s="16">
        <f t="shared" si="160"/>
        <v>6.1806362031818187</v>
      </c>
      <c r="CN249" s="16">
        <f t="shared" si="161"/>
        <v>107.48932527272729</v>
      </c>
      <c r="CO249" s="16">
        <f t="shared" si="162"/>
        <v>6.9868061427272723</v>
      </c>
      <c r="CP249" s="16">
        <v>2.0499999999999998</v>
      </c>
      <c r="CQ249" s="16">
        <v>0.219</v>
      </c>
      <c r="CR249" s="16">
        <v>0.25</v>
      </c>
      <c r="CS249" s="16">
        <v>0.127</v>
      </c>
      <c r="CT249" s="16">
        <f t="shared" si="163"/>
        <v>59.972134961775112</v>
      </c>
      <c r="CU249" s="16">
        <f t="shared" si="164"/>
        <v>6.406779295916464</v>
      </c>
      <c r="CV249" s="16">
        <f t="shared" si="165"/>
        <v>7.3136749953384292</v>
      </c>
      <c r="CW249" s="16">
        <f t="shared" si="166"/>
        <v>3.7153468976319219</v>
      </c>
      <c r="CX249" s="16">
        <f t="shared" si="167"/>
        <v>67.332351525265693</v>
      </c>
      <c r="CY249" s="16">
        <f t="shared" si="168"/>
        <v>7.1930658458698478</v>
      </c>
      <c r="CZ249" s="16">
        <f t="shared" si="169"/>
        <v>8.2112623811299628</v>
      </c>
      <c r="DA249" s="16">
        <f t="shared" si="170"/>
        <v>4.1713212896140215</v>
      </c>
      <c r="DB249" s="16"/>
      <c r="DC249" s="16"/>
      <c r="DD249" s="16"/>
      <c r="DE249" s="16"/>
      <c r="DF249" s="16"/>
      <c r="DG249" s="16"/>
      <c r="DH249" s="16"/>
      <c r="DI249" s="16"/>
    </row>
    <row r="250" spans="1:113" x14ac:dyDescent="0.25">
      <c r="A250" s="14">
        <v>2020</v>
      </c>
      <c r="B250" s="14">
        <v>13</v>
      </c>
      <c r="C250" s="14" t="s">
        <v>4</v>
      </c>
      <c r="D250" s="14" t="str">
        <f t="shared" si="130"/>
        <v>2</v>
      </c>
      <c r="E250" s="14">
        <v>207</v>
      </c>
      <c r="F250" s="14">
        <v>497</v>
      </c>
      <c r="G250" s="14">
        <v>2</v>
      </c>
      <c r="H250" s="14" t="s">
        <v>3</v>
      </c>
      <c r="I250" s="14">
        <v>100</v>
      </c>
      <c r="J250" s="17">
        <f t="shared" si="131"/>
        <v>112</v>
      </c>
      <c r="K250" s="14">
        <v>0</v>
      </c>
      <c r="L250" s="17">
        <f t="shared" si="132"/>
        <v>0</v>
      </c>
      <c r="M250" s="14">
        <v>0</v>
      </c>
      <c r="N250" s="17">
        <f t="shared" si="133"/>
        <v>0</v>
      </c>
      <c r="O250" s="14">
        <v>10</v>
      </c>
      <c r="P250" s="14">
        <v>3.1E-2</v>
      </c>
      <c r="Q250" s="14">
        <v>8.1999999999999993</v>
      </c>
      <c r="R250" s="14">
        <v>7.4</v>
      </c>
      <c r="S250" s="14">
        <v>2.2000000000000002</v>
      </c>
      <c r="T250" s="14">
        <v>22</v>
      </c>
      <c r="U250" s="14">
        <v>8</v>
      </c>
      <c r="V250" s="16">
        <v>8</v>
      </c>
      <c r="W250" s="16">
        <v>7.1563099161174364</v>
      </c>
      <c r="X250" s="16">
        <v>4.55</v>
      </c>
      <c r="Y250" s="16">
        <v>694</v>
      </c>
      <c r="Z250" s="16">
        <v>5367</v>
      </c>
      <c r="AA250" s="16">
        <v>239</v>
      </c>
      <c r="AB250" s="16">
        <v>18</v>
      </c>
      <c r="AC250" s="16">
        <f t="shared" si="134"/>
        <v>30.655275120246703</v>
      </c>
      <c r="AD250" s="16">
        <v>3.7797804149999998</v>
      </c>
      <c r="AE250" s="16"/>
      <c r="AF250" s="16"/>
      <c r="AG250" s="16">
        <v>6.6</v>
      </c>
      <c r="AH250" s="16">
        <v>2.9</v>
      </c>
      <c r="AI250" s="16">
        <v>2.3296079839999999</v>
      </c>
      <c r="AJ250" s="16">
        <v>2.84</v>
      </c>
      <c r="AK250" s="16">
        <v>3.2</v>
      </c>
      <c r="AL250" s="16">
        <v>1.6</v>
      </c>
      <c r="AM250" s="16">
        <v>2.418772718</v>
      </c>
      <c r="AN250" s="16">
        <v>2.46</v>
      </c>
      <c r="AO250" s="16">
        <v>0.28299999999999997</v>
      </c>
      <c r="AP250" s="16">
        <v>48.4</v>
      </c>
      <c r="AQ250" s="18">
        <v>30.5</v>
      </c>
      <c r="AR250" s="18">
        <f t="shared" si="135"/>
        <v>17.899999999999999</v>
      </c>
      <c r="AS250" s="18">
        <f t="shared" si="136"/>
        <v>412.18889867841403</v>
      </c>
      <c r="AT250" s="18">
        <f t="shared" si="137"/>
        <v>462.77571806167396</v>
      </c>
      <c r="AU250" s="14">
        <v>0.62</v>
      </c>
      <c r="AV250" s="14">
        <v>464</v>
      </c>
      <c r="AW250" s="18">
        <v>34</v>
      </c>
      <c r="AX250" s="14">
        <v>283.60000000000002</v>
      </c>
      <c r="AY250" s="18">
        <v>30.5</v>
      </c>
      <c r="AZ250" s="16">
        <f t="shared" si="147"/>
        <v>364.93488372093026</v>
      </c>
      <c r="BA250" s="16">
        <f t="shared" si="148"/>
        <v>8403.4699999999993</v>
      </c>
      <c r="BB250" s="16">
        <f t="shared" si="149"/>
        <v>9434.8049545454542</v>
      </c>
      <c r="BC250" s="14">
        <v>10.79</v>
      </c>
      <c r="BD250" s="14">
        <v>0</v>
      </c>
      <c r="BE250" s="14">
        <v>10.3</v>
      </c>
      <c r="BF250" s="14">
        <v>60.3</v>
      </c>
      <c r="BG250" s="14">
        <v>31</v>
      </c>
      <c r="BH250" s="14">
        <v>6</v>
      </c>
      <c r="BI250" s="18">
        <f t="shared" si="178"/>
        <v>42.115806451612897</v>
      </c>
      <c r="BJ250" s="18">
        <f t="shared" si="150"/>
        <v>43.673847846354647</v>
      </c>
      <c r="BK250" s="18">
        <f t="shared" si="151"/>
        <v>2620.4308707812788</v>
      </c>
      <c r="BL250" s="18">
        <f t="shared" si="152"/>
        <v>2943.2203098638815</v>
      </c>
      <c r="BM250" s="14">
        <f t="shared" si="153"/>
        <v>2.94</v>
      </c>
      <c r="BN250" s="14">
        <v>3.19</v>
      </c>
      <c r="BO250" s="14">
        <v>0.16300000000000001</v>
      </c>
      <c r="BP250" s="14">
        <v>2.94</v>
      </c>
      <c r="BQ250" s="14">
        <v>0.23799999999999999</v>
      </c>
      <c r="BR250" s="16">
        <f t="shared" si="154"/>
        <v>13.148825867841406</v>
      </c>
      <c r="BS250" s="16">
        <f t="shared" si="172"/>
        <v>0.67186790484581493</v>
      </c>
      <c r="BT250" s="16">
        <f t="shared" si="173"/>
        <v>12.118353621145372</v>
      </c>
      <c r="BU250" s="16">
        <f t="shared" si="174"/>
        <v>0.98100957885462525</v>
      </c>
      <c r="BV250" s="16">
        <f t="shared" si="171"/>
        <v>14.762545406167398</v>
      </c>
      <c r="BW250" s="16">
        <f t="shared" si="175"/>
        <v>0.75432442044052861</v>
      </c>
      <c r="BX250" s="16">
        <f t="shared" si="176"/>
        <v>13.605606111013214</v>
      </c>
      <c r="BY250" s="16">
        <f t="shared" si="177"/>
        <v>1.1014062089867838</v>
      </c>
      <c r="BZ250" s="16">
        <v>3.13</v>
      </c>
      <c r="CA250" s="16">
        <v>0.13800000000000001</v>
      </c>
      <c r="CB250" s="16">
        <v>1.81</v>
      </c>
      <c r="CC250" s="16">
        <v>0.23200000000000001</v>
      </c>
      <c r="CD250" s="16">
        <v>0.62</v>
      </c>
      <c r="CE250" s="16">
        <v>3.7999999999999999E-2</v>
      </c>
      <c r="CF250" s="16">
        <v>1.32</v>
      </c>
      <c r="CG250" s="16">
        <v>7.3999999999999996E-2</v>
      </c>
      <c r="CH250" s="16">
        <f t="shared" si="155"/>
        <v>52.101513999999995</v>
      </c>
      <c r="CI250" s="16">
        <f t="shared" si="156"/>
        <v>3.1933185999999996</v>
      </c>
      <c r="CJ250" s="16">
        <f t="shared" si="157"/>
        <v>110.92580399999999</v>
      </c>
      <c r="CK250" s="16">
        <f t="shared" si="158"/>
        <v>6.2185677999999998</v>
      </c>
      <c r="CL250" s="16">
        <f t="shared" si="159"/>
        <v>58.495790718181816</v>
      </c>
      <c r="CM250" s="16">
        <f t="shared" si="160"/>
        <v>3.5852258827272721</v>
      </c>
      <c r="CN250" s="16">
        <f t="shared" si="161"/>
        <v>124.53942539999998</v>
      </c>
      <c r="CO250" s="16">
        <f t="shared" si="162"/>
        <v>6.981755666363636</v>
      </c>
      <c r="CP250" s="16">
        <v>2.0499999999999998</v>
      </c>
      <c r="CQ250" s="16">
        <v>0.217</v>
      </c>
      <c r="CR250" s="16">
        <v>0.26</v>
      </c>
      <c r="CS250" s="16">
        <v>0.13700000000000001</v>
      </c>
      <c r="CT250" s="16">
        <f t="shared" si="163"/>
        <v>53.718832851016209</v>
      </c>
      <c r="CU250" s="16">
        <f t="shared" si="164"/>
        <v>5.686334989595375</v>
      </c>
      <c r="CV250" s="16">
        <f t="shared" si="165"/>
        <v>6.8131202640313244</v>
      </c>
      <c r="CW250" s="16">
        <f t="shared" si="166"/>
        <v>3.5899902929703522</v>
      </c>
      <c r="CX250" s="16">
        <f t="shared" si="167"/>
        <v>60.311598700913656</v>
      </c>
      <c r="CY250" s="16">
        <f t="shared" si="168"/>
        <v>6.3842033746820803</v>
      </c>
      <c r="CZ250" s="16">
        <f t="shared" si="169"/>
        <v>7.6492759327988047</v>
      </c>
      <c r="DA250" s="16">
        <f t="shared" si="170"/>
        <v>4.0305800107439866</v>
      </c>
      <c r="DB250" s="16"/>
      <c r="DC250" s="16"/>
      <c r="DD250" s="16"/>
      <c r="DE250" s="16"/>
      <c r="DF250" s="16"/>
      <c r="DG250" s="16"/>
      <c r="DH250" s="16"/>
      <c r="DI250" s="16"/>
    </row>
    <row r="251" spans="1:113" x14ac:dyDescent="0.25">
      <c r="A251" s="14">
        <v>2020</v>
      </c>
      <c r="B251" s="14">
        <v>13</v>
      </c>
      <c r="C251" s="14" t="s">
        <v>4</v>
      </c>
      <c r="D251" s="14" t="str">
        <f t="shared" si="130"/>
        <v>2</v>
      </c>
      <c r="E251" s="14">
        <v>210</v>
      </c>
      <c r="F251" s="14">
        <v>500</v>
      </c>
      <c r="G251" s="14">
        <v>1</v>
      </c>
      <c r="H251" s="14" t="s">
        <v>2</v>
      </c>
      <c r="I251" s="14">
        <v>0</v>
      </c>
      <c r="J251" s="17">
        <f t="shared" si="131"/>
        <v>0</v>
      </c>
      <c r="K251" s="14">
        <v>0</v>
      </c>
      <c r="L251" s="17">
        <f t="shared" si="132"/>
        <v>0</v>
      </c>
      <c r="M251" s="14">
        <v>0</v>
      </c>
      <c r="N251" s="17">
        <f t="shared" si="133"/>
        <v>0</v>
      </c>
      <c r="O251" s="14">
        <v>10</v>
      </c>
      <c r="P251" s="14">
        <v>3.1E-2</v>
      </c>
      <c r="Q251" s="14">
        <v>8.1999999999999993</v>
      </c>
      <c r="R251" s="14">
        <v>7.4</v>
      </c>
      <c r="S251" s="14">
        <v>2.2000000000000002</v>
      </c>
      <c r="T251" s="14">
        <v>22</v>
      </c>
      <c r="U251" s="14">
        <v>8</v>
      </c>
      <c r="V251" s="16">
        <v>8</v>
      </c>
      <c r="W251" s="16">
        <v>7.1563099161174364</v>
      </c>
      <c r="X251" s="16">
        <v>4.55</v>
      </c>
      <c r="Y251" s="16">
        <v>694</v>
      </c>
      <c r="Z251" s="16">
        <v>5367</v>
      </c>
      <c r="AA251" s="16">
        <v>239</v>
      </c>
      <c r="AB251" s="16">
        <v>18</v>
      </c>
      <c r="AC251" s="16">
        <f t="shared" si="134"/>
        <v>30.655275120246703</v>
      </c>
      <c r="AD251" s="16">
        <v>3.7797804149999998</v>
      </c>
      <c r="AE251" s="16"/>
      <c r="AF251" s="16"/>
      <c r="AG251" s="16">
        <v>6.6</v>
      </c>
      <c r="AH251" s="16">
        <v>2.9</v>
      </c>
      <c r="AI251" s="16">
        <v>2.3296079839999999</v>
      </c>
      <c r="AJ251" s="16">
        <v>2.84</v>
      </c>
      <c r="AK251" s="16">
        <v>3.2</v>
      </c>
      <c r="AL251" s="16">
        <v>1.6</v>
      </c>
      <c r="AM251" s="16">
        <v>2.418772718</v>
      </c>
      <c r="AN251" s="16">
        <v>2.46</v>
      </c>
      <c r="AO251" s="16">
        <v>0.25409999999999999</v>
      </c>
      <c r="AP251" s="16">
        <v>44.5</v>
      </c>
      <c r="AQ251" s="18">
        <v>30.5</v>
      </c>
      <c r="AR251" s="18">
        <f t="shared" si="135"/>
        <v>14</v>
      </c>
      <c r="AS251" s="18">
        <f t="shared" si="136"/>
        <v>322.38237885462559</v>
      </c>
      <c r="AT251" s="18">
        <f t="shared" si="137"/>
        <v>361.94748898678421</v>
      </c>
      <c r="AU251" s="14">
        <v>0.44</v>
      </c>
      <c r="AV251" s="14">
        <v>309.7</v>
      </c>
      <c r="AW251" s="18">
        <v>34</v>
      </c>
      <c r="AX251" s="14">
        <v>193.8</v>
      </c>
      <c r="AY251" s="18">
        <v>30.5</v>
      </c>
      <c r="AZ251" s="16">
        <f t="shared" si="147"/>
        <v>260.61661225970261</v>
      </c>
      <c r="BA251" s="16">
        <f t="shared" si="148"/>
        <v>6001.3</v>
      </c>
      <c r="BB251" s="16">
        <f t="shared" si="149"/>
        <v>6737.8231818181812</v>
      </c>
      <c r="BC251" s="14">
        <v>9.81</v>
      </c>
      <c r="BD251" s="14">
        <v>0</v>
      </c>
      <c r="BE251" s="14">
        <v>10.3</v>
      </c>
      <c r="BF251" s="14">
        <v>59.7</v>
      </c>
      <c r="BG251" s="14">
        <v>31</v>
      </c>
      <c r="BH251" s="14">
        <v>6</v>
      </c>
      <c r="BI251" s="18">
        <f t="shared" si="178"/>
        <v>38.290645161290321</v>
      </c>
      <c r="BJ251" s="18">
        <f t="shared" si="150"/>
        <v>39.707177699049041</v>
      </c>
      <c r="BK251" s="18">
        <f t="shared" si="151"/>
        <v>2382.4306619429426</v>
      </c>
      <c r="BL251" s="18">
        <f t="shared" si="152"/>
        <v>2675.9028025731868</v>
      </c>
      <c r="BM251" s="14">
        <f t="shared" si="153"/>
        <v>2.67</v>
      </c>
      <c r="BN251" s="14">
        <v>3.19</v>
      </c>
      <c r="BO251" s="14">
        <v>0.16600000000000001</v>
      </c>
      <c r="BP251" s="14">
        <v>2.68</v>
      </c>
      <c r="BQ251" s="14">
        <v>0.24</v>
      </c>
      <c r="BR251" s="16">
        <f t="shared" si="154"/>
        <v>10.283997885462556</v>
      </c>
      <c r="BS251" s="16">
        <f t="shared" si="172"/>
        <v>0.53515474889867842</v>
      </c>
      <c r="BT251" s="16">
        <f t="shared" si="173"/>
        <v>8.6398477533039664</v>
      </c>
      <c r="BU251" s="16">
        <f t="shared" si="174"/>
        <v>0.77371770925110128</v>
      </c>
      <c r="BV251" s="16">
        <f t="shared" si="171"/>
        <v>11.546124898678414</v>
      </c>
      <c r="BW251" s="16">
        <f t="shared" si="175"/>
        <v>0.60083283171806168</v>
      </c>
      <c r="BX251" s="16">
        <f t="shared" si="176"/>
        <v>9.7001927048458167</v>
      </c>
      <c r="BY251" s="16">
        <f t="shared" si="177"/>
        <v>0.86867397356828191</v>
      </c>
      <c r="BZ251" s="16">
        <v>2.5499999999999998</v>
      </c>
      <c r="CA251" s="16">
        <v>0.14399999999999999</v>
      </c>
      <c r="CB251" s="16">
        <v>1.89</v>
      </c>
      <c r="CC251" s="16">
        <v>0.223</v>
      </c>
      <c r="CD251" s="16">
        <v>0.61</v>
      </c>
      <c r="CE251" s="16">
        <v>0.05</v>
      </c>
      <c r="CF251" s="16">
        <v>1.18</v>
      </c>
      <c r="CG251" s="16">
        <v>8.1000000000000003E-2</v>
      </c>
      <c r="CH251" s="16">
        <f t="shared" si="155"/>
        <v>36.607929999999996</v>
      </c>
      <c r="CI251" s="16">
        <f t="shared" si="156"/>
        <v>3.0006500000000003</v>
      </c>
      <c r="CJ251" s="16">
        <f t="shared" si="157"/>
        <v>70.815340000000006</v>
      </c>
      <c r="CK251" s="16">
        <f t="shared" si="158"/>
        <v>4.861053000000001</v>
      </c>
      <c r="CL251" s="16">
        <f t="shared" si="159"/>
        <v>41.100721409090909</v>
      </c>
      <c r="CM251" s="16">
        <f t="shared" si="160"/>
        <v>3.3689115909090916</v>
      </c>
      <c r="CN251" s="16">
        <f t="shared" si="161"/>
        <v>79.50631354545456</v>
      </c>
      <c r="CO251" s="16">
        <f t="shared" si="162"/>
        <v>5.4576367772727279</v>
      </c>
      <c r="CP251" s="16">
        <v>1.71</v>
      </c>
      <c r="CQ251" s="16">
        <v>0.23400000000000001</v>
      </c>
      <c r="CR251" s="16">
        <v>0.27</v>
      </c>
      <c r="CS251" s="16">
        <v>0.115</v>
      </c>
      <c r="CT251" s="16">
        <f t="shared" si="163"/>
        <v>40.739564319224321</v>
      </c>
      <c r="CU251" s="16">
        <f t="shared" si="164"/>
        <v>5.5748877489464856</v>
      </c>
      <c r="CV251" s="16">
        <f t="shared" si="165"/>
        <v>6.4325627872459457</v>
      </c>
      <c r="CW251" s="16">
        <f t="shared" si="166"/>
        <v>2.7397952612343839</v>
      </c>
      <c r="CX251" s="16">
        <f t="shared" si="167"/>
        <v>45.739419940220031</v>
      </c>
      <c r="CY251" s="16">
        <f t="shared" si="168"/>
        <v>6.2590785181353725</v>
      </c>
      <c r="CZ251" s="16">
        <f t="shared" si="169"/>
        <v>7.222013674771584</v>
      </c>
      <c r="DA251" s="16">
        <f t="shared" si="170"/>
        <v>3.0760428614767856</v>
      </c>
      <c r="DB251" s="16"/>
      <c r="DC251" s="16"/>
      <c r="DD251" s="16"/>
      <c r="DE251" s="16"/>
      <c r="DF251" s="16"/>
      <c r="DG251" s="16"/>
      <c r="DH251" s="16"/>
      <c r="DI251" s="16"/>
    </row>
    <row r="252" spans="1:113" x14ac:dyDescent="0.25">
      <c r="A252" s="14">
        <v>2020</v>
      </c>
      <c r="B252" s="14">
        <v>13</v>
      </c>
      <c r="C252" s="14" t="s">
        <v>4</v>
      </c>
      <c r="D252" s="14" t="str">
        <f t="shared" si="130"/>
        <v>3</v>
      </c>
      <c r="E252" s="14">
        <v>301</v>
      </c>
      <c r="F252" s="14">
        <v>501</v>
      </c>
      <c r="G252" s="14">
        <v>2</v>
      </c>
      <c r="H252" s="14" t="s">
        <v>3</v>
      </c>
      <c r="I252" s="14">
        <v>100</v>
      </c>
      <c r="J252" s="17">
        <f t="shared" si="131"/>
        <v>112</v>
      </c>
      <c r="K252" s="14">
        <v>0</v>
      </c>
      <c r="L252" s="17">
        <f t="shared" si="132"/>
        <v>0</v>
      </c>
      <c r="M252" s="14">
        <v>0</v>
      </c>
      <c r="N252" s="17">
        <f t="shared" si="133"/>
        <v>0</v>
      </c>
      <c r="O252" s="14">
        <v>10</v>
      </c>
      <c r="P252" s="14">
        <v>3.5999999999999997E-2</v>
      </c>
      <c r="Q252" s="14">
        <v>8.3000000000000007</v>
      </c>
      <c r="R252" s="14">
        <v>7.5</v>
      </c>
      <c r="S252" s="14">
        <v>2.4</v>
      </c>
      <c r="T252" s="14">
        <v>19</v>
      </c>
      <c r="U252" s="14">
        <v>9</v>
      </c>
      <c r="V252" s="16">
        <v>8</v>
      </c>
      <c r="W252" s="16">
        <v>7.6369979029358896</v>
      </c>
      <c r="X252" s="16">
        <v>5.16</v>
      </c>
      <c r="Y252" s="16">
        <v>724</v>
      </c>
      <c r="Z252" s="16">
        <v>5326</v>
      </c>
      <c r="AA252" s="16">
        <v>252</v>
      </c>
      <c r="AB252" s="16">
        <v>14</v>
      </c>
      <c r="AC252" s="16">
        <f t="shared" si="134"/>
        <v>30.616606043383534</v>
      </c>
      <c r="AD252" s="16">
        <v>1.766083745</v>
      </c>
      <c r="AE252" s="16"/>
      <c r="AF252" s="16"/>
      <c r="AG252" s="16">
        <v>7.2</v>
      </c>
      <c r="AH252" s="16">
        <v>4</v>
      </c>
      <c r="AI252" s="16">
        <v>1.7736797529999999</v>
      </c>
      <c r="AJ252" s="16">
        <v>3.12</v>
      </c>
      <c r="AK252" s="16">
        <v>2.8</v>
      </c>
      <c r="AL252" s="16">
        <v>1.6</v>
      </c>
      <c r="AM252" s="16">
        <v>2.2581968510000001</v>
      </c>
      <c r="AN252" s="16">
        <v>3.18</v>
      </c>
      <c r="AO252" s="16">
        <v>0.312</v>
      </c>
      <c r="AP252" s="16">
        <v>58.8</v>
      </c>
      <c r="AQ252" s="18">
        <v>30.5</v>
      </c>
      <c r="AR252" s="18">
        <f t="shared" si="135"/>
        <v>28.299999999999997</v>
      </c>
      <c r="AS252" s="18">
        <f t="shared" si="136"/>
        <v>651.67295154185013</v>
      </c>
      <c r="AT252" s="18">
        <f t="shared" si="137"/>
        <v>731.65099559471366</v>
      </c>
      <c r="AU252" s="14">
        <v>0.76</v>
      </c>
      <c r="AV252" s="14">
        <v>451.4</v>
      </c>
      <c r="AW252" s="18">
        <v>34</v>
      </c>
      <c r="AX252" s="14">
        <v>266.89999999999998</v>
      </c>
      <c r="AY252" s="18">
        <v>30.5</v>
      </c>
      <c r="AZ252" s="16">
        <f t="shared" si="147"/>
        <v>430.43603258265455</v>
      </c>
      <c r="BA252" s="16">
        <f t="shared" si="148"/>
        <v>9911.7900000000009</v>
      </c>
      <c r="BB252" s="16">
        <f t="shared" si="149"/>
        <v>11128.236954545455</v>
      </c>
      <c r="BC252" s="14">
        <v>10.59</v>
      </c>
      <c r="BD252" s="14">
        <v>0</v>
      </c>
      <c r="BE252" s="14">
        <v>10.7</v>
      </c>
      <c r="BF252" s="14">
        <v>60.8</v>
      </c>
      <c r="BG252" s="14">
        <v>30.75</v>
      </c>
      <c r="BH252" s="14">
        <v>6</v>
      </c>
      <c r="BI252" s="18">
        <f t="shared" si="178"/>
        <v>41.671219512195115</v>
      </c>
      <c r="BJ252" s="18">
        <f t="shared" si="150"/>
        <v>43.020114479063857</v>
      </c>
      <c r="BK252" s="18">
        <f t="shared" si="151"/>
        <v>2581.2068687438314</v>
      </c>
      <c r="BL252" s="18">
        <f t="shared" si="152"/>
        <v>2899.1646239390943</v>
      </c>
      <c r="BM252" s="14">
        <f t="shared" si="153"/>
        <v>2.9</v>
      </c>
      <c r="BN252" s="14">
        <v>3.28</v>
      </c>
      <c r="BO252" s="14">
        <v>0.188</v>
      </c>
      <c r="BP252" s="14">
        <v>3.11</v>
      </c>
      <c r="BQ252" s="14">
        <v>0.254</v>
      </c>
      <c r="BR252" s="16">
        <f t="shared" si="154"/>
        <v>21.374872810572683</v>
      </c>
      <c r="BS252" s="16">
        <f t="shared" si="172"/>
        <v>1.2251451488986782</v>
      </c>
      <c r="BT252" s="16">
        <f t="shared" si="173"/>
        <v>20.267028792951539</v>
      </c>
      <c r="BU252" s="16">
        <f t="shared" si="174"/>
        <v>1.6552492969162995</v>
      </c>
      <c r="BV252" s="16">
        <f t="shared" si="171"/>
        <v>23.998152655506605</v>
      </c>
      <c r="BW252" s="16">
        <f t="shared" si="175"/>
        <v>1.3755038717180614</v>
      </c>
      <c r="BX252" s="16">
        <f t="shared" si="176"/>
        <v>22.75434596299559</v>
      </c>
      <c r="BY252" s="16">
        <f t="shared" si="177"/>
        <v>1.8583935288105726</v>
      </c>
      <c r="BZ252" s="16">
        <v>3.24</v>
      </c>
      <c r="CA252" s="16">
        <v>0.13800000000000001</v>
      </c>
      <c r="CB252" s="16">
        <v>1.68</v>
      </c>
      <c r="CC252" s="16">
        <v>0.22800000000000001</v>
      </c>
      <c r="CD252" s="16">
        <v>0.8</v>
      </c>
      <c r="CE252" s="16">
        <v>6.8000000000000005E-2</v>
      </c>
      <c r="CF252" s="16">
        <v>1.32</v>
      </c>
      <c r="CG252" s="16">
        <v>7.1999999999999995E-2</v>
      </c>
      <c r="CH252" s="16">
        <f t="shared" si="155"/>
        <v>79.294320000000013</v>
      </c>
      <c r="CI252" s="16">
        <f t="shared" si="156"/>
        <v>6.7400172000000014</v>
      </c>
      <c r="CJ252" s="16">
        <f t="shared" si="157"/>
        <v>130.83562800000001</v>
      </c>
      <c r="CK252" s="16">
        <f t="shared" si="158"/>
        <v>7.1364888000000004</v>
      </c>
      <c r="CL252" s="16">
        <f t="shared" si="159"/>
        <v>89.025895636363657</v>
      </c>
      <c r="CM252" s="16">
        <f t="shared" si="160"/>
        <v>7.5672011290909111</v>
      </c>
      <c r="CN252" s="16">
        <f t="shared" si="161"/>
        <v>146.89272780000002</v>
      </c>
      <c r="CO252" s="16">
        <f t="shared" si="162"/>
        <v>8.0123306072727285</v>
      </c>
      <c r="CP252" s="16">
        <v>2.1</v>
      </c>
      <c r="CQ252" s="16">
        <v>0.23599999999999999</v>
      </c>
      <c r="CR252" s="16">
        <v>0.27</v>
      </c>
      <c r="CS252" s="16">
        <v>0.14000000000000001</v>
      </c>
      <c r="CT252" s="16">
        <f t="shared" si="163"/>
        <v>54.205344243620459</v>
      </c>
      <c r="CU252" s="16">
        <f t="shared" si="164"/>
        <v>6.0916482102354408</v>
      </c>
      <c r="CV252" s="16">
        <f t="shared" si="165"/>
        <v>6.9692585456083451</v>
      </c>
      <c r="CW252" s="16">
        <f t="shared" si="166"/>
        <v>3.6136896162413645</v>
      </c>
      <c r="CX252" s="16">
        <f t="shared" si="167"/>
        <v>60.857818309882973</v>
      </c>
      <c r="CY252" s="16">
        <f t="shared" si="168"/>
        <v>6.8392595814916088</v>
      </c>
      <c r="CZ252" s="16">
        <f t="shared" si="169"/>
        <v>7.8245766398420962</v>
      </c>
      <c r="DA252" s="16">
        <f t="shared" si="170"/>
        <v>4.057187887325532</v>
      </c>
      <c r="DB252" s="16"/>
      <c r="DC252" s="16"/>
      <c r="DD252" s="16"/>
      <c r="DE252" s="16"/>
      <c r="DF252" s="16"/>
      <c r="DG252" s="16"/>
      <c r="DH252" s="16"/>
      <c r="DI252" s="16"/>
    </row>
    <row r="253" spans="1:113" x14ac:dyDescent="0.25">
      <c r="A253" s="14">
        <v>2020</v>
      </c>
      <c r="B253" s="14">
        <v>13</v>
      </c>
      <c r="C253" s="14" t="s">
        <v>4</v>
      </c>
      <c r="D253" s="14" t="str">
        <f t="shared" si="130"/>
        <v>3</v>
      </c>
      <c r="E253" s="14">
        <v>302</v>
      </c>
      <c r="F253" s="14">
        <v>502</v>
      </c>
      <c r="G253" s="14">
        <v>1</v>
      </c>
      <c r="H253" s="14" t="s">
        <v>2</v>
      </c>
      <c r="I253" s="14">
        <v>0</v>
      </c>
      <c r="J253" s="17">
        <f t="shared" si="131"/>
        <v>0</v>
      </c>
      <c r="K253" s="14">
        <v>0</v>
      </c>
      <c r="L253" s="17">
        <f t="shared" si="132"/>
        <v>0</v>
      </c>
      <c r="M253" s="14">
        <v>0</v>
      </c>
      <c r="N253" s="17">
        <f t="shared" si="133"/>
        <v>0</v>
      </c>
      <c r="O253" s="14">
        <v>10</v>
      </c>
      <c r="P253" s="14">
        <v>3.5999999999999997E-2</v>
      </c>
      <c r="Q253" s="14">
        <v>8.3000000000000007</v>
      </c>
      <c r="R253" s="14">
        <v>7.5</v>
      </c>
      <c r="S253" s="14">
        <v>2.4</v>
      </c>
      <c r="T253" s="14">
        <v>19</v>
      </c>
      <c r="U253" s="14">
        <v>9</v>
      </c>
      <c r="V253" s="16">
        <v>8</v>
      </c>
      <c r="W253" s="16">
        <v>7.6369979029358896</v>
      </c>
      <c r="X253" s="16">
        <v>5.16</v>
      </c>
      <c r="Y253" s="16">
        <v>724</v>
      </c>
      <c r="Z253" s="16">
        <v>5326</v>
      </c>
      <c r="AA253" s="16">
        <v>252</v>
      </c>
      <c r="AB253" s="16">
        <v>14</v>
      </c>
      <c r="AC253" s="16">
        <f t="shared" si="134"/>
        <v>30.616606043383534</v>
      </c>
      <c r="AD253" s="16">
        <v>1.766083745</v>
      </c>
      <c r="AE253" s="16"/>
      <c r="AF253" s="16"/>
      <c r="AG253" s="16">
        <v>7.2</v>
      </c>
      <c r="AH253" s="16">
        <v>4</v>
      </c>
      <c r="AI253" s="16">
        <v>1.7736797529999999</v>
      </c>
      <c r="AJ253" s="16">
        <v>3.12</v>
      </c>
      <c r="AK253" s="16">
        <v>2.8</v>
      </c>
      <c r="AL253" s="16">
        <v>1.6</v>
      </c>
      <c r="AM253" s="16">
        <v>2.2581968510000001</v>
      </c>
      <c r="AN253" s="16">
        <v>3.18</v>
      </c>
      <c r="AO253" s="16">
        <v>0.28439999999999999</v>
      </c>
      <c r="AP253" s="16">
        <v>53.9</v>
      </c>
      <c r="AQ253" s="18">
        <v>30.5</v>
      </c>
      <c r="AR253" s="18">
        <f t="shared" si="135"/>
        <v>23.4</v>
      </c>
      <c r="AS253" s="18">
        <f t="shared" si="136"/>
        <v>538.83911894273115</v>
      </c>
      <c r="AT253" s="18">
        <f t="shared" si="137"/>
        <v>604.96937444933906</v>
      </c>
      <c r="AU253" s="14">
        <v>0.5</v>
      </c>
      <c r="AV253" s="14">
        <v>404</v>
      </c>
      <c r="AW253" s="18">
        <v>34</v>
      </c>
      <c r="AX253" s="14">
        <v>246.8</v>
      </c>
      <c r="AY253" s="18">
        <v>30.5</v>
      </c>
      <c r="AZ253" s="16">
        <f t="shared" si="147"/>
        <v>292.29729729729729</v>
      </c>
      <c r="BA253" s="16">
        <f t="shared" si="148"/>
        <v>6730.82</v>
      </c>
      <c r="BB253" s="16">
        <f t="shared" si="149"/>
        <v>7556.8751818181818</v>
      </c>
      <c r="BC253" s="14">
        <v>9.73</v>
      </c>
      <c r="BD253" s="14">
        <v>0</v>
      </c>
      <c r="BE253" s="14">
        <v>11.1</v>
      </c>
      <c r="BF253" s="14">
        <v>60.8</v>
      </c>
      <c r="BG253" s="14">
        <v>30.75</v>
      </c>
      <c r="BH253" s="14">
        <v>6</v>
      </c>
      <c r="BI253" s="18">
        <f t="shared" si="178"/>
        <v>38.287154471544717</v>
      </c>
      <c r="BJ253" s="18">
        <f t="shared" si="150"/>
        <v>39.349457023356365</v>
      </c>
      <c r="BK253" s="18">
        <f t="shared" si="151"/>
        <v>2360.9674214013821</v>
      </c>
      <c r="BL253" s="18">
        <f t="shared" si="152"/>
        <v>2651.7956810376431</v>
      </c>
      <c r="BM253" s="14">
        <f t="shared" si="153"/>
        <v>2.65</v>
      </c>
      <c r="BN253" s="14">
        <v>3.33</v>
      </c>
      <c r="BO253" s="14">
        <v>0.19400000000000001</v>
      </c>
      <c r="BP253" s="14">
        <v>2.83</v>
      </c>
      <c r="BQ253" s="14">
        <v>0.254</v>
      </c>
      <c r="BR253" s="16">
        <f t="shared" si="154"/>
        <v>17.94334266079295</v>
      </c>
      <c r="BS253" s="16">
        <f t="shared" si="172"/>
        <v>1.0453478907488984</v>
      </c>
      <c r="BT253" s="16">
        <f t="shared" si="173"/>
        <v>15.249147066079292</v>
      </c>
      <c r="BU253" s="16">
        <f t="shared" si="174"/>
        <v>1.3686513621145373</v>
      </c>
      <c r="BV253" s="16">
        <f t="shared" si="171"/>
        <v>20.145480169162994</v>
      </c>
      <c r="BW253" s="16">
        <f t="shared" si="175"/>
        <v>1.1736405864317179</v>
      </c>
      <c r="BX253" s="16">
        <f t="shared" si="176"/>
        <v>17.120633296916296</v>
      </c>
      <c r="BY253" s="16">
        <f t="shared" si="177"/>
        <v>1.5366222111013215</v>
      </c>
      <c r="BZ253" s="16">
        <v>2.68</v>
      </c>
      <c r="CA253" s="16">
        <v>0.13800000000000001</v>
      </c>
      <c r="CB253" s="16">
        <v>1.61</v>
      </c>
      <c r="CC253" s="16">
        <v>0.217</v>
      </c>
      <c r="CD253" s="16">
        <v>0.66</v>
      </c>
      <c r="CE253" s="16">
        <v>5.1999999999999998E-2</v>
      </c>
      <c r="CF253" s="16">
        <v>1.22</v>
      </c>
      <c r="CG253" s="16">
        <v>6.7000000000000004E-2</v>
      </c>
      <c r="CH253" s="16">
        <f t="shared" si="155"/>
        <v>44.423411999999999</v>
      </c>
      <c r="CI253" s="16">
        <f t="shared" si="156"/>
        <v>3.5000263999999994</v>
      </c>
      <c r="CJ253" s="16">
        <f t="shared" si="157"/>
        <v>82.11600399999999</v>
      </c>
      <c r="CK253" s="16">
        <f t="shared" si="158"/>
        <v>4.5096493999999998</v>
      </c>
      <c r="CL253" s="16">
        <f t="shared" si="159"/>
        <v>49.875376199999998</v>
      </c>
      <c r="CM253" s="16">
        <f t="shared" si="160"/>
        <v>3.929575094545454</v>
      </c>
      <c r="CN253" s="16">
        <f t="shared" si="161"/>
        <v>92.193877218181811</v>
      </c>
      <c r="CO253" s="16">
        <f t="shared" si="162"/>
        <v>5.0631063718181819</v>
      </c>
      <c r="CP253" s="16">
        <v>1.88</v>
      </c>
      <c r="CQ253" s="16">
        <v>0.23799999999999999</v>
      </c>
      <c r="CR253" s="16">
        <v>0.28000000000000003</v>
      </c>
      <c r="CS253" s="16">
        <v>0.127</v>
      </c>
      <c r="CT253" s="16">
        <f t="shared" si="163"/>
        <v>44.386187522345978</v>
      </c>
      <c r="CU253" s="16">
        <f t="shared" si="164"/>
        <v>5.619102462935289</v>
      </c>
      <c r="CV253" s="16">
        <f t="shared" si="165"/>
        <v>6.6107087799238711</v>
      </c>
      <c r="CW253" s="16">
        <f t="shared" si="166"/>
        <v>2.9984286251797556</v>
      </c>
      <c r="CX253" s="16">
        <f t="shared" si="167"/>
        <v>49.833583263724805</v>
      </c>
      <c r="CY253" s="16">
        <f t="shared" si="168"/>
        <v>6.3087195833864378</v>
      </c>
      <c r="CZ253" s="16">
        <f t="shared" si="169"/>
        <v>7.422023039278165</v>
      </c>
      <c r="DA253" s="16">
        <f t="shared" si="170"/>
        <v>3.3664175928154529</v>
      </c>
      <c r="DB253" s="16"/>
      <c r="DC253" s="16"/>
      <c r="DD253" s="16"/>
      <c r="DE253" s="16"/>
      <c r="DF253" s="16"/>
      <c r="DG253" s="16"/>
      <c r="DH253" s="16"/>
      <c r="DI253" s="16"/>
    </row>
    <row r="254" spans="1:113" x14ac:dyDescent="0.25">
      <c r="A254" s="14">
        <v>2020</v>
      </c>
      <c r="B254" s="14">
        <v>13</v>
      </c>
      <c r="C254" s="14" t="s">
        <v>4</v>
      </c>
      <c r="D254" s="14" t="str">
        <f t="shared" si="130"/>
        <v>3</v>
      </c>
      <c r="E254" s="14">
        <v>304</v>
      </c>
      <c r="F254" s="14">
        <v>504</v>
      </c>
      <c r="G254" s="14">
        <v>3</v>
      </c>
      <c r="H254" s="14" t="s">
        <v>1</v>
      </c>
      <c r="I254" s="14">
        <v>100</v>
      </c>
      <c r="J254" s="17">
        <f t="shared" si="131"/>
        <v>112</v>
      </c>
      <c r="K254" s="14">
        <v>40</v>
      </c>
      <c r="L254" s="17">
        <f t="shared" si="132"/>
        <v>45</v>
      </c>
      <c r="M254" s="14">
        <v>0</v>
      </c>
      <c r="N254" s="17">
        <f t="shared" si="133"/>
        <v>0</v>
      </c>
      <c r="O254" s="14">
        <v>10</v>
      </c>
      <c r="P254" s="14">
        <v>3.5999999999999997E-2</v>
      </c>
      <c r="Q254" s="14">
        <v>8.3000000000000007</v>
      </c>
      <c r="R254" s="14">
        <v>7.5</v>
      </c>
      <c r="S254" s="14">
        <v>2.4</v>
      </c>
      <c r="T254" s="14">
        <v>19</v>
      </c>
      <c r="U254" s="14">
        <v>9</v>
      </c>
      <c r="V254" s="16">
        <v>8</v>
      </c>
      <c r="W254" s="16">
        <v>7.6369979029358896</v>
      </c>
      <c r="X254" s="16">
        <v>5.16</v>
      </c>
      <c r="Y254" s="16">
        <v>724</v>
      </c>
      <c r="Z254" s="16">
        <v>5326</v>
      </c>
      <c r="AA254" s="16">
        <v>252</v>
      </c>
      <c r="AB254" s="16">
        <v>14</v>
      </c>
      <c r="AC254" s="16">
        <f t="shared" si="134"/>
        <v>30.616606043383534</v>
      </c>
      <c r="AD254" s="16">
        <v>1.766083745</v>
      </c>
      <c r="AE254" s="16"/>
      <c r="AF254" s="16"/>
      <c r="AG254" s="16">
        <v>7.2</v>
      </c>
      <c r="AH254" s="16">
        <v>4</v>
      </c>
      <c r="AI254" s="16">
        <v>1.7736797529999999</v>
      </c>
      <c r="AJ254" s="16">
        <v>3.12</v>
      </c>
      <c r="AK254" s="16">
        <v>2.8</v>
      </c>
      <c r="AL254" s="16">
        <v>1.6</v>
      </c>
      <c r="AM254" s="16">
        <v>2.2581968510000001</v>
      </c>
      <c r="AN254" s="16">
        <v>3.18</v>
      </c>
      <c r="AO254" s="16">
        <v>0.40139999999999998</v>
      </c>
      <c r="AP254" s="16">
        <v>64.900000000000006</v>
      </c>
      <c r="AQ254" s="18">
        <v>30.5</v>
      </c>
      <c r="AR254" s="18">
        <f t="shared" si="135"/>
        <v>34.400000000000006</v>
      </c>
      <c r="AS254" s="18">
        <f t="shared" si="136"/>
        <v>792.13955947136571</v>
      </c>
      <c r="AT254" s="18">
        <f t="shared" si="137"/>
        <v>889.35668722466971</v>
      </c>
      <c r="AU254" s="14">
        <v>0.6</v>
      </c>
      <c r="AV254" s="14">
        <v>478.9</v>
      </c>
      <c r="AW254" s="18">
        <v>34</v>
      </c>
      <c r="AX254" s="14">
        <v>277.89999999999998</v>
      </c>
      <c r="AY254" s="18">
        <v>30.5</v>
      </c>
      <c r="AZ254" s="16">
        <f t="shared" si="147"/>
        <v>333.64801078894135</v>
      </c>
      <c r="BA254" s="16">
        <f t="shared" si="148"/>
        <v>7683.02</v>
      </c>
      <c r="BB254" s="16">
        <f t="shared" si="149"/>
        <v>8625.9360909090901</v>
      </c>
      <c r="BC254" s="14">
        <v>11.79</v>
      </c>
      <c r="BD254" s="14">
        <v>0</v>
      </c>
      <c r="BE254" s="14">
        <v>10.7</v>
      </c>
      <c r="BF254" s="14">
        <v>60.9</v>
      </c>
      <c r="BG254" s="14">
        <v>30.75</v>
      </c>
      <c r="BH254" s="14">
        <v>6</v>
      </c>
      <c r="BI254" s="18">
        <f t="shared" si="178"/>
        <v>46.393170731707315</v>
      </c>
      <c r="BJ254" s="18">
        <f t="shared" si="150"/>
        <v>47.894914986606508</v>
      </c>
      <c r="BK254" s="18">
        <f t="shared" si="151"/>
        <v>2873.6948991963905</v>
      </c>
      <c r="BL254" s="18">
        <f t="shared" si="152"/>
        <v>3227.6818617792183</v>
      </c>
      <c r="BM254" s="14">
        <f t="shared" si="153"/>
        <v>3.23</v>
      </c>
      <c r="BN254" s="14">
        <v>3.62</v>
      </c>
      <c r="BO254" s="14">
        <v>0.24</v>
      </c>
      <c r="BP254" s="14">
        <v>3.51</v>
      </c>
      <c r="BQ254" s="14">
        <v>0.26800000000000002</v>
      </c>
      <c r="BR254" s="16">
        <f t="shared" si="154"/>
        <v>28.675452052863442</v>
      </c>
      <c r="BS254" s="16">
        <f t="shared" si="172"/>
        <v>1.9011349427312776</v>
      </c>
      <c r="BT254" s="16">
        <f t="shared" si="173"/>
        <v>27.804098537444936</v>
      </c>
      <c r="BU254" s="16">
        <f t="shared" si="174"/>
        <v>2.1229340193832602</v>
      </c>
      <c r="BV254" s="16">
        <f t="shared" si="171"/>
        <v>32.19471207753304</v>
      </c>
      <c r="BW254" s="16">
        <f t="shared" si="175"/>
        <v>2.1344560493392071</v>
      </c>
      <c r="BX254" s="16">
        <f t="shared" si="176"/>
        <v>31.216419721585908</v>
      </c>
      <c r="BY254" s="16">
        <f t="shared" si="177"/>
        <v>2.3834759217621149</v>
      </c>
      <c r="BZ254" s="16">
        <v>3</v>
      </c>
      <c r="CA254" s="16">
        <v>0.14599999999999999</v>
      </c>
      <c r="CB254" s="16">
        <v>1.62</v>
      </c>
      <c r="CC254" s="16">
        <v>0.221</v>
      </c>
      <c r="CD254" s="16">
        <v>0.7</v>
      </c>
      <c r="CE254" s="16">
        <v>7.0999999999999994E-2</v>
      </c>
      <c r="CF254" s="16">
        <v>1.0900000000000001</v>
      </c>
      <c r="CG254" s="16">
        <v>7.8E-2</v>
      </c>
      <c r="CH254" s="16">
        <f t="shared" si="155"/>
        <v>53.781140000000001</v>
      </c>
      <c r="CI254" s="16">
        <f t="shared" si="156"/>
        <v>5.4549441999999999</v>
      </c>
      <c r="CJ254" s="16">
        <f t="shared" si="157"/>
        <v>83.744917999999998</v>
      </c>
      <c r="CK254" s="16">
        <f t="shared" si="158"/>
        <v>5.9927556000000006</v>
      </c>
      <c r="CL254" s="16">
        <f t="shared" si="159"/>
        <v>60.381552636363637</v>
      </c>
      <c r="CM254" s="16">
        <f t="shared" si="160"/>
        <v>6.1244146245454552</v>
      </c>
      <c r="CN254" s="16">
        <f t="shared" si="161"/>
        <v>94.022703390909086</v>
      </c>
      <c r="CO254" s="16">
        <f t="shared" si="162"/>
        <v>6.7282301509090914</v>
      </c>
      <c r="CP254" s="16">
        <v>2.17</v>
      </c>
      <c r="CQ254" s="16">
        <v>0.23300000000000001</v>
      </c>
      <c r="CR254" s="16">
        <v>0.26</v>
      </c>
      <c r="CS254" s="16">
        <v>0.13700000000000001</v>
      </c>
      <c r="CT254" s="16">
        <f t="shared" si="163"/>
        <v>62.359179312561672</v>
      </c>
      <c r="CU254" s="16">
        <f t="shared" si="164"/>
        <v>6.69570911512759</v>
      </c>
      <c r="CV254" s="16">
        <f t="shared" si="165"/>
        <v>7.4716067379106148</v>
      </c>
      <c r="CW254" s="16">
        <f t="shared" si="166"/>
        <v>3.9369620118990554</v>
      </c>
      <c r="CX254" s="16">
        <f t="shared" si="167"/>
        <v>70.012351319103331</v>
      </c>
      <c r="CY254" s="16">
        <f t="shared" si="168"/>
        <v>7.5174552338023393</v>
      </c>
      <c r="CZ254" s="16">
        <f t="shared" si="169"/>
        <v>8.3885766557450996</v>
      </c>
      <c r="DA254" s="16">
        <f t="shared" si="170"/>
        <v>4.4201346224503029</v>
      </c>
      <c r="DB254" s="16"/>
      <c r="DC254" s="16"/>
      <c r="DD254" s="16"/>
      <c r="DE254" s="16"/>
      <c r="DF254" s="16"/>
      <c r="DG254" s="16"/>
      <c r="DH254" s="16"/>
      <c r="DI254" s="16"/>
    </row>
    <row r="255" spans="1:113" x14ac:dyDescent="0.25">
      <c r="A255" s="14">
        <v>2020</v>
      </c>
      <c r="B255" s="14">
        <v>13</v>
      </c>
      <c r="C255" s="14" t="s">
        <v>4</v>
      </c>
      <c r="D255" s="14" t="str">
        <f t="shared" si="130"/>
        <v>3</v>
      </c>
      <c r="E255" s="14">
        <v>305</v>
      </c>
      <c r="F255" s="14">
        <v>505</v>
      </c>
      <c r="G255" s="14">
        <v>5</v>
      </c>
      <c r="H255" s="14" t="s">
        <v>1</v>
      </c>
      <c r="I255" s="14">
        <v>100</v>
      </c>
      <c r="J255" s="17">
        <f t="shared" si="131"/>
        <v>112</v>
      </c>
      <c r="K255" s="14">
        <v>120</v>
      </c>
      <c r="L255" s="17">
        <f t="shared" si="132"/>
        <v>135</v>
      </c>
      <c r="M255" s="14">
        <v>0</v>
      </c>
      <c r="N255" s="17">
        <f t="shared" si="133"/>
        <v>0</v>
      </c>
      <c r="O255" s="14">
        <v>10</v>
      </c>
      <c r="P255" s="14">
        <v>3.5999999999999997E-2</v>
      </c>
      <c r="Q255" s="14">
        <v>8.3000000000000007</v>
      </c>
      <c r="R255" s="14">
        <v>7.5</v>
      </c>
      <c r="S255" s="14">
        <v>2.4</v>
      </c>
      <c r="T255" s="14">
        <v>19</v>
      </c>
      <c r="U255" s="14">
        <v>9</v>
      </c>
      <c r="V255" s="16">
        <v>8</v>
      </c>
      <c r="W255" s="16">
        <v>7.6369979029358896</v>
      </c>
      <c r="X255" s="16">
        <v>5.16</v>
      </c>
      <c r="Y255" s="16">
        <v>724</v>
      </c>
      <c r="Z255" s="16">
        <v>5326</v>
      </c>
      <c r="AA255" s="16">
        <v>252</v>
      </c>
      <c r="AB255" s="16">
        <v>14</v>
      </c>
      <c r="AC255" s="16">
        <f t="shared" si="134"/>
        <v>30.616606043383534</v>
      </c>
      <c r="AD255" s="16">
        <v>1.766083745</v>
      </c>
      <c r="AE255" s="16"/>
      <c r="AF255" s="16"/>
      <c r="AG255" s="16">
        <v>7.2</v>
      </c>
      <c r="AH255" s="16">
        <v>4</v>
      </c>
      <c r="AI255" s="16">
        <v>1.7736797529999999</v>
      </c>
      <c r="AJ255" s="16">
        <v>3.12</v>
      </c>
      <c r="AK255" s="16">
        <v>2.8</v>
      </c>
      <c r="AL255" s="16">
        <v>1.6</v>
      </c>
      <c r="AM255" s="16">
        <v>2.2581968510000001</v>
      </c>
      <c r="AN255" s="16">
        <v>3.18</v>
      </c>
      <c r="AO255" s="16">
        <v>0.39429999999999998</v>
      </c>
      <c r="AP255" s="16">
        <v>75.900000000000006</v>
      </c>
      <c r="AQ255" s="18">
        <v>30.5</v>
      </c>
      <c r="AR255" s="18">
        <f t="shared" si="135"/>
        <v>45.400000000000006</v>
      </c>
      <c r="AS255" s="18">
        <f t="shared" si="136"/>
        <v>1045.44</v>
      </c>
      <c r="AT255" s="18">
        <f t="shared" si="137"/>
        <v>1173.7440000000001</v>
      </c>
      <c r="AU255" s="14">
        <v>0.48</v>
      </c>
      <c r="AV255" s="14">
        <v>304.89999999999998</v>
      </c>
      <c r="AW255" s="18">
        <v>34</v>
      </c>
      <c r="AX255" s="14">
        <v>178.8</v>
      </c>
      <c r="AY255" s="18">
        <v>30.5</v>
      </c>
      <c r="AZ255" s="16">
        <f t="shared" si="147"/>
        <v>262.76854928017724</v>
      </c>
      <c r="BA255" s="16">
        <f t="shared" si="148"/>
        <v>6050.85</v>
      </c>
      <c r="BB255" s="16">
        <f t="shared" si="149"/>
        <v>6793.4543181818181</v>
      </c>
      <c r="BC255" s="14">
        <v>11.38</v>
      </c>
      <c r="BD255" s="14">
        <v>0</v>
      </c>
      <c r="BE255" s="14">
        <v>10.7</v>
      </c>
      <c r="BF255" s="14">
        <v>61.2</v>
      </c>
      <c r="BG255" s="14">
        <v>30.75</v>
      </c>
      <c r="BH255" s="14">
        <v>6</v>
      </c>
      <c r="BI255" s="18">
        <f t="shared" si="178"/>
        <v>44.779837398373985</v>
      </c>
      <c r="BJ255" s="18">
        <f t="shared" si="150"/>
        <v>46.229358146529442</v>
      </c>
      <c r="BK255" s="18">
        <f t="shared" si="151"/>
        <v>2773.7614887917666</v>
      </c>
      <c r="BL255" s="18">
        <f t="shared" si="152"/>
        <v>3115.4384721838433</v>
      </c>
      <c r="BM255" s="14">
        <f t="shared" si="153"/>
        <v>3.11</v>
      </c>
      <c r="BN255" s="14">
        <v>3.71</v>
      </c>
      <c r="BO255" s="14">
        <v>0.27100000000000002</v>
      </c>
      <c r="BP255" s="14">
        <v>3.38</v>
      </c>
      <c r="BQ255" s="14">
        <v>0.26700000000000002</v>
      </c>
      <c r="BR255" s="16">
        <f t="shared" si="154"/>
        <v>38.785824000000005</v>
      </c>
      <c r="BS255" s="16">
        <f t="shared" si="172"/>
        <v>2.8331424000000003</v>
      </c>
      <c r="BT255" s="16">
        <f t="shared" si="173"/>
        <v>35.335872000000002</v>
      </c>
      <c r="BU255" s="16">
        <f t="shared" si="174"/>
        <v>2.7913248000000004</v>
      </c>
      <c r="BV255" s="16">
        <f t="shared" si="171"/>
        <v>43.54590240000001</v>
      </c>
      <c r="BW255" s="16">
        <f t="shared" si="175"/>
        <v>3.1808462400000002</v>
      </c>
      <c r="BX255" s="16">
        <f t="shared" si="176"/>
        <v>39.672547200000004</v>
      </c>
      <c r="BY255" s="16">
        <f t="shared" si="177"/>
        <v>3.1338964800000007</v>
      </c>
      <c r="BZ255" s="16">
        <v>3.04</v>
      </c>
      <c r="CA255" s="16">
        <v>0.14099999999999999</v>
      </c>
      <c r="CB255" s="16">
        <v>1.69</v>
      </c>
      <c r="CC255" s="16">
        <v>0.216</v>
      </c>
      <c r="CD255" s="16">
        <v>0.62</v>
      </c>
      <c r="CE255" s="16">
        <v>5.7000000000000002E-2</v>
      </c>
      <c r="CF255" s="16">
        <v>1.3</v>
      </c>
      <c r="CG255" s="16">
        <v>7.8E-2</v>
      </c>
      <c r="CH255" s="16">
        <f t="shared" si="155"/>
        <v>37.515270000000001</v>
      </c>
      <c r="CI255" s="16">
        <f t="shared" si="156"/>
        <v>3.4489844999999999</v>
      </c>
      <c r="CJ255" s="16">
        <f t="shared" si="157"/>
        <v>78.661050000000017</v>
      </c>
      <c r="CK255" s="16">
        <f t="shared" si="158"/>
        <v>4.7196630000000006</v>
      </c>
      <c r="CL255" s="16">
        <f t="shared" si="159"/>
        <v>42.119416772727277</v>
      </c>
      <c r="CM255" s="16">
        <f t="shared" si="160"/>
        <v>3.8722689613636363</v>
      </c>
      <c r="CN255" s="16">
        <f t="shared" si="161"/>
        <v>88.314906136363646</v>
      </c>
      <c r="CO255" s="16">
        <f t="shared" si="162"/>
        <v>5.2988943681818181</v>
      </c>
      <c r="CP255" s="16">
        <v>2.0699999999999998</v>
      </c>
      <c r="CQ255" s="16">
        <v>0.24</v>
      </c>
      <c r="CR255" s="16">
        <v>0.27</v>
      </c>
      <c r="CS255" s="16">
        <v>0.13900000000000001</v>
      </c>
      <c r="CT255" s="16">
        <f t="shared" si="163"/>
        <v>57.416862817989568</v>
      </c>
      <c r="CU255" s="16">
        <f t="shared" si="164"/>
        <v>6.6570275731002395</v>
      </c>
      <c r="CV255" s="16">
        <f t="shared" si="165"/>
        <v>7.48915601973777</v>
      </c>
      <c r="CW255" s="16">
        <f t="shared" si="166"/>
        <v>3.8555284694205563</v>
      </c>
      <c r="CX255" s="16">
        <f t="shared" si="167"/>
        <v>64.463477800197381</v>
      </c>
      <c r="CY255" s="16">
        <f t="shared" si="168"/>
        <v>7.4740264116170865</v>
      </c>
      <c r="CZ255" s="16">
        <f t="shared" si="169"/>
        <v>8.4082797130692235</v>
      </c>
      <c r="DA255" s="16">
        <f t="shared" si="170"/>
        <v>4.3287069633948967</v>
      </c>
      <c r="DB255" s="16"/>
      <c r="DC255" s="16"/>
      <c r="DD255" s="16"/>
      <c r="DE255" s="16"/>
      <c r="DF255" s="16"/>
      <c r="DG255" s="16"/>
      <c r="DH255" s="16"/>
      <c r="DI255" s="16"/>
    </row>
    <row r="256" spans="1:113" x14ac:dyDescent="0.25">
      <c r="A256" s="14">
        <v>2020</v>
      </c>
      <c r="B256" s="14">
        <v>13</v>
      </c>
      <c r="C256" s="14" t="s">
        <v>4</v>
      </c>
      <c r="D256" s="14" t="str">
        <f t="shared" si="130"/>
        <v>3</v>
      </c>
      <c r="E256" s="14">
        <v>309</v>
      </c>
      <c r="F256" s="14">
        <v>509</v>
      </c>
      <c r="G256" s="14">
        <v>4</v>
      </c>
      <c r="H256" s="14" t="s">
        <v>1</v>
      </c>
      <c r="I256" s="14">
        <v>100</v>
      </c>
      <c r="J256" s="17">
        <f t="shared" si="131"/>
        <v>112</v>
      </c>
      <c r="K256" s="14">
        <v>80</v>
      </c>
      <c r="L256" s="17">
        <f t="shared" si="132"/>
        <v>90</v>
      </c>
      <c r="M256" s="14">
        <v>0</v>
      </c>
      <c r="N256" s="17">
        <f t="shared" si="133"/>
        <v>0</v>
      </c>
      <c r="O256" s="14">
        <v>10</v>
      </c>
      <c r="P256" s="14">
        <v>3.5999999999999997E-2</v>
      </c>
      <c r="Q256" s="14">
        <v>8.3000000000000007</v>
      </c>
      <c r="R256" s="14">
        <v>7.5</v>
      </c>
      <c r="S256" s="14">
        <v>2.4</v>
      </c>
      <c r="T256" s="14">
        <v>19</v>
      </c>
      <c r="U256" s="14">
        <v>9</v>
      </c>
      <c r="V256" s="16">
        <v>8</v>
      </c>
      <c r="W256" s="16">
        <v>7.6369979029358896</v>
      </c>
      <c r="X256" s="16">
        <v>5.16</v>
      </c>
      <c r="Y256" s="16">
        <v>724</v>
      </c>
      <c r="Z256" s="16">
        <v>5326</v>
      </c>
      <c r="AA256" s="16">
        <v>252</v>
      </c>
      <c r="AB256" s="16">
        <v>14</v>
      </c>
      <c r="AC256" s="16">
        <f t="shared" si="134"/>
        <v>30.616606043383534</v>
      </c>
      <c r="AD256" s="16">
        <v>1.766083745</v>
      </c>
      <c r="AE256" s="16"/>
      <c r="AF256" s="16"/>
      <c r="AG256" s="16">
        <v>7.2</v>
      </c>
      <c r="AH256" s="16">
        <v>4</v>
      </c>
      <c r="AI256" s="16">
        <v>1.7736797529999999</v>
      </c>
      <c r="AJ256" s="16">
        <v>3.12</v>
      </c>
      <c r="AK256" s="16">
        <v>2.8</v>
      </c>
      <c r="AL256" s="16">
        <v>1.6</v>
      </c>
      <c r="AM256" s="16">
        <v>2.2581968510000001</v>
      </c>
      <c r="AN256" s="16">
        <v>3.18</v>
      </c>
      <c r="AO256" s="16">
        <v>0.31180000000000002</v>
      </c>
      <c r="AP256" s="16">
        <v>59.1</v>
      </c>
      <c r="AQ256" s="18">
        <v>30.5</v>
      </c>
      <c r="AR256" s="18">
        <f t="shared" si="135"/>
        <v>28.6</v>
      </c>
      <c r="AS256" s="18">
        <f t="shared" si="136"/>
        <v>658.58114537444942</v>
      </c>
      <c r="AT256" s="18">
        <f t="shared" si="137"/>
        <v>739.40701321585914</v>
      </c>
      <c r="AU256" s="14">
        <v>0.46</v>
      </c>
      <c r="AV256" s="14">
        <v>456.4</v>
      </c>
      <c r="AW256" s="18">
        <v>34</v>
      </c>
      <c r="AX256" s="14">
        <v>279.2</v>
      </c>
      <c r="AY256" s="18">
        <v>30.5</v>
      </c>
      <c r="AZ256" s="16">
        <f t="shared" si="147"/>
        <v>270.83806818181819</v>
      </c>
      <c r="BA256" s="16">
        <f t="shared" si="148"/>
        <v>6236.67</v>
      </c>
      <c r="BB256" s="16">
        <f t="shared" si="149"/>
        <v>7002.0795000000007</v>
      </c>
      <c r="BC256" s="14">
        <v>8.93</v>
      </c>
      <c r="BD256" s="14">
        <v>0</v>
      </c>
      <c r="BE256" s="14">
        <v>10.5</v>
      </c>
      <c r="BF256" s="14">
        <v>60.6</v>
      </c>
      <c r="BG256" s="14">
        <v>30.75</v>
      </c>
      <c r="BH256" s="14">
        <v>6</v>
      </c>
      <c r="BI256" s="18">
        <f t="shared" si="178"/>
        <v>35.139186991869913</v>
      </c>
      <c r="BJ256" s="18">
        <f t="shared" si="150"/>
        <v>36.357887118755578</v>
      </c>
      <c r="BK256" s="18">
        <f t="shared" si="151"/>
        <v>2181.4732271253347</v>
      </c>
      <c r="BL256" s="18">
        <f t="shared" si="152"/>
        <v>2450.1910655575916</v>
      </c>
      <c r="BM256" s="14">
        <f t="shared" si="153"/>
        <v>2.4500000000000002</v>
      </c>
      <c r="BN256" s="14">
        <v>3.7</v>
      </c>
      <c r="BO256" s="14">
        <v>0.215</v>
      </c>
      <c r="BP256" s="14">
        <v>3.46</v>
      </c>
      <c r="BQ256" s="14">
        <v>0.26300000000000001</v>
      </c>
      <c r="BR256" s="16">
        <f t="shared" si="154"/>
        <v>24.367502378854631</v>
      </c>
      <c r="BS256" s="16">
        <f t="shared" si="172"/>
        <v>1.4159494625550662</v>
      </c>
      <c r="BT256" s="16">
        <f t="shared" si="173"/>
        <v>22.786907629955948</v>
      </c>
      <c r="BU256" s="16">
        <f t="shared" si="174"/>
        <v>1.732068412334802</v>
      </c>
      <c r="BV256" s="16">
        <f t="shared" si="171"/>
        <v>27.35805948898679</v>
      </c>
      <c r="BW256" s="16">
        <f t="shared" si="175"/>
        <v>1.5897250784140968</v>
      </c>
      <c r="BX256" s="16">
        <f t="shared" si="176"/>
        <v>25.583482657268725</v>
      </c>
      <c r="BY256" s="16">
        <f t="shared" si="177"/>
        <v>1.9446404447577097</v>
      </c>
      <c r="BZ256" s="16">
        <v>3.26</v>
      </c>
      <c r="CA256" s="16">
        <v>0.14399999999999999</v>
      </c>
      <c r="CB256" s="16">
        <v>1.75</v>
      </c>
      <c r="CC256" s="16">
        <v>0.24299999999999999</v>
      </c>
      <c r="CD256" s="16">
        <v>0.89</v>
      </c>
      <c r="CE256" s="16">
        <v>9.7000000000000003E-2</v>
      </c>
      <c r="CF256" s="16">
        <v>1.1399999999999999</v>
      </c>
      <c r="CG256" s="16">
        <v>8.5999999999999993E-2</v>
      </c>
      <c r="CH256" s="16">
        <f t="shared" si="155"/>
        <v>55.506363</v>
      </c>
      <c r="CI256" s="16">
        <f t="shared" si="156"/>
        <v>6.0495699000000007</v>
      </c>
      <c r="CJ256" s="16">
        <f t="shared" si="157"/>
        <v>71.098037999999988</v>
      </c>
      <c r="CK256" s="16">
        <f t="shared" si="158"/>
        <v>5.3635361999999995</v>
      </c>
      <c r="CL256" s="16">
        <f t="shared" si="159"/>
        <v>62.318507550000007</v>
      </c>
      <c r="CM256" s="16">
        <f t="shared" si="160"/>
        <v>6.792017115000001</v>
      </c>
      <c r="CN256" s="16">
        <f t="shared" si="161"/>
        <v>79.823706299999984</v>
      </c>
      <c r="CO256" s="16">
        <f t="shared" si="162"/>
        <v>6.0217883699999994</v>
      </c>
      <c r="CP256" s="16">
        <v>2.13</v>
      </c>
      <c r="CQ256" s="16">
        <v>0.21299999999999999</v>
      </c>
      <c r="CR256" s="16">
        <v>0.24</v>
      </c>
      <c r="CS256" s="16">
        <v>0.13900000000000001</v>
      </c>
      <c r="CT256" s="16">
        <f t="shared" si="163"/>
        <v>46.465379737769631</v>
      </c>
      <c r="CU256" s="16">
        <f t="shared" si="164"/>
        <v>4.6465379737769625</v>
      </c>
      <c r="CV256" s="16">
        <f t="shared" si="165"/>
        <v>5.2355357451008029</v>
      </c>
      <c r="CW256" s="16">
        <f t="shared" si="166"/>
        <v>3.0322477857042154</v>
      </c>
      <c r="CX256" s="16">
        <f t="shared" si="167"/>
        <v>52.167949069223184</v>
      </c>
      <c r="CY256" s="16">
        <f t="shared" si="168"/>
        <v>5.216794906922317</v>
      </c>
      <c r="CZ256" s="16">
        <f t="shared" si="169"/>
        <v>5.8780787683631743</v>
      </c>
      <c r="DA256" s="16">
        <f t="shared" si="170"/>
        <v>3.4043872866770051</v>
      </c>
      <c r="DB256" s="16"/>
      <c r="DC256" s="16"/>
      <c r="DD256" s="16"/>
      <c r="DE256" s="16"/>
      <c r="DF256" s="16"/>
      <c r="DG256" s="16"/>
      <c r="DH256" s="16"/>
      <c r="DI256" s="16"/>
    </row>
    <row r="257" spans="1:113" x14ac:dyDescent="0.25">
      <c r="A257" s="14">
        <v>2020</v>
      </c>
      <c r="B257" s="14">
        <v>13</v>
      </c>
      <c r="C257" s="14" t="s">
        <v>4</v>
      </c>
      <c r="D257" s="14" t="str">
        <f t="shared" si="130"/>
        <v>4</v>
      </c>
      <c r="E257" s="14">
        <v>401</v>
      </c>
      <c r="F257" s="14">
        <v>511</v>
      </c>
      <c r="G257" s="14">
        <v>2</v>
      </c>
      <c r="H257" s="14" t="s">
        <v>3</v>
      </c>
      <c r="I257" s="14">
        <v>100</v>
      </c>
      <c r="J257" s="17">
        <f t="shared" si="131"/>
        <v>112</v>
      </c>
      <c r="K257" s="14">
        <v>0</v>
      </c>
      <c r="L257" s="17">
        <f t="shared" si="132"/>
        <v>0</v>
      </c>
      <c r="M257" s="14">
        <v>0</v>
      </c>
      <c r="N257" s="17">
        <f t="shared" si="133"/>
        <v>0</v>
      </c>
      <c r="O257" s="14">
        <v>10</v>
      </c>
      <c r="P257" s="14">
        <v>0</v>
      </c>
      <c r="Q257" s="14">
        <v>8.1999999999999993</v>
      </c>
      <c r="R257" s="14">
        <v>7.4</v>
      </c>
      <c r="S257" s="14">
        <v>2.4</v>
      </c>
      <c r="T257" s="14">
        <v>14</v>
      </c>
      <c r="U257" s="14">
        <v>7</v>
      </c>
      <c r="V257" s="16">
        <v>7</v>
      </c>
      <c r="W257" s="16">
        <v>6.4811863391252258</v>
      </c>
      <c r="X257" s="16">
        <v>4.55</v>
      </c>
      <c r="Y257" s="16">
        <v>706</v>
      </c>
      <c r="Z257" s="16">
        <v>5326</v>
      </c>
      <c r="AA257" s="16">
        <v>252</v>
      </c>
      <c r="AB257" s="16">
        <v>13</v>
      </c>
      <c r="AC257" s="16">
        <f t="shared" si="134"/>
        <v>30.56622241166998</v>
      </c>
      <c r="AD257" s="16">
        <v>2.0122041980000001</v>
      </c>
      <c r="AE257" s="16"/>
      <c r="AF257" s="16"/>
      <c r="AG257" s="16">
        <v>8.1</v>
      </c>
      <c r="AH257" s="16">
        <v>2.2999999999999998</v>
      </c>
      <c r="AI257" s="16">
        <v>2.0893678869999999</v>
      </c>
      <c r="AJ257" s="16">
        <v>2.9</v>
      </c>
      <c r="AK257" s="16">
        <v>2.2999999999999998</v>
      </c>
      <c r="AL257" s="16">
        <v>2.1</v>
      </c>
      <c r="AM257" s="16">
        <v>1.706151982</v>
      </c>
      <c r="AN257" s="16">
        <v>2.66</v>
      </c>
      <c r="AO257" s="16">
        <v>0.30840000000000001</v>
      </c>
      <c r="AP257" s="16">
        <v>52.6</v>
      </c>
      <c r="AQ257" s="18">
        <v>30.5</v>
      </c>
      <c r="AR257" s="18">
        <f t="shared" si="135"/>
        <v>22.1</v>
      </c>
      <c r="AS257" s="18">
        <f t="shared" si="136"/>
        <v>508.90361233480178</v>
      </c>
      <c r="AT257" s="18">
        <f t="shared" si="137"/>
        <v>571.35996475770924</v>
      </c>
      <c r="AU257" s="14">
        <v>0.46</v>
      </c>
      <c r="AV257" s="14">
        <v>367</v>
      </c>
      <c r="AW257" s="18">
        <v>34</v>
      </c>
      <c r="AX257" s="14">
        <v>215.4</v>
      </c>
      <c r="AY257" s="18">
        <v>30.5</v>
      </c>
      <c r="AZ257" s="16">
        <f t="shared" si="147"/>
        <v>255.41741741741748</v>
      </c>
      <c r="BA257" s="16">
        <f t="shared" si="148"/>
        <v>5881.58</v>
      </c>
      <c r="BB257" s="16">
        <f t="shared" si="149"/>
        <v>6603.4102727272721</v>
      </c>
      <c r="BC257" s="14">
        <v>10.71</v>
      </c>
      <c r="BD257" s="14">
        <v>0</v>
      </c>
      <c r="BE257" s="14">
        <v>10.9</v>
      </c>
      <c r="BF257" s="14">
        <v>60.9</v>
      </c>
      <c r="BG257" s="14">
        <v>31</v>
      </c>
      <c r="BH257" s="14">
        <v>6</v>
      </c>
      <c r="BI257" s="18">
        <f t="shared" si="178"/>
        <v>41.803548387096775</v>
      </c>
      <c r="BJ257" s="18">
        <f t="shared" si="150"/>
        <v>43.060071228789852</v>
      </c>
      <c r="BK257" s="18">
        <f t="shared" si="151"/>
        <v>2583.604273727391</v>
      </c>
      <c r="BL257" s="18">
        <f t="shared" si="152"/>
        <v>2901.8573456274466</v>
      </c>
      <c r="BM257" s="14">
        <f t="shared" si="153"/>
        <v>2.9</v>
      </c>
      <c r="BN257" s="14">
        <v>3.47</v>
      </c>
      <c r="BO257" s="14">
        <v>0.191</v>
      </c>
      <c r="BP257" s="14">
        <v>3.37</v>
      </c>
      <c r="BQ257" s="14">
        <v>0.24299999999999999</v>
      </c>
      <c r="BR257" s="16">
        <f t="shared" si="154"/>
        <v>17.658955348017624</v>
      </c>
      <c r="BS257" s="16">
        <f t="shared" si="172"/>
        <v>0.97200589955947136</v>
      </c>
      <c r="BT257" s="16">
        <f t="shared" si="173"/>
        <v>17.150051735682819</v>
      </c>
      <c r="BU257" s="16">
        <f t="shared" si="174"/>
        <v>1.2366357779735682</v>
      </c>
      <c r="BV257" s="16">
        <f t="shared" si="171"/>
        <v>19.826190777092513</v>
      </c>
      <c r="BW257" s="16">
        <f t="shared" si="175"/>
        <v>1.0912975326872247</v>
      </c>
      <c r="BX257" s="16">
        <f t="shared" si="176"/>
        <v>19.254830812334802</v>
      </c>
      <c r="BY257" s="16">
        <f t="shared" si="177"/>
        <v>1.3884047143612335</v>
      </c>
      <c r="BZ257" s="16">
        <v>2.99</v>
      </c>
      <c r="CA257" s="16">
        <v>0.13</v>
      </c>
      <c r="CB257" s="16">
        <v>1.67</v>
      </c>
      <c r="CC257" s="16">
        <v>0.217</v>
      </c>
      <c r="CD257" s="16">
        <v>0.63</v>
      </c>
      <c r="CE257" s="16">
        <v>5.2999999999999999E-2</v>
      </c>
      <c r="CF257" s="16">
        <v>1.21</v>
      </c>
      <c r="CG257" s="16">
        <v>8.5000000000000006E-2</v>
      </c>
      <c r="CH257" s="16">
        <f t="shared" si="155"/>
        <v>37.053953999999997</v>
      </c>
      <c r="CI257" s="16">
        <f t="shared" si="156"/>
        <v>3.1172374</v>
      </c>
      <c r="CJ257" s="16">
        <f t="shared" si="157"/>
        <v>71.167118000000002</v>
      </c>
      <c r="CK257" s="16">
        <f t="shared" si="158"/>
        <v>4.9993430000000005</v>
      </c>
      <c r="CL257" s="16">
        <f t="shared" si="159"/>
        <v>41.601484718181815</v>
      </c>
      <c r="CM257" s="16">
        <f t="shared" si="160"/>
        <v>3.4998074445454548</v>
      </c>
      <c r="CN257" s="16">
        <f t="shared" si="161"/>
        <v>79.901264299999994</v>
      </c>
      <c r="CO257" s="16">
        <f t="shared" si="162"/>
        <v>5.6128987318181824</v>
      </c>
      <c r="CP257" s="16">
        <v>2.0699999999999998</v>
      </c>
      <c r="CQ257" s="16">
        <v>0.22</v>
      </c>
      <c r="CR257" s="16">
        <v>0.24</v>
      </c>
      <c r="CS257" s="16">
        <v>0.14000000000000001</v>
      </c>
      <c r="CT257" s="16">
        <f t="shared" si="163"/>
        <v>53.480608466156994</v>
      </c>
      <c r="CU257" s="16">
        <f t="shared" si="164"/>
        <v>5.6839294022002607</v>
      </c>
      <c r="CV257" s="16">
        <f t="shared" si="165"/>
        <v>6.200650256945738</v>
      </c>
      <c r="CW257" s="16">
        <f t="shared" si="166"/>
        <v>3.6170459832183481</v>
      </c>
      <c r="CX257" s="16">
        <f t="shared" si="167"/>
        <v>60.044137687003534</v>
      </c>
      <c r="CY257" s="16">
        <f t="shared" si="168"/>
        <v>6.381502556106657</v>
      </c>
      <c r="CZ257" s="16">
        <f t="shared" si="169"/>
        <v>6.9616391521163514</v>
      </c>
      <c r="DA257" s="16">
        <f t="shared" si="170"/>
        <v>4.0609561720678728</v>
      </c>
      <c r="DB257" s="16"/>
      <c r="DC257" s="16"/>
      <c r="DD257" s="16"/>
      <c r="DE257" s="16"/>
      <c r="DF257" s="16"/>
      <c r="DG257" s="16"/>
      <c r="DH257" s="16"/>
      <c r="DI257" s="16"/>
    </row>
    <row r="258" spans="1:113" x14ac:dyDescent="0.25">
      <c r="A258" s="14">
        <v>2020</v>
      </c>
      <c r="B258" s="14">
        <v>13</v>
      </c>
      <c r="C258" s="14" t="s">
        <v>4</v>
      </c>
      <c r="D258" s="14" t="str">
        <f t="shared" ref="D258:D321" si="179">LEFT(E258,1)</f>
        <v>4</v>
      </c>
      <c r="E258" s="14">
        <v>402</v>
      </c>
      <c r="F258" s="14">
        <v>512</v>
      </c>
      <c r="G258" s="14">
        <v>3</v>
      </c>
      <c r="H258" s="14" t="s">
        <v>1</v>
      </c>
      <c r="I258" s="14">
        <v>100</v>
      </c>
      <c r="J258" s="17">
        <f t="shared" ref="J258:J321" si="180">ROUND(I258/2.2*2.471,0)</f>
        <v>112</v>
      </c>
      <c r="K258" s="14">
        <v>40</v>
      </c>
      <c r="L258" s="17">
        <f t="shared" ref="L258:L321" si="181">ROUND(K258/2.2*2.471,0)</f>
        <v>45</v>
      </c>
      <c r="M258" s="14">
        <v>0</v>
      </c>
      <c r="N258" s="17">
        <f t="shared" ref="N258:N321" si="182">ROUND(M258/2.2*2.471,0)</f>
        <v>0</v>
      </c>
      <c r="O258" s="14">
        <v>10</v>
      </c>
      <c r="P258" s="14">
        <v>0</v>
      </c>
      <c r="Q258" s="14">
        <v>8.1999999999999993</v>
      </c>
      <c r="R258" s="14">
        <v>7.4</v>
      </c>
      <c r="S258" s="14">
        <v>2.4</v>
      </c>
      <c r="T258" s="14">
        <v>14</v>
      </c>
      <c r="U258" s="14">
        <v>7</v>
      </c>
      <c r="V258" s="16">
        <v>7</v>
      </c>
      <c r="W258" s="16">
        <v>6.4811863391252258</v>
      </c>
      <c r="X258" s="16">
        <v>4.55</v>
      </c>
      <c r="Y258" s="16">
        <v>706</v>
      </c>
      <c r="Z258" s="16">
        <v>5326</v>
      </c>
      <c r="AA258" s="16">
        <v>252</v>
      </c>
      <c r="AB258" s="16">
        <v>13</v>
      </c>
      <c r="AC258" s="16">
        <f t="shared" ref="AC258:AC321" si="183">Y258*2/782+Z258*2/400+AA258*2/243+AB258*2/460</f>
        <v>30.56622241166998</v>
      </c>
      <c r="AD258" s="16">
        <v>2.0122041980000001</v>
      </c>
      <c r="AE258" s="16"/>
      <c r="AF258" s="16"/>
      <c r="AG258" s="16">
        <v>8.1</v>
      </c>
      <c r="AH258" s="16">
        <v>2.2999999999999998</v>
      </c>
      <c r="AI258" s="16">
        <v>2.0893678869999999</v>
      </c>
      <c r="AJ258" s="16">
        <v>2.9</v>
      </c>
      <c r="AK258" s="16">
        <v>2.2999999999999998</v>
      </c>
      <c r="AL258" s="16">
        <v>2.1</v>
      </c>
      <c r="AM258" s="16">
        <v>1.706151982</v>
      </c>
      <c r="AN258" s="16">
        <v>2.66</v>
      </c>
      <c r="AO258" s="16">
        <v>0.34989999999999999</v>
      </c>
      <c r="AP258" s="16">
        <v>58.1</v>
      </c>
      <c r="AQ258" s="18">
        <v>30.5</v>
      </c>
      <c r="AR258" s="18">
        <f t="shared" ref="AR258:AR321" si="184">AP258-AQ258</f>
        <v>27.6</v>
      </c>
      <c r="AS258" s="18">
        <f t="shared" ref="AS258:AS321" si="185">(43560/((O258/12)*5))*AR258/454</f>
        <v>635.55383259911889</v>
      </c>
      <c r="AT258" s="18">
        <f t="shared" ref="AT258:AT321" si="186">(AS258/2.2)*2.47</f>
        <v>713.55362114537434</v>
      </c>
      <c r="AU258" s="14">
        <v>0.46</v>
      </c>
      <c r="AV258" s="14">
        <v>347</v>
      </c>
      <c r="AW258" s="18">
        <v>34</v>
      </c>
      <c r="AX258" s="14">
        <v>213.2</v>
      </c>
      <c r="AY258" s="18">
        <v>30.5</v>
      </c>
      <c r="AZ258" s="16">
        <f t="shared" si="147"/>
        <v>268.50479233226832</v>
      </c>
      <c r="BA258" s="16">
        <f t="shared" si="148"/>
        <v>6182.94</v>
      </c>
      <c r="BB258" s="16">
        <f t="shared" si="149"/>
        <v>6941.7553636363637</v>
      </c>
      <c r="BC258" s="14">
        <v>9.68</v>
      </c>
      <c r="BD258" s="14">
        <v>0</v>
      </c>
      <c r="BE258" s="14">
        <v>11.4</v>
      </c>
      <c r="BF258" s="14">
        <v>61.1</v>
      </c>
      <c r="BG258" s="14">
        <v>31</v>
      </c>
      <c r="BH258" s="14">
        <v>6</v>
      </c>
      <c r="BI258" s="18">
        <f t="shared" si="178"/>
        <v>37.783225806451611</v>
      </c>
      <c r="BJ258" s="18">
        <f t="shared" si="150"/>
        <v>38.700506432966613</v>
      </c>
      <c r="BK258" s="18">
        <f t="shared" si="151"/>
        <v>2322.030385977997</v>
      </c>
      <c r="BL258" s="18">
        <f t="shared" si="152"/>
        <v>2608.0623107961951</v>
      </c>
      <c r="BM258" s="14">
        <f t="shared" si="153"/>
        <v>2.61</v>
      </c>
      <c r="BN258" s="14">
        <v>3.76</v>
      </c>
      <c r="BO258" s="14">
        <v>0.23499999999999999</v>
      </c>
      <c r="BP258" s="14">
        <v>3.69</v>
      </c>
      <c r="BQ258" s="14">
        <v>0.27200000000000002</v>
      </c>
      <c r="BR258" s="16">
        <f t="shared" si="154"/>
        <v>23.896824105726868</v>
      </c>
      <c r="BS258" s="16">
        <f t="shared" si="172"/>
        <v>1.4935515066079292</v>
      </c>
      <c r="BT258" s="16">
        <f t="shared" si="173"/>
        <v>23.45193642290749</v>
      </c>
      <c r="BU258" s="16">
        <f t="shared" si="174"/>
        <v>1.7287064246696036</v>
      </c>
      <c r="BV258" s="16">
        <f t="shared" si="171"/>
        <v>26.829616155066073</v>
      </c>
      <c r="BW258" s="16">
        <f t="shared" si="175"/>
        <v>1.6768510096916296</v>
      </c>
      <c r="BX258" s="16">
        <f t="shared" si="176"/>
        <v>26.330128620264322</v>
      </c>
      <c r="BY258" s="16">
        <f t="shared" si="177"/>
        <v>1.9408658495154187</v>
      </c>
      <c r="BZ258" s="16">
        <v>3.44</v>
      </c>
      <c r="CA258" s="16">
        <v>0.123</v>
      </c>
      <c r="CB258" s="16">
        <v>1.79</v>
      </c>
      <c r="CC258" s="16">
        <v>0.219</v>
      </c>
      <c r="CD258" s="16">
        <v>0.67</v>
      </c>
      <c r="CE258" s="16">
        <v>6.3E-2</v>
      </c>
      <c r="CF258" s="16">
        <v>1.1299999999999999</v>
      </c>
      <c r="CG258" s="16">
        <v>8.6999999999999994E-2</v>
      </c>
      <c r="CH258" s="16">
        <f t="shared" si="155"/>
        <v>41.425697999999997</v>
      </c>
      <c r="CI258" s="16">
        <f t="shared" si="156"/>
        <v>3.8952521999999998</v>
      </c>
      <c r="CJ258" s="16">
        <f t="shared" si="157"/>
        <v>69.867221999999984</v>
      </c>
      <c r="CK258" s="16">
        <f t="shared" si="158"/>
        <v>5.3791577999999989</v>
      </c>
      <c r="CL258" s="16">
        <f t="shared" si="159"/>
        <v>46.509760936363634</v>
      </c>
      <c r="CM258" s="16">
        <f t="shared" si="160"/>
        <v>4.3733058790909087</v>
      </c>
      <c r="CN258" s="16">
        <f t="shared" si="161"/>
        <v>78.441835609090887</v>
      </c>
      <c r="CO258" s="16">
        <f t="shared" si="162"/>
        <v>6.039327166363635</v>
      </c>
      <c r="CP258" s="16">
        <v>2.27</v>
      </c>
      <c r="CQ258" s="16">
        <v>0.215</v>
      </c>
      <c r="CR258" s="16">
        <v>0.23</v>
      </c>
      <c r="CS258" s="16">
        <v>0.14099999999999999</v>
      </c>
      <c r="CT258" s="16">
        <f t="shared" si="163"/>
        <v>52.710089761700537</v>
      </c>
      <c r="CU258" s="16">
        <f t="shared" si="164"/>
        <v>4.9923653298526931</v>
      </c>
      <c r="CV258" s="16">
        <f t="shared" si="165"/>
        <v>5.3406698877493932</v>
      </c>
      <c r="CW258" s="16">
        <f t="shared" si="166"/>
        <v>3.2740628442289754</v>
      </c>
      <c r="CX258" s="16">
        <f t="shared" si="167"/>
        <v>59.179055323363784</v>
      </c>
      <c r="CY258" s="16">
        <f t="shared" si="168"/>
        <v>5.6050647112437053</v>
      </c>
      <c r="CZ258" s="16">
        <f t="shared" si="169"/>
        <v>5.9961157376095464</v>
      </c>
      <c r="DA258" s="16">
        <f t="shared" si="170"/>
        <v>3.6758796478388951</v>
      </c>
      <c r="DB258" s="16"/>
      <c r="DC258" s="16"/>
      <c r="DD258" s="16"/>
      <c r="DE258" s="16"/>
      <c r="DF258" s="16"/>
      <c r="DG258" s="16"/>
      <c r="DH258" s="16"/>
      <c r="DI258" s="16"/>
    </row>
    <row r="259" spans="1:113" x14ac:dyDescent="0.25">
      <c r="A259" s="14">
        <v>2020</v>
      </c>
      <c r="B259" s="14">
        <v>13</v>
      </c>
      <c r="C259" s="14" t="s">
        <v>4</v>
      </c>
      <c r="D259" s="14" t="str">
        <f t="shared" si="179"/>
        <v>4</v>
      </c>
      <c r="E259" s="14">
        <v>404</v>
      </c>
      <c r="F259" s="14">
        <v>514</v>
      </c>
      <c r="G259" s="14">
        <v>4</v>
      </c>
      <c r="H259" s="14" t="s">
        <v>1</v>
      </c>
      <c r="I259" s="14">
        <v>100</v>
      </c>
      <c r="J259" s="17">
        <f t="shared" si="180"/>
        <v>112</v>
      </c>
      <c r="K259" s="14">
        <v>80</v>
      </c>
      <c r="L259" s="17">
        <f t="shared" si="181"/>
        <v>90</v>
      </c>
      <c r="M259" s="14">
        <v>0</v>
      </c>
      <c r="N259" s="17">
        <f t="shared" si="182"/>
        <v>0</v>
      </c>
      <c r="O259" s="14">
        <v>10</v>
      </c>
      <c r="P259" s="14">
        <v>0</v>
      </c>
      <c r="Q259" s="14">
        <v>8.1999999999999993</v>
      </c>
      <c r="R259" s="14">
        <v>7.4</v>
      </c>
      <c r="S259" s="14">
        <v>2.4</v>
      </c>
      <c r="T259" s="14">
        <v>14</v>
      </c>
      <c r="U259" s="14">
        <v>7</v>
      </c>
      <c r="V259" s="16">
        <v>7</v>
      </c>
      <c r="W259" s="16">
        <v>6.4811863391252258</v>
      </c>
      <c r="X259" s="16">
        <v>4.55</v>
      </c>
      <c r="Y259" s="16">
        <v>706</v>
      </c>
      <c r="Z259" s="16">
        <v>5326</v>
      </c>
      <c r="AA259" s="16">
        <v>252</v>
      </c>
      <c r="AB259" s="16">
        <v>13</v>
      </c>
      <c r="AC259" s="16">
        <f t="shared" si="183"/>
        <v>30.56622241166998</v>
      </c>
      <c r="AD259" s="16">
        <v>2.0122041980000001</v>
      </c>
      <c r="AE259" s="16"/>
      <c r="AF259" s="16"/>
      <c r="AG259" s="16">
        <v>8.1</v>
      </c>
      <c r="AH259" s="16">
        <v>2.2999999999999998</v>
      </c>
      <c r="AI259" s="16">
        <v>2.0893678869999999</v>
      </c>
      <c r="AJ259" s="16">
        <v>2.9</v>
      </c>
      <c r="AK259" s="16">
        <v>2.2999999999999998</v>
      </c>
      <c r="AL259" s="16">
        <v>2.1</v>
      </c>
      <c r="AM259" s="16">
        <v>1.706151982</v>
      </c>
      <c r="AN259" s="16">
        <v>2.66</v>
      </c>
      <c r="AO259" s="16">
        <v>0.44950000000000001</v>
      </c>
      <c r="AP259" s="16">
        <v>58</v>
      </c>
      <c r="AQ259" s="18">
        <v>30.5</v>
      </c>
      <c r="AR259" s="18">
        <f t="shared" si="184"/>
        <v>27.5</v>
      </c>
      <c r="AS259" s="18">
        <f t="shared" si="185"/>
        <v>633.25110132158591</v>
      </c>
      <c r="AT259" s="18">
        <f t="shared" si="186"/>
        <v>710.96828193832596</v>
      </c>
      <c r="AU259" s="14">
        <v>0.48</v>
      </c>
      <c r="AV259" s="14">
        <v>253.3</v>
      </c>
      <c r="AW259" s="18">
        <v>34</v>
      </c>
      <c r="AX259" s="14">
        <v>155.9</v>
      </c>
      <c r="AY259" s="18">
        <v>30.5</v>
      </c>
      <c r="AZ259" s="16">
        <f t="shared" si="147"/>
        <v>274.47332421340627</v>
      </c>
      <c r="BA259" s="16">
        <f t="shared" si="148"/>
        <v>6320.38</v>
      </c>
      <c r="BB259" s="16">
        <f t="shared" si="149"/>
        <v>7096.0630000000001</v>
      </c>
      <c r="BC259" s="14">
        <v>12.04</v>
      </c>
      <c r="BD259" s="14">
        <v>0</v>
      </c>
      <c r="BE259" s="14">
        <v>11</v>
      </c>
      <c r="BF259" s="14">
        <v>61.3</v>
      </c>
      <c r="BG259" s="14">
        <v>31</v>
      </c>
      <c r="BH259" s="14">
        <v>6</v>
      </c>
      <c r="BI259" s="18">
        <f t="shared" si="178"/>
        <v>46.994838709677417</v>
      </c>
      <c r="BJ259" s="18">
        <f t="shared" si="150"/>
        <v>48.353071042327052</v>
      </c>
      <c r="BK259" s="18">
        <f t="shared" si="151"/>
        <v>2901.184262539623</v>
      </c>
      <c r="BL259" s="18">
        <f t="shared" si="152"/>
        <v>3258.5574148797305</v>
      </c>
      <c r="BM259" s="14">
        <f t="shared" si="153"/>
        <v>3.26</v>
      </c>
      <c r="BN259" s="14">
        <v>3.85</v>
      </c>
      <c r="BO259" s="14">
        <v>0.24399999999999999</v>
      </c>
      <c r="BP259" s="14">
        <v>3.71</v>
      </c>
      <c r="BQ259" s="14">
        <v>0.29899999999999999</v>
      </c>
      <c r="BR259" s="16">
        <f t="shared" si="154"/>
        <v>24.380167400881056</v>
      </c>
      <c r="BS259" s="16">
        <f t="shared" si="172"/>
        <v>1.5451326872246696</v>
      </c>
      <c r="BT259" s="16">
        <f t="shared" si="173"/>
        <v>23.493615859030839</v>
      </c>
      <c r="BU259" s="16">
        <f t="shared" si="174"/>
        <v>1.8934207929515419</v>
      </c>
      <c r="BV259" s="16">
        <f t="shared" si="171"/>
        <v>27.372278854625549</v>
      </c>
      <c r="BW259" s="16">
        <f t="shared" si="175"/>
        <v>1.7347626079295153</v>
      </c>
      <c r="BX259" s="16">
        <f t="shared" si="176"/>
        <v>26.376923259911898</v>
      </c>
      <c r="BY259" s="16">
        <f t="shared" si="177"/>
        <v>2.1257951629955949</v>
      </c>
      <c r="BZ259" s="16">
        <v>3.16</v>
      </c>
      <c r="CA259" s="16">
        <v>0.14299999999999999</v>
      </c>
      <c r="CB259" s="16">
        <v>1.81</v>
      </c>
      <c r="CC259" s="16">
        <v>0.23499999999999999</v>
      </c>
      <c r="CD259" s="16">
        <v>0.64</v>
      </c>
      <c r="CE259" s="16">
        <v>5.5E-2</v>
      </c>
      <c r="CF259" s="16">
        <v>1.35</v>
      </c>
      <c r="CG259" s="16">
        <v>7.2999999999999995E-2</v>
      </c>
      <c r="CH259" s="16">
        <f t="shared" si="155"/>
        <v>40.450431999999999</v>
      </c>
      <c r="CI259" s="16">
        <f t="shared" si="156"/>
        <v>3.4762090000000003</v>
      </c>
      <c r="CJ259" s="16">
        <f t="shared" si="157"/>
        <v>85.325130000000016</v>
      </c>
      <c r="CK259" s="16">
        <f t="shared" si="158"/>
        <v>4.6138773999999998</v>
      </c>
      <c r="CL259" s="16">
        <f t="shared" si="159"/>
        <v>45.414803200000001</v>
      </c>
      <c r="CM259" s="16">
        <f t="shared" si="160"/>
        <v>3.9028346500000004</v>
      </c>
      <c r="CN259" s="16">
        <f t="shared" si="161"/>
        <v>95.796850500000019</v>
      </c>
      <c r="CO259" s="16">
        <f t="shared" si="162"/>
        <v>5.1801259899999996</v>
      </c>
      <c r="CP259" s="16">
        <v>2.2599999999999998</v>
      </c>
      <c r="CQ259" s="16">
        <v>0.23899999999999999</v>
      </c>
      <c r="CR259" s="16">
        <v>0.26</v>
      </c>
      <c r="CS259" s="16">
        <v>0.14599999999999999</v>
      </c>
      <c r="CT259" s="16">
        <f t="shared" si="163"/>
        <v>65.566764333395469</v>
      </c>
      <c r="CU259" s="16">
        <f t="shared" si="164"/>
        <v>6.9338303874696985</v>
      </c>
      <c r="CV259" s="16">
        <f t="shared" si="165"/>
        <v>7.5430790826030192</v>
      </c>
      <c r="CW259" s="16">
        <f t="shared" si="166"/>
        <v>4.2357290233078491</v>
      </c>
      <c r="CX259" s="16">
        <f t="shared" si="167"/>
        <v>73.613594501584913</v>
      </c>
      <c r="CY259" s="16">
        <f t="shared" si="168"/>
        <v>7.7848004804773439</v>
      </c>
      <c r="CZ259" s="16">
        <f t="shared" si="169"/>
        <v>8.4688206063770259</v>
      </c>
      <c r="DA259" s="16">
        <f t="shared" si="170"/>
        <v>4.7555684943501761</v>
      </c>
      <c r="DB259" s="16"/>
      <c r="DC259" s="16"/>
      <c r="DD259" s="16"/>
      <c r="DE259" s="16"/>
      <c r="DF259" s="16"/>
      <c r="DG259" s="16"/>
      <c r="DH259" s="16"/>
      <c r="DI259" s="16"/>
    </row>
    <row r="260" spans="1:113" x14ac:dyDescent="0.25">
      <c r="A260" s="14">
        <v>2020</v>
      </c>
      <c r="B260" s="14">
        <v>13</v>
      </c>
      <c r="C260" s="14" t="s">
        <v>4</v>
      </c>
      <c r="D260" s="14" t="str">
        <f t="shared" si="179"/>
        <v>4</v>
      </c>
      <c r="E260" s="14">
        <v>409</v>
      </c>
      <c r="F260" s="14">
        <v>519</v>
      </c>
      <c r="G260" s="14">
        <v>1</v>
      </c>
      <c r="H260" s="14" t="s">
        <v>2</v>
      </c>
      <c r="I260" s="14">
        <v>0</v>
      </c>
      <c r="J260" s="17">
        <f t="shared" si="180"/>
        <v>0</v>
      </c>
      <c r="K260" s="14">
        <v>0</v>
      </c>
      <c r="L260" s="17">
        <f t="shared" si="181"/>
        <v>0</v>
      </c>
      <c r="M260" s="14">
        <v>0</v>
      </c>
      <c r="N260" s="17">
        <f t="shared" si="182"/>
        <v>0</v>
      </c>
      <c r="O260" s="14">
        <v>10</v>
      </c>
      <c r="P260" s="14">
        <v>0</v>
      </c>
      <c r="Q260" s="14">
        <v>8.1999999999999993</v>
      </c>
      <c r="R260" s="14">
        <v>7.4</v>
      </c>
      <c r="S260" s="14">
        <v>2.4</v>
      </c>
      <c r="T260" s="14">
        <v>14</v>
      </c>
      <c r="U260" s="14">
        <v>7</v>
      </c>
      <c r="V260" s="16">
        <v>7</v>
      </c>
      <c r="W260" s="16">
        <v>6.4811863391252258</v>
      </c>
      <c r="X260" s="16">
        <v>4.55</v>
      </c>
      <c r="Y260" s="16">
        <v>706</v>
      </c>
      <c r="Z260" s="16">
        <v>5326</v>
      </c>
      <c r="AA260" s="16">
        <v>252</v>
      </c>
      <c r="AB260" s="16">
        <v>13</v>
      </c>
      <c r="AC260" s="16">
        <f t="shared" si="183"/>
        <v>30.56622241166998</v>
      </c>
      <c r="AD260" s="16">
        <v>2.0122041980000001</v>
      </c>
      <c r="AE260" s="16"/>
      <c r="AF260" s="16"/>
      <c r="AG260" s="16">
        <v>8.1</v>
      </c>
      <c r="AH260" s="16">
        <v>2.2999999999999998</v>
      </c>
      <c r="AI260" s="16">
        <v>2.0893678869999999</v>
      </c>
      <c r="AJ260" s="16">
        <v>2.9</v>
      </c>
      <c r="AK260" s="16">
        <v>2.2999999999999998</v>
      </c>
      <c r="AL260" s="16">
        <v>2.1</v>
      </c>
      <c r="AM260" s="16">
        <v>1.706151982</v>
      </c>
      <c r="AN260" s="16">
        <v>2.66</v>
      </c>
      <c r="AO260" s="16">
        <v>0.30570000000000003</v>
      </c>
      <c r="AP260" s="16">
        <v>47.2</v>
      </c>
      <c r="AQ260" s="18">
        <v>30.5</v>
      </c>
      <c r="AR260" s="18">
        <f t="shared" si="184"/>
        <v>16.700000000000003</v>
      </c>
      <c r="AS260" s="18">
        <f t="shared" si="185"/>
        <v>384.55612334801765</v>
      </c>
      <c r="AT260" s="18">
        <f t="shared" si="186"/>
        <v>431.75164757709257</v>
      </c>
      <c r="AU260" s="14">
        <v>0.48</v>
      </c>
      <c r="AV260" s="14">
        <v>444.8</v>
      </c>
      <c r="AW260" s="18">
        <v>34</v>
      </c>
      <c r="AX260" s="14">
        <v>274.2</v>
      </c>
      <c r="AY260" s="18">
        <v>30.5</v>
      </c>
      <c r="AZ260" s="16">
        <f t="shared" si="147"/>
        <v>284.75170399221031</v>
      </c>
      <c r="BA260" s="16">
        <f t="shared" si="148"/>
        <v>6557.07</v>
      </c>
      <c r="BB260" s="16">
        <f t="shared" si="149"/>
        <v>7361.8013181818178</v>
      </c>
      <c r="BC260" s="14">
        <v>10.46</v>
      </c>
      <c r="BD260" s="14">
        <v>0</v>
      </c>
      <c r="BE260" s="14">
        <v>10.7</v>
      </c>
      <c r="BF260" s="14">
        <v>60.4</v>
      </c>
      <c r="BG260" s="14">
        <v>31</v>
      </c>
      <c r="BH260" s="14">
        <v>6</v>
      </c>
      <c r="BI260" s="18">
        <f t="shared" si="178"/>
        <v>40.827741935483878</v>
      </c>
      <c r="BJ260" s="18">
        <f t="shared" si="150"/>
        <v>42.149333581950415</v>
      </c>
      <c r="BK260" s="18">
        <f t="shared" si="151"/>
        <v>2528.9600149170251</v>
      </c>
      <c r="BL260" s="18">
        <f t="shared" si="152"/>
        <v>2840.4819076636218</v>
      </c>
      <c r="BM260" s="14">
        <f t="shared" si="153"/>
        <v>2.84</v>
      </c>
      <c r="BN260" s="14">
        <v>3.33</v>
      </c>
      <c r="BO260" s="14">
        <v>0.184</v>
      </c>
      <c r="BP260" s="14">
        <v>2.9</v>
      </c>
      <c r="BQ260" s="14">
        <v>0.25700000000000001</v>
      </c>
      <c r="BR260" s="16">
        <f t="shared" si="154"/>
        <v>12.805718907488989</v>
      </c>
      <c r="BS260" s="16">
        <f t="shared" si="172"/>
        <v>0.70758326696035245</v>
      </c>
      <c r="BT260" s="16">
        <f t="shared" si="173"/>
        <v>11.152127577092511</v>
      </c>
      <c r="BU260" s="16">
        <f t="shared" si="174"/>
        <v>0.98830923700440543</v>
      </c>
      <c r="BV260" s="16">
        <f t="shared" si="171"/>
        <v>14.377329864317185</v>
      </c>
      <c r="BW260" s="16">
        <f t="shared" si="175"/>
        <v>0.79442303154185023</v>
      </c>
      <c r="BX260" s="16">
        <f t="shared" si="176"/>
        <v>12.520797779735682</v>
      </c>
      <c r="BY260" s="16">
        <f t="shared" si="177"/>
        <v>1.1096017342731279</v>
      </c>
      <c r="BZ260" s="16">
        <v>2.5099999999999998</v>
      </c>
      <c r="CA260" s="16">
        <v>0.14099999999999999</v>
      </c>
      <c r="CB260" s="16">
        <v>1.77</v>
      </c>
      <c r="CC260" s="16">
        <v>0.224</v>
      </c>
      <c r="CD260" s="16">
        <v>0.52</v>
      </c>
      <c r="CE260" s="16">
        <v>6.8000000000000005E-2</v>
      </c>
      <c r="CF260" s="16">
        <v>1.05</v>
      </c>
      <c r="CG260" s="16">
        <v>6.7000000000000004E-2</v>
      </c>
      <c r="CH260" s="16">
        <f t="shared" si="155"/>
        <v>34.096764</v>
      </c>
      <c r="CI260" s="16">
        <f t="shared" si="156"/>
        <v>4.4588076000000001</v>
      </c>
      <c r="CJ260" s="16">
        <f t="shared" si="157"/>
        <v>68.849235000000007</v>
      </c>
      <c r="CK260" s="16">
        <f t="shared" si="158"/>
        <v>4.3932368999999998</v>
      </c>
      <c r="CL260" s="16">
        <f t="shared" si="159"/>
        <v>38.281366854545453</v>
      </c>
      <c r="CM260" s="16">
        <f t="shared" si="160"/>
        <v>5.0060248963636367</v>
      </c>
      <c r="CN260" s="16">
        <f t="shared" si="161"/>
        <v>77.298913840909094</v>
      </c>
      <c r="CO260" s="16">
        <f t="shared" si="162"/>
        <v>4.9324068831818177</v>
      </c>
      <c r="CP260" s="16">
        <v>1.81</v>
      </c>
      <c r="CQ260" s="16">
        <v>0.21299999999999999</v>
      </c>
      <c r="CR260" s="16">
        <v>0.25</v>
      </c>
      <c r="CS260" s="16">
        <v>0.124</v>
      </c>
      <c r="CT260" s="16">
        <f t="shared" si="163"/>
        <v>45.774176269998158</v>
      </c>
      <c r="CU260" s="16">
        <f t="shared" si="164"/>
        <v>5.3866848317732634</v>
      </c>
      <c r="CV260" s="16">
        <f t="shared" si="165"/>
        <v>6.3224000372925628</v>
      </c>
      <c r="CW260" s="16">
        <f t="shared" si="166"/>
        <v>3.1359104184971112</v>
      </c>
      <c r="CX260" s="16">
        <f t="shared" si="167"/>
        <v>51.391916084952477</v>
      </c>
      <c r="CY260" s="16">
        <f t="shared" si="168"/>
        <v>6.0477779702181635</v>
      </c>
      <c r="CZ260" s="16">
        <f t="shared" si="169"/>
        <v>7.0983309509602863</v>
      </c>
      <c r="DA260" s="16">
        <f t="shared" si="170"/>
        <v>3.5207721516763022</v>
      </c>
      <c r="DB260" s="16"/>
      <c r="DC260" s="16"/>
      <c r="DD260" s="16"/>
      <c r="DE260" s="16"/>
      <c r="DF260" s="16"/>
      <c r="DG260" s="16"/>
      <c r="DH260" s="16"/>
      <c r="DI260" s="16"/>
    </row>
    <row r="261" spans="1:113" x14ac:dyDescent="0.25">
      <c r="A261" s="14">
        <v>2020</v>
      </c>
      <c r="B261" s="14">
        <v>13</v>
      </c>
      <c r="C261" s="14" t="s">
        <v>4</v>
      </c>
      <c r="D261" s="14" t="str">
        <f t="shared" si="179"/>
        <v>4</v>
      </c>
      <c r="E261" s="14">
        <v>410</v>
      </c>
      <c r="F261" s="14">
        <v>520</v>
      </c>
      <c r="G261" s="14">
        <v>5</v>
      </c>
      <c r="H261" s="14" t="s">
        <v>1</v>
      </c>
      <c r="I261" s="14">
        <v>100</v>
      </c>
      <c r="J261" s="17">
        <f t="shared" si="180"/>
        <v>112</v>
      </c>
      <c r="K261" s="14">
        <v>120</v>
      </c>
      <c r="L261" s="17">
        <f t="shared" si="181"/>
        <v>135</v>
      </c>
      <c r="M261" s="14">
        <v>0</v>
      </c>
      <c r="N261" s="17">
        <f t="shared" si="182"/>
        <v>0</v>
      </c>
      <c r="O261" s="14">
        <v>10</v>
      </c>
      <c r="P261" s="14">
        <v>0</v>
      </c>
      <c r="Q261" s="14">
        <v>8.1999999999999993</v>
      </c>
      <c r="R261" s="14">
        <v>7.4</v>
      </c>
      <c r="S261" s="14">
        <v>2.4</v>
      </c>
      <c r="T261" s="14">
        <v>14</v>
      </c>
      <c r="U261" s="14">
        <v>7</v>
      </c>
      <c r="V261" s="16">
        <v>7</v>
      </c>
      <c r="W261" s="16">
        <v>6.4811863391252258</v>
      </c>
      <c r="X261" s="16">
        <v>4.55</v>
      </c>
      <c r="Y261" s="16">
        <v>706</v>
      </c>
      <c r="Z261" s="16">
        <v>5326</v>
      </c>
      <c r="AA261" s="16">
        <v>252</v>
      </c>
      <c r="AB261" s="16">
        <v>13</v>
      </c>
      <c r="AC261" s="16">
        <f t="shared" si="183"/>
        <v>30.56622241166998</v>
      </c>
      <c r="AD261" s="16">
        <v>2.0122041980000001</v>
      </c>
      <c r="AE261" s="16"/>
      <c r="AF261" s="16"/>
      <c r="AG261" s="16">
        <v>8.1</v>
      </c>
      <c r="AH261" s="16">
        <v>2.2999999999999998</v>
      </c>
      <c r="AI261" s="16">
        <v>2.0893678869999999</v>
      </c>
      <c r="AJ261" s="16">
        <v>2.9</v>
      </c>
      <c r="AK261" s="16">
        <v>2.2999999999999998</v>
      </c>
      <c r="AL261" s="16">
        <v>2.1</v>
      </c>
      <c r="AM261" s="16">
        <v>1.706151982</v>
      </c>
      <c r="AN261" s="16">
        <v>2.66</v>
      </c>
      <c r="AO261" s="16">
        <v>0.33069999999999999</v>
      </c>
      <c r="AP261" s="16">
        <v>53.1</v>
      </c>
      <c r="AQ261" s="18">
        <v>30.5</v>
      </c>
      <c r="AR261" s="18">
        <f t="shared" si="184"/>
        <v>22.6</v>
      </c>
      <c r="AS261" s="18">
        <f t="shared" si="185"/>
        <v>520.41726872246693</v>
      </c>
      <c r="AT261" s="18">
        <f t="shared" si="186"/>
        <v>584.28666079295147</v>
      </c>
      <c r="AU261" s="14">
        <v>0.46</v>
      </c>
      <c r="AV261" s="14">
        <v>284.89999999999998</v>
      </c>
      <c r="AW261" s="18">
        <v>34</v>
      </c>
      <c r="AX261" s="14">
        <v>177.9</v>
      </c>
      <c r="AY261" s="18">
        <v>30.5</v>
      </c>
      <c r="AZ261" s="16">
        <f t="shared" si="147"/>
        <v>270.24312475089687</v>
      </c>
      <c r="BA261" s="16">
        <f t="shared" si="148"/>
        <v>6222.97</v>
      </c>
      <c r="BB261" s="16">
        <f t="shared" si="149"/>
        <v>6986.698136363636</v>
      </c>
      <c r="BC261" s="14">
        <v>8.9499999999999993</v>
      </c>
      <c r="BD261" s="14">
        <v>0</v>
      </c>
      <c r="BE261" s="14">
        <v>10.4</v>
      </c>
      <c r="BF261" s="14">
        <v>60.9</v>
      </c>
      <c r="BG261" s="14">
        <v>31</v>
      </c>
      <c r="BH261" s="14">
        <v>6</v>
      </c>
      <c r="BI261" s="18">
        <f t="shared" si="178"/>
        <v>34.933870967741932</v>
      </c>
      <c r="BJ261" s="18">
        <f t="shared" si="150"/>
        <v>36.185836285661004</v>
      </c>
      <c r="BK261" s="18">
        <f t="shared" si="151"/>
        <v>2171.1501771396602</v>
      </c>
      <c r="BL261" s="18">
        <f t="shared" si="152"/>
        <v>2438.5964035054999</v>
      </c>
      <c r="BM261" s="14">
        <f t="shared" si="153"/>
        <v>2.44</v>
      </c>
      <c r="BN261" s="14">
        <v>3.87</v>
      </c>
      <c r="BO261" s="14">
        <v>0.22900000000000001</v>
      </c>
      <c r="BP261" s="14">
        <v>3.34</v>
      </c>
      <c r="BQ261" s="14">
        <v>0.26900000000000002</v>
      </c>
      <c r="BR261" s="16">
        <f t="shared" si="154"/>
        <v>20.140148299559471</v>
      </c>
      <c r="BS261" s="16">
        <f t="shared" si="172"/>
        <v>1.1917555453744493</v>
      </c>
      <c r="BT261" s="16">
        <f t="shared" si="173"/>
        <v>17.381936775330395</v>
      </c>
      <c r="BU261" s="16">
        <f t="shared" si="174"/>
        <v>1.3999224528634362</v>
      </c>
      <c r="BV261" s="16">
        <f t="shared" si="171"/>
        <v>22.611893772687225</v>
      </c>
      <c r="BW261" s="16">
        <f t="shared" si="175"/>
        <v>1.3380164532158589</v>
      </c>
      <c r="BX261" s="16">
        <f t="shared" si="176"/>
        <v>19.515174470484578</v>
      </c>
      <c r="BY261" s="16">
        <f t="shared" si="177"/>
        <v>1.5717311175330395</v>
      </c>
      <c r="BZ261" s="16">
        <v>3.13</v>
      </c>
      <c r="CA261" s="16">
        <v>0.14899999999999999</v>
      </c>
      <c r="CB261" s="16">
        <v>1.76</v>
      </c>
      <c r="CC261" s="16">
        <v>0.249</v>
      </c>
      <c r="CD261" s="16">
        <v>0.53</v>
      </c>
      <c r="CE261" s="16">
        <v>5.2999999999999999E-2</v>
      </c>
      <c r="CF261" s="16">
        <v>1.2</v>
      </c>
      <c r="CG261" s="16">
        <v>7.5999999999999998E-2</v>
      </c>
      <c r="CH261" s="16">
        <f t="shared" si="155"/>
        <v>32.981741</v>
      </c>
      <c r="CI261" s="16">
        <f t="shared" si="156"/>
        <v>3.2981741000000002</v>
      </c>
      <c r="CJ261" s="16">
        <f t="shared" si="157"/>
        <v>74.675640000000001</v>
      </c>
      <c r="CK261" s="16">
        <f t="shared" si="158"/>
        <v>4.7294571999999997</v>
      </c>
      <c r="CL261" s="16">
        <f t="shared" si="159"/>
        <v>37.029500122727271</v>
      </c>
      <c r="CM261" s="16">
        <f t="shared" si="160"/>
        <v>3.7029500122727272</v>
      </c>
      <c r="CN261" s="16">
        <f t="shared" si="161"/>
        <v>83.840377636363641</v>
      </c>
      <c r="CO261" s="16">
        <f t="shared" si="162"/>
        <v>5.3098905836363635</v>
      </c>
      <c r="CP261" s="16">
        <v>2.1800000000000002</v>
      </c>
      <c r="CQ261" s="16">
        <v>0.24099999999999999</v>
      </c>
      <c r="CR261" s="16">
        <v>0.26</v>
      </c>
      <c r="CS261" s="16">
        <v>0.14000000000000001</v>
      </c>
      <c r="CT261" s="16">
        <f t="shared" si="163"/>
        <v>47.33107386164459</v>
      </c>
      <c r="CU261" s="16">
        <f t="shared" si="164"/>
        <v>5.2324719269065803</v>
      </c>
      <c r="CV261" s="16">
        <f t="shared" si="165"/>
        <v>5.6449904605631165</v>
      </c>
      <c r="CW261" s="16">
        <f t="shared" si="166"/>
        <v>3.0396102479955247</v>
      </c>
      <c r="CX261" s="16">
        <f t="shared" si="167"/>
        <v>53.139887471937328</v>
      </c>
      <c r="CY261" s="16">
        <f t="shared" si="168"/>
        <v>5.8746389361178419</v>
      </c>
      <c r="CZ261" s="16">
        <f t="shared" si="169"/>
        <v>6.3377847443594986</v>
      </c>
      <c r="DA261" s="16">
        <f t="shared" si="170"/>
        <v>3.4126533238858845</v>
      </c>
      <c r="DB261" s="16"/>
      <c r="DC261" s="16"/>
      <c r="DD261" s="16"/>
      <c r="DE261" s="16"/>
      <c r="DF261" s="16"/>
      <c r="DG261" s="16"/>
      <c r="DH261" s="16"/>
      <c r="DI261" s="16"/>
    </row>
    <row r="262" spans="1:113" x14ac:dyDescent="0.25">
      <c r="A262" s="14">
        <v>2020</v>
      </c>
      <c r="B262" s="14">
        <v>14</v>
      </c>
      <c r="C262" s="14" t="s">
        <v>5</v>
      </c>
      <c r="D262" s="14" t="str">
        <f t="shared" si="179"/>
        <v>1</v>
      </c>
      <c r="E262" s="14">
        <v>102</v>
      </c>
      <c r="F262" s="14">
        <v>522</v>
      </c>
      <c r="G262" s="14">
        <v>4</v>
      </c>
      <c r="H262" s="14" t="s">
        <v>1</v>
      </c>
      <c r="I262" s="14">
        <v>100</v>
      </c>
      <c r="J262" s="17">
        <f t="shared" si="180"/>
        <v>112</v>
      </c>
      <c r="K262" s="14">
        <v>80</v>
      </c>
      <c r="L262" s="17">
        <f t="shared" si="181"/>
        <v>90</v>
      </c>
      <c r="M262" s="14">
        <v>0</v>
      </c>
      <c r="N262" s="17">
        <f t="shared" si="182"/>
        <v>0</v>
      </c>
      <c r="O262" s="14">
        <v>10</v>
      </c>
      <c r="P262" s="14">
        <v>0</v>
      </c>
      <c r="Q262" s="14">
        <v>7.4</v>
      </c>
      <c r="R262" s="14">
        <v>7.2</v>
      </c>
      <c r="S262" s="14">
        <v>2.6</v>
      </c>
      <c r="T262" s="14">
        <v>13</v>
      </c>
      <c r="U262" s="14">
        <v>12</v>
      </c>
      <c r="V262" s="16">
        <v>8</v>
      </c>
      <c r="W262" s="16">
        <v>10.099848711803476</v>
      </c>
      <c r="X262" s="16">
        <v>16.100000000000001</v>
      </c>
      <c r="Y262" s="16">
        <v>631</v>
      </c>
      <c r="Z262" s="16">
        <v>3230</v>
      </c>
      <c r="AA262" s="16">
        <v>377</v>
      </c>
      <c r="AB262" s="16">
        <v>10</v>
      </c>
      <c r="AC262" s="16">
        <f t="shared" si="183"/>
        <v>20.910169660993756</v>
      </c>
      <c r="AD262" s="16">
        <v>1.8065662659999999</v>
      </c>
      <c r="AE262" s="16"/>
      <c r="AF262" s="16"/>
      <c r="AG262" s="16">
        <v>5.9</v>
      </c>
      <c r="AH262" s="16">
        <v>2.5</v>
      </c>
      <c r="AI262" s="16">
        <v>2.3008957109999999</v>
      </c>
      <c r="AJ262" s="16">
        <v>3.52</v>
      </c>
      <c r="AK262" s="16">
        <v>3.4</v>
      </c>
      <c r="AL262" s="16">
        <v>1.7</v>
      </c>
      <c r="AM262" s="16">
        <v>3.0154018599999999</v>
      </c>
      <c r="AN262" s="16">
        <v>3.58</v>
      </c>
      <c r="AO262" s="16"/>
      <c r="AP262" s="16"/>
      <c r="AQ262" s="18"/>
      <c r="AR262" s="18"/>
      <c r="AS262" s="18"/>
      <c r="AT262" s="18"/>
      <c r="AU262" s="14">
        <v>0.6</v>
      </c>
      <c r="AV262" s="14">
        <v>512.79999999999995</v>
      </c>
      <c r="AW262" s="18">
        <v>34</v>
      </c>
      <c r="AX262" s="14">
        <v>312.7</v>
      </c>
      <c r="AY262" s="18">
        <v>30.5</v>
      </c>
      <c r="AZ262" s="16">
        <f t="shared" si="147"/>
        <v>353.63408521303256</v>
      </c>
      <c r="BA262" s="16">
        <f t="shared" si="148"/>
        <v>8143.24</v>
      </c>
      <c r="BB262" s="16">
        <f t="shared" si="149"/>
        <v>9142.6376363636355</v>
      </c>
      <c r="BC262" s="14">
        <v>14.2</v>
      </c>
      <c r="BD262" s="14">
        <v>0</v>
      </c>
      <c r="BE262" s="14">
        <v>11</v>
      </c>
      <c r="BF262" s="14">
        <v>59.7</v>
      </c>
      <c r="BG262" s="14">
        <v>30.25</v>
      </c>
      <c r="BH262" s="14">
        <v>6</v>
      </c>
      <c r="BI262" s="18">
        <f t="shared" si="178"/>
        <v>56.8</v>
      </c>
      <c r="BJ262" s="18">
        <f t="shared" si="150"/>
        <v>58.441618497109829</v>
      </c>
      <c r="BK262" s="18">
        <f t="shared" si="151"/>
        <v>3506.4971098265896</v>
      </c>
      <c r="BL262" s="18">
        <f t="shared" si="152"/>
        <v>3938.4337992643191</v>
      </c>
      <c r="BM262" s="14">
        <f t="shared" si="153"/>
        <v>3.94</v>
      </c>
      <c r="BR262" s="16"/>
      <c r="BS262" s="16"/>
      <c r="BT262" s="16"/>
      <c r="BU262" s="16"/>
      <c r="BV262" s="16"/>
      <c r="BW262" s="16"/>
      <c r="BX262" s="16"/>
      <c r="BY262" s="16"/>
      <c r="BZ262" s="16">
        <v>3.49</v>
      </c>
      <c r="CA262" s="16">
        <v>0.19600000000000001</v>
      </c>
      <c r="CB262" s="16">
        <v>1.75</v>
      </c>
      <c r="CC262" s="16">
        <v>0.24399999999999999</v>
      </c>
      <c r="CD262" s="16">
        <v>0.75</v>
      </c>
      <c r="CE262" s="16">
        <v>7.1999999999999995E-2</v>
      </c>
      <c r="CF262" s="16">
        <v>1.34</v>
      </c>
      <c r="CG262" s="16">
        <v>0.109</v>
      </c>
      <c r="CH262" s="16">
        <f t="shared" si="155"/>
        <v>61.074299999999994</v>
      </c>
      <c r="CI262" s="16">
        <f t="shared" si="156"/>
        <v>5.8631327999999989</v>
      </c>
      <c r="CJ262" s="16">
        <f t="shared" si="157"/>
        <v>109.119416</v>
      </c>
      <c r="CK262" s="16">
        <f t="shared" si="158"/>
        <v>8.8761316000000008</v>
      </c>
      <c r="CL262" s="16">
        <f t="shared" si="159"/>
        <v>68.569782272727267</v>
      </c>
      <c r="CM262" s="16">
        <f t="shared" si="160"/>
        <v>6.5826990981818163</v>
      </c>
      <c r="CN262" s="16">
        <f t="shared" si="161"/>
        <v>122.51134432727274</v>
      </c>
      <c r="CO262" s="16">
        <f t="shared" si="162"/>
        <v>9.9654750236363654</v>
      </c>
      <c r="CP262" s="16">
        <v>2.09</v>
      </c>
      <c r="CQ262" s="16">
        <v>0.27300000000000002</v>
      </c>
      <c r="CR262" s="16">
        <v>0.3</v>
      </c>
      <c r="CS262" s="16">
        <v>0.14399999999999999</v>
      </c>
      <c r="CT262" s="16">
        <f t="shared" si="163"/>
        <v>73.285789595375718</v>
      </c>
      <c r="CU262" s="16">
        <f t="shared" si="164"/>
        <v>9.5727371098265905</v>
      </c>
      <c r="CV262" s="16">
        <f t="shared" si="165"/>
        <v>10.519491329479768</v>
      </c>
      <c r="CW262" s="16">
        <f t="shared" si="166"/>
        <v>5.049355838150289</v>
      </c>
      <c r="CX262" s="16">
        <f t="shared" si="167"/>
        <v>82.279954682080913</v>
      </c>
      <c r="CY262" s="16">
        <f t="shared" si="168"/>
        <v>10.747573027850763</v>
      </c>
      <c r="CZ262" s="16">
        <f t="shared" si="169"/>
        <v>11.810519810825012</v>
      </c>
      <c r="DA262" s="16">
        <f t="shared" si="170"/>
        <v>5.6690495091960056</v>
      </c>
      <c r="DB262" s="16"/>
      <c r="DC262" s="16"/>
      <c r="DD262" s="16"/>
      <c r="DE262" s="16"/>
      <c r="DF262" s="16"/>
      <c r="DG262" s="16"/>
      <c r="DH262" s="16"/>
      <c r="DI262" s="16"/>
    </row>
    <row r="263" spans="1:113" x14ac:dyDescent="0.25">
      <c r="A263" s="14">
        <v>2020</v>
      </c>
      <c r="B263" s="14">
        <v>14</v>
      </c>
      <c r="C263" s="14" t="s">
        <v>5</v>
      </c>
      <c r="D263" s="14" t="str">
        <f t="shared" si="179"/>
        <v>1</v>
      </c>
      <c r="E263" s="14">
        <v>103</v>
      </c>
      <c r="F263" s="14">
        <v>523</v>
      </c>
      <c r="G263" s="14">
        <v>5</v>
      </c>
      <c r="H263" s="14" t="s">
        <v>1</v>
      </c>
      <c r="I263" s="14">
        <v>100</v>
      </c>
      <c r="J263" s="17">
        <f t="shared" si="180"/>
        <v>112</v>
      </c>
      <c r="K263" s="14">
        <v>120</v>
      </c>
      <c r="L263" s="17">
        <f t="shared" si="181"/>
        <v>135</v>
      </c>
      <c r="M263" s="14">
        <v>0</v>
      </c>
      <c r="N263" s="17">
        <f t="shared" si="182"/>
        <v>0</v>
      </c>
      <c r="O263" s="14">
        <v>10</v>
      </c>
      <c r="P263" s="14">
        <v>0</v>
      </c>
      <c r="Q263" s="14">
        <v>7.4</v>
      </c>
      <c r="R263" s="14">
        <v>7.2</v>
      </c>
      <c r="S263" s="14">
        <v>2.6</v>
      </c>
      <c r="T263" s="14">
        <v>13</v>
      </c>
      <c r="U263" s="14">
        <v>12</v>
      </c>
      <c r="V263" s="16">
        <v>8</v>
      </c>
      <c r="W263" s="16">
        <v>10.099848711803476</v>
      </c>
      <c r="X263" s="16">
        <v>16.100000000000001</v>
      </c>
      <c r="Y263" s="16">
        <v>631</v>
      </c>
      <c r="Z263" s="16">
        <v>3230</v>
      </c>
      <c r="AA263" s="16">
        <v>377</v>
      </c>
      <c r="AB263" s="16">
        <v>10</v>
      </c>
      <c r="AC263" s="16">
        <f t="shared" si="183"/>
        <v>20.910169660993756</v>
      </c>
      <c r="AD263" s="16">
        <v>1.8065662659999999</v>
      </c>
      <c r="AE263" s="16"/>
      <c r="AF263" s="16"/>
      <c r="AG263" s="16">
        <v>5.9</v>
      </c>
      <c r="AH263" s="16">
        <v>2.5</v>
      </c>
      <c r="AI263" s="16">
        <v>2.3008957109999999</v>
      </c>
      <c r="AJ263" s="16">
        <v>3.52</v>
      </c>
      <c r="AK263" s="16">
        <v>3.4</v>
      </c>
      <c r="AL263" s="16">
        <v>1.7</v>
      </c>
      <c r="AM263" s="16">
        <v>3.0154018599999999</v>
      </c>
      <c r="AN263" s="16">
        <v>3.58</v>
      </c>
      <c r="AO263" s="16"/>
      <c r="AP263" s="16"/>
      <c r="AQ263" s="18"/>
      <c r="AR263" s="18"/>
      <c r="AS263" s="18"/>
      <c r="AT263" s="18"/>
      <c r="AU263" s="14">
        <v>0.72</v>
      </c>
      <c r="AV263" s="14">
        <v>510.6</v>
      </c>
      <c r="AW263" s="18">
        <v>34</v>
      </c>
      <c r="AX263" s="14">
        <v>312.60000000000002</v>
      </c>
      <c r="AY263" s="18">
        <v>30.5</v>
      </c>
      <c r="AZ263" s="16">
        <f t="shared" si="147"/>
        <v>426.16869492236674</v>
      </c>
      <c r="BA263" s="16">
        <f t="shared" si="148"/>
        <v>9813.52</v>
      </c>
      <c r="BB263" s="16">
        <f t="shared" si="149"/>
        <v>11017.906545454547</v>
      </c>
      <c r="BC263" s="14">
        <v>11.68</v>
      </c>
      <c r="BD263" s="14">
        <v>0</v>
      </c>
      <c r="BE263" s="14">
        <v>10.4</v>
      </c>
      <c r="BF263" s="14">
        <v>58.5</v>
      </c>
      <c r="BG263" s="14">
        <v>30.25</v>
      </c>
      <c r="BH263" s="14">
        <v>6</v>
      </c>
      <c r="BI263" s="18">
        <f t="shared" si="178"/>
        <v>46.72</v>
      </c>
      <c r="BJ263" s="18">
        <f t="shared" si="150"/>
        <v>48.394358381502883</v>
      </c>
      <c r="BK263" s="18">
        <f t="shared" si="151"/>
        <v>2903.6615028901729</v>
      </c>
      <c r="BL263" s="18">
        <f t="shared" si="152"/>
        <v>3261.339806200735</v>
      </c>
      <c r="BM263" s="14">
        <f t="shared" si="153"/>
        <v>3.26</v>
      </c>
      <c r="BR263" s="16"/>
      <c r="BS263" s="16"/>
      <c r="BT263" s="16"/>
      <c r="BU263" s="16"/>
      <c r="BV263" s="16"/>
      <c r="BW263" s="16"/>
      <c r="BX263" s="16"/>
      <c r="BY263" s="16"/>
      <c r="BZ263" s="16">
        <v>3.66</v>
      </c>
      <c r="CA263" s="16">
        <v>0.20100000000000001</v>
      </c>
      <c r="CB263" s="16">
        <v>1.72</v>
      </c>
      <c r="CC263" s="16">
        <v>0.27200000000000002</v>
      </c>
      <c r="CD263" s="16">
        <v>1.02</v>
      </c>
      <c r="CE263" s="16">
        <v>9.0999999999999998E-2</v>
      </c>
      <c r="CF263" s="16">
        <v>1.31</v>
      </c>
      <c r="CG263" s="16">
        <v>9.5000000000000001E-2</v>
      </c>
      <c r="CH263" s="16">
        <f t="shared" si="155"/>
        <v>100.09790400000001</v>
      </c>
      <c r="CI263" s="16">
        <f t="shared" si="156"/>
        <v>8.9303032000000009</v>
      </c>
      <c r="CJ263" s="16">
        <f t="shared" si="157"/>
        <v>128.55711200000002</v>
      </c>
      <c r="CK263" s="16">
        <f t="shared" si="158"/>
        <v>9.3228439999999999</v>
      </c>
      <c r="CL263" s="16">
        <f t="shared" si="159"/>
        <v>112.38264676363637</v>
      </c>
      <c r="CM263" s="16">
        <f t="shared" si="160"/>
        <v>10.026294956363637</v>
      </c>
      <c r="CN263" s="16">
        <f t="shared" si="161"/>
        <v>144.33457574545457</v>
      </c>
      <c r="CO263" s="16">
        <f t="shared" si="162"/>
        <v>10.467011218181817</v>
      </c>
      <c r="CP263" s="16">
        <v>2.19</v>
      </c>
      <c r="CQ263" s="16">
        <v>0.29099999999999998</v>
      </c>
      <c r="CR263" s="16">
        <v>0.32</v>
      </c>
      <c r="CS263" s="16">
        <v>0.14899999999999999</v>
      </c>
      <c r="CT263" s="16">
        <f t="shared" si="163"/>
        <v>63.590186913294787</v>
      </c>
      <c r="CU263" s="16">
        <f t="shared" si="164"/>
        <v>8.4496549734104018</v>
      </c>
      <c r="CV263" s="16">
        <f t="shared" si="165"/>
        <v>9.2917168092485536</v>
      </c>
      <c r="CW263" s="16">
        <f t="shared" si="166"/>
        <v>4.3264556393063573</v>
      </c>
      <c r="CX263" s="16">
        <f t="shared" si="167"/>
        <v>71.394437125380961</v>
      </c>
      <c r="CY263" s="16">
        <f t="shared" si="168"/>
        <v>9.4866580837834977</v>
      </c>
      <c r="CZ263" s="16">
        <f t="shared" si="169"/>
        <v>10.432063872201786</v>
      </c>
      <c r="DA263" s="16">
        <f t="shared" si="170"/>
        <v>4.8574297404939557</v>
      </c>
      <c r="DB263" s="16"/>
      <c r="DC263" s="16"/>
      <c r="DD263" s="16"/>
      <c r="DE263" s="16"/>
      <c r="DF263" s="16"/>
      <c r="DG263" s="16"/>
      <c r="DH263" s="16"/>
      <c r="DI263" s="16"/>
    </row>
    <row r="264" spans="1:113" x14ac:dyDescent="0.25">
      <c r="A264" s="14">
        <v>2020</v>
      </c>
      <c r="B264" s="14">
        <v>14</v>
      </c>
      <c r="C264" s="14" t="s">
        <v>5</v>
      </c>
      <c r="D264" s="14" t="str">
        <f t="shared" si="179"/>
        <v>1</v>
      </c>
      <c r="E264" s="14">
        <v>105</v>
      </c>
      <c r="F264" s="14">
        <v>525</v>
      </c>
      <c r="G264" s="14">
        <v>1</v>
      </c>
      <c r="H264" s="14" t="s">
        <v>2</v>
      </c>
      <c r="I264" s="14">
        <v>0</v>
      </c>
      <c r="J264" s="17">
        <f t="shared" si="180"/>
        <v>0</v>
      </c>
      <c r="K264" s="14">
        <v>0</v>
      </c>
      <c r="L264" s="17">
        <f t="shared" si="181"/>
        <v>0</v>
      </c>
      <c r="M264" s="14">
        <v>0</v>
      </c>
      <c r="N264" s="17">
        <f t="shared" si="182"/>
        <v>0</v>
      </c>
      <c r="O264" s="14">
        <v>10</v>
      </c>
      <c r="P264" s="14">
        <v>0</v>
      </c>
      <c r="Q264" s="14">
        <v>7.4</v>
      </c>
      <c r="R264" s="14">
        <v>7.2</v>
      </c>
      <c r="S264" s="14">
        <v>2.6</v>
      </c>
      <c r="T264" s="14">
        <v>13</v>
      </c>
      <c r="U264" s="14">
        <v>12</v>
      </c>
      <c r="V264" s="16">
        <v>8</v>
      </c>
      <c r="W264" s="16">
        <v>10.099848711803476</v>
      </c>
      <c r="X264" s="16">
        <v>16.100000000000001</v>
      </c>
      <c r="Y264" s="16">
        <v>631</v>
      </c>
      <c r="Z264" s="16">
        <v>3230</v>
      </c>
      <c r="AA264" s="16">
        <v>377</v>
      </c>
      <c r="AB264" s="16">
        <v>10</v>
      </c>
      <c r="AC264" s="16">
        <f t="shared" si="183"/>
        <v>20.910169660993756</v>
      </c>
      <c r="AD264" s="16">
        <v>1.8065662659999999</v>
      </c>
      <c r="AE264" s="16"/>
      <c r="AF264" s="16"/>
      <c r="AG264" s="16">
        <v>5.9</v>
      </c>
      <c r="AH264" s="16">
        <v>2.5</v>
      </c>
      <c r="AI264" s="16">
        <v>2.3008957109999999</v>
      </c>
      <c r="AJ264" s="16">
        <v>3.52</v>
      </c>
      <c r="AK264" s="16">
        <v>3.4</v>
      </c>
      <c r="AL264" s="16">
        <v>1.7</v>
      </c>
      <c r="AM264" s="16">
        <v>3.0154018599999999</v>
      </c>
      <c r="AN264" s="16">
        <v>3.58</v>
      </c>
      <c r="AO264" s="16"/>
      <c r="AP264" s="16"/>
      <c r="AQ264" s="18"/>
      <c r="AR264" s="18"/>
      <c r="AS264" s="18"/>
      <c r="AT264" s="18"/>
      <c r="AU264" s="14">
        <v>0.36</v>
      </c>
      <c r="AV264" s="14">
        <v>398.7</v>
      </c>
      <c r="AW264" s="18">
        <v>34</v>
      </c>
      <c r="AX264" s="14">
        <v>236.1</v>
      </c>
      <c r="AY264" s="18">
        <v>30.5</v>
      </c>
      <c r="AZ264" s="16">
        <f t="shared" si="147"/>
        <v>202.95037016726076</v>
      </c>
      <c r="BA264" s="16">
        <f t="shared" si="148"/>
        <v>4673.3999999999996</v>
      </c>
      <c r="BB264" s="16">
        <f t="shared" si="149"/>
        <v>5246.9536363636362</v>
      </c>
      <c r="BC264" s="14">
        <v>10.75</v>
      </c>
      <c r="BD264" s="14">
        <v>0</v>
      </c>
      <c r="BE264" s="14">
        <v>11.1</v>
      </c>
      <c r="BF264" s="14">
        <v>59.7</v>
      </c>
      <c r="BG264" s="14">
        <v>30.25</v>
      </c>
      <c r="BH264" s="14">
        <v>6</v>
      </c>
      <c r="BI264" s="18">
        <f t="shared" si="178"/>
        <v>43</v>
      </c>
      <c r="BJ264" s="18">
        <f t="shared" si="150"/>
        <v>44.193063583815032</v>
      </c>
      <c r="BK264" s="18">
        <f t="shared" si="151"/>
        <v>2651.5838150289019</v>
      </c>
      <c r="BL264" s="18">
        <f t="shared" si="152"/>
        <v>2978.2107304256433</v>
      </c>
      <c r="BM264" s="14">
        <f t="shared" si="153"/>
        <v>2.98</v>
      </c>
      <c r="BR264" s="16"/>
      <c r="BS264" s="16"/>
      <c r="BT264" s="16"/>
      <c r="BU264" s="16"/>
      <c r="BV264" s="16"/>
      <c r="BW264" s="16"/>
      <c r="BX264" s="16"/>
      <c r="BY264" s="16"/>
      <c r="BZ264" s="16">
        <v>3.21</v>
      </c>
      <c r="CA264" s="16">
        <v>0.17599999999999999</v>
      </c>
      <c r="CB264" s="16">
        <v>1.98</v>
      </c>
      <c r="CC264" s="16">
        <v>0.246</v>
      </c>
      <c r="CD264" s="16">
        <v>0.99</v>
      </c>
      <c r="CE264" s="16">
        <v>8.8999999999999996E-2</v>
      </c>
      <c r="CF264" s="16">
        <v>1.26</v>
      </c>
      <c r="CG264" s="16">
        <v>0.09</v>
      </c>
      <c r="CH264" s="16">
        <f t="shared" si="155"/>
        <v>46.266659999999995</v>
      </c>
      <c r="CI264" s="16">
        <f t="shared" si="156"/>
        <v>4.1593259999999992</v>
      </c>
      <c r="CJ264" s="16">
        <f t="shared" si="157"/>
        <v>58.884839999999997</v>
      </c>
      <c r="CK264" s="16">
        <f t="shared" si="158"/>
        <v>4.2060599999999999</v>
      </c>
      <c r="CL264" s="16">
        <f t="shared" si="159"/>
        <v>51.944840999999997</v>
      </c>
      <c r="CM264" s="16">
        <f t="shared" si="160"/>
        <v>4.6697887363636355</v>
      </c>
      <c r="CN264" s="16">
        <f t="shared" si="161"/>
        <v>66.111615818181818</v>
      </c>
      <c r="CO264" s="16">
        <f t="shared" si="162"/>
        <v>4.7222582727272728</v>
      </c>
      <c r="CP264" s="16">
        <v>1.99</v>
      </c>
      <c r="CQ264" s="16">
        <v>0.26700000000000002</v>
      </c>
      <c r="CR264" s="16">
        <v>0.3</v>
      </c>
      <c r="CS264" s="16">
        <v>0.13800000000000001</v>
      </c>
      <c r="CT264" s="16">
        <f t="shared" si="163"/>
        <v>52.766517919075149</v>
      </c>
      <c r="CU264" s="16">
        <f t="shared" si="164"/>
        <v>7.079728786127168</v>
      </c>
      <c r="CV264" s="16">
        <f t="shared" si="165"/>
        <v>7.9547514450867061</v>
      </c>
      <c r="CW264" s="16">
        <f t="shared" si="166"/>
        <v>3.6591856647398848</v>
      </c>
      <c r="CX264" s="16">
        <f t="shared" si="167"/>
        <v>59.24240875459801</v>
      </c>
      <c r="CY264" s="16">
        <f t="shared" si="168"/>
        <v>7.94860459169732</v>
      </c>
      <c r="CZ264" s="16">
        <f t="shared" si="169"/>
        <v>8.9310163951655301</v>
      </c>
      <c r="DA264" s="16">
        <f t="shared" si="170"/>
        <v>4.1082675417761436</v>
      </c>
      <c r="DB264" s="16"/>
      <c r="DC264" s="16"/>
      <c r="DD264" s="16"/>
      <c r="DE264" s="16"/>
      <c r="DF264" s="16"/>
      <c r="DG264" s="16"/>
      <c r="DH264" s="16"/>
      <c r="DI264" s="16"/>
    </row>
    <row r="265" spans="1:113" x14ac:dyDescent="0.25">
      <c r="A265" s="14">
        <v>2020</v>
      </c>
      <c r="B265" s="14">
        <v>14</v>
      </c>
      <c r="C265" s="14" t="s">
        <v>5</v>
      </c>
      <c r="D265" s="14" t="str">
        <f t="shared" si="179"/>
        <v>1</v>
      </c>
      <c r="E265" s="14">
        <v>107</v>
      </c>
      <c r="F265" s="14">
        <v>527</v>
      </c>
      <c r="G265" s="14">
        <v>3</v>
      </c>
      <c r="H265" s="14" t="s">
        <v>1</v>
      </c>
      <c r="I265" s="14">
        <v>100</v>
      </c>
      <c r="J265" s="17">
        <f t="shared" si="180"/>
        <v>112</v>
      </c>
      <c r="K265" s="14">
        <v>40</v>
      </c>
      <c r="L265" s="17">
        <f t="shared" si="181"/>
        <v>45</v>
      </c>
      <c r="M265" s="14">
        <v>0</v>
      </c>
      <c r="N265" s="17">
        <f t="shared" si="182"/>
        <v>0</v>
      </c>
      <c r="O265" s="14">
        <v>10</v>
      </c>
      <c r="P265" s="14">
        <v>0</v>
      </c>
      <c r="Q265" s="14">
        <v>7.4</v>
      </c>
      <c r="R265" s="14">
        <v>7.2</v>
      </c>
      <c r="S265" s="14">
        <v>2.6</v>
      </c>
      <c r="T265" s="14">
        <v>13</v>
      </c>
      <c r="U265" s="14">
        <v>12</v>
      </c>
      <c r="V265" s="16">
        <v>8</v>
      </c>
      <c r="W265" s="16">
        <v>10.099848711803476</v>
      </c>
      <c r="X265" s="16">
        <v>16.100000000000001</v>
      </c>
      <c r="Y265" s="16">
        <v>631</v>
      </c>
      <c r="Z265" s="16">
        <v>3230</v>
      </c>
      <c r="AA265" s="16">
        <v>377</v>
      </c>
      <c r="AB265" s="16">
        <v>10</v>
      </c>
      <c r="AC265" s="16">
        <f t="shared" si="183"/>
        <v>20.910169660993756</v>
      </c>
      <c r="AD265" s="16">
        <v>1.8065662659999999</v>
      </c>
      <c r="AE265" s="16"/>
      <c r="AF265" s="16"/>
      <c r="AG265" s="16">
        <v>5.9</v>
      </c>
      <c r="AH265" s="16">
        <v>2.5</v>
      </c>
      <c r="AI265" s="16">
        <v>2.3008957109999999</v>
      </c>
      <c r="AJ265" s="16">
        <v>3.52</v>
      </c>
      <c r="AK265" s="16">
        <v>3.4</v>
      </c>
      <c r="AL265" s="16">
        <v>1.7</v>
      </c>
      <c r="AM265" s="16">
        <v>3.0154018599999999</v>
      </c>
      <c r="AN265" s="16">
        <v>3.58</v>
      </c>
      <c r="AO265" s="16"/>
      <c r="AP265" s="16"/>
      <c r="AQ265" s="18"/>
      <c r="AR265" s="18"/>
      <c r="AS265" s="18"/>
      <c r="AT265" s="18"/>
      <c r="AU265" s="14">
        <v>0.44</v>
      </c>
      <c r="AV265" s="14">
        <v>466.2</v>
      </c>
      <c r="AW265" s="18">
        <v>34</v>
      </c>
      <c r="AX265" s="14">
        <v>281.10000000000002</v>
      </c>
      <c r="AY265" s="18">
        <v>30.5</v>
      </c>
      <c r="AZ265" s="16">
        <f t="shared" si="147"/>
        <v>255.12262841277189</v>
      </c>
      <c r="BA265" s="16">
        <f t="shared" si="148"/>
        <v>5874.79</v>
      </c>
      <c r="BB265" s="16">
        <f t="shared" si="149"/>
        <v>6595.786954545455</v>
      </c>
      <c r="BC265" s="14">
        <v>12.18</v>
      </c>
      <c r="BD265" s="14">
        <v>0</v>
      </c>
      <c r="BE265" s="14">
        <v>10.5</v>
      </c>
      <c r="BF265" s="14">
        <v>59.4</v>
      </c>
      <c r="BG265" s="14">
        <v>30.25</v>
      </c>
      <c r="BH265" s="14">
        <v>6</v>
      </c>
      <c r="BI265" s="18">
        <f t="shared" si="178"/>
        <v>48.72</v>
      </c>
      <c r="BJ265" s="18">
        <f t="shared" si="150"/>
        <v>50.409710982658957</v>
      </c>
      <c r="BK265" s="18">
        <f t="shared" si="151"/>
        <v>3024.5826589595376</v>
      </c>
      <c r="BL265" s="18">
        <f t="shared" si="152"/>
        <v>3397.1562501313715</v>
      </c>
      <c r="BM265" s="14">
        <f t="shared" si="153"/>
        <v>3.4</v>
      </c>
      <c r="BR265" s="16"/>
      <c r="BS265" s="16"/>
      <c r="BT265" s="16"/>
      <c r="BU265" s="16"/>
      <c r="BV265" s="16"/>
      <c r="BW265" s="16"/>
      <c r="BX265" s="16"/>
      <c r="BY265" s="16"/>
      <c r="BZ265" s="16">
        <v>3.69</v>
      </c>
      <c r="CA265" s="16">
        <v>0.158</v>
      </c>
      <c r="CB265" s="16">
        <v>1.58</v>
      </c>
      <c r="CC265" s="16">
        <v>0.22900000000000001</v>
      </c>
      <c r="CD265" s="16">
        <v>0.79</v>
      </c>
      <c r="CE265" s="16">
        <v>6.9000000000000006E-2</v>
      </c>
      <c r="CF265" s="16">
        <v>1.1000000000000001</v>
      </c>
      <c r="CG265" s="16">
        <v>8.5000000000000006E-2</v>
      </c>
      <c r="CH265" s="16">
        <f t="shared" si="155"/>
        <v>46.410841000000005</v>
      </c>
      <c r="CI265" s="16">
        <f t="shared" si="156"/>
        <v>4.0536051000000004</v>
      </c>
      <c r="CJ265" s="16">
        <f t="shared" si="157"/>
        <v>64.622690000000006</v>
      </c>
      <c r="CK265" s="16">
        <f t="shared" si="158"/>
        <v>4.9935715000000007</v>
      </c>
      <c r="CL265" s="16">
        <f t="shared" si="159"/>
        <v>52.106716940909095</v>
      </c>
      <c r="CM265" s="16">
        <f t="shared" si="160"/>
        <v>4.5510929986363644</v>
      </c>
      <c r="CN265" s="16">
        <f t="shared" si="161"/>
        <v>72.553656500000002</v>
      </c>
      <c r="CO265" s="16">
        <f t="shared" si="162"/>
        <v>5.6064189113636376</v>
      </c>
      <c r="CP265" s="16">
        <v>2.36</v>
      </c>
      <c r="CQ265" s="16">
        <v>0.22700000000000001</v>
      </c>
      <c r="CR265" s="16">
        <v>0.23</v>
      </c>
      <c r="CS265" s="16">
        <v>0.14799999999999999</v>
      </c>
      <c r="CT265" s="16">
        <f t="shared" si="163"/>
        <v>71.380150751445086</v>
      </c>
      <c r="CU265" s="16">
        <f t="shared" si="164"/>
        <v>6.8658026358381496</v>
      </c>
      <c r="CV265" s="16">
        <f t="shared" si="165"/>
        <v>6.9565401156069369</v>
      </c>
      <c r="CW265" s="16">
        <f t="shared" si="166"/>
        <v>4.4763823352601158</v>
      </c>
      <c r="CX265" s="16">
        <f t="shared" si="167"/>
        <v>80.14044198003154</v>
      </c>
      <c r="CY265" s="16">
        <f t="shared" si="168"/>
        <v>7.7084238684182855</v>
      </c>
      <c r="CZ265" s="16">
        <f t="shared" si="169"/>
        <v>7.810297311613243</v>
      </c>
      <c r="DA265" s="16">
        <f t="shared" si="170"/>
        <v>5.0257565309511296</v>
      </c>
      <c r="DB265" s="16"/>
      <c r="DC265" s="16"/>
      <c r="DD265" s="16"/>
      <c r="DE265" s="16"/>
      <c r="DF265" s="16"/>
      <c r="DG265" s="16"/>
      <c r="DH265" s="16"/>
      <c r="DI265" s="16"/>
    </row>
    <row r="266" spans="1:113" x14ac:dyDescent="0.25">
      <c r="A266" s="14">
        <v>2020</v>
      </c>
      <c r="B266" s="14">
        <v>14</v>
      </c>
      <c r="C266" s="14" t="s">
        <v>5</v>
      </c>
      <c r="D266" s="14" t="str">
        <f t="shared" si="179"/>
        <v>1</v>
      </c>
      <c r="E266" s="14">
        <v>108</v>
      </c>
      <c r="F266" s="14">
        <v>528</v>
      </c>
      <c r="G266" s="14">
        <v>2</v>
      </c>
      <c r="H266" s="14" t="s">
        <v>3</v>
      </c>
      <c r="I266" s="14">
        <v>100</v>
      </c>
      <c r="J266" s="17">
        <f t="shared" si="180"/>
        <v>112</v>
      </c>
      <c r="K266" s="14">
        <v>0</v>
      </c>
      <c r="L266" s="17">
        <f t="shared" si="181"/>
        <v>0</v>
      </c>
      <c r="M266" s="14">
        <v>0</v>
      </c>
      <c r="N266" s="17">
        <f t="shared" si="182"/>
        <v>0</v>
      </c>
      <c r="O266" s="14">
        <v>10</v>
      </c>
      <c r="P266" s="14">
        <v>0</v>
      </c>
      <c r="Q266" s="14">
        <v>7.4</v>
      </c>
      <c r="R266" s="14">
        <v>7.2</v>
      </c>
      <c r="S266" s="14">
        <v>2.6</v>
      </c>
      <c r="T266" s="14">
        <v>13</v>
      </c>
      <c r="U266" s="14">
        <v>12</v>
      </c>
      <c r="V266" s="16">
        <v>8</v>
      </c>
      <c r="W266" s="16">
        <v>10.099848711803476</v>
      </c>
      <c r="X266" s="16">
        <v>16.100000000000001</v>
      </c>
      <c r="Y266" s="16">
        <v>631</v>
      </c>
      <c r="Z266" s="16">
        <v>3230</v>
      </c>
      <c r="AA266" s="16">
        <v>377</v>
      </c>
      <c r="AB266" s="16">
        <v>10</v>
      </c>
      <c r="AC266" s="16">
        <f t="shared" si="183"/>
        <v>20.910169660993756</v>
      </c>
      <c r="AD266" s="16">
        <v>1.8065662659999999</v>
      </c>
      <c r="AE266" s="16"/>
      <c r="AF266" s="16"/>
      <c r="AG266" s="16">
        <v>5.9</v>
      </c>
      <c r="AH266" s="16">
        <v>2.5</v>
      </c>
      <c r="AI266" s="16">
        <v>2.3008957109999999</v>
      </c>
      <c r="AJ266" s="16">
        <v>3.52</v>
      </c>
      <c r="AK266" s="16">
        <v>3.4</v>
      </c>
      <c r="AL266" s="16">
        <v>1.7</v>
      </c>
      <c r="AM266" s="16">
        <v>3.0154018599999999</v>
      </c>
      <c r="AN266" s="16">
        <v>3.58</v>
      </c>
      <c r="AO266" s="16"/>
      <c r="AP266" s="16"/>
      <c r="AQ266" s="18"/>
      <c r="AR266" s="18"/>
      <c r="AS266" s="18"/>
      <c r="AT266" s="18"/>
      <c r="AU266" s="14">
        <v>0.38</v>
      </c>
      <c r="AV266" s="14">
        <v>385.5</v>
      </c>
      <c r="AW266" s="18">
        <v>34</v>
      </c>
      <c r="AX266" s="14">
        <v>239.9</v>
      </c>
      <c r="AY266" s="18">
        <v>30.5</v>
      </c>
      <c r="AZ266" s="16">
        <f t="shared" si="147"/>
        <v>226.37837837837839</v>
      </c>
      <c r="BA266" s="16">
        <f t="shared" si="148"/>
        <v>5212.8900000000003</v>
      </c>
      <c r="BB266" s="16">
        <f t="shared" si="149"/>
        <v>5852.6537727272726</v>
      </c>
      <c r="BC266" s="14">
        <v>10.57</v>
      </c>
      <c r="BD266" s="14">
        <v>0</v>
      </c>
      <c r="BE266" s="14">
        <v>10.4</v>
      </c>
      <c r="BF266" s="14">
        <v>59.2</v>
      </c>
      <c r="BG266" s="14">
        <v>30.25</v>
      </c>
      <c r="BH266" s="14">
        <v>6</v>
      </c>
      <c r="BI266" s="18">
        <f t="shared" si="178"/>
        <v>42.28</v>
      </c>
      <c r="BJ266" s="18">
        <f t="shared" si="150"/>
        <v>43.795236994219657</v>
      </c>
      <c r="BK266" s="18">
        <f t="shared" si="151"/>
        <v>2627.7142196531795</v>
      </c>
      <c r="BL266" s="18">
        <f t="shared" si="152"/>
        <v>2951.4008348922753</v>
      </c>
      <c r="BM266" s="14">
        <f t="shared" si="153"/>
        <v>2.95</v>
      </c>
      <c r="BR266" s="16"/>
      <c r="BS266" s="16"/>
      <c r="BT266" s="16"/>
      <c r="BU266" s="16"/>
      <c r="BV266" s="16"/>
      <c r="BW266" s="16"/>
      <c r="BX266" s="16"/>
      <c r="BY266" s="16"/>
      <c r="BZ266" s="16">
        <v>3.69</v>
      </c>
      <c r="CA266" s="16">
        <v>0.158</v>
      </c>
      <c r="CB266" s="16">
        <v>1.68</v>
      </c>
      <c r="CC266" s="16">
        <v>0.24</v>
      </c>
      <c r="CD266" s="16">
        <v>0.84</v>
      </c>
      <c r="CE266" s="16">
        <v>9.0999999999999998E-2</v>
      </c>
      <c r="CF266" s="16">
        <v>1.31</v>
      </c>
      <c r="CG266" s="16">
        <v>9.8000000000000004E-2</v>
      </c>
      <c r="CH266" s="16">
        <f t="shared" si="155"/>
        <v>43.788276000000003</v>
      </c>
      <c r="CI266" s="16">
        <f t="shared" si="156"/>
        <v>4.7437298999999999</v>
      </c>
      <c r="CJ266" s="16">
        <f t="shared" si="157"/>
        <v>68.288859000000002</v>
      </c>
      <c r="CK266" s="16">
        <f t="shared" si="158"/>
        <v>5.1086321999999997</v>
      </c>
      <c r="CL266" s="16">
        <f t="shared" si="159"/>
        <v>49.162291690909093</v>
      </c>
      <c r="CM266" s="16">
        <f t="shared" si="160"/>
        <v>5.3259149331818181</v>
      </c>
      <c r="CN266" s="16">
        <f t="shared" si="161"/>
        <v>76.669764422727269</v>
      </c>
      <c r="CO266" s="16">
        <f t="shared" si="162"/>
        <v>5.7356006972727274</v>
      </c>
      <c r="CP266" s="16">
        <v>2.35</v>
      </c>
      <c r="CQ266" s="16">
        <v>0.219</v>
      </c>
      <c r="CR266" s="16">
        <v>0.24</v>
      </c>
      <c r="CS266" s="16">
        <v>0.14899999999999999</v>
      </c>
      <c r="CT266" s="16">
        <f t="shared" si="163"/>
        <v>61.751284161849718</v>
      </c>
      <c r="CU266" s="16">
        <f t="shared" si="164"/>
        <v>5.7546941410404635</v>
      </c>
      <c r="CV266" s="16">
        <f t="shared" si="165"/>
        <v>6.3065141271676302</v>
      </c>
      <c r="CW266" s="16">
        <f t="shared" si="166"/>
        <v>3.9152941872832376</v>
      </c>
      <c r="CX266" s="16">
        <f t="shared" si="167"/>
        <v>69.329850854440366</v>
      </c>
      <c r="CY266" s="16">
        <f t="shared" si="168"/>
        <v>6.4609520583499744</v>
      </c>
      <c r="CZ266" s="16">
        <f t="shared" si="169"/>
        <v>7.0804954064109298</v>
      </c>
      <c r="DA266" s="16">
        <f t="shared" si="170"/>
        <v>4.3958075648134534</v>
      </c>
      <c r="DB266" s="16"/>
      <c r="DC266" s="16"/>
      <c r="DD266" s="16"/>
      <c r="DE266" s="16"/>
      <c r="DF266" s="16"/>
      <c r="DG266" s="16"/>
      <c r="DH266" s="16"/>
      <c r="DI266" s="16"/>
    </row>
    <row r="267" spans="1:113" x14ac:dyDescent="0.25">
      <c r="A267" s="14">
        <v>2020</v>
      </c>
      <c r="B267" s="14">
        <v>14</v>
      </c>
      <c r="C267" s="14" t="s">
        <v>5</v>
      </c>
      <c r="D267" s="14" t="str">
        <f t="shared" si="179"/>
        <v>2</v>
      </c>
      <c r="E267" s="14">
        <v>201</v>
      </c>
      <c r="F267" s="14">
        <v>531</v>
      </c>
      <c r="G267" s="14">
        <v>3</v>
      </c>
      <c r="H267" s="14" t="s">
        <v>1</v>
      </c>
      <c r="I267" s="14">
        <v>100</v>
      </c>
      <c r="J267" s="17">
        <f t="shared" si="180"/>
        <v>112</v>
      </c>
      <c r="K267" s="14">
        <v>40</v>
      </c>
      <c r="L267" s="17">
        <f t="shared" si="181"/>
        <v>45</v>
      </c>
      <c r="M267" s="14">
        <v>0</v>
      </c>
      <c r="N267" s="17">
        <f t="shared" si="182"/>
        <v>0</v>
      </c>
      <c r="O267" s="14">
        <v>10</v>
      </c>
      <c r="P267" s="14">
        <v>4.0000000000000001E-3</v>
      </c>
      <c r="Q267" s="14">
        <v>7.3</v>
      </c>
      <c r="R267" s="14">
        <v>7.1</v>
      </c>
      <c r="S267" s="14">
        <v>2.5</v>
      </c>
      <c r="T267" s="14">
        <v>13</v>
      </c>
      <c r="U267" s="14">
        <v>11</v>
      </c>
      <c r="V267" s="16">
        <v>9</v>
      </c>
      <c r="W267" s="16">
        <v>9.2518934991012589</v>
      </c>
      <c r="X267" s="16">
        <v>15.2</v>
      </c>
      <c r="Y267" s="16">
        <v>596</v>
      </c>
      <c r="Z267" s="16">
        <v>3130</v>
      </c>
      <c r="AA267" s="16">
        <v>403</v>
      </c>
      <c r="AB267" s="16">
        <v>12</v>
      </c>
      <c r="AC267" s="16">
        <f t="shared" si="183"/>
        <v>20.543343016218834</v>
      </c>
      <c r="AD267" s="16">
        <v>1.8152485169999999</v>
      </c>
      <c r="AE267" s="16"/>
      <c r="AF267" s="16"/>
      <c r="AG267" s="16">
        <v>5.5</v>
      </c>
      <c r="AH267" s="16">
        <v>2.5</v>
      </c>
      <c r="AI267" s="16">
        <v>2.9493942460000002</v>
      </c>
      <c r="AJ267" s="16">
        <v>3.32</v>
      </c>
      <c r="AK267" s="16">
        <v>1.9</v>
      </c>
      <c r="AL267" s="16">
        <v>2</v>
      </c>
      <c r="AM267" s="16">
        <v>3.297019025</v>
      </c>
      <c r="AN267" s="16">
        <v>3.66</v>
      </c>
      <c r="AO267" s="16"/>
      <c r="AP267" s="16"/>
      <c r="AQ267" s="18"/>
      <c r="AR267" s="18"/>
      <c r="AS267" s="18"/>
      <c r="AT267" s="18"/>
      <c r="AU267" s="14">
        <v>0.52</v>
      </c>
      <c r="AV267" s="14">
        <v>336.2</v>
      </c>
      <c r="AW267" s="18">
        <v>34</v>
      </c>
      <c r="AX267" s="14">
        <v>210.5</v>
      </c>
      <c r="AY267" s="18">
        <v>30.5</v>
      </c>
      <c r="AZ267" s="16">
        <f t="shared" si="147"/>
        <v>309.72865651886173</v>
      </c>
      <c r="BA267" s="16">
        <f t="shared" si="148"/>
        <v>7132.22</v>
      </c>
      <c r="BB267" s="16">
        <f t="shared" si="149"/>
        <v>8007.53790909091</v>
      </c>
      <c r="BC267" s="14">
        <v>12.06</v>
      </c>
      <c r="BD267" s="14">
        <v>0</v>
      </c>
      <c r="BE267" s="14">
        <v>11.1</v>
      </c>
      <c r="BF267" s="14">
        <v>59.3</v>
      </c>
      <c r="BG267" s="14">
        <v>30</v>
      </c>
      <c r="BH267" s="14">
        <v>6</v>
      </c>
      <c r="BI267" s="18">
        <f t="shared" si="178"/>
        <v>48.642000000000003</v>
      </c>
      <c r="BJ267" s="18">
        <f t="shared" si="150"/>
        <v>49.991604624277457</v>
      </c>
      <c r="BK267" s="18">
        <f t="shared" si="151"/>
        <v>2999.4962774566475</v>
      </c>
      <c r="BL267" s="18">
        <f t="shared" si="152"/>
        <v>3368.9796825433527</v>
      </c>
      <c r="BM267" s="14">
        <f t="shared" si="153"/>
        <v>3.37</v>
      </c>
      <c r="BR267" s="16"/>
      <c r="BS267" s="16"/>
      <c r="BT267" s="16"/>
      <c r="BU267" s="16"/>
      <c r="BV267" s="16"/>
      <c r="BW267" s="16"/>
      <c r="BX267" s="16"/>
      <c r="BY267" s="16"/>
      <c r="BZ267" s="16">
        <v>3.8</v>
      </c>
      <c r="CA267" s="16">
        <v>0.186</v>
      </c>
      <c r="CB267" s="16">
        <v>1.61</v>
      </c>
      <c r="CC267" s="16">
        <v>0.24299999999999999</v>
      </c>
      <c r="CD267" s="16">
        <v>0.64</v>
      </c>
      <c r="CE267" s="16">
        <v>7.5999999999999998E-2</v>
      </c>
      <c r="CF267" s="16">
        <v>1.1100000000000001</v>
      </c>
      <c r="CG267" s="16">
        <v>7.1999999999999995E-2</v>
      </c>
      <c r="CH267" s="16">
        <f t="shared" si="155"/>
        <v>45.646208000000001</v>
      </c>
      <c r="CI267" s="16">
        <f t="shared" si="156"/>
        <v>5.4204871999999993</v>
      </c>
      <c r="CJ267" s="16">
        <f t="shared" si="157"/>
        <v>79.167642000000001</v>
      </c>
      <c r="CK267" s="16">
        <f t="shared" si="158"/>
        <v>5.1351984000000002</v>
      </c>
      <c r="CL267" s="16">
        <f t="shared" si="159"/>
        <v>51.248242618181827</v>
      </c>
      <c r="CM267" s="16">
        <f t="shared" si="160"/>
        <v>6.0857288109090906</v>
      </c>
      <c r="CN267" s="16">
        <f t="shared" si="161"/>
        <v>88.883670790909093</v>
      </c>
      <c r="CO267" s="16">
        <f t="shared" si="162"/>
        <v>5.7654272945454554</v>
      </c>
      <c r="CP267" s="16">
        <v>2.25</v>
      </c>
      <c r="CQ267" s="16">
        <v>0.23899999999999999</v>
      </c>
      <c r="CR267" s="16">
        <v>0.26</v>
      </c>
      <c r="CS267" s="16">
        <v>0.14099999999999999</v>
      </c>
      <c r="CT267" s="16">
        <f t="shared" si="163"/>
        <v>67.48866624277457</v>
      </c>
      <c r="CU267" s="16">
        <f t="shared" si="164"/>
        <v>7.1687961031213865</v>
      </c>
      <c r="CV267" s="16">
        <f t="shared" si="165"/>
        <v>7.7986903213872827</v>
      </c>
      <c r="CW267" s="16">
        <f t="shared" si="166"/>
        <v>4.2292897512138721</v>
      </c>
      <c r="CX267" s="16">
        <f t="shared" si="167"/>
        <v>75.771366190751451</v>
      </c>
      <c r="CY267" s="16">
        <f t="shared" si="168"/>
        <v>8.0486028975953747</v>
      </c>
      <c r="CZ267" s="16">
        <f t="shared" si="169"/>
        <v>8.7558023153757212</v>
      </c>
      <c r="DA267" s="16">
        <f t="shared" si="170"/>
        <v>4.7483389479537559</v>
      </c>
      <c r="DB267" s="16"/>
      <c r="DC267" s="16"/>
      <c r="DD267" s="16"/>
      <c r="DE267" s="16"/>
      <c r="DF267" s="16"/>
      <c r="DG267" s="16"/>
      <c r="DH267" s="16"/>
      <c r="DI267" s="16"/>
    </row>
    <row r="268" spans="1:113" x14ac:dyDescent="0.25">
      <c r="A268" s="14">
        <v>2020</v>
      </c>
      <c r="B268" s="14">
        <v>14</v>
      </c>
      <c r="C268" s="14" t="s">
        <v>5</v>
      </c>
      <c r="D268" s="14" t="str">
        <f t="shared" si="179"/>
        <v>2</v>
      </c>
      <c r="E268" s="14">
        <v>202</v>
      </c>
      <c r="F268" s="14">
        <v>532</v>
      </c>
      <c r="G268" s="14">
        <v>5</v>
      </c>
      <c r="H268" s="14" t="s">
        <v>1</v>
      </c>
      <c r="I268" s="14">
        <v>100</v>
      </c>
      <c r="J268" s="17">
        <f t="shared" si="180"/>
        <v>112</v>
      </c>
      <c r="K268" s="14">
        <v>120</v>
      </c>
      <c r="L268" s="17">
        <f t="shared" si="181"/>
        <v>135</v>
      </c>
      <c r="M268" s="14">
        <v>0</v>
      </c>
      <c r="N268" s="17">
        <f t="shared" si="182"/>
        <v>0</v>
      </c>
      <c r="O268" s="14">
        <v>10</v>
      </c>
      <c r="P268" s="14">
        <v>4.0000000000000001E-3</v>
      </c>
      <c r="Q268" s="14">
        <v>7.3</v>
      </c>
      <c r="R268" s="14">
        <v>7.1</v>
      </c>
      <c r="S268" s="14">
        <v>2.5</v>
      </c>
      <c r="T268" s="14">
        <v>13</v>
      </c>
      <c r="U268" s="14">
        <v>11</v>
      </c>
      <c r="V268" s="16">
        <v>9</v>
      </c>
      <c r="W268" s="16">
        <v>9.2518934991012589</v>
      </c>
      <c r="X268" s="16">
        <v>15.2</v>
      </c>
      <c r="Y268" s="16">
        <v>596</v>
      </c>
      <c r="Z268" s="16">
        <v>3130</v>
      </c>
      <c r="AA268" s="16">
        <v>403</v>
      </c>
      <c r="AB268" s="16">
        <v>12</v>
      </c>
      <c r="AC268" s="16">
        <f t="shared" si="183"/>
        <v>20.543343016218834</v>
      </c>
      <c r="AD268" s="16">
        <v>1.8152485169999999</v>
      </c>
      <c r="AE268" s="16"/>
      <c r="AF268" s="16"/>
      <c r="AG268" s="16">
        <v>5.5</v>
      </c>
      <c r="AH268" s="16">
        <v>2.5</v>
      </c>
      <c r="AI268" s="16">
        <v>2.9493942460000002</v>
      </c>
      <c r="AJ268" s="16">
        <v>3.32</v>
      </c>
      <c r="AK268" s="16">
        <v>1.9</v>
      </c>
      <c r="AL268" s="16">
        <v>2</v>
      </c>
      <c r="AM268" s="16">
        <v>3.297019025</v>
      </c>
      <c r="AN268" s="16">
        <v>3.66</v>
      </c>
      <c r="AO268" s="16"/>
      <c r="AP268" s="16"/>
      <c r="AQ268" s="18"/>
      <c r="AR268" s="18"/>
      <c r="AS268" s="18"/>
      <c r="AT268" s="18"/>
      <c r="AU268" s="14">
        <v>0.5</v>
      </c>
      <c r="AV268" s="14">
        <v>396.1</v>
      </c>
      <c r="AW268" s="18">
        <v>34</v>
      </c>
      <c r="AX268" s="14">
        <v>252.6</v>
      </c>
      <c r="AY268" s="18">
        <v>30.5</v>
      </c>
      <c r="AZ268" s="16">
        <f t="shared" si="147"/>
        <v>306.68323667495162</v>
      </c>
      <c r="BA268" s="16">
        <f t="shared" si="148"/>
        <v>7062.09</v>
      </c>
      <c r="BB268" s="16">
        <f t="shared" si="149"/>
        <v>7928.8010454545456</v>
      </c>
      <c r="BC268" s="14">
        <v>13.42</v>
      </c>
      <c r="BD268" s="14">
        <v>0</v>
      </c>
      <c r="BE268" s="14">
        <v>11.2</v>
      </c>
      <c r="BF268" s="14">
        <v>59.7</v>
      </c>
      <c r="BG268" s="14">
        <v>30</v>
      </c>
      <c r="BH268" s="14">
        <v>6</v>
      </c>
      <c r="BI268" s="18">
        <f t="shared" si="178"/>
        <v>54.127333333333333</v>
      </c>
      <c r="BJ268" s="18">
        <f t="shared" si="150"/>
        <v>55.566557225433527</v>
      </c>
      <c r="BK268" s="18">
        <f t="shared" si="151"/>
        <v>3333.9934335260118</v>
      </c>
      <c r="BL268" s="18">
        <f t="shared" si="152"/>
        <v>3744.6808064739885</v>
      </c>
      <c r="BM268" s="14">
        <f t="shared" si="153"/>
        <v>3.74</v>
      </c>
      <c r="BR268" s="16"/>
      <c r="BS268" s="16"/>
      <c r="BT268" s="16"/>
      <c r="BU268" s="16"/>
      <c r="BV268" s="16"/>
      <c r="BW268" s="16"/>
      <c r="BX268" s="16"/>
      <c r="BY268" s="16"/>
      <c r="BZ268" s="16">
        <v>3.53</v>
      </c>
      <c r="CA268" s="16">
        <v>0.19900000000000001</v>
      </c>
      <c r="CB268" s="16">
        <v>1.61</v>
      </c>
      <c r="CC268" s="16">
        <v>0.24299999999999999</v>
      </c>
      <c r="CD268" s="16">
        <v>0.78</v>
      </c>
      <c r="CE268" s="16">
        <v>9.8000000000000004E-2</v>
      </c>
      <c r="CF268" s="16">
        <v>1.1200000000000001</v>
      </c>
      <c r="CG268" s="16">
        <v>8.4000000000000005E-2</v>
      </c>
      <c r="CH268" s="16">
        <f t="shared" si="155"/>
        <v>55.084302000000008</v>
      </c>
      <c r="CI268" s="16">
        <f t="shared" si="156"/>
        <v>6.9208482</v>
      </c>
      <c r="CJ268" s="16">
        <f t="shared" si="157"/>
        <v>79.095408000000006</v>
      </c>
      <c r="CK268" s="16">
        <f t="shared" si="158"/>
        <v>5.9321556000000006</v>
      </c>
      <c r="CL268" s="16">
        <f t="shared" si="159"/>
        <v>61.84464815454546</v>
      </c>
      <c r="CM268" s="16">
        <f t="shared" si="160"/>
        <v>7.7702250245454545</v>
      </c>
      <c r="CN268" s="16">
        <f t="shared" si="161"/>
        <v>88.802571709090913</v>
      </c>
      <c r="CO268" s="16">
        <f t="shared" si="162"/>
        <v>6.6601928781818192</v>
      </c>
      <c r="CP268" s="16">
        <v>2.17</v>
      </c>
      <c r="CQ268" s="16">
        <v>0.246</v>
      </c>
      <c r="CR268" s="16">
        <v>0.25</v>
      </c>
      <c r="CS268" s="16">
        <v>0.14399999999999999</v>
      </c>
      <c r="CT268" s="16">
        <f t="shared" si="163"/>
        <v>72.347657507514455</v>
      </c>
      <c r="CU268" s="16">
        <f t="shared" si="164"/>
        <v>8.2016238464739892</v>
      </c>
      <c r="CV268" s="16">
        <f t="shared" si="165"/>
        <v>8.3349835838150295</v>
      </c>
      <c r="CW268" s="16">
        <f t="shared" si="166"/>
        <v>4.8009505442774563</v>
      </c>
      <c r="CX268" s="16">
        <f t="shared" si="167"/>
        <v>81.226688201618501</v>
      </c>
      <c r="CY268" s="16">
        <f t="shared" si="168"/>
        <v>9.2081867730867053</v>
      </c>
      <c r="CZ268" s="16">
        <f t="shared" si="169"/>
        <v>9.3579133872832383</v>
      </c>
      <c r="DA268" s="16">
        <f t="shared" si="170"/>
        <v>5.3901581110751433</v>
      </c>
      <c r="DB268" s="16"/>
      <c r="DC268" s="16"/>
      <c r="DD268" s="16"/>
      <c r="DE268" s="16"/>
      <c r="DF268" s="16"/>
      <c r="DG268" s="16"/>
      <c r="DH268" s="16"/>
      <c r="DI268" s="16"/>
    </row>
    <row r="269" spans="1:113" x14ac:dyDescent="0.25">
      <c r="A269" s="14">
        <v>2020</v>
      </c>
      <c r="B269" s="14">
        <v>14</v>
      </c>
      <c r="C269" s="14" t="s">
        <v>5</v>
      </c>
      <c r="D269" s="14" t="str">
        <f t="shared" si="179"/>
        <v>2</v>
      </c>
      <c r="E269" s="14">
        <v>205</v>
      </c>
      <c r="F269" s="14">
        <v>535</v>
      </c>
      <c r="G269" s="14">
        <v>4</v>
      </c>
      <c r="H269" s="14" t="s">
        <v>1</v>
      </c>
      <c r="I269" s="14">
        <v>100</v>
      </c>
      <c r="J269" s="17">
        <f t="shared" si="180"/>
        <v>112</v>
      </c>
      <c r="K269" s="14">
        <v>80</v>
      </c>
      <c r="L269" s="17">
        <f t="shared" si="181"/>
        <v>90</v>
      </c>
      <c r="M269" s="14">
        <v>0</v>
      </c>
      <c r="N269" s="17">
        <f t="shared" si="182"/>
        <v>0</v>
      </c>
      <c r="O269" s="14">
        <v>10</v>
      </c>
      <c r="P269" s="14">
        <v>4.0000000000000001E-3</v>
      </c>
      <c r="Q269" s="14">
        <v>7.3</v>
      </c>
      <c r="R269" s="14">
        <v>7.1</v>
      </c>
      <c r="S269" s="14">
        <v>2.5</v>
      </c>
      <c r="T269" s="14">
        <v>13</v>
      </c>
      <c r="U269" s="14">
        <v>11</v>
      </c>
      <c r="V269" s="16">
        <v>9</v>
      </c>
      <c r="W269" s="16">
        <v>9.2518934991012589</v>
      </c>
      <c r="X269" s="16">
        <v>15.2</v>
      </c>
      <c r="Y269" s="16">
        <v>596</v>
      </c>
      <c r="Z269" s="16">
        <v>3130</v>
      </c>
      <c r="AA269" s="16">
        <v>403</v>
      </c>
      <c r="AB269" s="16">
        <v>12</v>
      </c>
      <c r="AC269" s="16">
        <f t="shared" si="183"/>
        <v>20.543343016218834</v>
      </c>
      <c r="AD269" s="16">
        <v>1.8152485169999999</v>
      </c>
      <c r="AE269" s="16"/>
      <c r="AF269" s="16"/>
      <c r="AG269" s="16">
        <v>5.5</v>
      </c>
      <c r="AH269" s="16">
        <v>2.5</v>
      </c>
      <c r="AI269" s="16">
        <v>2.9493942460000002</v>
      </c>
      <c r="AJ269" s="16">
        <v>3.32</v>
      </c>
      <c r="AK269" s="16">
        <v>1.9</v>
      </c>
      <c r="AL269" s="16">
        <v>2</v>
      </c>
      <c r="AM269" s="16">
        <v>3.297019025</v>
      </c>
      <c r="AN269" s="16">
        <v>3.66</v>
      </c>
      <c r="AO269" s="16"/>
      <c r="AP269" s="16"/>
      <c r="AQ269" s="18"/>
      <c r="AR269" s="18"/>
      <c r="AS269" s="18"/>
      <c r="AT269" s="18"/>
      <c r="AU269" s="14">
        <v>0.48</v>
      </c>
      <c r="AV269" s="14">
        <v>372.3</v>
      </c>
      <c r="AW269" s="18">
        <v>34</v>
      </c>
      <c r="AX269" s="14">
        <v>232.1</v>
      </c>
      <c r="AY269" s="18">
        <v>30.5</v>
      </c>
      <c r="AZ269" s="16">
        <f t="shared" si="147"/>
        <v>286.04197457877621</v>
      </c>
      <c r="BA269" s="16">
        <f t="shared" si="148"/>
        <v>6586.78</v>
      </c>
      <c r="BB269" s="16">
        <f t="shared" si="149"/>
        <v>7395.1575454545446</v>
      </c>
      <c r="BC269" s="14">
        <v>12.1</v>
      </c>
      <c r="BD269" s="14">
        <v>0</v>
      </c>
      <c r="BE269" s="14">
        <v>10.199999999999999</v>
      </c>
      <c r="BF269" s="14">
        <v>58.6</v>
      </c>
      <c r="BG269" s="14">
        <v>30</v>
      </c>
      <c r="BH269" s="14">
        <v>6</v>
      </c>
      <c r="BI269" s="18">
        <f t="shared" si="178"/>
        <v>48.803333333333327</v>
      </c>
      <c r="BJ269" s="18">
        <f t="shared" si="150"/>
        <v>50.665194605009631</v>
      </c>
      <c r="BK269" s="18">
        <f t="shared" si="151"/>
        <v>3039.9116763005777</v>
      </c>
      <c r="BL269" s="18">
        <f t="shared" si="152"/>
        <v>3414.3735236994216</v>
      </c>
      <c r="BM269" s="14">
        <f t="shared" si="153"/>
        <v>3.41</v>
      </c>
      <c r="BR269" s="16"/>
      <c r="BS269" s="16"/>
      <c r="BT269" s="16"/>
      <c r="BU269" s="16"/>
      <c r="BV269" s="16"/>
      <c r="BW269" s="16"/>
      <c r="BX269" s="16"/>
      <c r="BY269" s="16"/>
      <c r="BZ269" s="16">
        <v>3.8</v>
      </c>
      <c r="CA269" s="16">
        <v>0.19800000000000001</v>
      </c>
      <c r="CB269" s="16">
        <v>1.75</v>
      </c>
      <c r="CC269" s="16">
        <v>0.247</v>
      </c>
      <c r="CD269" s="16">
        <v>0.88</v>
      </c>
      <c r="CE269" s="16">
        <v>8.7999999999999995E-2</v>
      </c>
      <c r="CF269" s="16">
        <v>1.37</v>
      </c>
      <c r="CG269" s="16">
        <v>8.7999999999999995E-2</v>
      </c>
      <c r="CH269" s="16">
        <f t="shared" si="155"/>
        <v>57.963664000000001</v>
      </c>
      <c r="CI269" s="16">
        <f t="shared" si="156"/>
        <v>5.7963663999999993</v>
      </c>
      <c r="CJ269" s="16">
        <f t="shared" si="157"/>
        <v>90.238885999999994</v>
      </c>
      <c r="CK269" s="16">
        <f t="shared" si="158"/>
        <v>5.7963663999999993</v>
      </c>
      <c r="CL269" s="16">
        <f t="shared" si="159"/>
        <v>65.077386399999995</v>
      </c>
      <c r="CM269" s="16">
        <f t="shared" si="160"/>
        <v>6.5077386399999995</v>
      </c>
      <c r="CN269" s="16">
        <f t="shared" si="161"/>
        <v>101.31365837272726</v>
      </c>
      <c r="CO269" s="16">
        <f t="shared" si="162"/>
        <v>6.5077386399999995</v>
      </c>
      <c r="CP269" s="16">
        <v>2.21</v>
      </c>
      <c r="CQ269" s="16">
        <v>0.254</v>
      </c>
      <c r="CR269" s="16">
        <v>0.28000000000000003</v>
      </c>
      <c r="CS269" s="16">
        <v>0.14099999999999999</v>
      </c>
      <c r="CT269" s="16">
        <f t="shared" si="163"/>
        <v>67.182048046242755</v>
      </c>
      <c r="CU269" s="16">
        <f t="shared" si="164"/>
        <v>7.7213756578034678</v>
      </c>
      <c r="CV269" s="16">
        <f t="shared" si="165"/>
        <v>8.5117526936416184</v>
      </c>
      <c r="CW269" s="16">
        <f t="shared" si="166"/>
        <v>4.2862754635838138</v>
      </c>
      <c r="CX269" s="16">
        <f t="shared" si="167"/>
        <v>75.427117579190735</v>
      </c>
      <c r="CY269" s="16">
        <f t="shared" si="168"/>
        <v>8.6689990339884382</v>
      </c>
      <c r="CZ269" s="16">
        <f t="shared" si="169"/>
        <v>9.5563768878612709</v>
      </c>
      <c r="DA269" s="16">
        <f t="shared" si="170"/>
        <v>4.8123183613872822</v>
      </c>
      <c r="DB269" s="16"/>
      <c r="DC269" s="16"/>
      <c r="DD269" s="16"/>
      <c r="DE269" s="16"/>
      <c r="DF269" s="16"/>
      <c r="DG269" s="16"/>
      <c r="DH269" s="16"/>
      <c r="DI269" s="16"/>
    </row>
    <row r="270" spans="1:113" x14ac:dyDescent="0.25">
      <c r="A270" s="14">
        <v>2020</v>
      </c>
      <c r="B270" s="14">
        <v>14</v>
      </c>
      <c r="C270" s="14" t="s">
        <v>5</v>
      </c>
      <c r="D270" s="14" t="str">
        <f t="shared" si="179"/>
        <v>2</v>
      </c>
      <c r="E270" s="14">
        <v>207</v>
      </c>
      <c r="F270" s="14">
        <v>537</v>
      </c>
      <c r="G270" s="14">
        <v>2</v>
      </c>
      <c r="H270" s="14" t="s">
        <v>3</v>
      </c>
      <c r="I270" s="14">
        <v>100</v>
      </c>
      <c r="J270" s="17">
        <f t="shared" si="180"/>
        <v>112</v>
      </c>
      <c r="K270" s="14">
        <v>0</v>
      </c>
      <c r="L270" s="17">
        <f t="shared" si="181"/>
        <v>0</v>
      </c>
      <c r="M270" s="14">
        <v>0</v>
      </c>
      <c r="N270" s="17">
        <f t="shared" si="182"/>
        <v>0</v>
      </c>
      <c r="O270" s="14">
        <v>10</v>
      </c>
      <c r="P270" s="14">
        <v>4.0000000000000001E-3</v>
      </c>
      <c r="Q270" s="14">
        <v>7.3</v>
      </c>
      <c r="R270" s="14">
        <v>7.1</v>
      </c>
      <c r="S270" s="14">
        <v>2.5</v>
      </c>
      <c r="T270" s="14">
        <v>13</v>
      </c>
      <c r="U270" s="14">
        <v>11</v>
      </c>
      <c r="V270" s="16">
        <v>9</v>
      </c>
      <c r="W270" s="16">
        <v>9.2518934991012589</v>
      </c>
      <c r="X270" s="16">
        <v>15.2</v>
      </c>
      <c r="Y270" s="16">
        <v>596</v>
      </c>
      <c r="Z270" s="16">
        <v>3130</v>
      </c>
      <c r="AA270" s="16">
        <v>403</v>
      </c>
      <c r="AB270" s="16">
        <v>12</v>
      </c>
      <c r="AC270" s="16">
        <f t="shared" si="183"/>
        <v>20.543343016218834</v>
      </c>
      <c r="AD270" s="16">
        <v>1.8152485169999999</v>
      </c>
      <c r="AE270" s="16"/>
      <c r="AF270" s="16"/>
      <c r="AG270" s="16">
        <v>5.5</v>
      </c>
      <c r="AH270" s="16">
        <v>2.5</v>
      </c>
      <c r="AI270" s="16">
        <v>2.9493942460000002</v>
      </c>
      <c r="AJ270" s="16">
        <v>3.32</v>
      </c>
      <c r="AK270" s="16">
        <v>1.9</v>
      </c>
      <c r="AL270" s="16">
        <v>2</v>
      </c>
      <c r="AM270" s="16">
        <v>3.297019025</v>
      </c>
      <c r="AN270" s="16">
        <v>3.66</v>
      </c>
      <c r="AO270" s="16"/>
      <c r="AP270" s="16"/>
      <c r="AQ270" s="18"/>
      <c r="AR270" s="18"/>
      <c r="AS270" s="18"/>
      <c r="AT270" s="18"/>
      <c r="AU270" s="14">
        <v>0.56000000000000005</v>
      </c>
      <c r="AV270" s="14">
        <v>549</v>
      </c>
      <c r="AW270" s="18">
        <v>34</v>
      </c>
      <c r="AX270" s="14">
        <v>331.7</v>
      </c>
      <c r="AY270" s="18">
        <v>30.5</v>
      </c>
      <c r="AZ270" s="16">
        <f t="shared" si="147"/>
        <v>327.51844660194172</v>
      </c>
      <c r="BA270" s="16">
        <f t="shared" si="148"/>
        <v>7541.87</v>
      </c>
      <c r="BB270" s="16">
        <f t="shared" si="149"/>
        <v>8467.4631363636363</v>
      </c>
      <c r="BC270" s="14">
        <v>9.85</v>
      </c>
      <c r="BD270" s="14">
        <v>0</v>
      </c>
      <c r="BE270" s="14">
        <v>10.7</v>
      </c>
      <c r="BF270" s="14">
        <v>59.7</v>
      </c>
      <c r="BG270" s="14">
        <v>30</v>
      </c>
      <c r="BH270" s="14">
        <v>6</v>
      </c>
      <c r="BI270" s="18">
        <f t="shared" si="178"/>
        <v>39.728333333333332</v>
      </c>
      <c r="BJ270" s="18">
        <f t="shared" si="150"/>
        <v>41.014337186897876</v>
      </c>
      <c r="BK270" s="18">
        <f t="shared" si="151"/>
        <v>2460.8602312138728</v>
      </c>
      <c r="BL270" s="18">
        <f t="shared" si="152"/>
        <v>2763.9934687861269</v>
      </c>
      <c r="BM270" s="14">
        <f t="shared" si="153"/>
        <v>2.76</v>
      </c>
      <c r="BR270" s="16"/>
      <c r="BS270" s="16"/>
      <c r="BT270" s="16"/>
      <c r="BU270" s="16"/>
      <c r="BV270" s="16"/>
      <c r="BW270" s="16"/>
      <c r="BX270" s="16"/>
      <c r="BY270" s="16"/>
      <c r="BZ270" s="16">
        <v>3.67</v>
      </c>
      <c r="CA270" s="16">
        <v>0.16600000000000001</v>
      </c>
      <c r="CB270" s="16">
        <v>1.71</v>
      </c>
      <c r="CC270" s="16">
        <v>0.24</v>
      </c>
      <c r="CD270" s="16">
        <v>0.83</v>
      </c>
      <c r="CE270" s="16">
        <v>8.5000000000000006E-2</v>
      </c>
      <c r="CF270" s="16">
        <v>1.2</v>
      </c>
      <c r="CG270" s="16">
        <v>8.5999999999999993E-2</v>
      </c>
      <c r="CH270" s="16">
        <f t="shared" si="155"/>
        <v>62.597521</v>
      </c>
      <c r="CI270" s="16">
        <f t="shared" si="156"/>
        <v>6.4105895000000004</v>
      </c>
      <c r="CJ270" s="16">
        <f t="shared" si="157"/>
        <v>90.502440000000007</v>
      </c>
      <c r="CK270" s="16">
        <f t="shared" si="158"/>
        <v>6.4860081999999997</v>
      </c>
      <c r="CL270" s="16">
        <f t="shared" si="159"/>
        <v>70.279944031818175</v>
      </c>
      <c r="CM270" s="16">
        <f t="shared" si="160"/>
        <v>7.1973436659090915</v>
      </c>
      <c r="CN270" s="16">
        <f t="shared" si="161"/>
        <v>101.60955763636365</v>
      </c>
      <c r="CO270" s="16">
        <f t="shared" si="162"/>
        <v>7.2820182972727272</v>
      </c>
      <c r="CP270" s="16">
        <v>2.41</v>
      </c>
      <c r="CQ270" s="16">
        <v>0.23</v>
      </c>
      <c r="CR270" s="16">
        <v>0.23</v>
      </c>
      <c r="CS270" s="16">
        <v>0.153</v>
      </c>
      <c r="CT270" s="16">
        <f t="shared" si="163"/>
        <v>59.306731572254336</v>
      </c>
      <c r="CU270" s="16">
        <f t="shared" si="164"/>
        <v>5.6599785317919071</v>
      </c>
      <c r="CV270" s="16">
        <f t="shared" si="165"/>
        <v>5.6599785317919071</v>
      </c>
      <c r="CW270" s="16">
        <f t="shared" si="166"/>
        <v>3.7651161537572251</v>
      </c>
      <c r="CX270" s="16">
        <f t="shared" si="167"/>
        <v>66.585284992485555</v>
      </c>
      <c r="CY270" s="16">
        <f t="shared" si="168"/>
        <v>6.3546122606936413</v>
      </c>
      <c r="CZ270" s="16">
        <f t="shared" si="169"/>
        <v>6.3546122606936413</v>
      </c>
      <c r="DA270" s="16">
        <f t="shared" si="170"/>
        <v>4.2271985908092482</v>
      </c>
      <c r="DB270" s="16"/>
      <c r="DC270" s="16"/>
      <c r="DD270" s="16"/>
      <c r="DE270" s="16"/>
      <c r="DF270" s="16"/>
      <c r="DG270" s="16"/>
      <c r="DH270" s="16"/>
      <c r="DI270" s="16"/>
    </row>
    <row r="271" spans="1:113" x14ac:dyDescent="0.25">
      <c r="A271" s="14">
        <v>2020</v>
      </c>
      <c r="B271" s="14">
        <v>14</v>
      </c>
      <c r="C271" s="14" t="s">
        <v>5</v>
      </c>
      <c r="D271" s="14" t="str">
        <f t="shared" si="179"/>
        <v>2</v>
      </c>
      <c r="E271" s="14">
        <v>210</v>
      </c>
      <c r="F271" s="14">
        <v>540</v>
      </c>
      <c r="G271" s="14">
        <v>1</v>
      </c>
      <c r="H271" s="14" t="s">
        <v>2</v>
      </c>
      <c r="I271" s="14">
        <v>0</v>
      </c>
      <c r="J271" s="17">
        <f t="shared" si="180"/>
        <v>0</v>
      </c>
      <c r="K271" s="14">
        <v>0</v>
      </c>
      <c r="L271" s="17">
        <f t="shared" si="181"/>
        <v>0</v>
      </c>
      <c r="M271" s="14">
        <v>0</v>
      </c>
      <c r="N271" s="17">
        <f t="shared" si="182"/>
        <v>0</v>
      </c>
      <c r="O271" s="14">
        <v>10</v>
      </c>
      <c r="P271" s="14">
        <v>4.0000000000000001E-3</v>
      </c>
      <c r="Q271" s="14">
        <v>7.3</v>
      </c>
      <c r="R271" s="14">
        <v>7.1</v>
      </c>
      <c r="S271" s="14">
        <v>2.5</v>
      </c>
      <c r="T271" s="14">
        <v>13</v>
      </c>
      <c r="U271" s="14">
        <v>11</v>
      </c>
      <c r="V271" s="16">
        <v>9</v>
      </c>
      <c r="W271" s="16">
        <v>9.2518934991012589</v>
      </c>
      <c r="X271" s="16">
        <v>15.2</v>
      </c>
      <c r="Y271" s="16">
        <v>596</v>
      </c>
      <c r="Z271" s="16">
        <v>3130</v>
      </c>
      <c r="AA271" s="16">
        <v>403</v>
      </c>
      <c r="AB271" s="16">
        <v>12</v>
      </c>
      <c r="AC271" s="16">
        <f t="shared" si="183"/>
        <v>20.543343016218834</v>
      </c>
      <c r="AD271" s="16">
        <v>1.8152485169999999</v>
      </c>
      <c r="AE271" s="16"/>
      <c r="AF271" s="16"/>
      <c r="AG271" s="16">
        <v>5.5</v>
      </c>
      <c r="AH271" s="16">
        <v>2.5</v>
      </c>
      <c r="AI271" s="16">
        <v>2.9493942460000002</v>
      </c>
      <c r="AJ271" s="16">
        <v>3.32</v>
      </c>
      <c r="AK271" s="16">
        <v>1.9</v>
      </c>
      <c r="AL271" s="16">
        <v>2</v>
      </c>
      <c r="AM271" s="16">
        <v>3.297019025</v>
      </c>
      <c r="AN271" s="16">
        <v>3.66</v>
      </c>
      <c r="AO271" s="16"/>
      <c r="AP271" s="16"/>
      <c r="AQ271" s="18"/>
      <c r="AR271" s="18"/>
      <c r="AS271" s="18"/>
      <c r="AT271" s="18"/>
      <c r="AU271" s="14">
        <v>0.5</v>
      </c>
      <c r="AV271" s="14">
        <v>359</v>
      </c>
      <c r="AW271" s="18">
        <v>34</v>
      </c>
      <c r="AX271" s="14">
        <v>223</v>
      </c>
      <c r="AY271" s="18">
        <v>30.5</v>
      </c>
      <c r="AZ271" s="16">
        <f t="shared" si="147"/>
        <v>296.15384615384613</v>
      </c>
      <c r="BA271" s="16">
        <f t="shared" si="148"/>
        <v>6819.63</v>
      </c>
      <c r="BB271" s="16">
        <f t="shared" si="149"/>
        <v>7656.5845909090913</v>
      </c>
      <c r="BC271" s="14">
        <v>10.58</v>
      </c>
      <c r="BD271" s="14">
        <v>0</v>
      </c>
      <c r="BE271" s="14">
        <v>11.6</v>
      </c>
      <c r="BF271" s="14">
        <v>60.1</v>
      </c>
      <c r="BG271" s="14">
        <v>30</v>
      </c>
      <c r="BH271" s="14">
        <v>6</v>
      </c>
      <c r="BI271" s="18">
        <f t="shared" si="178"/>
        <v>42.672666666666672</v>
      </c>
      <c r="BJ271" s="18">
        <f t="shared" si="150"/>
        <v>43.609985356454729</v>
      </c>
      <c r="BK271" s="18">
        <f t="shared" si="151"/>
        <v>2616.599121387284</v>
      </c>
      <c r="BL271" s="18">
        <f t="shared" si="152"/>
        <v>2938.9165586127178</v>
      </c>
      <c r="BM271" s="14">
        <f t="shared" si="153"/>
        <v>2.94</v>
      </c>
      <c r="BR271" s="16"/>
      <c r="BS271" s="16"/>
      <c r="BT271" s="16"/>
      <c r="BU271" s="16"/>
      <c r="BV271" s="16"/>
      <c r="BW271" s="16"/>
      <c r="BX271" s="16"/>
      <c r="BY271" s="16"/>
      <c r="BZ271" s="16">
        <v>3.36</v>
      </c>
      <c r="CA271" s="16">
        <v>0.16800000000000001</v>
      </c>
      <c r="CB271" s="16">
        <v>1.68</v>
      </c>
      <c r="CC271" s="16">
        <v>0.23899999999999999</v>
      </c>
      <c r="CD271" s="16">
        <v>0.7</v>
      </c>
      <c r="CE271" s="16">
        <v>7.5999999999999998E-2</v>
      </c>
      <c r="CF271" s="16">
        <v>1.1100000000000001</v>
      </c>
      <c r="CG271" s="16">
        <v>8.1000000000000003E-2</v>
      </c>
      <c r="CH271" s="16">
        <f t="shared" si="155"/>
        <v>47.737409999999997</v>
      </c>
      <c r="CI271" s="16">
        <f t="shared" si="156"/>
        <v>5.1829187999999995</v>
      </c>
      <c r="CJ271" s="16">
        <f t="shared" si="157"/>
        <v>75.697893000000008</v>
      </c>
      <c r="CK271" s="16">
        <f t="shared" si="158"/>
        <v>5.5239003000000002</v>
      </c>
      <c r="CL271" s="16">
        <f t="shared" si="159"/>
        <v>53.59609213636363</v>
      </c>
      <c r="CM271" s="16">
        <f t="shared" si="160"/>
        <v>5.8190042890909091</v>
      </c>
      <c r="CN271" s="16">
        <f t="shared" si="161"/>
        <v>84.988088959090916</v>
      </c>
      <c r="CO271" s="16">
        <f t="shared" si="162"/>
        <v>6.2018335186363638</v>
      </c>
      <c r="CP271" s="16">
        <v>2.14</v>
      </c>
      <c r="CQ271" s="16">
        <v>0.21299999999999999</v>
      </c>
      <c r="CR271" s="16">
        <v>0.23</v>
      </c>
      <c r="CS271" s="16">
        <v>0.13700000000000001</v>
      </c>
      <c r="CT271" s="16">
        <f t="shared" si="163"/>
        <v>55.995221197687883</v>
      </c>
      <c r="CU271" s="16">
        <f t="shared" si="164"/>
        <v>5.5733561285549147</v>
      </c>
      <c r="CV271" s="16">
        <f t="shared" si="165"/>
        <v>6.018177979190753</v>
      </c>
      <c r="CW271" s="16">
        <f t="shared" si="166"/>
        <v>3.5847407963005793</v>
      </c>
      <c r="CX271" s="16">
        <f t="shared" si="167"/>
        <v>62.867361981040489</v>
      </c>
      <c r="CY271" s="16">
        <f t="shared" si="168"/>
        <v>6.2573589261502907</v>
      </c>
      <c r="CZ271" s="16">
        <f t="shared" si="169"/>
        <v>6.7567725493641637</v>
      </c>
      <c r="DA271" s="16">
        <f t="shared" si="170"/>
        <v>4.0246862576647411</v>
      </c>
      <c r="DB271" s="16"/>
      <c r="DC271" s="16"/>
      <c r="DD271" s="16"/>
      <c r="DE271" s="16"/>
      <c r="DF271" s="16"/>
      <c r="DG271" s="16"/>
      <c r="DH271" s="16"/>
      <c r="DI271" s="16"/>
    </row>
    <row r="272" spans="1:113" x14ac:dyDescent="0.25">
      <c r="A272" s="14">
        <v>2020</v>
      </c>
      <c r="B272" s="14">
        <v>14</v>
      </c>
      <c r="C272" s="14" t="s">
        <v>5</v>
      </c>
      <c r="D272" s="14" t="str">
        <f t="shared" si="179"/>
        <v>3</v>
      </c>
      <c r="E272" s="14">
        <v>301</v>
      </c>
      <c r="F272" s="14">
        <v>541</v>
      </c>
      <c r="G272" s="14">
        <v>2</v>
      </c>
      <c r="H272" s="14" t="s">
        <v>3</v>
      </c>
      <c r="I272" s="14">
        <v>100</v>
      </c>
      <c r="J272" s="17">
        <f t="shared" si="180"/>
        <v>112</v>
      </c>
      <c r="K272" s="14">
        <v>0</v>
      </c>
      <c r="L272" s="17">
        <f t="shared" si="181"/>
        <v>0</v>
      </c>
      <c r="M272" s="14">
        <v>0</v>
      </c>
      <c r="N272" s="17">
        <f t="shared" si="182"/>
        <v>0</v>
      </c>
      <c r="O272" s="14">
        <v>10</v>
      </c>
      <c r="P272" s="14">
        <v>0</v>
      </c>
      <c r="Q272" s="14">
        <v>7.5</v>
      </c>
      <c r="R272" s="14">
        <v>7.2</v>
      </c>
      <c r="S272" s="14">
        <v>2.4</v>
      </c>
      <c r="T272" s="14">
        <v>12</v>
      </c>
      <c r="U272" s="14">
        <v>10</v>
      </c>
      <c r="V272" s="16">
        <v>8</v>
      </c>
      <c r="W272" s="16">
        <v>8.9278341821449985</v>
      </c>
      <c r="X272" s="16">
        <v>15.3</v>
      </c>
      <c r="Y272" s="16">
        <v>621</v>
      </c>
      <c r="Z272" s="16">
        <v>3276</v>
      </c>
      <c r="AA272" s="16">
        <v>423</v>
      </c>
      <c r="AB272" s="16">
        <v>15</v>
      </c>
      <c r="AC272" s="16">
        <f t="shared" si="183"/>
        <v>21.514934166903476</v>
      </c>
      <c r="AD272" s="16">
        <v>2.0303783690000001</v>
      </c>
      <c r="AE272" s="16"/>
      <c r="AF272" s="16"/>
      <c r="AG272" s="16">
        <v>4.7</v>
      </c>
      <c r="AH272" s="16">
        <v>2.5</v>
      </c>
      <c r="AI272" s="16">
        <v>3.2026081290000001</v>
      </c>
      <c r="AJ272" s="16">
        <v>3.32</v>
      </c>
      <c r="AK272" s="16">
        <v>3</v>
      </c>
      <c r="AL272" s="16">
        <v>1.7</v>
      </c>
      <c r="AM272" s="16">
        <v>2.798941632</v>
      </c>
      <c r="AN272" s="16">
        <v>3</v>
      </c>
      <c r="AO272" s="16"/>
      <c r="AP272" s="16"/>
      <c r="AQ272" s="18"/>
      <c r="AR272" s="18"/>
      <c r="AS272" s="18"/>
      <c r="AT272" s="18"/>
      <c r="AU272" s="14">
        <v>0.5</v>
      </c>
      <c r="AV272" s="14">
        <v>420.6</v>
      </c>
      <c r="AW272" s="18">
        <v>34</v>
      </c>
      <c r="AX272" s="14">
        <v>277.10000000000002</v>
      </c>
      <c r="AY272" s="18">
        <v>30.5</v>
      </c>
      <c r="AZ272" s="16">
        <f t="shared" si="147"/>
        <v>318.93429901707191</v>
      </c>
      <c r="BA272" s="16">
        <f t="shared" si="148"/>
        <v>7344.2</v>
      </c>
      <c r="BB272" s="16">
        <f t="shared" si="149"/>
        <v>8245.5336363636361</v>
      </c>
      <c r="BC272" s="14">
        <v>10.11</v>
      </c>
      <c r="BD272" s="14">
        <v>0</v>
      </c>
      <c r="BE272" s="14">
        <v>10.8</v>
      </c>
      <c r="BF272" s="14">
        <v>59.6</v>
      </c>
      <c r="BG272" s="14">
        <v>30.5</v>
      </c>
      <c r="BH272" s="14">
        <v>6</v>
      </c>
      <c r="BI272" s="18">
        <f t="shared" si="178"/>
        <v>40.108524590163931</v>
      </c>
      <c r="BJ272" s="18">
        <f t="shared" si="150"/>
        <v>41.360466976215292</v>
      </c>
      <c r="BK272" s="18">
        <f t="shared" si="151"/>
        <v>2481.6280185729174</v>
      </c>
      <c r="BL272" s="18">
        <f t="shared" si="152"/>
        <v>2787.3194699516721</v>
      </c>
      <c r="BM272" s="14">
        <f t="shared" si="153"/>
        <v>2.79</v>
      </c>
      <c r="BR272" s="16"/>
      <c r="BS272" s="16"/>
      <c r="BT272" s="16"/>
      <c r="BU272" s="16"/>
      <c r="BV272" s="16"/>
      <c r="BW272" s="16"/>
      <c r="BX272" s="16"/>
      <c r="BY272" s="16"/>
      <c r="BZ272" s="16">
        <v>3.64</v>
      </c>
      <c r="CA272" s="16">
        <v>0.16900000000000001</v>
      </c>
      <c r="CB272" s="16">
        <v>1.63</v>
      </c>
      <c r="CC272" s="16">
        <v>0.24199999999999999</v>
      </c>
      <c r="CD272" s="16">
        <v>0.84</v>
      </c>
      <c r="CE272" s="16">
        <v>8.8999999999999996E-2</v>
      </c>
      <c r="CF272" s="16">
        <v>1.1299999999999999</v>
      </c>
      <c r="CG272" s="16">
        <v>8.6999999999999994E-2</v>
      </c>
      <c r="CH272" s="16">
        <f t="shared" si="155"/>
        <v>61.691279999999992</v>
      </c>
      <c r="CI272" s="16">
        <f t="shared" si="156"/>
        <v>6.5363379999999998</v>
      </c>
      <c r="CJ272" s="16">
        <f t="shared" si="157"/>
        <v>82.989459999999994</v>
      </c>
      <c r="CK272" s="16">
        <f t="shared" si="158"/>
        <v>6.3894539999999989</v>
      </c>
      <c r="CL272" s="16">
        <f t="shared" si="159"/>
        <v>69.262482545454532</v>
      </c>
      <c r="CM272" s="16">
        <f t="shared" si="160"/>
        <v>7.338524936363636</v>
      </c>
      <c r="CN272" s="16">
        <f t="shared" si="161"/>
        <v>93.174530090909087</v>
      </c>
      <c r="CO272" s="16">
        <f t="shared" si="162"/>
        <v>7.1736142636363622</v>
      </c>
      <c r="CP272" s="16">
        <v>2.31</v>
      </c>
      <c r="CQ272" s="16">
        <v>0.218</v>
      </c>
      <c r="CR272" s="16">
        <v>0.24</v>
      </c>
      <c r="CS272" s="16">
        <v>0.14099999999999999</v>
      </c>
      <c r="CT272" s="16">
        <f t="shared" si="163"/>
        <v>57.325607229034389</v>
      </c>
      <c r="CU272" s="16">
        <f t="shared" si="164"/>
        <v>5.4099490804889605</v>
      </c>
      <c r="CV272" s="16">
        <f t="shared" si="165"/>
        <v>5.955907244575001</v>
      </c>
      <c r="CW272" s="16">
        <f t="shared" si="166"/>
        <v>3.4990955061878131</v>
      </c>
      <c r="CX272" s="16">
        <f t="shared" si="167"/>
        <v>64.361022661688608</v>
      </c>
      <c r="CY272" s="16">
        <f t="shared" si="168"/>
        <v>6.0738973767307876</v>
      </c>
      <c r="CZ272" s="16">
        <f t="shared" si="169"/>
        <v>6.686859497318296</v>
      </c>
      <c r="DA272" s="16">
        <f t="shared" si="170"/>
        <v>3.9285299546744992</v>
      </c>
      <c r="DB272" s="16"/>
      <c r="DC272" s="16"/>
      <c r="DD272" s="16"/>
      <c r="DE272" s="16"/>
      <c r="DF272" s="16"/>
      <c r="DG272" s="16"/>
      <c r="DH272" s="16"/>
      <c r="DI272" s="16"/>
    </row>
    <row r="273" spans="1:113" x14ac:dyDescent="0.25">
      <c r="A273" s="14">
        <v>2020</v>
      </c>
      <c r="B273" s="14">
        <v>14</v>
      </c>
      <c r="C273" s="14" t="s">
        <v>5</v>
      </c>
      <c r="D273" s="14" t="str">
        <f t="shared" si="179"/>
        <v>3</v>
      </c>
      <c r="E273" s="14">
        <v>302</v>
      </c>
      <c r="F273" s="14">
        <v>542</v>
      </c>
      <c r="G273" s="14">
        <v>1</v>
      </c>
      <c r="H273" s="14" t="s">
        <v>2</v>
      </c>
      <c r="I273" s="14">
        <v>0</v>
      </c>
      <c r="J273" s="17">
        <f t="shared" si="180"/>
        <v>0</v>
      </c>
      <c r="K273" s="14">
        <v>0</v>
      </c>
      <c r="L273" s="17">
        <f t="shared" si="181"/>
        <v>0</v>
      </c>
      <c r="M273" s="14">
        <v>0</v>
      </c>
      <c r="N273" s="17">
        <f t="shared" si="182"/>
        <v>0</v>
      </c>
      <c r="O273" s="14">
        <v>10</v>
      </c>
      <c r="P273" s="14">
        <v>0</v>
      </c>
      <c r="Q273" s="14">
        <v>7.5</v>
      </c>
      <c r="R273" s="14">
        <v>7.2</v>
      </c>
      <c r="S273" s="14">
        <v>2.4</v>
      </c>
      <c r="T273" s="14">
        <v>12</v>
      </c>
      <c r="U273" s="14">
        <v>10</v>
      </c>
      <c r="V273" s="16">
        <v>8</v>
      </c>
      <c r="W273" s="16">
        <v>8.9278341821449985</v>
      </c>
      <c r="X273" s="16">
        <v>15.3</v>
      </c>
      <c r="Y273" s="16">
        <v>621</v>
      </c>
      <c r="Z273" s="16">
        <v>3276</v>
      </c>
      <c r="AA273" s="16">
        <v>423</v>
      </c>
      <c r="AB273" s="16">
        <v>15</v>
      </c>
      <c r="AC273" s="16">
        <f t="shared" si="183"/>
        <v>21.514934166903476</v>
      </c>
      <c r="AD273" s="16">
        <v>2.0303783690000001</v>
      </c>
      <c r="AE273" s="16"/>
      <c r="AF273" s="16"/>
      <c r="AG273" s="16">
        <v>4.7</v>
      </c>
      <c r="AH273" s="16">
        <v>2.5</v>
      </c>
      <c r="AI273" s="16">
        <v>3.2026081290000001</v>
      </c>
      <c r="AJ273" s="16">
        <v>3.32</v>
      </c>
      <c r="AK273" s="16">
        <v>3</v>
      </c>
      <c r="AL273" s="16">
        <v>1.7</v>
      </c>
      <c r="AM273" s="16">
        <v>2.798941632</v>
      </c>
      <c r="AN273" s="16">
        <v>3</v>
      </c>
      <c r="AO273" s="16"/>
      <c r="AP273" s="16"/>
      <c r="AQ273" s="18"/>
      <c r="AR273" s="18"/>
      <c r="AS273" s="18"/>
      <c r="AT273" s="18"/>
      <c r="AU273" s="14">
        <v>0.4</v>
      </c>
      <c r="AV273" s="14">
        <v>426.6</v>
      </c>
      <c r="AW273" s="18">
        <v>34</v>
      </c>
      <c r="AX273" s="14">
        <v>267.39999999999998</v>
      </c>
      <c r="AY273" s="18">
        <v>30.5</v>
      </c>
      <c r="AZ273" s="16">
        <f t="shared" si="147"/>
        <v>241.36525725929695</v>
      </c>
      <c r="BA273" s="16">
        <f t="shared" si="148"/>
        <v>5557.99</v>
      </c>
      <c r="BB273" s="16">
        <f t="shared" si="149"/>
        <v>6240.1069545454548</v>
      </c>
      <c r="BC273" s="14">
        <v>10.58</v>
      </c>
      <c r="BD273" s="14">
        <v>0</v>
      </c>
      <c r="BE273" s="14">
        <v>11.4</v>
      </c>
      <c r="BF273" s="14">
        <v>59.9</v>
      </c>
      <c r="BG273" s="14">
        <v>30.5</v>
      </c>
      <c r="BH273" s="14">
        <v>6</v>
      </c>
      <c r="BI273" s="18">
        <f t="shared" si="178"/>
        <v>41.973114754098361</v>
      </c>
      <c r="BJ273" s="18">
        <f t="shared" si="150"/>
        <v>42.992115227897273</v>
      </c>
      <c r="BK273" s="18">
        <f t="shared" si="151"/>
        <v>2579.5269136738361</v>
      </c>
      <c r="BL273" s="18">
        <f t="shared" si="152"/>
        <v>2897.2777289491132</v>
      </c>
      <c r="BM273" s="14">
        <f t="shared" si="153"/>
        <v>2.9</v>
      </c>
      <c r="BR273" s="16"/>
      <c r="BS273" s="16"/>
      <c r="BT273" s="16"/>
      <c r="BU273" s="16"/>
      <c r="BV273" s="16"/>
      <c r="BW273" s="16"/>
      <c r="BX273" s="16"/>
      <c r="BY273" s="16"/>
      <c r="BZ273" s="16">
        <v>2.61</v>
      </c>
      <c r="CA273" s="16">
        <v>0.157</v>
      </c>
      <c r="CB273" s="16">
        <v>1.71</v>
      </c>
      <c r="CC273" s="16">
        <v>0.19500000000000001</v>
      </c>
      <c r="CD273" s="16">
        <v>0.55000000000000004</v>
      </c>
      <c r="CE273" s="16">
        <v>7.0000000000000007E-2</v>
      </c>
      <c r="CF273" s="16">
        <v>1.1399999999999999</v>
      </c>
      <c r="CG273" s="16">
        <v>7.1999999999999995E-2</v>
      </c>
      <c r="CH273" s="16">
        <f t="shared" si="155"/>
        <v>30.568945000000003</v>
      </c>
      <c r="CI273" s="16">
        <f t="shared" si="156"/>
        <v>3.8905930000000004</v>
      </c>
      <c r="CJ273" s="16">
        <f t="shared" si="157"/>
        <v>63.361085999999993</v>
      </c>
      <c r="CK273" s="16">
        <f t="shared" si="158"/>
        <v>4.0017527999999993</v>
      </c>
      <c r="CL273" s="16">
        <f t="shared" si="159"/>
        <v>34.320588250000007</v>
      </c>
      <c r="CM273" s="16">
        <f t="shared" si="160"/>
        <v>4.3680748681818189</v>
      </c>
      <c r="CN273" s="16">
        <f t="shared" si="161"/>
        <v>71.137219281818176</v>
      </c>
      <c r="CO273" s="16">
        <f t="shared" si="162"/>
        <v>4.4928770072727264</v>
      </c>
      <c r="CP273" s="16">
        <v>1.79</v>
      </c>
      <c r="CQ273" s="16">
        <v>0.26600000000000001</v>
      </c>
      <c r="CR273" s="16">
        <v>0.27</v>
      </c>
      <c r="CS273" s="16">
        <v>0.121</v>
      </c>
      <c r="CT273" s="16">
        <f t="shared" si="163"/>
        <v>46.173531754761662</v>
      </c>
      <c r="CU273" s="16">
        <f t="shared" si="164"/>
        <v>6.8615415903724042</v>
      </c>
      <c r="CV273" s="16">
        <f t="shared" si="165"/>
        <v>6.964722666919358</v>
      </c>
      <c r="CW273" s="16">
        <f t="shared" si="166"/>
        <v>3.1212275655453414</v>
      </c>
      <c r="CX273" s="16">
        <f t="shared" si="167"/>
        <v>51.84028337920968</v>
      </c>
      <c r="CY273" s="16">
        <f t="shared" si="168"/>
        <v>7.703639876463563</v>
      </c>
      <c r="CZ273" s="16">
        <f t="shared" si="169"/>
        <v>7.8194840851321885</v>
      </c>
      <c r="DA273" s="16">
        <f t="shared" si="170"/>
        <v>3.5042873122259062</v>
      </c>
      <c r="DB273" s="16"/>
      <c r="DC273" s="16"/>
      <c r="DD273" s="16"/>
      <c r="DE273" s="16"/>
      <c r="DF273" s="16"/>
      <c r="DG273" s="16"/>
      <c r="DH273" s="16"/>
      <c r="DI273" s="16"/>
    </row>
    <row r="274" spans="1:113" x14ac:dyDescent="0.25">
      <c r="A274" s="14">
        <v>2020</v>
      </c>
      <c r="B274" s="14">
        <v>14</v>
      </c>
      <c r="C274" s="14" t="s">
        <v>5</v>
      </c>
      <c r="D274" s="14" t="str">
        <f t="shared" si="179"/>
        <v>3</v>
      </c>
      <c r="E274" s="14">
        <v>304</v>
      </c>
      <c r="F274" s="14">
        <v>544</v>
      </c>
      <c r="G274" s="14">
        <v>3</v>
      </c>
      <c r="H274" s="14" t="s">
        <v>1</v>
      </c>
      <c r="I274" s="14">
        <v>100</v>
      </c>
      <c r="J274" s="17">
        <f t="shared" si="180"/>
        <v>112</v>
      </c>
      <c r="K274" s="14">
        <v>40</v>
      </c>
      <c r="L274" s="17">
        <f t="shared" si="181"/>
        <v>45</v>
      </c>
      <c r="M274" s="14">
        <v>0</v>
      </c>
      <c r="N274" s="17">
        <f t="shared" si="182"/>
        <v>0</v>
      </c>
      <c r="O274" s="14">
        <v>10</v>
      </c>
      <c r="P274" s="14">
        <v>0</v>
      </c>
      <c r="Q274" s="14">
        <v>7.5</v>
      </c>
      <c r="R274" s="14">
        <v>7.2</v>
      </c>
      <c r="S274" s="14">
        <v>2.4</v>
      </c>
      <c r="T274" s="14">
        <v>12</v>
      </c>
      <c r="U274" s="14">
        <v>10</v>
      </c>
      <c r="V274" s="16">
        <v>8</v>
      </c>
      <c r="W274" s="16">
        <v>8.9278341821449985</v>
      </c>
      <c r="X274" s="16">
        <v>15.3</v>
      </c>
      <c r="Y274" s="16">
        <v>621</v>
      </c>
      <c r="Z274" s="16">
        <v>3276</v>
      </c>
      <c r="AA274" s="16">
        <v>423</v>
      </c>
      <c r="AB274" s="16">
        <v>15</v>
      </c>
      <c r="AC274" s="16">
        <f t="shared" si="183"/>
        <v>21.514934166903476</v>
      </c>
      <c r="AD274" s="16">
        <v>2.0303783690000001</v>
      </c>
      <c r="AE274" s="16"/>
      <c r="AF274" s="16"/>
      <c r="AG274" s="16">
        <v>4.7</v>
      </c>
      <c r="AH274" s="16">
        <v>2.5</v>
      </c>
      <c r="AI274" s="16">
        <v>3.2026081290000001</v>
      </c>
      <c r="AJ274" s="16">
        <v>3.32</v>
      </c>
      <c r="AK274" s="16">
        <v>3</v>
      </c>
      <c r="AL274" s="16">
        <v>1.7</v>
      </c>
      <c r="AM274" s="16">
        <v>2.798941632</v>
      </c>
      <c r="AN274" s="16">
        <v>3</v>
      </c>
      <c r="AO274" s="16"/>
      <c r="AP274" s="16"/>
      <c r="AQ274" s="18"/>
      <c r="AR274" s="18"/>
      <c r="AS274" s="18"/>
      <c r="AT274" s="18"/>
      <c r="AU274" s="14">
        <v>0.44</v>
      </c>
      <c r="AV274" s="14">
        <v>449.4</v>
      </c>
      <c r="AW274" s="18">
        <v>34</v>
      </c>
      <c r="AX274" s="14">
        <v>275.10000000000002</v>
      </c>
      <c r="AY274" s="18">
        <v>30.5</v>
      </c>
      <c r="AZ274" s="16">
        <f t="shared" si="147"/>
        <v>259.08521906596053</v>
      </c>
      <c r="BA274" s="16">
        <f t="shared" si="148"/>
        <v>5966.04</v>
      </c>
      <c r="BB274" s="16">
        <f t="shared" si="149"/>
        <v>6698.2358181818181</v>
      </c>
      <c r="BC274" s="14">
        <v>11.66</v>
      </c>
      <c r="BD274" s="14">
        <v>0</v>
      </c>
      <c r="BE274" s="14">
        <v>10.3</v>
      </c>
      <c r="BF274" s="14">
        <v>58.9</v>
      </c>
      <c r="BG274" s="14">
        <v>30.5</v>
      </c>
      <c r="BH274" s="14">
        <v>6</v>
      </c>
      <c r="BI274" s="18">
        <f t="shared" si="178"/>
        <v>46.257704918032793</v>
      </c>
      <c r="BJ274" s="18">
        <f t="shared" si="150"/>
        <v>47.968972614422448</v>
      </c>
      <c r="BK274" s="18">
        <f t="shared" si="151"/>
        <v>2878.1383568653469</v>
      </c>
      <c r="BL274" s="18">
        <f t="shared" si="152"/>
        <v>3232.672672642851</v>
      </c>
      <c r="BM274" s="14">
        <f t="shared" si="153"/>
        <v>3.23</v>
      </c>
      <c r="BR274" s="16"/>
      <c r="BS274" s="16"/>
      <c r="BT274" s="16"/>
      <c r="BU274" s="16"/>
      <c r="BV274" s="16"/>
      <c r="BW274" s="16"/>
      <c r="BX274" s="16"/>
      <c r="BY274" s="16"/>
      <c r="BZ274" s="16">
        <v>3.7</v>
      </c>
      <c r="CA274" s="16">
        <v>0.17899999999999999</v>
      </c>
      <c r="CB274" s="16">
        <v>1.58</v>
      </c>
      <c r="CC274" s="16">
        <v>0.247</v>
      </c>
      <c r="CD274" s="16">
        <v>0.74</v>
      </c>
      <c r="CE274" s="16">
        <v>0.09</v>
      </c>
      <c r="CF274" s="16">
        <v>1.2</v>
      </c>
      <c r="CG274" s="16">
        <v>8.7999999999999995E-2</v>
      </c>
      <c r="CH274" s="16">
        <f t="shared" si="155"/>
        <v>44.148696000000001</v>
      </c>
      <c r="CI274" s="16">
        <f t="shared" si="156"/>
        <v>5.3694359999999994</v>
      </c>
      <c r="CJ274" s="16">
        <f t="shared" si="157"/>
        <v>71.592479999999995</v>
      </c>
      <c r="CK274" s="16">
        <f t="shared" si="158"/>
        <v>5.2501151999999998</v>
      </c>
      <c r="CL274" s="16">
        <f t="shared" si="159"/>
        <v>49.56694505454545</v>
      </c>
      <c r="CM274" s="16">
        <f t="shared" si="160"/>
        <v>6.0284122363636365</v>
      </c>
      <c r="CN274" s="16">
        <f t="shared" si="161"/>
        <v>80.378829818181799</v>
      </c>
      <c r="CO274" s="16">
        <f t="shared" si="162"/>
        <v>5.8944475199999999</v>
      </c>
      <c r="CP274" s="16">
        <v>2.25</v>
      </c>
      <c r="CQ274" s="16">
        <v>0.23300000000000001</v>
      </c>
      <c r="CR274" s="16">
        <v>0.26</v>
      </c>
      <c r="CS274" s="16">
        <v>0.14000000000000001</v>
      </c>
      <c r="CT274" s="16">
        <f t="shared" si="163"/>
        <v>64.758113029470309</v>
      </c>
      <c r="CU274" s="16">
        <f t="shared" si="164"/>
        <v>6.7060623714962579</v>
      </c>
      <c r="CV274" s="16">
        <f t="shared" si="165"/>
        <v>7.4831597278499018</v>
      </c>
      <c r="CW274" s="16">
        <f t="shared" si="166"/>
        <v>4.0293936996114859</v>
      </c>
      <c r="CX274" s="16">
        <f t="shared" si="167"/>
        <v>72.705699628541666</v>
      </c>
      <c r="CY274" s="16">
        <f t="shared" si="168"/>
        <v>7.5290791170889806</v>
      </c>
      <c r="CZ274" s="16">
        <f t="shared" si="169"/>
        <v>8.4015475126314811</v>
      </c>
      <c r="DA274" s="16">
        <f t="shared" si="170"/>
        <v>4.5239101991092587</v>
      </c>
      <c r="DB274" s="16"/>
      <c r="DC274" s="16"/>
      <c r="DD274" s="16"/>
      <c r="DE274" s="16"/>
      <c r="DF274" s="16"/>
      <c r="DG274" s="16"/>
      <c r="DH274" s="16"/>
      <c r="DI274" s="16"/>
    </row>
    <row r="275" spans="1:113" x14ac:dyDescent="0.25">
      <c r="A275" s="14">
        <v>2020</v>
      </c>
      <c r="B275" s="14">
        <v>14</v>
      </c>
      <c r="C275" s="14" t="s">
        <v>5</v>
      </c>
      <c r="D275" s="14" t="str">
        <f t="shared" si="179"/>
        <v>3</v>
      </c>
      <c r="E275" s="14">
        <v>305</v>
      </c>
      <c r="F275" s="14">
        <v>545</v>
      </c>
      <c r="G275" s="14">
        <v>5</v>
      </c>
      <c r="H275" s="14" t="s">
        <v>1</v>
      </c>
      <c r="I275" s="14">
        <v>100</v>
      </c>
      <c r="J275" s="17">
        <f t="shared" si="180"/>
        <v>112</v>
      </c>
      <c r="K275" s="14">
        <v>120</v>
      </c>
      <c r="L275" s="17">
        <f t="shared" si="181"/>
        <v>135</v>
      </c>
      <c r="M275" s="14">
        <v>0</v>
      </c>
      <c r="N275" s="17">
        <f t="shared" si="182"/>
        <v>0</v>
      </c>
      <c r="O275" s="14">
        <v>10</v>
      </c>
      <c r="P275" s="14">
        <v>0</v>
      </c>
      <c r="Q275" s="14">
        <v>7.5</v>
      </c>
      <c r="R275" s="14">
        <v>7.2</v>
      </c>
      <c r="S275" s="14">
        <v>2.4</v>
      </c>
      <c r="T275" s="14">
        <v>12</v>
      </c>
      <c r="U275" s="14">
        <v>10</v>
      </c>
      <c r="V275" s="16">
        <v>8</v>
      </c>
      <c r="W275" s="16">
        <v>8.9278341821449985</v>
      </c>
      <c r="X275" s="16">
        <v>15.3</v>
      </c>
      <c r="Y275" s="16">
        <v>621</v>
      </c>
      <c r="Z275" s="16">
        <v>3276</v>
      </c>
      <c r="AA275" s="16">
        <v>423</v>
      </c>
      <c r="AB275" s="16">
        <v>15</v>
      </c>
      <c r="AC275" s="16">
        <f t="shared" si="183"/>
        <v>21.514934166903476</v>
      </c>
      <c r="AD275" s="16">
        <v>2.0303783690000001</v>
      </c>
      <c r="AE275" s="16"/>
      <c r="AF275" s="16"/>
      <c r="AG275" s="16">
        <v>4.7</v>
      </c>
      <c r="AH275" s="16">
        <v>2.5</v>
      </c>
      <c r="AI275" s="16">
        <v>3.2026081290000001</v>
      </c>
      <c r="AJ275" s="16">
        <v>3.32</v>
      </c>
      <c r="AK275" s="16">
        <v>3</v>
      </c>
      <c r="AL275" s="16">
        <v>1.7</v>
      </c>
      <c r="AM275" s="16">
        <v>2.798941632</v>
      </c>
      <c r="AN275" s="16">
        <v>3</v>
      </c>
      <c r="AO275" s="16"/>
      <c r="AP275" s="16"/>
      <c r="AQ275" s="18"/>
      <c r="AR275" s="18"/>
      <c r="AS275" s="18"/>
      <c r="AT275" s="18"/>
      <c r="AU275" s="14">
        <v>0.66</v>
      </c>
      <c r="AV275" s="14">
        <v>467.4</v>
      </c>
      <c r="AW275" s="18">
        <v>34</v>
      </c>
      <c r="AX275" s="14">
        <v>301.39999999999998</v>
      </c>
      <c r="AY275" s="18">
        <v>30.5</v>
      </c>
      <c r="AZ275" s="16">
        <f t="shared" si="147"/>
        <v>412.53807106598981</v>
      </c>
      <c r="BA275" s="16">
        <f t="shared" si="148"/>
        <v>9499.64</v>
      </c>
      <c r="BB275" s="16">
        <f t="shared" si="149"/>
        <v>10665.504909090907</v>
      </c>
      <c r="BC275" s="14">
        <v>11.39</v>
      </c>
      <c r="BD275" s="14">
        <v>0</v>
      </c>
      <c r="BE275" s="14">
        <v>9.51</v>
      </c>
      <c r="BF275" s="14">
        <v>57.7</v>
      </c>
      <c r="BG275" s="14">
        <v>30.5</v>
      </c>
      <c r="BH275" s="14">
        <v>6</v>
      </c>
      <c r="BI275" s="18">
        <f t="shared" si="178"/>
        <v>45.186557377049184</v>
      </c>
      <c r="BJ275" s="18">
        <f t="shared" si="150"/>
        <v>47.270885283805555</v>
      </c>
      <c r="BK275" s="18">
        <f t="shared" si="151"/>
        <v>2836.2531170283332</v>
      </c>
      <c r="BL275" s="18">
        <f t="shared" si="152"/>
        <v>3185.6279328077321</v>
      </c>
      <c r="BM275" s="14">
        <f t="shared" si="153"/>
        <v>3.18</v>
      </c>
      <c r="BR275" s="16"/>
      <c r="BS275" s="16"/>
      <c r="BT275" s="16"/>
      <c r="BU275" s="16"/>
      <c r="BV275" s="16"/>
      <c r="BW275" s="16"/>
      <c r="BX275" s="16"/>
      <c r="BY275" s="16"/>
      <c r="BZ275" s="16">
        <v>3.6</v>
      </c>
      <c r="CA275" s="16">
        <v>0.223</v>
      </c>
      <c r="CB275" s="16">
        <v>1.68</v>
      </c>
      <c r="CC275" s="16">
        <v>0.26900000000000002</v>
      </c>
      <c r="CD275" s="16">
        <v>0.67</v>
      </c>
      <c r="CE275" s="16">
        <v>7.1999999999999995E-2</v>
      </c>
      <c r="CF275" s="16">
        <v>1.17</v>
      </c>
      <c r="CG275" s="16">
        <v>7.5999999999999998E-2</v>
      </c>
      <c r="CH275" s="16">
        <f t="shared" si="155"/>
        <v>63.647587999999999</v>
      </c>
      <c r="CI275" s="16">
        <f t="shared" si="156"/>
        <v>6.8397407999999986</v>
      </c>
      <c r="CJ275" s="16">
        <f t="shared" si="157"/>
        <v>111.14578799999998</v>
      </c>
      <c r="CK275" s="16">
        <f t="shared" si="158"/>
        <v>7.219726399999999</v>
      </c>
      <c r="CL275" s="16">
        <f t="shared" si="159"/>
        <v>71.458882890909095</v>
      </c>
      <c r="CM275" s="16">
        <f t="shared" si="160"/>
        <v>7.6791635345454532</v>
      </c>
      <c r="CN275" s="16">
        <f t="shared" si="161"/>
        <v>124.7864074363636</v>
      </c>
      <c r="CO275" s="16">
        <f t="shared" si="162"/>
        <v>8.1057837309090903</v>
      </c>
      <c r="CP275" s="16">
        <v>2.15</v>
      </c>
      <c r="CQ275" s="16">
        <v>0.26</v>
      </c>
      <c r="CR275" s="16">
        <v>0.28999999999999998</v>
      </c>
      <c r="CS275" s="16">
        <v>0.14199999999999999</v>
      </c>
      <c r="CT275" s="16">
        <f t="shared" si="163"/>
        <v>60.979442016109161</v>
      </c>
      <c r="CU275" s="16">
        <f t="shared" si="164"/>
        <v>7.3742581042736663</v>
      </c>
      <c r="CV275" s="16">
        <f t="shared" si="165"/>
        <v>8.2251340393821657</v>
      </c>
      <c r="CW275" s="16">
        <f t="shared" si="166"/>
        <v>4.0274794261802329</v>
      </c>
      <c r="CX275" s="16">
        <f t="shared" si="167"/>
        <v>68.463282627177108</v>
      </c>
      <c r="CY275" s="16">
        <f t="shared" si="168"/>
        <v>8.2792806897981617</v>
      </c>
      <c r="CZ275" s="16">
        <f t="shared" si="169"/>
        <v>9.2345823078517952</v>
      </c>
      <c r="DA275" s="16">
        <f t="shared" si="170"/>
        <v>4.5217609921205346</v>
      </c>
      <c r="DB275" s="16"/>
      <c r="DC275" s="16"/>
      <c r="DD275" s="16"/>
      <c r="DE275" s="16"/>
      <c r="DF275" s="16"/>
      <c r="DG275" s="16"/>
      <c r="DH275" s="16"/>
      <c r="DI275" s="16"/>
    </row>
    <row r="276" spans="1:113" x14ac:dyDescent="0.25">
      <c r="A276" s="14">
        <v>2020</v>
      </c>
      <c r="B276" s="14">
        <v>14</v>
      </c>
      <c r="C276" s="14" t="s">
        <v>5</v>
      </c>
      <c r="D276" s="14" t="str">
        <f t="shared" si="179"/>
        <v>3</v>
      </c>
      <c r="E276" s="14">
        <v>309</v>
      </c>
      <c r="F276" s="14">
        <v>549</v>
      </c>
      <c r="G276" s="14">
        <v>4</v>
      </c>
      <c r="H276" s="14" t="s">
        <v>1</v>
      </c>
      <c r="I276" s="14">
        <v>100</v>
      </c>
      <c r="J276" s="17">
        <f t="shared" si="180"/>
        <v>112</v>
      </c>
      <c r="K276" s="14">
        <v>80</v>
      </c>
      <c r="L276" s="17">
        <f t="shared" si="181"/>
        <v>90</v>
      </c>
      <c r="M276" s="14">
        <v>0</v>
      </c>
      <c r="N276" s="17">
        <f t="shared" si="182"/>
        <v>0</v>
      </c>
      <c r="O276" s="14">
        <v>10</v>
      </c>
      <c r="P276" s="14">
        <v>0</v>
      </c>
      <c r="Q276" s="14">
        <v>7.5</v>
      </c>
      <c r="R276" s="14">
        <v>7.2</v>
      </c>
      <c r="S276" s="14">
        <v>2.4</v>
      </c>
      <c r="T276" s="14">
        <v>12</v>
      </c>
      <c r="U276" s="14">
        <v>10</v>
      </c>
      <c r="V276" s="16">
        <v>8</v>
      </c>
      <c r="W276" s="16">
        <v>8.9278341821449985</v>
      </c>
      <c r="X276" s="16">
        <v>15.3</v>
      </c>
      <c r="Y276" s="16">
        <v>621</v>
      </c>
      <c r="Z276" s="16">
        <v>3276</v>
      </c>
      <c r="AA276" s="16">
        <v>423</v>
      </c>
      <c r="AB276" s="16">
        <v>15</v>
      </c>
      <c r="AC276" s="16">
        <f t="shared" si="183"/>
        <v>21.514934166903476</v>
      </c>
      <c r="AD276" s="16">
        <v>2.0303783690000001</v>
      </c>
      <c r="AE276" s="16"/>
      <c r="AF276" s="16"/>
      <c r="AG276" s="16">
        <v>4.7</v>
      </c>
      <c r="AH276" s="16">
        <v>2.5</v>
      </c>
      <c r="AI276" s="16">
        <v>3.2026081290000001</v>
      </c>
      <c r="AJ276" s="16">
        <v>3.32</v>
      </c>
      <c r="AK276" s="16">
        <v>3</v>
      </c>
      <c r="AL276" s="16">
        <v>1.7</v>
      </c>
      <c r="AM276" s="16">
        <v>2.798941632</v>
      </c>
      <c r="AN276" s="16">
        <v>3</v>
      </c>
      <c r="AO276" s="16"/>
      <c r="AP276" s="16"/>
      <c r="AQ276" s="18"/>
      <c r="AR276" s="18"/>
      <c r="AS276" s="18"/>
      <c r="AT276" s="18"/>
      <c r="AU276" s="14">
        <v>0.54</v>
      </c>
      <c r="AV276" s="14">
        <v>506.3</v>
      </c>
      <c r="AW276" s="18">
        <v>34</v>
      </c>
      <c r="AX276" s="14">
        <v>316.7</v>
      </c>
      <c r="AY276" s="18">
        <v>30.5</v>
      </c>
      <c r="AZ276" s="16">
        <f t="shared" si="147"/>
        <v>327.2242218928647</v>
      </c>
      <c r="BA276" s="16">
        <f t="shared" si="148"/>
        <v>7535.09</v>
      </c>
      <c r="BB276" s="16">
        <f t="shared" si="149"/>
        <v>8459.8510454545449</v>
      </c>
      <c r="BC276" s="14">
        <v>13.47</v>
      </c>
      <c r="BD276" s="14">
        <v>0</v>
      </c>
      <c r="BE276" s="14">
        <v>10.7</v>
      </c>
      <c r="BF276" s="14">
        <v>59.3</v>
      </c>
      <c r="BG276" s="14">
        <v>30.5</v>
      </c>
      <c r="BH276" s="14">
        <v>6</v>
      </c>
      <c r="BI276" s="18">
        <f t="shared" si="178"/>
        <v>53.438360655737711</v>
      </c>
      <c r="BJ276" s="18">
        <f t="shared" si="150"/>
        <v>55.168157301241365</v>
      </c>
      <c r="BK276" s="18">
        <f t="shared" si="151"/>
        <v>3310.0894380744821</v>
      </c>
      <c r="BL276" s="18">
        <f t="shared" si="152"/>
        <v>3717.8322734009298</v>
      </c>
      <c r="BM276" s="14">
        <f t="shared" si="153"/>
        <v>3.72</v>
      </c>
      <c r="BR276" s="16"/>
      <c r="BS276" s="16"/>
      <c r="BT276" s="16"/>
      <c r="BU276" s="16"/>
      <c r="BV276" s="16"/>
      <c r="BW276" s="16"/>
      <c r="BX276" s="16"/>
      <c r="BY276" s="16"/>
      <c r="BZ276" s="16">
        <v>3.97</v>
      </c>
      <c r="CA276" s="16">
        <v>0.19700000000000001</v>
      </c>
      <c r="CB276" s="16">
        <v>1.74</v>
      </c>
      <c r="CC276" s="16">
        <v>0.26300000000000001</v>
      </c>
      <c r="CD276" s="16">
        <v>0.91</v>
      </c>
      <c r="CE276" s="16">
        <v>7.8E-2</v>
      </c>
      <c r="CF276" s="16">
        <v>1.39</v>
      </c>
      <c r="CG276" s="16">
        <v>9.4E-2</v>
      </c>
      <c r="CH276" s="16">
        <f t="shared" si="155"/>
        <v>68.569319000000007</v>
      </c>
      <c r="CI276" s="16">
        <f t="shared" si="156"/>
        <v>5.8773701999999997</v>
      </c>
      <c r="CJ276" s="16">
        <f t="shared" si="157"/>
        <v>104.73775099999999</v>
      </c>
      <c r="CK276" s="16">
        <f t="shared" si="158"/>
        <v>7.0829845999999996</v>
      </c>
      <c r="CL276" s="16">
        <f t="shared" si="159"/>
        <v>76.984644513636368</v>
      </c>
      <c r="CM276" s="16">
        <f t="shared" si="160"/>
        <v>6.5986838154545451</v>
      </c>
      <c r="CN276" s="16">
        <f t="shared" si="161"/>
        <v>117.59192953181817</v>
      </c>
      <c r="CO276" s="16">
        <f t="shared" si="162"/>
        <v>7.9522599827272726</v>
      </c>
      <c r="CP276" s="16">
        <v>2.36</v>
      </c>
      <c r="CQ276" s="16">
        <v>0.25800000000000001</v>
      </c>
      <c r="CR276" s="16">
        <v>0.28000000000000003</v>
      </c>
      <c r="CS276" s="16">
        <v>0.14899999999999999</v>
      </c>
      <c r="CT276" s="16">
        <f t="shared" si="163"/>
        <v>78.118110738557775</v>
      </c>
      <c r="CU276" s="16">
        <f t="shared" si="164"/>
        <v>8.5400307502321642</v>
      </c>
      <c r="CV276" s="16">
        <f t="shared" si="165"/>
        <v>9.2682504266085513</v>
      </c>
      <c r="CW276" s="16">
        <f t="shared" si="166"/>
        <v>4.932033262730978</v>
      </c>
      <c r="CX276" s="16">
        <f t="shared" si="167"/>
        <v>87.705333420108047</v>
      </c>
      <c r="CY276" s="16">
        <f t="shared" si="168"/>
        <v>9.5881254332152022</v>
      </c>
      <c r="CZ276" s="16">
        <f t="shared" si="169"/>
        <v>10.4057175244196</v>
      </c>
      <c r="DA276" s="16">
        <f t="shared" si="170"/>
        <v>5.5373282540661437</v>
      </c>
      <c r="DB276" s="16"/>
      <c r="DC276" s="16"/>
      <c r="DD276" s="16"/>
      <c r="DE276" s="16"/>
      <c r="DF276" s="16"/>
      <c r="DG276" s="16"/>
      <c r="DH276" s="16"/>
      <c r="DI276" s="16"/>
    </row>
    <row r="277" spans="1:113" x14ac:dyDescent="0.25">
      <c r="A277" s="14">
        <v>2020</v>
      </c>
      <c r="B277" s="14">
        <v>14</v>
      </c>
      <c r="C277" s="14" t="s">
        <v>5</v>
      </c>
      <c r="D277" s="14" t="str">
        <f t="shared" si="179"/>
        <v>4</v>
      </c>
      <c r="E277" s="14">
        <v>401</v>
      </c>
      <c r="F277" s="14">
        <v>551</v>
      </c>
      <c r="G277" s="14">
        <v>2</v>
      </c>
      <c r="H277" s="14" t="s">
        <v>3</v>
      </c>
      <c r="I277" s="14">
        <v>100</v>
      </c>
      <c r="J277" s="17">
        <f t="shared" si="180"/>
        <v>112</v>
      </c>
      <c r="K277" s="14">
        <v>0</v>
      </c>
      <c r="L277" s="17">
        <f t="shared" si="181"/>
        <v>0</v>
      </c>
      <c r="M277" s="14">
        <v>0</v>
      </c>
      <c r="N277" s="17">
        <f t="shared" si="182"/>
        <v>0</v>
      </c>
      <c r="O277" s="14">
        <v>10</v>
      </c>
      <c r="P277" s="14">
        <v>0</v>
      </c>
      <c r="Q277" s="14">
        <v>7.1</v>
      </c>
      <c r="R277" s="14">
        <v>7.1</v>
      </c>
      <c r="S277" s="14">
        <v>2.6</v>
      </c>
      <c r="T277" s="14">
        <v>16</v>
      </c>
      <c r="U277" s="14">
        <v>14</v>
      </c>
      <c r="V277" s="16">
        <v>11</v>
      </c>
      <c r="W277" s="16">
        <v>11.390684991012582</v>
      </c>
      <c r="X277" s="16">
        <v>17.600000000000001</v>
      </c>
      <c r="Y277" s="16">
        <v>604</v>
      </c>
      <c r="Z277" s="16">
        <v>2764</v>
      </c>
      <c r="AA277" s="16">
        <v>399</v>
      </c>
      <c r="AB277" s="16">
        <v>17</v>
      </c>
      <c r="AC277" s="16">
        <f t="shared" si="183"/>
        <v>18.722620694010292</v>
      </c>
      <c r="AD277" s="16">
        <v>2.1991129200000001</v>
      </c>
      <c r="AE277" s="16"/>
      <c r="AF277" s="16"/>
      <c r="AG277" s="16">
        <v>5.4</v>
      </c>
      <c r="AH277" s="16">
        <v>2.6</v>
      </c>
      <c r="AI277" s="16">
        <v>1.9667606559999999</v>
      </c>
      <c r="AJ277" s="16">
        <v>3.7</v>
      </c>
      <c r="AK277" s="16">
        <v>2.7</v>
      </c>
      <c r="AL277" s="16">
        <v>1.8</v>
      </c>
      <c r="AM277" s="16">
        <v>2.577780744</v>
      </c>
      <c r="AN277" s="16">
        <v>3.34</v>
      </c>
      <c r="AO277" s="16"/>
      <c r="AP277" s="16"/>
      <c r="AQ277" s="18"/>
      <c r="AR277" s="18"/>
      <c r="AS277" s="18"/>
      <c r="AT277" s="18"/>
      <c r="AU277" s="14">
        <v>0.57999999999999996</v>
      </c>
      <c r="AV277" s="14">
        <v>444.6</v>
      </c>
      <c r="AW277" s="18">
        <v>34</v>
      </c>
      <c r="AX277" s="14">
        <v>283.10000000000002</v>
      </c>
      <c r="AY277" s="18">
        <v>30.5</v>
      </c>
      <c r="AZ277" s="16">
        <f t="shared" si="147"/>
        <v>356.81441792498782</v>
      </c>
      <c r="BA277" s="16">
        <f t="shared" si="148"/>
        <v>8216.48</v>
      </c>
      <c r="BB277" s="16">
        <f t="shared" si="149"/>
        <v>9224.8661818181808</v>
      </c>
      <c r="BC277" s="14">
        <v>9.9600000000000009</v>
      </c>
      <c r="BD277" s="14">
        <v>0</v>
      </c>
      <c r="BE277" s="14">
        <v>10.5</v>
      </c>
      <c r="BF277" s="14">
        <v>58.9</v>
      </c>
      <c r="BG277" s="14">
        <v>32.25</v>
      </c>
      <c r="BH277" s="14">
        <v>6</v>
      </c>
      <c r="BI277" s="18">
        <f t="shared" si="178"/>
        <v>37.369302325581401</v>
      </c>
      <c r="BJ277" s="18">
        <f t="shared" si="150"/>
        <v>38.665347492942601</v>
      </c>
      <c r="BK277" s="18">
        <f t="shared" si="151"/>
        <v>2319.9208495765561</v>
      </c>
      <c r="BL277" s="18">
        <f t="shared" si="152"/>
        <v>2605.6929178653045</v>
      </c>
      <c r="BM277" s="14">
        <f t="shared" si="153"/>
        <v>2.6</v>
      </c>
      <c r="BR277" s="16"/>
      <c r="BS277" s="16"/>
      <c r="BT277" s="16"/>
      <c r="BU277" s="16"/>
      <c r="BV277" s="16"/>
      <c r="BW277" s="16"/>
      <c r="BX277" s="16"/>
      <c r="BY277" s="16"/>
      <c r="BZ277" s="16">
        <v>3.67</v>
      </c>
      <c r="CA277" s="16">
        <v>0.17100000000000001</v>
      </c>
      <c r="CB277" s="16">
        <v>1.75</v>
      </c>
      <c r="CC277" s="16">
        <v>0.245</v>
      </c>
      <c r="CD277" s="16">
        <v>0.78</v>
      </c>
      <c r="CE277" s="16">
        <v>7.2999999999999995E-2</v>
      </c>
      <c r="CF277" s="16">
        <v>1.1599999999999999</v>
      </c>
      <c r="CG277" s="16">
        <v>7.8E-2</v>
      </c>
      <c r="CH277" s="16">
        <f t="shared" si="155"/>
        <v>64.088543999999999</v>
      </c>
      <c r="CI277" s="16">
        <f t="shared" si="156"/>
        <v>5.9980303999999993</v>
      </c>
      <c r="CJ277" s="16">
        <f t="shared" si="157"/>
        <v>95.311167999999995</v>
      </c>
      <c r="CK277" s="16">
        <f t="shared" si="158"/>
        <v>6.4088543999999992</v>
      </c>
      <c r="CL277" s="16">
        <f t="shared" si="159"/>
        <v>71.953956218181816</v>
      </c>
      <c r="CM277" s="16">
        <f t="shared" si="160"/>
        <v>6.7341523127272715</v>
      </c>
      <c r="CN277" s="16">
        <f t="shared" si="161"/>
        <v>107.0084477090909</v>
      </c>
      <c r="CO277" s="16">
        <f t="shared" si="162"/>
        <v>7.1953956218181814</v>
      </c>
      <c r="CP277" s="16">
        <v>2.39</v>
      </c>
      <c r="CQ277" s="16">
        <v>0.214</v>
      </c>
      <c r="CR277" s="16">
        <v>0.26</v>
      </c>
      <c r="CS277" s="16">
        <v>0.13900000000000001</v>
      </c>
      <c r="CT277" s="16">
        <f t="shared" si="163"/>
        <v>55.446108304879694</v>
      </c>
      <c r="CU277" s="16">
        <f t="shared" si="164"/>
        <v>4.96463061809383</v>
      </c>
      <c r="CV277" s="16">
        <f t="shared" si="165"/>
        <v>6.0317942088990453</v>
      </c>
      <c r="CW277" s="16">
        <f t="shared" si="166"/>
        <v>3.2246899809114131</v>
      </c>
      <c r="CX277" s="16">
        <f t="shared" si="167"/>
        <v>62.250857960478562</v>
      </c>
      <c r="CY277" s="16">
        <f t="shared" si="168"/>
        <v>5.5739261939507996</v>
      </c>
      <c r="CZ277" s="16">
        <f t="shared" si="169"/>
        <v>6.7720598618093826</v>
      </c>
      <c r="DA277" s="16">
        <f t="shared" si="170"/>
        <v>3.6204473876596319</v>
      </c>
      <c r="DB277" s="16"/>
      <c r="DC277" s="16"/>
      <c r="DD277" s="16"/>
      <c r="DE277" s="16"/>
      <c r="DF277" s="16"/>
      <c r="DG277" s="16"/>
      <c r="DH277" s="16"/>
      <c r="DI277" s="16"/>
    </row>
    <row r="278" spans="1:113" x14ac:dyDescent="0.25">
      <c r="A278" s="14">
        <v>2020</v>
      </c>
      <c r="B278" s="14">
        <v>14</v>
      </c>
      <c r="C278" s="14" t="s">
        <v>5</v>
      </c>
      <c r="D278" s="14" t="str">
        <f t="shared" si="179"/>
        <v>4</v>
      </c>
      <c r="E278" s="14">
        <v>402</v>
      </c>
      <c r="F278" s="14">
        <v>552</v>
      </c>
      <c r="G278" s="14">
        <v>3</v>
      </c>
      <c r="H278" s="14" t="s">
        <v>1</v>
      </c>
      <c r="I278" s="14">
        <v>100</v>
      </c>
      <c r="J278" s="17">
        <f t="shared" si="180"/>
        <v>112</v>
      </c>
      <c r="K278" s="14">
        <v>40</v>
      </c>
      <c r="L278" s="17">
        <f t="shared" si="181"/>
        <v>45</v>
      </c>
      <c r="M278" s="14">
        <v>0</v>
      </c>
      <c r="N278" s="17">
        <f t="shared" si="182"/>
        <v>0</v>
      </c>
      <c r="O278" s="14">
        <v>10</v>
      </c>
      <c r="P278" s="14">
        <v>0</v>
      </c>
      <c r="Q278" s="14">
        <v>7.1</v>
      </c>
      <c r="R278" s="14">
        <v>7.1</v>
      </c>
      <c r="S278" s="14">
        <v>2.6</v>
      </c>
      <c r="T278" s="14">
        <v>16</v>
      </c>
      <c r="U278" s="14">
        <v>14</v>
      </c>
      <c r="V278" s="16">
        <v>11</v>
      </c>
      <c r="W278" s="16">
        <v>11.390684991012582</v>
      </c>
      <c r="X278" s="16">
        <v>17.600000000000001</v>
      </c>
      <c r="Y278" s="16">
        <v>604</v>
      </c>
      <c r="Z278" s="16">
        <v>2764</v>
      </c>
      <c r="AA278" s="16">
        <v>399</v>
      </c>
      <c r="AB278" s="16">
        <v>17</v>
      </c>
      <c r="AC278" s="16">
        <f t="shared" si="183"/>
        <v>18.722620694010292</v>
      </c>
      <c r="AD278" s="16">
        <v>2.1991129200000001</v>
      </c>
      <c r="AE278" s="16"/>
      <c r="AF278" s="16"/>
      <c r="AG278" s="16">
        <v>5.4</v>
      </c>
      <c r="AH278" s="16">
        <v>2.6</v>
      </c>
      <c r="AI278" s="16">
        <v>1.9667606559999999</v>
      </c>
      <c r="AJ278" s="16">
        <v>3.7</v>
      </c>
      <c r="AK278" s="16">
        <v>2.7</v>
      </c>
      <c r="AL278" s="16">
        <v>1.8</v>
      </c>
      <c r="AM278" s="16">
        <v>2.577780744</v>
      </c>
      <c r="AN278" s="16">
        <v>3.34</v>
      </c>
      <c r="AO278" s="16"/>
      <c r="AP278" s="16"/>
      <c r="AQ278" s="18"/>
      <c r="AR278" s="18"/>
      <c r="AS278" s="18"/>
      <c r="AT278" s="18"/>
      <c r="AU278" s="14">
        <v>0.32</v>
      </c>
      <c r="AV278" s="14">
        <v>329.8</v>
      </c>
      <c r="AW278" s="18">
        <v>34</v>
      </c>
      <c r="AX278" s="14">
        <v>205.5</v>
      </c>
      <c r="AY278" s="18">
        <v>30.5</v>
      </c>
      <c r="AZ278" s="16">
        <f t="shared" si="147"/>
        <v>189.31710615280593</v>
      </c>
      <c r="BA278" s="16">
        <f t="shared" si="148"/>
        <v>4359.46</v>
      </c>
      <c r="BB278" s="16">
        <f t="shared" si="149"/>
        <v>4894.484636363637</v>
      </c>
      <c r="BC278" s="14">
        <v>10.78</v>
      </c>
      <c r="BD278" s="14">
        <v>0</v>
      </c>
      <c r="BE278" s="14">
        <v>11.2</v>
      </c>
      <c r="BF278" s="14">
        <v>60.1</v>
      </c>
      <c r="BG278" s="14">
        <v>32.25</v>
      </c>
      <c r="BH278" s="14">
        <v>6</v>
      </c>
      <c r="BI278" s="18">
        <f t="shared" ref="BI278:BI309" si="187">((43560/(BG278*BH278))*(BC278-BD278)/60)</f>
        <v>40.445891472868212</v>
      </c>
      <c r="BJ278" s="18">
        <f t="shared" si="150"/>
        <v>41.521331361742163</v>
      </c>
      <c r="BK278" s="18">
        <f t="shared" si="151"/>
        <v>2491.27988170453</v>
      </c>
      <c r="BL278" s="18">
        <f t="shared" si="152"/>
        <v>2798.1602671326791</v>
      </c>
      <c r="BM278" s="14">
        <f t="shared" si="153"/>
        <v>2.8</v>
      </c>
      <c r="BR278" s="16"/>
      <c r="BS278" s="16"/>
      <c r="BT278" s="16"/>
      <c r="BU278" s="16"/>
      <c r="BV278" s="16"/>
      <c r="BW278" s="16"/>
      <c r="BX278" s="16"/>
      <c r="BY278" s="16"/>
      <c r="BZ278" s="16">
        <v>3.42</v>
      </c>
      <c r="CA278" s="16">
        <v>0.154</v>
      </c>
      <c r="CB278" s="16">
        <v>1.57</v>
      </c>
      <c r="CC278" s="16">
        <v>0.23200000000000001</v>
      </c>
      <c r="CD278" s="16">
        <v>0.74</v>
      </c>
      <c r="CE278" s="16">
        <v>5.6000000000000001E-2</v>
      </c>
      <c r="CF278" s="16">
        <v>1.03</v>
      </c>
      <c r="CG278" s="16">
        <v>8.1000000000000003E-2</v>
      </c>
      <c r="CH278" s="16">
        <f t="shared" si="155"/>
        <v>32.260004000000002</v>
      </c>
      <c r="CI278" s="16">
        <f t="shared" si="156"/>
        <v>2.4412976000000004</v>
      </c>
      <c r="CJ278" s="16">
        <f t="shared" si="157"/>
        <v>44.902438000000004</v>
      </c>
      <c r="CK278" s="16">
        <f t="shared" si="158"/>
        <v>3.5311626000000005</v>
      </c>
      <c r="CL278" s="16">
        <f t="shared" si="159"/>
        <v>36.219186309090915</v>
      </c>
      <c r="CM278" s="16">
        <f t="shared" si="160"/>
        <v>2.7409113963636367</v>
      </c>
      <c r="CN278" s="16">
        <f t="shared" si="161"/>
        <v>50.413191754545458</v>
      </c>
      <c r="CO278" s="16">
        <f t="shared" si="162"/>
        <v>3.9645325554545461</v>
      </c>
      <c r="CP278" s="16">
        <v>2.4</v>
      </c>
      <c r="CQ278" s="16">
        <v>0.223</v>
      </c>
      <c r="CR278" s="16">
        <v>0.22</v>
      </c>
      <c r="CS278" s="16">
        <v>0.14499999999999999</v>
      </c>
      <c r="CT278" s="16">
        <f t="shared" si="163"/>
        <v>59.79071716090872</v>
      </c>
      <c r="CU278" s="16">
        <f t="shared" si="164"/>
        <v>5.5555541362011027</v>
      </c>
      <c r="CV278" s="16">
        <f t="shared" si="165"/>
        <v>5.4808157397499659</v>
      </c>
      <c r="CW278" s="16">
        <f t="shared" si="166"/>
        <v>3.6123558284715682</v>
      </c>
      <c r="CX278" s="16">
        <f t="shared" si="167"/>
        <v>67.128668812474785</v>
      </c>
      <c r="CY278" s="16">
        <f t="shared" si="168"/>
        <v>6.2373721438257839</v>
      </c>
      <c r="CZ278" s="16">
        <f t="shared" si="169"/>
        <v>6.153461307810189</v>
      </c>
      <c r="DA278" s="16">
        <f t="shared" si="170"/>
        <v>4.0556904074203519</v>
      </c>
      <c r="DB278" s="16"/>
      <c r="DC278" s="16"/>
      <c r="DD278" s="16"/>
      <c r="DE278" s="16"/>
      <c r="DF278" s="16"/>
      <c r="DG278" s="16"/>
      <c r="DH278" s="16"/>
      <c r="DI278" s="16"/>
    </row>
    <row r="279" spans="1:113" x14ac:dyDescent="0.25">
      <c r="A279" s="14">
        <v>2020</v>
      </c>
      <c r="B279" s="14">
        <v>14</v>
      </c>
      <c r="C279" s="14" t="s">
        <v>5</v>
      </c>
      <c r="D279" s="14" t="str">
        <f t="shared" si="179"/>
        <v>4</v>
      </c>
      <c r="E279" s="14">
        <v>404</v>
      </c>
      <c r="F279" s="14">
        <v>554</v>
      </c>
      <c r="G279" s="14">
        <v>4</v>
      </c>
      <c r="H279" s="14" t="s">
        <v>1</v>
      </c>
      <c r="I279" s="14">
        <v>100</v>
      </c>
      <c r="J279" s="17">
        <f t="shared" si="180"/>
        <v>112</v>
      </c>
      <c r="K279" s="14">
        <v>80</v>
      </c>
      <c r="L279" s="17">
        <f t="shared" si="181"/>
        <v>90</v>
      </c>
      <c r="M279" s="14">
        <v>0</v>
      </c>
      <c r="N279" s="17">
        <f t="shared" si="182"/>
        <v>0</v>
      </c>
      <c r="O279" s="14">
        <v>10</v>
      </c>
      <c r="P279" s="14">
        <v>0</v>
      </c>
      <c r="Q279" s="14">
        <v>7.1</v>
      </c>
      <c r="R279" s="14">
        <v>7.1</v>
      </c>
      <c r="S279" s="14">
        <v>2.6</v>
      </c>
      <c r="T279" s="14">
        <v>16</v>
      </c>
      <c r="U279" s="14">
        <v>14</v>
      </c>
      <c r="V279" s="16">
        <v>11</v>
      </c>
      <c r="W279" s="16">
        <v>11.390684991012582</v>
      </c>
      <c r="X279" s="16">
        <v>17.600000000000001</v>
      </c>
      <c r="Y279" s="16">
        <v>604</v>
      </c>
      <c r="Z279" s="16">
        <v>2764</v>
      </c>
      <c r="AA279" s="16">
        <v>399</v>
      </c>
      <c r="AB279" s="16">
        <v>17</v>
      </c>
      <c r="AC279" s="16">
        <f t="shared" si="183"/>
        <v>18.722620694010292</v>
      </c>
      <c r="AD279" s="16">
        <v>2.1991129200000001</v>
      </c>
      <c r="AE279" s="16"/>
      <c r="AF279" s="16"/>
      <c r="AG279" s="16">
        <v>5.4</v>
      </c>
      <c r="AH279" s="16">
        <v>2.6</v>
      </c>
      <c r="AI279" s="16">
        <v>1.9667606559999999</v>
      </c>
      <c r="AJ279" s="16">
        <v>3.7</v>
      </c>
      <c r="AK279" s="16">
        <v>2.7</v>
      </c>
      <c r="AL279" s="16">
        <v>1.8</v>
      </c>
      <c r="AM279" s="16">
        <v>2.577780744</v>
      </c>
      <c r="AN279" s="16">
        <v>3.34</v>
      </c>
      <c r="AO279" s="16"/>
      <c r="AP279" s="16"/>
      <c r="AQ279" s="18"/>
      <c r="AR279" s="18"/>
      <c r="AS279" s="18"/>
      <c r="AT279" s="18"/>
      <c r="AU279" s="14">
        <v>0.6</v>
      </c>
      <c r="AV279" s="14">
        <v>417.7</v>
      </c>
      <c r="AW279" s="18">
        <v>34</v>
      </c>
      <c r="AX279" s="14">
        <v>262.89999999999998</v>
      </c>
      <c r="AY279" s="18">
        <v>30.5</v>
      </c>
      <c r="AZ279" s="16">
        <f t="shared" si="147"/>
        <v>363.40891321344799</v>
      </c>
      <c r="BA279" s="16">
        <f t="shared" si="148"/>
        <v>8368.33</v>
      </c>
      <c r="BB279" s="16">
        <f t="shared" si="149"/>
        <v>9395.3523181818182</v>
      </c>
      <c r="BC279" s="14">
        <v>11.85</v>
      </c>
      <c r="BD279" s="14">
        <v>0</v>
      </c>
      <c r="BE279" s="14">
        <v>10.4</v>
      </c>
      <c r="BF279" s="14">
        <v>59.2</v>
      </c>
      <c r="BG279" s="14">
        <v>32.25</v>
      </c>
      <c r="BH279" s="14">
        <v>6</v>
      </c>
      <c r="BI279" s="18">
        <f t="shared" si="187"/>
        <v>44.460465116279074</v>
      </c>
      <c r="BJ279" s="18">
        <f t="shared" si="150"/>
        <v>46.053845947035896</v>
      </c>
      <c r="BK279" s="18">
        <f t="shared" si="151"/>
        <v>2763.2307568221536</v>
      </c>
      <c r="BL279" s="18">
        <f t="shared" si="152"/>
        <v>3103.6105455034281</v>
      </c>
      <c r="BM279" s="14">
        <f t="shared" si="153"/>
        <v>3.1</v>
      </c>
      <c r="BR279" s="16"/>
      <c r="BS279" s="16"/>
      <c r="BT279" s="16"/>
      <c r="BU279" s="16"/>
      <c r="BV279" s="16"/>
      <c r="BW279" s="16"/>
      <c r="BX279" s="16"/>
      <c r="BY279" s="16"/>
      <c r="BZ279" s="16">
        <v>3.74</v>
      </c>
      <c r="CA279" s="16">
        <v>0.182</v>
      </c>
      <c r="CB279" s="16">
        <v>1.7</v>
      </c>
      <c r="CC279" s="16">
        <v>0.24399999999999999</v>
      </c>
      <c r="CD279" s="16">
        <v>0.79</v>
      </c>
      <c r="CE279" s="16">
        <v>9.1999999999999998E-2</v>
      </c>
      <c r="CF279" s="16">
        <v>1.0900000000000001</v>
      </c>
      <c r="CG279" s="16">
        <v>8.5000000000000006E-2</v>
      </c>
      <c r="CH279" s="16">
        <f t="shared" si="155"/>
        <v>66.109807000000004</v>
      </c>
      <c r="CI279" s="16">
        <f t="shared" si="156"/>
        <v>7.6988636000000001</v>
      </c>
      <c r="CJ279" s="16">
        <f t="shared" si="157"/>
        <v>91.214797000000004</v>
      </c>
      <c r="CK279" s="16">
        <f t="shared" si="158"/>
        <v>7.1130805000000006</v>
      </c>
      <c r="CL279" s="16">
        <f t="shared" si="159"/>
        <v>74.223283313636372</v>
      </c>
      <c r="CM279" s="16">
        <f t="shared" si="160"/>
        <v>8.6437241327272734</v>
      </c>
      <c r="CN279" s="16">
        <f t="shared" si="161"/>
        <v>102.40934026818182</v>
      </c>
      <c r="CO279" s="16">
        <f t="shared" si="162"/>
        <v>7.9860494704545459</v>
      </c>
      <c r="CP279" s="16">
        <v>2.27</v>
      </c>
      <c r="CQ279" s="16">
        <v>0.23</v>
      </c>
      <c r="CR279" s="16">
        <v>0.24</v>
      </c>
      <c r="CS279" s="16">
        <v>0.14399999999999999</v>
      </c>
      <c r="CT279" s="16">
        <f t="shared" si="163"/>
        <v>62.725338179862888</v>
      </c>
      <c r="CU279" s="16">
        <f t="shared" si="164"/>
        <v>6.3554307406909532</v>
      </c>
      <c r="CV279" s="16">
        <f t="shared" si="165"/>
        <v>6.631753816373168</v>
      </c>
      <c r="CW279" s="16">
        <f t="shared" si="166"/>
        <v>3.9790522898239007</v>
      </c>
      <c r="CX279" s="16">
        <f t="shared" si="167"/>
        <v>70.423447865573337</v>
      </c>
      <c r="CY279" s="16">
        <f t="shared" si="168"/>
        <v>7.1354154225030237</v>
      </c>
      <c r="CZ279" s="16">
        <f t="shared" si="169"/>
        <v>7.4456508756553301</v>
      </c>
      <c r="DA279" s="16">
        <f t="shared" si="170"/>
        <v>4.4673905253931974</v>
      </c>
      <c r="DB279" s="16"/>
      <c r="DC279" s="16"/>
      <c r="DD279" s="16"/>
      <c r="DE279" s="16"/>
      <c r="DF279" s="16"/>
      <c r="DG279" s="16"/>
      <c r="DH279" s="16"/>
      <c r="DI279" s="16"/>
    </row>
    <row r="280" spans="1:113" x14ac:dyDescent="0.25">
      <c r="A280" s="14">
        <v>2020</v>
      </c>
      <c r="B280" s="14">
        <v>14</v>
      </c>
      <c r="C280" s="14" t="s">
        <v>5</v>
      </c>
      <c r="D280" s="14" t="str">
        <f t="shared" si="179"/>
        <v>4</v>
      </c>
      <c r="E280" s="14">
        <v>409</v>
      </c>
      <c r="F280" s="14">
        <v>559</v>
      </c>
      <c r="G280" s="14">
        <v>1</v>
      </c>
      <c r="H280" s="14" t="s">
        <v>2</v>
      </c>
      <c r="I280" s="14">
        <v>0</v>
      </c>
      <c r="J280" s="17">
        <f t="shared" si="180"/>
        <v>0</v>
      </c>
      <c r="K280" s="14">
        <v>0</v>
      </c>
      <c r="L280" s="17">
        <f t="shared" si="181"/>
        <v>0</v>
      </c>
      <c r="M280" s="14">
        <v>0</v>
      </c>
      <c r="N280" s="17">
        <f t="shared" si="182"/>
        <v>0</v>
      </c>
      <c r="O280" s="14">
        <v>10</v>
      </c>
      <c r="P280" s="14">
        <v>0</v>
      </c>
      <c r="Q280" s="14">
        <v>7.1</v>
      </c>
      <c r="R280" s="14">
        <v>7.1</v>
      </c>
      <c r="S280" s="14">
        <v>2.6</v>
      </c>
      <c r="T280" s="14">
        <v>16</v>
      </c>
      <c r="U280" s="14">
        <v>14</v>
      </c>
      <c r="V280" s="16">
        <v>11</v>
      </c>
      <c r="W280" s="16">
        <v>11.390684991012582</v>
      </c>
      <c r="X280" s="16">
        <v>17.600000000000001</v>
      </c>
      <c r="Y280" s="16">
        <v>604</v>
      </c>
      <c r="Z280" s="16">
        <v>2764</v>
      </c>
      <c r="AA280" s="16">
        <v>399</v>
      </c>
      <c r="AB280" s="16">
        <v>17</v>
      </c>
      <c r="AC280" s="16">
        <f t="shared" si="183"/>
        <v>18.722620694010292</v>
      </c>
      <c r="AD280" s="16">
        <v>2.1991129200000001</v>
      </c>
      <c r="AE280" s="16"/>
      <c r="AF280" s="16"/>
      <c r="AG280" s="16">
        <v>5.4</v>
      </c>
      <c r="AH280" s="16">
        <v>2.6</v>
      </c>
      <c r="AI280" s="16">
        <v>1.9667606559999999</v>
      </c>
      <c r="AJ280" s="16">
        <v>3.7</v>
      </c>
      <c r="AK280" s="16">
        <v>2.7</v>
      </c>
      <c r="AL280" s="16">
        <v>1.8</v>
      </c>
      <c r="AM280" s="16">
        <v>2.577780744</v>
      </c>
      <c r="AN280" s="16">
        <v>3.34</v>
      </c>
      <c r="AO280" s="16"/>
      <c r="AP280" s="16"/>
      <c r="AQ280" s="18"/>
      <c r="AR280" s="18"/>
      <c r="AS280" s="18"/>
      <c r="AT280" s="18"/>
      <c r="AU280" s="14">
        <v>0.4</v>
      </c>
      <c r="AV280" s="14">
        <v>364.8</v>
      </c>
      <c r="AW280" s="18">
        <v>34</v>
      </c>
      <c r="AX280" s="14">
        <v>264.8</v>
      </c>
      <c r="AY280" s="18">
        <v>30.5</v>
      </c>
      <c r="AZ280" s="16">
        <f t="shared" si="147"/>
        <v>283.31318016928657</v>
      </c>
      <c r="BA280" s="16">
        <f t="shared" si="148"/>
        <v>6523.94</v>
      </c>
      <c r="BB280" s="16">
        <f t="shared" si="149"/>
        <v>7324.6053636363631</v>
      </c>
      <c r="BC280" s="14">
        <v>12.25</v>
      </c>
      <c r="BD280" s="14">
        <v>0</v>
      </c>
      <c r="BE280" s="14">
        <v>11.3</v>
      </c>
      <c r="BF280" s="14">
        <v>59.7</v>
      </c>
      <c r="BG280" s="14">
        <v>32.25</v>
      </c>
      <c r="BH280" s="14">
        <v>6</v>
      </c>
      <c r="BI280" s="18">
        <f t="shared" si="187"/>
        <v>45.961240310077521</v>
      </c>
      <c r="BJ280" s="18">
        <f t="shared" si="150"/>
        <v>47.130196711027473</v>
      </c>
      <c r="BK280" s="18">
        <f t="shared" si="151"/>
        <v>2827.8118026616485</v>
      </c>
      <c r="BL280" s="18">
        <f t="shared" si="152"/>
        <v>3176.1468019895146</v>
      </c>
      <c r="BM280" s="14">
        <f t="shared" si="153"/>
        <v>3.17</v>
      </c>
      <c r="BR280" s="16"/>
      <c r="BS280" s="16"/>
      <c r="BT280" s="16"/>
      <c r="BU280" s="16"/>
      <c r="BV280" s="16"/>
      <c r="BW280" s="16"/>
      <c r="BX280" s="16"/>
      <c r="BY280" s="16"/>
      <c r="BZ280" s="16">
        <v>3.38</v>
      </c>
      <c r="CA280" s="16">
        <v>0.18099999999999999</v>
      </c>
      <c r="CB280" s="16">
        <v>1.89</v>
      </c>
      <c r="CC280" s="16">
        <v>0.23599999999999999</v>
      </c>
      <c r="CD280" s="16">
        <v>0.69</v>
      </c>
      <c r="CE280" s="16">
        <v>7.6999999999999999E-2</v>
      </c>
      <c r="CF280" s="16">
        <v>1.19</v>
      </c>
      <c r="CG280" s="16">
        <v>7.6999999999999999E-2</v>
      </c>
      <c r="CH280" s="16">
        <f t="shared" si="155"/>
        <v>45.015186</v>
      </c>
      <c r="CI280" s="16">
        <f t="shared" si="156"/>
        <v>5.0234337999999994</v>
      </c>
      <c r="CJ280" s="16">
        <f t="shared" si="157"/>
        <v>77.634885999999995</v>
      </c>
      <c r="CK280" s="16">
        <f t="shared" si="158"/>
        <v>5.0234337999999994</v>
      </c>
      <c r="CL280" s="16">
        <f t="shared" si="159"/>
        <v>50.539777009090912</v>
      </c>
      <c r="CM280" s="16">
        <f t="shared" si="160"/>
        <v>5.6399461299999993</v>
      </c>
      <c r="CN280" s="16">
        <f t="shared" si="161"/>
        <v>87.162803827272725</v>
      </c>
      <c r="CO280" s="16">
        <f t="shared" si="162"/>
        <v>5.6399461299999993</v>
      </c>
      <c r="CP280" s="16">
        <v>2.16</v>
      </c>
      <c r="CQ280" s="16">
        <v>0.27300000000000002</v>
      </c>
      <c r="CR280" s="16">
        <v>0.28999999999999998</v>
      </c>
      <c r="CS280" s="16">
        <v>0.13600000000000001</v>
      </c>
      <c r="CT280" s="16">
        <f t="shared" si="163"/>
        <v>61.080734937491613</v>
      </c>
      <c r="CU280" s="16">
        <f t="shared" si="164"/>
        <v>7.7199262212663013</v>
      </c>
      <c r="CV280" s="16">
        <f t="shared" si="165"/>
        <v>8.2006542277187808</v>
      </c>
      <c r="CW280" s="16">
        <f t="shared" si="166"/>
        <v>3.8458240516198421</v>
      </c>
      <c r="CX280" s="16">
        <f t="shared" si="167"/>
        <v>68.577006952547393</v>
      </c>
      <c r="CY280" s="16">
        <f t="shared" si="168"/>
        <v>8.667371712058074</v>
      </c>
      <c r="CZ280" s="16">
        <f t="shared" si="169"/>
        <v>9.2070981556660865</v>
      </c>
      <c r="DA280" s="16">
        <f t="shared" si="170"/>
        <v>4.3178115488640954</v>
      </c>
      <c r="DB280" s="16"/>
      <c r="DC280" s="16"/>
      <c r="DD280" s="16"/>
      <c r="DE280" s="16"/>
      <c r="DF280" s="16"/>
      <c r="DG280" s="16"/>
      <c r="DH280" s="16"/>
      <c r="DI280" s="16"/>
    </row>
    <row r="281" spans="1:113" x14ac:dyDescent="0.25">
      <c r="A281" s="14">
        <v>2020</v>
      </c>
      <c r="B281" s="14">
        <v>14</v>
      </c>
      <c r="C281" s="14" t="s">
        <v>5</v>
      </c>
      <c r="D281" s="14" t="str">
        <f t="shared" si="179"/>
        <v>4</v>
      </c>
      <c r="E281" s="14">
        <v>410</v>
      </c>
      <c r="F281" s="14">
        <v>560</v>
      </c>
      <c r="G281" s="14">
        <v>5</v>
      </c>
      <c r="H281" s="14" t="s">
        <v>1</v>
      </c>
      <c r="I281" s="14">
        <v>100</v>
      </c>
      <c r="J281" s="17">
        <f t="shared" si="180"/>
        <v>112</v>
      </c>
      <c r="K281" s="14">
        <v>120</v>
      </c>
      <c r="L281" s="17">
        <f t="shared" si="181"/>
        <v>135</v>
      </c>
      <c r="M281" s="14">
        <v>0</v>
      </c>
      <c r="N281" s="17">
        <f t="shared" si="182"/>
        <v>0</v>
      </c>
      <c r="O281" s="14">
        <v>10</v>
      </c>
      <c r="P281" s="14">
        <v>0</v>
      </c>
      <c r="Q281" s="14">
        <v>7.1</v>
      </c>
      <c r="R281" s="14">
        <v>7.1</v>
      </c>
      <c r="S281" s="14">
        <v>2.6</v>
      </c>
      <c r="T281" s="14">
        <v>16</v>
      </c>
      <c r="U281" s="14">
        <v>14</v>
      </c>
      <c r="V281" s="16">
        <v>11</v>
      </c>
      <c r="W281" s="16">
        <v>11.390684991012582</v>
      </c>
      <c r="X281" s="16">
        <v>17.600000000000001</v>
      </c>
      <c r="Y281" s="16">
        <v>604</v>
      </c>
      <c r="Z281" s="16">
        <v>2764</v>
      </c>
      <c r="AA281" s="16">
        <v>399</v>
      </c>
      <c r="AB281" s="16">
        <v>17</v>
      </c>
      <c r="AC281" s="16">
        <f t="shared" si="183"/>
        <v>18.722620694010292</v>
      </c>
      <c r="AD281" s="16">
        <v>2.1991129200000001</v>
      </c>
      <c r="AE281" s="16"/>
      <c r="AF281" s="16"/>
      <c r="AG281" s="16">
        <v>5.4</v>
      </c>
      <c r="AH281" s="16">
        <v>2.6</v>
      </c>
      <c r="AI281" s="16">
        <v>1.9667606559999999</v>
      </c>
      <c r="AJ281" s="16">
        <v>3.7</v>
      </c>
      <c r="AK281" s="16">
        <v>2.7</v>
      </c>
      <c r="AL281" s="16">
        <v>1.8</v>
      </c>
      <c r="AM281" s="16">
        <v>2.577780744</v>
      </c>
      <c r="AN281" s="16">
        <v>3.34</v>
      </c>
      <c r="AO281" s="16"/>
      <c r="AP281" s="16"/>
      <c r="AQ281" s="18"/>
      <c r="AR281" s="18"/>
      <c r="AS281" s="18"/>
      <c r="AT281" s="18"/>
      <c r="AU281" s="14">
        <v>0.52</v>
      </c>
      <c r="AV281" s="14">
        <v>384.1</v>
      </c>
      <c r="AW281" s="18">
        <v>34</v>
      </c>
      <c r="AX281" s="14">
        <v>258.8</v>
      </c>
      <c r="AY281" s="18">
        <v>30.5</v>
      </c>
      <c r="AZ281" s="16">
        <f t="shared" si="147"/>
        <v>339.09168808911738</v>
      </c>
      <c r="BA281" s="16">
        <f t="shared" si="148"/>
        <v>7808.37</v>
      </c>
      <c r="BB281" s="16">
        <f t="shared" si="149"/>
        <v>8766.6699545454539</v>
      </c>
      <c r="BC281" s="14">
        <v>15.29</v>
      </c>
      <c r="BD281" s="14">
        <v>0</v>
      </c>
      <c r="BE281" s="14">
        <v>10.199999999999999</v>
      </c>
      <c r="BF281" s="14">
        <v>59</v>
      </c>
      <c r="BG281" s="14">
        <v>32.25</v>
      </c>
      <c r="BH281" s="14">
        <v>6</v>
      </c>
      <c r="BI281" s="18">
        <f t="shared" si="187"/>
        <v>57.367131782945734</v>
      </c>
      <c r="BJ281" s="18">
        <f t="shared" si="150"/>
        <v>59.555704440561001</v>
      </c>
      <c r="BK281" s="18">
        <f t="shared" si="151"/>
        <v>3573.3422664336599</v>
      </c>
      <c r="BL281" s="18">
        <f t="shared" si="152"/>
        <v>4013.5130637988973</v>
      </c>
      <c r="BM281" s="14">
        <f t="shared" si="153"/>
        <v>4.01</v>
      </c>
      <c r="BR281" s="16"/>
      <c r="BS281" s="16"/>
      <c r="BT281" s="16"/>
      <c r="BU281" s="16"/>
      <c r="BV281" s="16"/>
      <c r="BW281" s="16"/>
      <c r="BX281" s="16"/>
      <c r="BY281" s="16"/>
      <c r="BZ281" s="16">
        <v>3.66</v>
      </c>
      <c r="CA281" s="16">
        <v>0.217</v>
      </c>
      <c r="CB281" s="16">
        <v>1.74</v>
      </c>
      <c r="CC281" s="16">
        <v>0.26300000000000001</v>
      </c>
      <c r="CD281" s="16">
        <v>0.93</v>
      </c>
      <c r="CE281" s="16">
        <v>0.1</v>
      </c>
      <c r="CF281" s="16">
        <v>1.23</v>
      </c>
      <c r="CG281" s="16">
        <v>9.7000000000000003E-2</v>
      </c>
      <c r="CH281" s="16">
        <f t="shared" si="155"/>
        <v>72.617841000000013</v>
      </c>
      <c r="CI281" s="16">
        <f t="shared" si="156"/>
        <v>7.80837</v>
      </c>
      <c r="CJ281" s="16">
        <f t="shared" si="157"/>
        <v>96.042951000000002</v>
      </c>
      <c r="CK281" s="16">
        <f t="shared" si="158"/>
        <v>7.5741189000000002</v>
      </c>
      <c r="CL281" s="16">
        <f t="shared" si="159"/>
        <v>81.530030577272754</v>
      </c>
      <c r="CM281" s="16">
        <f t="shared" si="160"/>
        <v>8.7666699545454545</v>
      </c>
      <c r="CN281" s="16">
        <f t="shared" si="161"/>
        <v>107.83004044090909</v>
      </c>
      <c r="CO281" s="16">
        <f t="shared" si="162"/>
        <v>8.5036698559090915</v>
      </c>
      <c r="CP281" s="16">
        <v>2.3199999999999998</v>
      </c>
      <c r="CQ281" s="16">
        <v>0.23100000000000001</v>
      </c>
      <c r="CR281" s="16">
        <v>0.24</v>
      </c>
      <c r="CS281" s="16">
        <v>0.14099999999999999</v>
      </c>
      <c r="CT281" s="16">
        <f t="shared" si="163"/>
        <v>82.901540581260903</v>
      </c>
      <c r="CU281" s="16">
        <f t="shared" si="164"/>
        <v>8.254420635461754</v>
      </c>
      <c r="CV281" s="16">
        <f t="shared" si="165"/>
        <v>8.5760214394407832</v>
      </c>
      <c r="CW281" s="16">
        <f t="shared" si="166"/>
        <v>5.0384125956714598</v>
      </c>
      <c r="CX281" s="16">
        <f t="shared" si="167"/>
        <v>93.075820561688374</v>
      </c>
      <c r="CY281" s="16">
        <f t="shared" si="168"/>
        <v>9.2674631679956967</v>
      </c>
      <c r="CZ281" s="16">
        <f t="shared" si="169"/>
        <v>9.6285331615539711</v>
      </c>
      <c r="DA281" s="16">
        <f t="shared" si="170"/>
        <v>5.6567632324129571</v>
      </c>
      <c r="DB281" s="16"/>
      <c r="DC281" s="16"/>
      <c r="DD281" s="16"/>
      <c r="DE281" s="16"/>
      <c r="DF281" s="16"/>
      <c r="DG281" s="16"/>
      <c r="DH281" s="16"/>
      <c r="DI281" s="16"/>
    </row>
    <row r="282" spans="1:113" x14ac:dyDescent="0.25">
      <c r="A282" s="14">
        <v>2020</v>
      </c>
      <c r="B282" s="14">
        <v>15</v>
      </c>
      <c r="C282" s="14" t="s">
        <v>6</v>
      </c>
      <c r="D282" s="14" t="str">
        <f t="shared" si="179"/>
        <v>1</v>
      </c>
      <c r="E282" s="14">
        <v>102</v>
      </c>
      <c r="F282" s="14">
        <v>562</v>
      </c>
      <c r="G282" s="14">
        <v>4</v>
      </c>
      <c r="H282" s="14" t="s">
        <v>1</v>
      </c>
      <c r="I282" s="14">
        <v>100</v>
      </c>
      <c r="J282" s="17">
        <f t="shared" si="180"/>
        <v>112</v>
      </c>
      <c r="K282" s="14">
        <v>80</v>
      </c>
      <c r="L282" s="17">
        <f t="shared" si="181"/>
        <v>90</v>
      </c>
      <c r="M282" s="14">
        <v>0</v>
      </c>
      <c r="N282" s="17">
        <f t="shared" si="182"/>
        <v>0</v>
      </c>
      <c r="O282" s="14">
        <v>10</v>
      </c>
      <c r="P282" s="14">
        <v>2.7E-2</v>
      </c>
      <c r="Q282" s="14">
        <v>8.1</v>
      </c>
      <c r="R282" s="14">
        <v>7.4</v>
      </c>
      <c r="S282" s="14">
        <v>2.2999999999999998</v>
      </c>
      <c r="T282" s="14">
        <v>10</v>
      </c>
      <c r="U282" s="14">
        <v>7</v>
      </c>
      <c r="V282" s="16">
        <v>7</v>
      </c>
      <c r="W282" s="16">
        <v>6.4055724985020985</v>
      </c>
      <c r="X282" s="16">
        <v>4.1499999999999995</v>
      </c>
      <c r="Y282" s="16">
        <v>765</v>
      </c>
      <c r="Z282" s="16">
        <v>5095</v>
      </c>
      <c r="AA282" s="16">
        <v>334</v>
      </c>
      <c r="AB282" s="16">
        <v>14</v>
      </c>
      <c r="AC282" s="16">
        <f t="shared" si="183"/>
        <v>30.241362497763465</v>
      </c>
      <c r="AD282" s="16">
        <v>1.454087285</v>
      </c>
      <c r="AE282" s="16"/>
      <c r="AF282" s="16"/>
      <c r="AG282" s="16">
        <v>6.5</v>
      </c>
      <c r="AH282" s="16">
        <v>2.2000000000000002</v>
      </c>
      <c r="AI282" s="16">
        <v>1.8754778110000001</v>
      </c>
      <c r="AJ282" s="16">
        <v>4.96</v>
      </c>
      <c r="AK282" s="16">
        <v>3.9</v>
      </c>
      <c r="AL282" s="16">
        <v>1.7</v>
      </c>
      <c r="AM282" s="16">
        <v>2.4555378160000001</v>
      </c>
      <c r="AN282" s="16">
        <v>5.0199999999999996</v>
      </c>
      <c r="AO282" s="16">
        <v>0.64300000000000002</v>
      </c>
      <c r="AP282" s="16">
        <v>109.1</v>
      </c>
      <c r="AQ282" s="18">
        <v>30.5</v>
      </c>
      <c r="AR282" s="18">
        <f t="shared" ref="AR282:AR313" si="188">AP282-AQ282</f>
        <v>78.599999999999994</v>
      </c>
      <c r="AS282" s="18">
        <f t="shared" ref="AS282:AS313" si="189">(43560/((O282/12)*5))*AR282/454</f>
        <v>1809.9467841409692</v>
      </c>
      <c r="AT282" s="18">
        <f t="shared" ref="AT282:AT313" si="190">(AS282/2.2)*2.47</f>
        <v>2032.0766167400882</v>
      </c>
      <c r="AU282" s="14">
        <v>0.54</v>
      </c>
      <c r="AV282" s="14">
        <v>387.6</v>
      </c>
      <c r="AW282" s="18">
        <v>34</v>
      </c>
      <c r="AX282" s="14">
        <v>276.2</v>
      </c>
      <c r="AY282" s="18">
        <v>30.5</v>
      </c>
      <c r="AZ282" s="16">
        <f t="shared" si="147"/>
        <v>375.22058823529414</v>
      </c>
      <c r="BA282" s="16">
        <f t="shared" si="148"/>
        <v>8640.32</v>
      </c>
      <c r="BB282" s="16">
        <f t="shared" si="149"/>
        <v>9700.7229090909095</v>
      </c>
      <c r="BC282" s="14">
        <v>12.99</v>
      </c>
      <c r="BD282" s="14">
        <v>0</v>
      </c>
      <c r="BE282" s="14">
        <v>8.98</v>
      </c>
      <c r="BF282" s="14">
        <v>57.3</v>
      </c>
      <c r="BG282" s="14">
        <v>30.75</v>
      </c>
      <c r="BH282" s="14">
        <v>6</v>
      </c>
      <c r="BI282" s="18">
        <f t="shared" si="187"/>
        <v>51.115121951219514</v>
      </c>
      <c r="BJ282" s="18">
        <f t="shared" si="150"/>
        <v>53.786108670520235</v>
      </c>
      <c r="BK282" s="18">
        <f t="shared" si="151"/>
        <v>3227.1665202312142</v>
      </c>
      <c r="BL282" s="18">
        <f t="shared" si="152"/>
        <v>3624.6947597687863</v>
      </c>
      <c r="BM282" s="14">
        <f t="shared" si="153"/>
        <v>3.62</v>
      </c>
      <c r="BN282" s="14">
        <v>3.87</v>
      </c>
      <c r="BO282" s="14">
        <v>0.27700000000000002</v>
      </c>
      <c r="BP282" s="14">
        <v>3.76</v>
      </c>
      <c r="BQ282" s="14">
        <v>0.25700000000000001</v>
      </c>
      <c r="BR282" s="16">
        <f t="shared" ref="BR282:BR313" si="191">AS282*(BN282/100)</f>
        <v>70.044940546255503</v>
      </c>
      <c r="BS282" s="16">
        <f t="shared" ref="BS282:BS313" si="192">$AS282*(BO282/100)</f>
        <v>5.0135525920704849</v>
      </c>
      <c r="BT282" s="16">
        <f t="shared" ref="BT282:BT313" si="193">$AS282*(BP282/100)</f>
        <v>68.053999083700432</v>
      </c>
      <c r="BU282" s="16">
        <f t="shared" ref="BU282:BU313" si="194">$AS282*(BQ282/100)</f>
        <v>4.6515632352422909</v>
      </c>
      <c r="BV282" s="16">
        <f t="shared" ref="BV282:BV313" si="195">BR282/2.2*2.47</f>
        <v>78.641365067841406</v>
      </c>
      <c r="BW282" s="16">
        <f t="shared" ref="BW282:BW313" si="196">BS282/2.2*2.47</f>
        <v>5.6288522283700448</v>
      </c>
      <c r="BX282" s="16">
        <f t="shared" ref="BX282:BX313" si="197">BT282/2.2*2.47</f>
        <v>76.406080789427307</v>
      </c>
      <c r="BY282" s="16">
        <f t="shared" ref="BY282:BY313" si="198">BU282/2.2*2.47</f>
        <v>5.2224369050220263</v>
      </c>
      <c r="BZ282" s="16">
        <v>3.16</v>
      </c>
      <c r="CA282" s="16">
        <v>0.157</v>
      </c>
      <c r="CB282" s="16">
        <v>1.97</v>
      </c>
      <c r="CC282" s="16">
        <v>0.23</v>
      </c>
      <c r="CD282" s="16">
        <v>0.8</v>
      </c>
      <c r="CE282" s="16">
        <v>0.08</v>
      </c>
      <c r="CF282" s="16">
        <v>1.46</v>
      </c>
      <c r="CG282" s="16">
        <v>9.6000000000000002E-2</v>
      </c>
      <c r="CH282" s="16">
        <f t="shared" si="155"/>
        <v>69.122559999999993</v>
      </c>
      <c r="CI282" s="16">
        <f t="shared" si="156"/>
        <v>6.9122560000000002</v>
      </c>
      <c r="CJ282" s="16">
        <f t="shared" si="157"/>
        <v>126.14867199999999</v>
      </c>
      <c r="CK282" s="16">
        <f t="shared" si="158"/>
        <v>8.2947071999999995</v>
      </c>
      <c r="CL282" s="16">
        <f t="shared" si="159"/>
        <v>77.605783272727265</v>
      </c>
      <c r="CM282" s="16">
        <f t="shared" si="160"/>
        <v>7.7605783272727269</v>
      </c>
      <c r="CN282" s="16">
        <f t="shared" si="161"/>
        <v>141.63055447272725</v>
      </c>
      <c r="CO282" s="16">
        <f t="shared" si="162"/>
        <v>9.3126939927272723</v>
      </c>
      <c r="CP282" s="16">
        <v>2.42</v>
      </c>
      <c r="CQ282" s="16">
        <v>0.249</v>
      </c>
      <c r="CR282" s="16">
        <v>0.25</v>
      </c>
      <c r="CS282" s="16">
        <v>0.15</v>
      </c>
      <c r="CT282" s="16">
        <f t="shared" si="163"/>
        <v>78.097429789595381</v>
      </c>
      <c r="CU282" s="16">
        <f t="shared" si="164"/>
        <v>8.0356446353757232</v>
      </c>
      <c r="CV282" s="16">
        <f t="shared" si="165"/>
        <v>8.0679163005780357</v>
      </c>
      <c r="CW282" s="16">
        <f t="shared" si="166"/>
        <v>4.8407497803468216</v>
      </c>
      <c r="CX282" s="16">
        <f t="shared" si="167"/>
        <v>87.682114354682085</v>
      </c>
      <c r="CY282" s="16">
        <f t="shared" si="168"/>
        <v>9.0218373860809251</v>
      </c>
      <c r="CZ282" s="16">
        <f t="shared" si="169"/>
        <v>9.058069664739886</v>
      </c>
      <c r="DA282" s="16">
        <f t="shared" si="170"/>
        <v>5.434841798843931</v>
      </c>
      <c r="DB282" s="16"/>
      <c r="DC282" s="16"/>
      <c r="DD282" s="16"/>
      <c r="DE282" s="16"/>
      <c r="DF282" s="16"/>
      <c r="DG282" s="16"/>
      <c r="DH282" s="16"/>
      <c r="DI282" s="16"/>
    </row>
    <row r="283" spans="1:113" x14ac:dyDescent="0.25">
      <c r="A283" s="14">
        <v>2020</v>
      </c>
      <c r="B283" s="14">
        <v>15</v>
      </c>
      <c r="C283" s="14" t="s">
        <v>6</v>
      </c>
      <c r="D283" s="14" t="str">
        <f t="shared" si="179"/>
        <v>1</v>
      </c>
      <c r="E283" s="14">
        <v>103</v>
      </c>
      <c r="F283" s="14">
        <v>563</v>
      </c>
      <c r="G283" s="14">
        <v>5</v>
      </c>
      <c r="H283" s="14" t="s">
        <v>1</v>
      </c>
      <c r="I283" s="14">
        <v>100</v>
      </c>
      <c r="J283" s="17">
        <f t="shared" si="180"/>
        <v>112</v>
      </c>
      <c r="K283" s="14">
        <v>120</v>
      </c>
      <c r="L283" s="17">
        <f t="shared" si="181"/>
        <v>135</v>
      </c>
      <c r="M283" s="14">
        <v>0</v>
      </c>
      <c r="N283" s="17">
        <f t="shared" si="182"/>
        <v>0</v>
      </c>
      <c r="O283" s="14">
        <v>10</v>
      </c>
      <c r="P283" s="14">
        <v>2.7E-2</v>
      </c>
      <c r="Q283" s="14">
        <v>8.1</v>
      </c>
      <c r="R283" s="14">
        <v>7.4</v>
      </c>
      <c r="S283" s="14">
        <v>2.2999999999999998</v>
      </c>
      <c r="T283" s="14">
        <v>10</v>
      </c>
      <c r="U283" s="14">
        <v>7</v>
      </c>
      <c r="V283" s="16">
        <v>7</v>
      </c>
      <c r="W283" s="16">
        <v>6.4055724985020985</v>
      </c>
      <c r="X283" s="16">
        <v>4.1499999999999995</v>
      </c>
      <c r="Y283" s="16">
        <v>765</v>
      </c>
      <c r="Z283" s="16">
        <v>5095</v>
      </c>
      <c r="AA283" s="16">
        <v>334</v>
      </c>
      <c r="AB283" s="16">
        <v>14</v>
      </c>
      <c r="AC283" s="16">
        <f t="shared" si="183"/>
        <v>30.241362497763465</v>
      </c>
      <c r="AD283" s="16">
        <v>1.454087285</v>
      </c>
      <c r="AE283" s="16"/>
      <c r="AF283" s="16"/>
      <c r="AG283" s="16">
        <v>6.5</v>
      </c>
      <c r="AH283" s="16">
        <v>2.2000000000000002</v>
      </c>
      <c r="AI283" s="16">
        <v>1.8754778110000001</v>
      </c>
      <c r="AJ283" s="16">
        <v>4.96</v>
      </c>
      <c r="AK283" s="16">
        <v>3.9</v>
      </c>
      <c r="AL283" s="16">
        <v>1.7</v>
      </c>
      <c r="AM283" s="16">
        <v>2.4555378160000001</v>
      </c>
      <c r="AN283" s="16">
        <v>5.0199999999999996</v>
      </c>
      <c r="AO283" s="16">
        <v>0.6875</v>
      </c>
      <c r="AP283" s="16">
        <v>107.2</v>
      </c>
      <c r="AQ283" s="18">
        <v>30.5</v>
      </c>
      <c r="AR283" s="18">
        <f t="shared" si="188"/>
        <v>76.7</v>
      </c>
      <c r="AS283" s="18">
        <f t="shared" si="189"/>
        <v>1766.1948898678413</v>
      </c>
      <c r="AT283" s="18">
        <f t="shared" si="190"/>
        <v>1982.9551718061673</v>
      </c>
      <c r="AU283" s="14">
        <v>0.56000000000000005</v>
      </c>
      <c r="AV283" s="14">
        <v>452.6</v>
      </c>
      <c r="AW283" s="18">
        <v>34</v>
      </c>
      <c r="AX283" s="14">
        <v>315.10000000000002</v>
      </c>
      <c r="AY283" s="18">
        <v>30.5</v>
      </c>
      <c r="AZ283" s="16">
        <f t="shared" si="147"/>
        <v>380.7357859531773</v>
      </c>
      <c r="BA283" s="16">
        <f t="shared" si="148"/>
        <v>8767.32</v>
      </c>
      <c r="BB283" s="16">
        <f t="shared" si="149"/>
        <v>9843.3092727272724</v>
      </c>
      <c r="BC283" s="14">
        <v>14.47</v>
      </c>
      <c r="BD283" s="14">
        <v>0</v>
      </c>
      <c r="BE283" s="14">
        <v>9.0399999999999991</v>
      </c>
      <c r="BF283" s="14">
        <v>57.6</v>
      </c>
      <c r="BG283" s="14">
        <v>30.75</v>
      </c>
      <c r="BH283" s="14">
        <v>6</v>
      </c>
      <c r="BI283" s="18">
        <f t="shared" si="187"/>
        <v>56.938861788617892</v>
      </c>
      <c r="BJ283" s="18">
        <f t="shared" si="150"/>
        <v>59.87466899760328</v>
      </c>
      <c r="BK283" s="18">
        <f t="shared" si="151"/>
        <v>3592.4801398561967</v>
      </c>
      <c r="BL283" s="18">
        <f t="shared" si="152"/>
        <v>4035.0083752657551</v>
      </c>
      <c r="BM283" s="14">
        <f t="shared" si="153"/>
        <v>4.03</v>
      </c>
      <c r="BN283" s="14">
        <v>4.22</v>
      </c>
      <c r="BO283" s="14">
        <v>0.34</v>
      </c>
      <c r="BP283" s="14">
        <v>4.0199999999999996</v>
      </c>
      <c r="BQ283" s="14">
        <v>0.3</v>
      </c>
      <c r="BR283" s="16">
        <f t="shared" si="191"/>
        <v>74.533424352422898</v>
      </c>
      <c r="BS283" s="16">
        <f t="shared" si="192"/>
        <v>6.0050626255506607</v>
      </c>
      <c r="BT283" s="16">
        <f t="shared" si="193"/>
        <v>71.001034572687203</v>
      </c>
      <c r="BU283" s="16">
        <f t="shared" si="194"/>
        <v>5.2985846696035237</v>
      </c>
      <c r="BV283" s="16">
        <f t="shared" si="195"/>
        <v>83.680708250220249</v>
      </c>
      <c r="BW283" s="16">
        <f t="shared" si="196"/>
        <v>6.7420475841409688</v>
      </c>
      <c r="BX283" s="16">
        <f t="shared" si="197"/>
        <v>79.714797906607899</v>
      </c>
      <c r="BY283" s="16">
        <f t="shared" si="198"/>
        <v>5.9488655154185013</v>
      </c>
      <c r="BZ283" s="16">
        <v>3.17</v>
      </c>
      <c r="CA283" s="16">
        <v>0.16400000000000001</v>
      </c>
      <c r="CB283" s="16">
        <v>1.96</v>
      </c>
      <c r="CC283" s="16">
        <v>0.24299999999999999</v>
      </c>
      <c r="CD283" s="16">
        <v>1.1000000000000001</v>
      </c>
      <c r="CE283" s="16">
        <v>0.13300000000000001</v>
      </c>
      <c r="CF283" s="16">
        <v>1.1000000000000001</v>
      </c>
      <c r="CG283" s="16">
        <v>9.8000000000000004E-2</v>
      </c>
      <c r="CH283" s="16">
        <f t="shared" si="155"/>
        <v>96.440520000000006</v>
      </c>
      <c r="CI283" s="16">
        <f t="shared" si="156"/>
        <v>11.660535599999999</v>
      </c>
      <c r="CJ283" s="16">
        <f t="shared" si="157"/>
        <v>96.440520000000006</v>
      </c>
      <c r="CK283" s="16">
        <f t="shared" si="158"/>
        <v>8.5919735999999993</v>
      </c>
      <c r="CL283" s="16">
        <f t="shared" si="159"/>
        <v>108.276402</v>
      </c>
      <c r="CM283" s="16">
        <f t="shared" si="160"/>
        <v>13.091601332727272</v>
      </c>
      <c r="CN283" s="16">
        <f t="shared" si="161"/>
        <v>108.276402</v>
      </c>
      <c r="CO283" s="16">
        <f t="shared" si="162"/>
        <v>9.6464430872727274</v>
      </c>
      <c r="CP283" s="16">
        <v>2.33</v>
      </c>
      <c r="CQ283" s="16">
        <v>0.23799999999999999</v>
      </c>
      <c r="CR283" s="16">
        <v>0.24</v>
      </c>
      <c r="CS283" s="16">
        <v>0.14199999999999999</v>
      </c>
      <c r="CT283" s="16">
        <f t="shared" si="163"/>
        <v>83.70478725864939</v>
      </c>
      <c r="CU283" s="16">
        <f t="shared" si="164"/>
        <v>8.5501027328577468</v>
      </c>
      <c r="CV283" s="16">
        <f t="shared" si="165"/>
        <v>8.6219523356548713</v>
      </c>
      <c r="CW283" s="16">
        <f t="shared" si="166"/>
        <v>5.1013217985957988</v>
      </c>
      <c r="CX283" s="16">
        <f t="shared" si="167"/>
        <v>93.97764751311999</v>
      </c>
      <c r="CY283" s="16">
        <f t="shared" si="168"/>
        <v>9.5994335227993783</v>
      </c>
      <c r="CZ283" s="16">
        <f t="shared" si="169"/>
        <v>9.680101031394333</v>
      </c>
      <c r="DA283" s="16">
        <f t="shared" si="170"/>
        <v>5.7273931102416462</v>
      </c>
      <c r="DB283" s="16"/>
      <c r="DC283" s="16"/>
      <c r="DD283" s="16"/>
      <c r="DE283" s="16"/>
      <c r="DF283" s="16"/>
      <c r="DG283" s="16"/>
      <c r="DH283" s="16"/>
      <c r="DI283" s="16"/>
    </row>
    <row r="284" spans="1:113" x14ac:dyDescent="0.25">
      <c r="A284" s="14">
        <v>2020</v>
      </c>
      <c r="B284" s="14">
        <v>15</v>
      </c>
      <c r="C284" s="14" t="s">
        <v>6</v>
      </c>
      <c r="D284" s="14" t="str">
        <f t="shared" si="179"/>
        <v>1</v>
      </c>
      <c r="E284" s="14">
        <v>105</v>
      </c>
      <c r="F284" s="14">
        <v>565</v>
      </c>
      <c r="G284" s="14">
        <v>1</v>
      </c>
      <c r="H284" s="14" t="s">
        <v>2</v>
      </c>
      <c r="I284" s="14">
        <v>0</v>
      </c>
      <c r="J284" s="17">
        <f t="shared" si="180"/>
        <v>0</v>
      </c>
      <c r="K284" s="14">
        <v>0</v>
      </c>
      <c r="L284" s="17">
        <f t="shared" si="181"/>
        <v>0</v>
      </c>
      <c r="M284" s="14">
        <v>0</v>
      </c>
      <c r="N284" s="17">
        <f t="shared" si="182"/>
        <v>0</v>
      </c>
      <c r="O284" s="14">
        <v>10</v>
      </c>
      <c r="P284" s="14">
        <v>2.7E-2</v>
      </c>
      <c r="Q284" s="14">
        <v>8.1</v>
      </c>
      <c r="R284" s="14">
        <v>7.4</v>
      </c>
      <c r="S284" s="14">
        <v>2.2999999999999998</v>
      </c>
      <c r="T284" s="14">
        <v>10</v>
      </c>
      <c r="U284" s="14">
        <v>7</v>
      </c>
      <c r="V284" s="16">
        <v>7</v>
      </c>
      <c r="W284" s="16">
        <v>6.4055724985020985</v>
      </c>
      <c r="X284" s="16">
        <v>4.1499999999999995</v>
      </c>
      <c r="Y284" s="16">
        <v>765</v>
      </c>
      <c r="Z284" s="16">
        <v>5095</v>
      </c>
      <c r="AA284" s="16">
        <v>334</v>
      </c>
      <c r="AB284" s="16">
        <v>14</v>
      </c>
      <c r="AC284" s="16">
        <f t="shared" si="183"/>
        <v>30.241362497763465</v>
      </c>
      <c r="AD284" s="16">
        <v>1.454087285</v>
      </c>
      <c r="AE284" s="16"/>
      <c r="AF284" s="16"/>
      <c r="AG284" s="16">
        <v>6.5</v>
      </c>
      <c r="AH284" s="16">
        <v>2.2000000000000002</v>
      </c>
      <c r="AI284" s="16">
        <v>1.8754778110000001</v>
      </c>
      <c r="AJ284" s="16">
        <v>4.96</v>
      </c>
      <c r="AK284" s="16">
        <v>3.9</v>
      </c>
      <c r="AL284" s="16">
        <v>1.7</v>
      </c>
      <c r="AM284" s="16">
        <v>2.4555378160000001</v>
      </c>
      <c r="AN284" s="16">
        <v>5.0199999999999996</v>
      </c>
      <c r="AO284" s="16">
        <v>0.49559999999999998</v>
      </c>
      <c r="AP284" s="16">
        <v>85.9</v>
      </c>
      <c r="AQ284" s="18">
        <v>30.5</v>
      </c>
      <c r="AR284" s="18">
        <f t="shared" si="188"/>
        <v>55.400000000000006</v>
      </c>
      <c r="AS284" s="18">
        <f t="shared" si="189"/>
        <v>1275.713127753304</v>
      </c>
      <c r="AT284" s="18">
        <f t="shared" si="190"/>
        <v>1432.2779207048457</v>
      </c>
      <c r="AU284" s="14">
        <v>0.34</v>
      </c>
      <c r="AV284" s="14">
        <v>333.3</v>
      </c>
      <c r="AW284" s="18">
        <v>34</v>
      </c>
      <c r="AX284" s="14">
        <v>230.9</v>
      </c>
      <c r="AY284" s="18">
        <v>30.5</v>
      </c>
      <c r="AZ284" s="16">
        <f t="shared" si="147"/>
        <v>227.65118610090212</v>
      </c>
      <c r="BA284" s="16">
        <f t="shared" si="148"/>
        <v>5242.2</v>
      </c>
      <c r="BB284" s="16">
        <f t="shared" si="149"/>
        <v>5885.5609090909093</v>
      </c>
      <c r="BC284" s="14">
        <v>12.63</v>
      </c>
      <c r="BD284" s="14">
        <v>0</v>
      </c>
      <c r="BE284" s="14">
        <v>9.68</v>
      </c>
      <c r="BF284" s="14">
        <v>58.5</v>
      </c>
      <c r="BG284" s="14">
        <v>30.75</v>
      </c>
      <c r="BH284" s="14">
        <v>6</v>
      </c>
      <c r="BI284" s="18">
        <f t="shared" si="187"/>
        <v>49.698536585365858</v>
      </c>
      <c r="BJ284" s="18">
        <f t="shared" si="150"/>
        <v>51.89331588890456</v>
      </c>
      <c r="BK284" s="18">
        <f t="shared" si="151"/>
        <v>3113.5989533342736</v>
      </c>
      <c r="BL284" s="18">
        <f t="shared" si="152"/>
        <v>3497.1377334949952</v>
      </c>
      <c r="BM284" s="14">
        <f t="shared" si="153"/>
        <v>3.5</v>
      </c>
      <c r="BN284" s="14">
        <v>3.54</v>
      </c>
      <c r="BO284" s="14">
        <v>0.22800000000000001</v>
      </c>
      <c r="BP284" s="14">
        <v>3.41</v>
      </c>
      <c r="BQ284" s="14">
        <v>0.30099999999999999</v>
      </c>
      <c r="BR284" s="16">
        <f t="shared" si="191"/>
        <v>45.160244722466963</v>
      </c>
      <c r="BS284" s="16">
        <f t="shared" si="192"/>
        <v>2.9086259312775331</v>
      </c>
      <c r="BT284" s="16">
        <f t="shared" si="193"/>
        <v>43.501817656387665</v>
      </c>
      <c r="BU284" s="16">
        <f t="shared" si="194"/>
        <v>3.8398965145374451</v>
      </c>
      <c r="BV284" s="16">
        <f t="shared" si="195"/>
        <v>50.702638392951549</v>
      </c>
      <c r="BW284" s="16">
        <f t="shared" si="196"/>
        <v>3.2655936592070485</v>
      </c>
      <c r="BX284" s="16">
        <f t="shared" si="197"/>
        <v>48.840677096035243</v>
      </c>
      <c r="BY284" s="16">
        <f t="shared" si="198"/>
        <v>4.3111565413215862</v>
      </c>
      <c r="BZ284" s="16">
        <v>2.46</v>
      </c>
      <c r="CA284" s="16">
        <v>0.16600000000000001</v>
      </c>
      <c r="CB284" s="16">
        <v>1.93</v>
      </c>
      <c r="CC284" s="16">
        <v>0.26800000000000002</v>
      </c>
      <c r="CD284" s="16">
        <v>0.56000000000000005</v>
      </c>
      <c r="CE284" s="16">
        <v>9.1999999999999998E-2</v>
      </c>
      <c r="CF284" s="16">
        <v>1.1599999999999999</v>
      </c>
      <c r="CG284" s="16">
        <v>6.5000000000000002E-2</v>
      </c>
      <c r="CH284" s="16">
        <f t="shared" si="155"/>
        <v>29.356320000000004</v>
      </c>
      <c r="CI284" s="16">
        <f t="shared" si="156"/>
        <v>4.8228239999999998</v>
      </c>
      <c r="CJ284" s="16">
        <f t="shared" si="157"/>
        <v>60.809519999999992</v>
      </c>
      <c r="CK284" s="16">
        <f t="shared" si="158"/>
        <v>3.4074299999999997</v>
      </c>
      <c r="CL284" s="16">
        <f t="shared" si="159"/>
        <v>32.959141090909092</v>
      </c>
      <c r="CM284" s="16">
        <f t="shared" si="160"/>
        <v>5.414716036363636</v>
      </c>
      <c r="CN284" s="16">
        <f t="shared" si="161"/>
        <v>68.272506545454533</v>
      </c>
      <c r="CO284" s="16">
        <f t="shared" si="162"/>
        <v>3.8256145909090904</v>
      </c>
      <c r="CP284" s="16">
        <v>1.87</v>
      </c>
      <c r="CQ284" s="16">
        <v>0.25700000000000001</v>
      </c>
      <c r="CR284" s="16">
        <v>0.28000000000000003</v>
      </c>
      <c r="CS284" s="16">
        <v>0.122</v>
      </c>
      <c r="CT284" s="16">
        <f t="shared" si="163"/>
        <v>58.224300427350919</v>
      </c>
      <c r="CU284" s="16">
        <f t="shared" si="164"/>
        <v>8.0019493100690831</v>
      </c>
      <c r="CV284" s="16">
        <f t="shared" si="165"/>
        <v>8.7180770693359673</v>
      </c>
      <c r="CW284" s="16">
        <f t="shared" si="166"/>
        <v>3.7985907230678135</v>
      </c>
      <c r="CX284" s="16">
        <f t="shared" si="167"/>
        <v>65.37001002525308</v>
      </c>
      <c r="CY284" s="16">
        <f t="shared" si="168"/>
        <v>8.9840067253957425</v>
      </c>
      <c r="CZ284" s="16">
        <f t="shared" si="169"/>
        <v>9.7880228914817451</v>
      </c>
      <c r="DA284" s="16">
        <f t="shared" si="170"/>
        <v>4.2647814027170448</v>
      </c>
      <c r="DB284" s="16"/>
      <c r="DC284" s="16"/>
      <c r="DD284" s="16"/>
      <c r="DE284" s="16"/>
      <c r="DF284" s="16"/>
      <c r="DG284" s="16"/>
      <c r="DH284" s="16"/>
      <c r="DI284" s="16"/>
    </row>
    <row r="285" spans="1:113" x14ac:dyDescent="0.25">
      <c r="A285" s="14">
        <v>2020</v>
      </c>
      <c r="B285" s="14">
        <v>15</v>
      </c>
      <c r="C285" s="14" t="s">
        <v>6</v>
      </c>
      <c r="D285" s="14" t="str">
        <f t="shared" si="179"/>
        <v>1</v>
      </c>
      <c r="E285" s="14">
        <v>107</v>
      </c>
      <c r="F285" s="14">
        <v>567</v>
      </c>
      <c r="G285" s="14">
        <v>3</v>
      </c>
      <c r="H285" s="14" t="s">
        <v>1</v>
      </c>
      <c r="I285" s="14">
        <v>100</v>
      </c>
      <c r="J285" s="17">
        <f t="shared" si="180"/>
        <v>112</v>
      </c>
      <c r="K285" s="14">
        <v>40</v>
      </c>
      <c r="L285" s="17">
        <f t="shared" si="181"/>
        <v>45</v>
      </c>
      <c r="M285" s="14">
        <v>0</v>
      </c>
      <c r="N285" s="17">
        <f t="shared" si="182"/>
        <v>0</v>
      </c>
      <c r="O285" s="14">
        <v>10</v>
      </c>
      <c r="P285" s="14">
        <v>2.7E-2</v>
      </c>
      <c r="Q285" s="14">
        <v>8.1</v>
      </c>
      <c r="R285" s="14">
        <v>7.4</v>
      </c>
      <c r="S285" s="14">
        <v>2.2999999999999998</v>
      </c>
      <c r="T285" s="14">
        <v>10</v>
      </c>
      <c r="U285" s="14">
        <v>7</v>
      </c>
      <c r="V285" s="16">
        <v>7</v>
      </c>
      <c r="W285" s="16">
        <v>6.4055724985020985</v>
      </c>
      <c r="X285" s="16">
        <v>4.1499999999999995</v>
      </c>
      <c r="Y285" s="16">
        <v>765</v>
      </c>
      <c r="Z285" s="16">
        <v>5095</v>
      </c>
      <c r="AA285" s="16">
        <v>334</v>
      </c>
      <c r="AB285" s="16">
        <v>14</v>
      </c>
      <c r="AC285" s="16">
        <f t="shared" si="183"/>
        <v>30.241362497763465</v>
      </c>
      <c r="AD285" s="16">
        <v>1.454087285</v>
      </c>
      <c r="AE285" s="16"/>
      <c r="AF285" s="16"/>
      <c r="AG285" s="16">
        <v>6.5</v>
      </c>
      <c r="AH285" s="16">
        <v>2.2000000000000002</v>
      </c>
      <c r="AI285" s="16">
        <v>1.8754778110000001</v>
      </c>
      <c r="AJ285" s="16">
        <v>4.96</v>
      </c>
      <c r="AK285" s="16">
        <v>3.9</v>
      </c>
      <c r="AL285" s="16">
        <v>1.7</v>
      </c>
      <c r="AM285" s="16">
        <v>2.4555378160000001</v>
      </c>
      <c r="AN285" s="16">
        <v>5.0199999999999996</v>
      </c>
      <c r="AO285" s="16">
        <v>0.55689999999999995</v>
      </c>
      <c r="AP285" s="16">
        <v>78.599999999999994</v>
      </c>
      <c r="AQ285" s="18">
        <v>30.5</v>
      </c>
      <c r="AR285" s="18">
        <f t="shared" si="188"/>
        <v>48.099999999999994</v>
      </c>
      <c r="AS285" s="18">
        <f t="shared" si="189"/>
        <v>1107.6137444933918</v>
      </c>
      <c r="AT285" s="18">
        <f t="shared" si="190"/>
        <v>1243.548158590308</v>
      </c>
      <c r="AU285" s="14">
        <v>0.32</v>
      </c>
      <c r="AV285" s="14">
        <v>338.6</v>
      </c>
      <c r="AW285" s="18">
        <v>34</v>
      </c>
      <c r="AX285" s="14">
        <v>237.8</v>
      </c>
      <c r="AY285" s="18">
        <v>30.5</v>
      </c>
      <c r="AZ285" s="16">
        <f t="shared" si="147"/>
        <v>217.78069599474719</v>
      </c>
      <c r="BA285" s="16">
        <f t="shared" si="148"/>
        <v>5014.8999999999996</v>
      </c>
      <c r="BB285" s="16">
        <f t="shared" si="149"/>
        <v>5630.3649999999989</v>
      </c>
      <c r="BC285" s="14">
        <v>9.94</v>
      </c>
      <c r="BD285" s="14">
        <v>0</v>
      </c>
      <c r="BE285" s="14">
        <v>9.51</v>
      </c>
      <c r="BF285" s="14">
        <v>58.6</v>
      </c>
      <c r="BG285" s="14">
        <v>30.75</v>
      </c>
      <c r="BH285" s="14">
        <v>6</v>
      </c>
      <c r="BI285" s="18">
        <f t="shared" si="187"/>
        <v>39.113495934959346</v>
      </c>
      <c r="BJ285" s="18">
        <f t="shared" si="150"/>
        <v>40.917690718548798</v>
      </c>
      <c r="BK285" s="18">
        <f t="shared" si="151"/>
        <v>2455.0614431129279</v>
      </c>
      <c r="BL285" s="18">
        <f t="shared" si="152"/>
        <v>2757.4803754236568</v>
      </c>
      <c r="BM285" s="14">
        <f t="shared" si="153"/>
        <v>2.76</v>
      </c>
      <c r="BN285" s="14">
        <v>4.09</v>
      </c>
      <c r="BO285" s="14">
        <v>0.29899999999999999</v>
      </c>
      <c r="BP285" s="14">
        <v>4.04</v>
      </c>
      <c r="BQ285" s="14">
        <v>0.28399999999999997</v>
      </c>
      <c r="BR285" s="16">
        <f t="shared" si="191"/>
        <v>45.301402149779726</v>
      </c>
      <c r="BS285" s="16">
        <f t="shared" si="192"/>
        <v>3.3117650960352414</v>
      </c>
      <c r="BT285" s="16">
        <f t="shared" si="193"/>
        <v>44.747595277533023</v>
      </c>
      <c r="BU285" s="16">
        <f t="shared" si="194"/>
        <v>3.1456230343612321</v>
      </c>
      <c r="BV285" s="16">
        <f t="shared" si="195"/>
        <v>50.861119686343599</v>
      </c>
      <c r="BW285" s="16">
        <f t="shared" si="196"/>
        <v>3.7182089941850207</v>
      </c>
      <c r="BX285" s="16">
        <f t="shared" si="197"/>
        <v>50.239345607048442</v>
      </c>
      <c r="BY285" s="16">
        <f t="shared" si="198"/>
        <v>3.5316767703964742</v>
      </c>
      <c r="BZ285" s="16">
        <v>3.32</v>
      </c>
      <c r="CA285" s="16">
        <v>0.13400000000000001</v>
      </c>
      <c r="CB285" s="16">
        <v>1.79</v>
      </c>
      <c r="CC285" s="16">
        <v>0.218</v>
      </c>
      <c r="CD285" s="16">
        <v>0.88</v>
      </c>
      <c r="CE285" s="16">
        <v>8.5000000000000006E-2</v>
      </c>
      <c r="CF285" s="16">
        <v>1.24</v>
      </c>
      <c r="CG285" s="16">
        <v>8.3000000000000004E-2</v>
      </c>
      <c r="CH285" s="16">
        <f t="shared" si="155"/>
        <v>44.131120000000003</v>
      </c>
      <c r="CI285" s="16">
        <f t="shared" si="156"/>
        <v>4.2626650000000001</v>
      </c>
      <c r="CJ285" s="16">
        <f t="shared" si="157"/>
        <v>62.18475999999999</v>
      </c>
      <c r="CK285" s="16">
        <f t="shared" si="158"/>
        <v>4.1623669999999997</v>
      </c>
      <c r="CL285" s="16">
        <f t="shared" si="159"/>
        <v>49.547212000000002</v>
      </c>
      <c r="CM285" s="16">
        <f t="shared" si="160"/>
        <v>4.7858102499999999</v>
      </c>
      <c r="CN285" s="16">
        <f t="shared" si="161"/>
        <v>69.816525999999982</v>
      </c>
      <c r="CO285" s="16">
        <f t="shared" si="162"/>
        <v>4.6732029500000003</v>
      </c>
      <c r="CP285" s="16">
        <v>2.46</v>
      </c>
      <c r="CQ285" s="16">
        <v>0.24199999999999999</v>
      </c>
      <c r="CR285" s="16">
        <v>0.25</v>
      </c>
      <c r="CS285" s="16">
        <v>0.14499999999999999</v>
      </c>
      <c r="CT285" s="16">
        <f t="shared" si="163"/>
        <v>60.394511500578027</v>
      </c>
      <c r="CU285" s="16">
        <f t="shared" si="164"/>
        <v>5.9412486923332848</v>
      </c>
      <c r="CV285" s="16">
        <f t="shared" si="165"/>
        <v>6.1376536077823198</v>
      </c>
      <c r="CW285" s="16">
        <f t="shared" si="166"/>
        <v>3.5598390925137453</v>
      </c>
      <c r="CX285" s="16">
        <f t="shared" si="167"/>
        <v>67.806565184739881</v>
      </c>
      <c r="CY285" s="16">
        <f t="shared" si="168"/>
        <v>6.6704019409378246</v>
      </c>
      <c r="CZ285" s="16">
        <f t="shared" si="169"/>
        <v>6.8909110960101492</v>
      </c>
      <c r="DA285" s="16">
        <f t="shared" si="170"/>
        <v>3.996728435685887</v>
      </c>
      <c r="DB285" s="16"/>
      <c r="DC285" s="16"/>
      <c r="DD285" s="16"/>
      <c r="DE285" s="16"/>
      <c r="DF285" s="16"/>
      <c r="DG285" s="16"/>
      <c r="DH285" s="16"/>
      <c r="DI285" s="16"/>
    </row>
    <row r="286" spans="1:113" x14ac:dyDescent="0.25">
      <c r="A286" s="14">
        <v>2020</v>
      </c>
      <c r="B286" s="14">
        <v>15</v>
      </c>
      <c r="C286" s="14" t="s">
        <v>6</v>
      </c>
      <c r="D286" s="14" t="str">
        <f t="shared" si="179"/>
        <v>1</v>
      </c>
      <c r="E286" s="14">
        <v>108</v>
      </c>
      <c r="F286" s="14">
        <v>568</v>
      </c>
      <c r="G286" s="14">
        <v>2</v>
      </c>
      <c r="H286" s="14" t="s">
        <v>3</v>
      </c>
      <c r="I286" s="14">
        <v>100</v>
      </c>
      <c r="J286" s="17">
        <f t="shared" si="180"/>
        <v>112</v>
      </c>
      <c r="K286" s="14">
        <v>0</v>
      </c>
      <c r="L286" s="17">
        <f t="shared" si="181"/>
        <v>0</v>
      </c>
      <c r="M286" s="14">
        <v>0</v>
      </c>
      <c r="N286" s="17">
        <f t="shared" si="182"/>
        <v>0</v>
      </c>
      <c r="O286" s="14">
        <v>10</v>
      </c>
      <c r="P286" s="14">
        <v>2.7E-2</v>
      </c>
      <c r="Q286" s="14">
        <v>8.1</v>
      </c>
      <c r="R286" s="14">
        <v>7.4</v>
      </c>
      <c r="S286" s="14">
        <v>2.2999999999999998</v>
      </c>
      <c r="T286" s="14">
        <v>10</v>
      </c>
      <c r="U286" s="14">
        <v>7</v>
      </c>
      <c r="V286" s="16">
        <v>7</v>
      </c>
      <c r="W286" s="16">
        <v>6.4055724985020985</v>
      </c>
      <c r="X286" s="16">
        <v>4.1499999999999995</v>
      </c>
      <c r="Y286" s="16">
        <v>765</v>
      </c>
      <c r="Z286" s="16">
        <v>5095</v>
      </c>
      <c r="AA286" s="16">
        <v>334</v>
      </c>
      <c r="AB286" s="16">
        <v>14</v>
      </c>
      <c r="AC286" s="16">
        <f t="shared" si="183"/>
        <v>30.241362497763465</v>
      </c>
      <c r="AD286" s="16">
        <v>1.454087285</v>
      </c>
      <c r="AE286" s="16"/>
      <c r="AF286" s="16"/>
      <c r="AG286" s="16">
        <v>6.5</v>
      </c>
      <c r="AH286" s="16">
        <v>2.2000000000000002</v>
      </c>
      <c r="AI286" s="16">
        <v>1.8754778110000001</v>
      </c>
      <c r="AJ286" s="16">
        <v>4.96</v>
      </c>
      <c r="AK286" s="16">
        <v>3.9</v>
      </c>
      <c r="AL286" s="16">
        <v>1.7</v>
      </c>
      <c r="AM286" s="16">
        <v>2.4555378160000001</v>
      </c>
      <c r="AN286" s="16">
        <v>5.0199999999999996</v>
      </c>
      <c r="AO286" s="16">
        <v>0.38350000000000001</v>
      </c>
      <c r="AP286" s="16">
        <v>55.5</v>
      </c>
      <c r="AQ286" s="18">
        <v>30.5</v>
      </c>
      <c r="AR286" s="18">
        <f t="shared" si="188"/>
        <v>25</v>
      </c>
      <c r="AS286" s="18">
        <f t="shared" si="189"/>
        <v>575.68281938325993</v>
      </c>
      <c r="AT286" s="18">
        <f t="shared" si="190"/>
        <v>646.33480176211458</v>
      </c>
      <c r="AU286" s="14">
        <v>0.36</v>
      </c>
      <c r="AV286" s="14">
        <v>268</v>
      </c>
      <c r="AW286" s="18">
        <v>34</v>
      </c>
      <c r="AX286" s="14">
        <v>204</v>
      </c>
      <c r="AY286" s="18">
        <v>30.5</v>
      </c>
      <c r="AZ286" s="16">
        <f t="shared" si="147"/>
        <v>266.92307692307691</v>
      </c>
      <c r="BA286" s="16">
        <f t="shared" si="148"/>
        <v>6146.52</v>
      </c>
      <c r="BB286" s="16">
        <f t="shared" si="149"/>
        <v>6900.8656363636373</v>
      </c>
      <c r="BC286" s="14">
        <v>8.65</v>
      </c>
      <c r="BD286" s="14">
        <v>0</v>
      </c>
      <c r="BE286" s="14">
        <v>8.98</v>
      </c>
      <c r="BF286" s="14">
        <v>57.6</v>
      </c>
      <c r="BG286" s="14">
        <v>30.75</v>
      </c>
      <c r="BH286" s="14">
        <v>6</v>
      </c>
      <c r="BI286" s="18">
        <f t="shared" si="187"/>
        <v>34.037398373983741</v>
      </c>
      <c r="BJ286" s="18">
        <f t="shared" si="150"/>
        <v>35.816000000000003</v>
      </c>
      <c r="BK286" s="18">
        <f t="shared" si="151"/>
        <v>2148.96</v>
      </c>
      <c r="BL286" s="18">
        <f t="shared" si="152"/>
        <v>2413.6727999999998</v>
      </c>
      <c r="BM286" s="14">
        <f t="shared" si="153"/>
        <v>2.41</v>
      </c>
      <c r="BN286" s="14">
        <v>3.99</v>
      </c>
      <c r="BO286" s="14">
        <v>0.26700000000000002</v>
      </c>
      <c r="BP286" s="14">
        <v>3.88</v>
      </c>
      <c r="BQ286" s="14">
        <v>0.29899999999999999</v>
      </c>
      <c r="BR286" s="16">
        <f t="shared" si="191"/>
        <v>22.969744493392074</v>
      </c>
      <c r="BS286" s="16">
        <f t="shared" si="192"/>
        <v>1.5370731277533041</v>
      </c>
      <c r="BT286" s="16">
        <f t="shared" si="193"/>
        <v>22.336493392070487</v>
      </c>
      <c r="BU286" s="16">
        <f t="shared" si="194"/>
        <v>1.7212916299559471</v>
      </c>
      <c r="BV286" s="16">
        <f t="shared" si="195"/>
        <v>25.788758590308376</v>
      </c>
      <c r="BW286" s="16">
        <f t="shared" si="196"/>
        <v>1.7257139207048457</v>
      </c>
      <c r="BX286" s="16">
        <f t="shared" si="197"/>
        <v>25.077790308370048</v>
      </c>
      <c r="BY286" s="16">
        <f t="shared" si="198"/>
        <v>1.9325410572687225</v>
      </c>
      <c r="BZ286" s="16">
        <v>3.36</v>
      </c>
      <c r="CA286" s="16">
        <v>0.17899999999999999</v>
      </c>
      <c r="CB286" s="16">
        <v>2.15</v>
      </c>
      <c r="CC286" s="16">
        <v>0.27</v>
      </c>
      <c r="CD286" s="16">
        <v>0.66</v>
      </c>
      <c r="CE286" s="16">
        <v>4.7E-2</v>
      </c>
      <c r="CF286" s="16">
        <v>1.59</v>
      </c>
      <c r="CG286" s="16">
        <v>7.3999999999999996E-2</v>
      </c>
      <c r="CH286" s="16">
        <f t="shared" si="155"/>
        <v>40.567032000000005</v>
      </c>
      <c r="CI286" s="16">
        <f t="shared" si="156"/>
        <v>2.8888644000000001</v>
      </c>
      <c r="CJ286" s="16">
        <f t="shared" si="157"/>
        <v>97.729668000000018</v>
      </c>
      <c r="CK286" s="16">
        <f t="shared" si="158"/>
        <v>4.5484248000000003</v>
      </c>
      <c r="CL286" s="16">
        <f t="shared" si="159"/>
        <v>45.545713200000002</v>
      </c>
      <c r="CM286" s="16">
        <f t="shared" si="160"/>
        <v>3.2434068490909089</v>
      </c>
      <c r="CN286" s="16">
        <f t="shared" si="161"/>
        <v>109.72376361818183</v>
      </c>
      <c r="CO286" s="16">
        <f t="shared" si="162"/>
        <v>5.1066405709090912</v>
      </c>
      <c r="CP286" s="16">
        <v>2.4500000000000002</v>
      </c>
      <c r="CQ286" s="16">
        <v>0.25800000000000001</v>
      </c>
      <c r="CR286" s="16">
        <v>0.27</v>
      </c>
      <c r="CS286" s="16">
        <v>0.151</v>
      </c>
      <c r="CT286" s="16">
        <f t="shared" si="163"/>
        <v>52.649520000000003</v>
      </c>
      <c r="CU286" s="16">
        <f t="shared" si="164"/>
        <v>5.5443168000000007</v>
      </c>
      <c r="CV286" s="16">
        <f t="shared" si="165"/>
        <v>5.8021920000000007</v>
      </c>
      <c r="CW286" s="16">
        <f t="shared" si="166"/>
        <v>3.2449296000000003</v>
      </c>
      <c r="CX286" s="16">
        <f t="shared" si="167"/>
        <v>59.111052000000001</v>
      </c>
      <c r="CY286" s="16">
        <f t="shared" si="168"/>
        <v>6.2247556800000012</v>
      </c>
      <c r="CZ286" s="16">
        <f t="shared" si="169"/>
        <v>6.5142792000000007</v>
      </c>
      <c r="DA286" s="16">
        <f t="shared" si="170"/>
        <v>3.6431709600000004</v>
      </c>
      <c r="DB286" s="16"/>
      <c r="DC286" s="16"/>
      <c r="DD286" s="16"/>
      <c r="DE286" s="16"/>
      <c r="DF286" s="16"/>
      <c r="DG286" s="16"/>
      <c r="DH286" s="16"/>
      <c r="DI286" s="16"/>
    </row>
    <row r="287" spans="1:113" x14ac:dyDescent="0.25">
      <c r="A287" s="14">
        <v>2020</v>
      </c>
      <c r="B287" s="14">
        <v>15</v>
      </c>
      <c r="C287" s="14" t="s">
        <v>6</v>
      </c>
      <c r="D287" s="14" t="str">
        <f t="shared" si="179"/>
        <v>2</v>
      </c>
      <c r="E287" s="14">
        <v>201</v>
      </c>
      <c r="F287" s="14">
        <v>571</v>
      </c>
      <c r="G287" s="14">
        <v>3</v>
      </c>
      <c r="H287" s="14" t="s">
        <v>1</v>
      </c>
      <c r="I287" s="14">
        <v>100</v>
      </c>
      <c r="J287" s="17">
        <f t="shared" si="180"/>
        <v>112</v>
      </c>
      <c r="K287" s="14">
        <v>40</v>
      </c>
      <c r="L287" s="17">
        <f t="shared" si="181"/>
        <v>45</v>
      </c>
      <c r="M287" s="14">
        <v>0</v>
      </c>
      <c r="N287" s="17">
        <f t="shared" si="182"/>
        <v>0</v>
      </c>
      <c r="O287" s="14">
        <v>10</v>
      </c>
      <c r="P287" s="14">
        <v>3.1E-2</v>
      </c>
      <c r="Q287" s="14">
        <v>7.5</v>
      </c>
      <c r="R287" s="14">
        <v>7.2</v>
      </c>
      <c r="S287" s="14">
        <v>2.5</v>
      </c>
      <c r="T287" s="14">
        <v>16</v>
      </c>
      <c r="U287" s="14">
        <v>13</v>
      </c>
      <c r="V287" s="16">
        <v>10</v>
      </c>
      <c r="W287" s="16">
        <v>10.985610844817256</v>
      </c>
      <c r="X287" s="16">
        <v>10.9</v>
      </c>
      <c r="Y287" s="16">
        <v>811</v>
      </c>
      <c r="Z287" s="16">
        <v>4151</v>
      </c>
      <c r="AA287" s="16">
        <v>378</v>
      </c>
      <c r="AB287" s="16">
        <v>13</v>
      </c>
      <c r="AC287" s="16">
        <f t="shared" si="183"/>
        <v>25.996801648195508</v>
      </c>
      <c r="AD287" s="16">
        <v>1.6332989010000001</v>
      </c>
      <c r="AE287" s="16"/>
      <c r="AF287" s="16"/>
      <c r="AG287" s="16">
        <v>12.1</v>
      </c>
      <c r="AH287" s="16">
        <v>2.8</v>
      </c>
      <c r="AI287" s="16">
        <v>1.93853571</v>
      </c>
      <c r="AJ287" s="16">
        <v>5.04</v>
      </c>
      <c r="AK287" s="16">
        <v>3.7</v>
      </c>
      <c r="AL287" s="16">
        <v>1.9</v>
      </c>
      <c r="AM287" s="16">
        <v>2.804062863</v>
      </c>
      <c r="AN287" s="16">
        <v>4.62</v>
      </c>
      <c r="AO287" s="16">
        <v>0.6401</v>
      </c>
      <c r="AP287" s="16">
        <v>102.9</v>
      </c>
      <c r="AQ287" s="18">
        <v>30.5</v>
      </c>
      <c r="AR287" s="18">
        <f t="shared" si="188"/>
        <v>72.400000000000006</v>
      </c>
      <c r="AS287" s="18">
        <f t="shared" si="189"/>
        <v>1667.1774449339209</v>
      </c>
      <c r="AT287" s="18">
        <f t="shared" si="190"/>
        <v>1871.785585903084</v>
      </c>
      <c r="AU287" s="14">
        <v>0.5</v>
      </c>
      <c r="AV287" s="14">
        <v>306.60000000000002</v>
      </c>
      <c r="AW287" s="18">
        <v>34</v>
      </c>
      <c r="AX287" s="14">
        <v>225.2</v>
      </c>
      <c r="AY287" s="18">
        <v>30.5</v>
      </c>
      <c r="AZ287" s="16">
        <f t="shared" si="147"/>
        <v>357.11665443873801</v>
      </c>
      <c r="BA287" s="16">
        <f t="shared" si="148"/>
        <v>8223.44</v>
      </c>
      <c r="BB287" s="16">
        <f t="shared" si="149"/>
        <v>9232.6803636363638</v>
      </c>
      <c r="BC287" s="14">
        <v>13.65</v>
      </c>
      <c r="BD287" s="14">
        <v>0</v>
      </c>
      <c r="BE287" s="14">
        <v>9.19</v>
      </c>
      <c r="BF287" s="14">
        <v>57.8</v>
      </c>
      <c r="BG287" s="14">
        <v>30.5</v>
      </c>
      <c r="BH287" s="14">
        <v>6</v>
      </c>
      <c r="BI287" s="18">
        <f t="shared" si="187"/>
        <v>54.152459016393443</v>
      </c>
      <c r="BJ287" s="18">
        <f t="shared" si="150"/>
        <v>56.850691367383689</v>
      </c>
      <c r="BK287" s="18">
        <f t="shared" si="151"/>
        <v>3411.0414820430215</v>
      </c>
      <c r="BL287" s="18">
        <f t="shared" si="152"/>
        <v>3831.2197736946846</v>
      </c>
      <c r="BM287" s="14">
        <f t="shared" si="153"/>
        <v>3.83</v>
      </c>
      <c r="BN287" s="14">
        <v>3.62</v>
      </c>
      <c r="BO287" s="14">
        <v>0.314</v>
      </c>
      <c r="BP287" s="14">
        <v>4.07</v>
      </c>
      <c r="BQ287" s="14">
        <v>0.25900000000000001</v>
      </c>
      <c r="BR287" s="16">
        <f t="shared" si="191"/>
        <v>60.351823506607943</v>
      </c>
      <c r="BS287" s="16">
        <f t="shared" si="192"/>
        <v>5.2349371770925117</v>
      </c>
      <c r="BT287" s="16">
        <f t="shared" si="193"/>
        <v>67.854122008810577</v>
      </c>
      <c r="BU287" s="16">
        <f t="shared" si="194"/>
        <v>4.3179895823788561</v>
      </c>
      <c r="BV287" s="16">
        <f t="shared" si="195"/>
        <v>67.75863820969164</v>
      </c>
      <c r="BW287" s="16">
        <f t="shared" si="196"/>
        <v>5.8774067397356831</v>
      </c>
      <c r="BX287" s="16">
        <f t="shared" si="197"/>
        <v>76.181673346255522</v>
      </c>
      <c r="BY287" s="16">
        <f t="shared" si="198"/>
        <v>4.8479246674889884</v>
      </c>
      <c r="BZ287" s="16">
        <v>3.52</v>
      </c>
      <c r="CA287" s="16">
        <v>0.18</v>
      </c>
      <c r="CB287" s="16">
        <v>2.0699999999999998</v>
      </c>
      <c r="CC287" s="16">
        <v>0.254</v>
      </c>
      <c r="CD287" s="16">
        <v>0.95</v>
      </c>
      <c r="CE287" s="16">
        <v>6.8000000000000005E-2</v>
      </c>
      <c r="CF287" s="16">
        <v>1.51</v>
      </c>
      <c r="CG287" s="16">
        <v>8.8999999999999996E-2</v>
      </c>
      <c r="CH287" s="16">
        <f t="shared" si="155"/>
        <v>78.122680000000003</v>
      </c>
      <c r="CI287" s="16">
        <f t="shared" si="156"/>
        <v>5.5919392000000006</v>
      </c>
      <c r="CJ287" s="16">
        <f t="shared" si="157"/>
        <v>124.17394400000001</v>
      </c>
      <c r="CK287" s="16">
        <f t="shared" si="158"/>
        <v>7.3188616</v>
      </c>
      <c r="CL287" s="16">
        <f t="shared" si="159"/>
        <v>87.710463454545462</v>
      </c>
      <c r="CM287" s="16">
        <f t="shared" si="160"/>
        <v>6.2782226472727274</v>
      </c>
      <c r="CN287" s="16">
        <f t="shared" si="161"/>
        <v>139.4134734909091</v>
      </c>
      <c r="CO287" s="16">
        <f t="shared" si="162"/>
        <v>8.2170855236363636</v>
      </c>
      <c r="CP287" s="16">
        <v>2.2999999999999998</v>
      </c>
      <c r="CQ287" s="16">
        <v>0.22800000000000001</v>
      </c>
      <c r="CR287" s="16">
        <v>0.23</v>
      </c>
      <c r="CS287" s="16">
        <v>0.14599999999999999</v>
      </c>
      <c r="CT287" s="16">
        <f t="shared" si="163"/>
        <v>78.453954086989498</v>
      </c>
      <c r="CU287" s="16">
        <f t="shared" si="164"/>
        <v>7.7771745790580882</v>
      </c>
      <c r="CV287" s="16">
        <f t="shared" si="165"/>
        <v>7.8453954086989492</v>
      </c>
      <c r="CW287" s="16">
        <f t="shared" si="166"/>
        <v>4.980120563782811</v>
      </c>
      <c r="CX287" s="16">
        <f t="shared" si="167"/>
        <v>88.082393906756394</v>
      </c>
      <c r="CY287" s="16">
        <f t="shared" si="168"/>
        <v>8.7316460046697628</v>
      </c>
      <c r="CZ287" s="16">
        <f t="shared" si="169"/>
        <v>8.808239390675638</v>
      </c>
      <c r="DA287" s="16">
        <f t="shared" si="170"/>
        <v>5.5913171784288833</v>
      </c>
      <c r="DB287" s="16"/>
      <c r="DC287" s="16"/>
      <c r="DD287" s="16"/>
      <c r="DE287" s="16"/>
      <c r="DF287" s="16"/>
      <c r="DG287" s="16"/>
      <c r="DH287" s="16"/>
      <c r="DI287" s="16"/>
    </row>
    <row r="288" spans="1:113" x14ac:dyDescent="0.25">
      <c r="A288" s="14">
        <v>2020</v>
      </c>
      <c r="B288" s="14">
        <v>15</v>
      </c>
      <c r="C288" s="14" t="s">
        <v>6</v>
      </c>
      <c r="D288" s="14" t="str">
        <f t="shared" si="179"/>
        <v>2</v>
      </c>
      <c r="E288" s="14">
        <v>202</v>
      </c>
      <c r="F288" s="14">
        <v>572</v>
      </c>
      <c r="G288" s="14">
        <v>5</v>
      </c>
      <c r="H288" s="14" t="s">
        <v>1</v>
      </c>
      <c r="I288" s="14">
        <v>100</v>
      </c>
      <c r="J288" s="17">
        <f t="shared" si="180"/>
        <v>112</v>
      </c>
      <c r="K288" s="14">
        <v>120</v>
      </c>
      <c r="L288" s="17">
        <f t="shared" si="181"/>
        <v>135</v>
      </c>
      <c r="M288" s="14">
        <v>0</v>
      </c>
      <c r="N288" s="17">
        <f t="shared" si="182"/>
        <v>0</v>
      </c>
      <c r="O288" s="14">
        <v>10</v>
      </c>
      <c r="P288" s="14">
        <v>3.1E-2</v>
      </c>
      <c r="Q288" s="14">
        <v>7.5</v>
      </c>
      <c r="R288" s="14">
        <v>7.2</v>
      </c>
      <c r="S288" s="14">
        <v>2.5</v>
      </c>
      <c r="T288" s="14">
        <v>16</v>
      </c>
      <c r="U288" s="14">
        <v>13</v>
      </c>
      <c r="V288" s="16">
        <v>10</v>
      </c>
      <c r="W288" s="16">
        <v>10.985610844817256</v>
      </c>
      <c r="X288" s="16">
        <v>10.9</v>
      </c>
      <c r="Y288" s="16">
        <v>811</v>
      </c>
      <c r="Z288" s="16">
        <v>4151</v>
      </c>
      <c r="AA288" s="16">
        <v>378</v>
      </c>
      <c r="AB288" s="16">
        <v>13</v>
      </c>
      <c r="AC288" s="16">
        <f t="shared" si="183"/>
        <v>25.996801648195508</v>
      </c>
      <c r="AD288" s="16">
        <v>1.6332989010000001</v>
      </c>
      <c r="AE288" s="16"/>
      <c r="AF288" s="16"/>
      <c r="AG288" s="16">
        <v>12.1</v>
      </c>
      <c r="AH288" s="16">
        <v>2.8</v>
      </c>
      <c r="AI288" s="16">
        <v>1.93853571</v>
      </c>
      <c r="AJ288" s="16">
        <v>5.04</v>
      </c>
      <c r="AK288" s="16">
        <v>3.7</v>
      </c>
      <c r="AL288" s="16">
        <v>1.9</v>
      </c>
      <c r="AM288" s="16">
        <v>2.804062863</v>
      </c>
      <c r="AN288" s="16">
        <v>4.62</v>
      </c>
      <c r="AO288" s="16">
        <v>0.67549999999999999</v>
      </c>
      <c r="AP288" s="16">
        <v>106.9</v>
      </c>
      <c r="AQ288" s="18">
        <v>30.5</v>
      </c>
      <c r="AR288" s="18">
        <f t="shared" si="188"/>
        <v>76.400000000000006</v>
      </c>
      <c r="AS288" s="18">
        <f t="shared" si="189"/>
        <v>1759.2866960352424</v>
      </c>
      <c r="AT288" s="18">
        <f t="shared" si="190"/>
        <v>1975.1991541850221</v>
      </c>
      <c r="AU288" s="14">
        <v>0.42</v>
      </c>
      <c r="AV288" s="14">
        <v>291.8</v>
      </c>
      <c r="AW288" s="18">
        <v>34</v>
      </c>
      <c r="AX288" s="14">
        <v>220.6</v>
      </c>
      <c r="AY288" s="18">
        <v>30.5</v>
      </c>
      <c r="AZ288" s="16">
        <f t="shared" si="147"/>
        <v>309.70519782777347</v>
      </c>
      <c r="BA288" s="16">
        <f t="shared" si="148"/>
        <v>7131.68</v>
      </c>
      <c r="BB288" s="16">
        <f t="shared" si="149"/>
        <v>8006.9316363636362</v>
      </c>
      <c r="BC288" s="14">
        <v>14.11</v>
      </c>
      <c r="BD288" s="14">
        <v>0</v>
      </c>
      <c r="BE288" s="14">
        <v>9.0500000000000007</v>
      </c>
      <c r="BF288" s="14">
        <v>57.5</v>
      </c>
      <c r="BG288" s="14">
        <v>30.5</v>
      </c>
      <c r="BH288" s="14">
        <v>6</v>
      </c>
      <c r="BI288" s="18">
        <f t="shared" si="187"/>
        <v>55.977377049180326</v>
      </c>
      <c r="BJ288" s="18">
        <f t="shared" si="150"/>
        <v>58.857138065005216</v>
      </c>
      <c r="BK288" s="18">
        <f t="shared" si="151"/>
        <v>3531.4282839003131</v>
      </c>
      <c r="BL288" s="18">
        <f t="shared" si="152"/>
        <v>3966.4360406898513</v>
      </c>
      <c r="BM288" s="14">
        <f t="shared" si="153"/>
        <v>3.96</v>
      </c>
      <c r="BN288" s="14">
        <v>4.2300000000000004</v>
      </c>
      <c r="BO288" s="14">
        <v>0.41499999999999998</v>
      </c>
      <c r="BP288" s="14">
        <v>4.22</v>
      </c>
      <c r="BQ288" s="14">
        <v>0.33800000000000002</v>
      </c>
      <c r="BR288" s="16">
        <f t="shared" si="191"/>
        <v>74.417827242290755</v>
      </c>
      <c r="BS288" s="16">
        <f t="shared" si="192"/>
        <v>7.3010397885462561</v>
      </c>
      <c r="BT288" s="16">
        <f t="shared" si="193"/>
        <v>74.241898572687219</v>
      </c>
      <c r="BU288" s="16">
        <f t="shared" si="194"/>
        <v>5.9463890325991198</v>
      </c>
      <c r="BV288" s="16">
        <f t="shared" si="195"/>
        <v>83.550924222026453</v>
      </c>
      <c r="BW288" s="16">
        <f t="shared" si="196"/>
        <v>8.1970764898678432</v>
      </c>
      <c r="BX288" s="16">
        <f t="shared" si="197"/>
        <v>83.353404306607928</v>
      </c>
      <c r="BY288" s="16">
        <f t="shared" si="198"/>
        <v>6.6761731411453749</v>
      </c>
      <c r="BZ288" s="16">
        <v>3.52</v>
      </c>
      <c r="CA288" s="16">
        <v>0.19400000000000001</v>
      </c>
      <c r="CB288" s="16">
        <v>2.11</v>
      </c>
      <c r="CC288" s="16">
        <v>0.28699999999999998</v>
      </c>
      <c r="CD288" s="16">
        <v>0.59</v>
      </c>
      <c r="CE288" s="16">
        <v>4.7E-2</v>
      </c>
      <c r="CF288" s="16">
        <v>1.49</v>
      </c>
      <c r="CG288" s="16">
        <v>0.08</v>
      </c>
      <c r="CH288" s="16">
        <f t="shared" si="155"/>
        <v>42.076912</v>
      </c>
      <c r="CI288" s="16">
        <f t="shared" si="156"/>
        <v>3.3518896000000002</v>
      </c>
      <c r="CJ288" s="16">
        <f t="shared" si="157"/>
        <v>106.262032</v>
      </c>
      <c r="CK288" s="16">
        <f t="shared" si="158"/>
        <v>5.7053440000000002</v>
      </c>
      <c r="CL288" s="16">
        <f t="shared" si="159"/>
        <v>47.240896654545452</v>
      </c>
      <c r="CM288" s="16">
        <f t="shared" si="160"/>
        <v>3.7632578690909093</v>
      </c>
      <c r="CN288" s="16">
        <f t="shared" si="161"/>
        <v>119.30328138181818</v>
      </c>
      <c r="CO288" s="16">
        <f t="shared" si="162"/>
        <v>6.4055453090909094</v>
      </c>
      <c r="CP288" s="16">
        <v>2.38</v>
      </c>
      <c r="CQ288" s="16">
        <v>0.24199999999999999</v>
      </c>
      <c r="CR288" s="16">
        <v>0.25</v>
      </c>
      <c r="CS288" s="16">
        <v>0.14899999999999999</v>
      </c>
      <c r="CT288" s="16">
        <f t="shared" si="163"/>
        <v>84.047993156827445</v>
      </c>
      <c r="CU288" s="16">
        <f t="shared" si="164"/>
        <v>8.5460564470387563</v>
      </c>
      <c r="CV288" s="16">
        <f t="shared" si="165"/>
        <v>8.8285707097507835</v>
      </c>
      <c r="CW288" s="16">
        <f t="shared" si="166"/>
        <v>5.2618281430114662</v>
      </c>
      <c r="CX288" s="16">
        <f t="shared" si="167"/>
        <v>94.362974135165359</v>
      </c>
      <c r="CY288" s="16">
        <f t="shared" si="168"/>
        <v>9.5948906473571487</v>
      </c>
      <c r="CZ288" s="16">
        <f t="shared" si="169"/>
        <v>9.9120771150383788</v>
      </c>
      <c r="DA288" s="16">
        <f t="shared" si="170"/>
        <v>5.9075979605628737</v>
      </c>
      <c r="DB288" s="16"/>
      <c r="DC288" s="16"/>
      <c r="DD288" s="16"/>
      <c r="DE288" s="16"/>
      <c r="DF288" s="16"/>
      <c r="DG288" s="16"/>
      <c r="DH288" s="16"/>
      <c r="DI288" s="16"/>
    </row>
    <row r="289" spans="1:113" x14ac:dyDescent="0.25">
      <c r="A289" s="14">
        <v>2020</v>
      </c>
      <c r="B289" s="14">
        <v>15</v>
      </c>
      <c r="C289" s="14" t="s">
        <v>6</v>
      </c>
      <c r="D289" s="14" t="str">
        <f t="shared" si="179"/>
        <v>2</v>
      </c>
      <c r="E289" s="14">
        <v>205</v>
      </c>
      <c r="F289" s="14">
        <v>575</v>
      </c>
      <c r="G289" s="14">
        <v>4</v>
      </c>
      <c r="H289" s="14" t="s">
        <v>1</v>
      </c>
      <c r="I289" s="14">
        <v>100</v>
      </c>
      <c r="J289" s="17">
        <f t="shared" si="180"/>
        <v>112</v>
      </c>
      <c r="K289" s="14">
        <v>80</v>
      </c>
      <c r="L289" s="17">
        <f t="shared" si="181"/>
        <v>90</v>
      </c>
      <c r="M289" s="14">
        <v>0</v>
      </c>
      <c r="N289" s="17">
        <f t="shared" si="182"/>
        <v>0</v>
      </c>
      <c r="O289" s="14">
        <v>10</v>
      </c>
      <c r="P289" s="14">
        <v>3.1E-2</v>
      </c>
      <c r="Q289" s="14">
        <v>7.5</v>
      </c>
      <c r="R289" s="14">
        <v>7.2</v>
      </c>
      <c r="S289" s="14">
        <v>2.5</v>
      </c>
      <c r="T289" s="14">
        <v>16</v>
      </c>
      <c r="U289" s="14">
        <v>13</v>
      </c>
      <c r="V289" s="16">
        <v>10</v>
      </c>
      <c r="W289" s="16">
        <v>10.985610844817256</v>
      </c>
      <c r="X289" s="16">
        <v>10.9</v>
      </c>
      <c r="Y289" s="16">
        <v>811</v>
      </c>
      <c r="Z289" s="16">
        <v>4151</v>
      </c>
      <c r="AA289" s="16">
        <v>378</v>
      </c>
      <c r="AB289" s="16">
        <v>13</v>
      </c>
      <c r="AC289" s="16">
        <f t="shared" si="183"/>
        <v>25.996801648195508</v>
      </c>
      <c r="AD289" s="16">
        <v>1.6332989010000001</v>
      </c>
      <c r="AE289" s="16"/>
      <c r="AF289" s="16"/>
      <c r="AG289" s="16">
        <v>12.1</v>
      </c>
      <c r="AH289" s="16">
        <v>2.8</v>
      </c>
      <c r="AI289" s="16">
        <v>1.93853571</v>
      </c>
      <c r="AJ289" s="16">
        <v>5.04</v>
      </c>
      <c r="AK289" s="16">
        <v>3.7</v>
      </c>
      <c r="AL289" s="16">
        <v>1.9</v>
      </c>
      <c r="AM289" s="16">
        <v>2.804062863</v>
      </c>
      <c r="AN289" s="16">
        <v>4.62</v>
      </c>
      <c r="AO289" s="16">
        <v>0.57389999999999997</v>
      </c>
      <c r="AP289" s="16">
        <v>107</v>
      </c>
      <c r="AQ289" s="18">
        <v>30.5</v>
      </c>
      <c r="AR289" s="18">
        <f t="shared" si="188"/>
        <v>76.5</v>
      </c>
      <c r="AS289" s="18">
        <f t="shared" si="189"/>
        <v>1761.5894273127753</v>
      </c>
      <c r="AT289" s="18">
        <f t="shared" si="190"/>
        <v>1977.7844933920703</v>
      </c>
      <c r="AU289" s="14">
        <v>0.56000000000000005</v>
      </c>
      <c r="AV289" s="14">
        <v>424.7</v>
      </c>
      <c r="AW289" s="18">
        <v>34</v>
      </c>
      <c r="AX289" s="14">
        <v>304.10000000000002</v>
      </c>
      <c r="AY289" s="18">
        <v>30.5</v>
      </c>
      <c r="AZ289" s="16">
        <f t="shared" si="147"/>
        <v>392.15766572818029</v>
      </c>
      <c r="BA289" s="16">
        <f t="shared" si="148"/>
        <v>9030.34</v>
      </c>
      <c r="BB289" s="16">
        <f t="shared" si="149"/>
        <v>10138.609</v>
      </c>
      <c r="BC289" s="14">
        <v>13.61</v>
      </c>
      <c r="BD289" s="14">
        <v>0</v>
      </c>
      <c r="BE289" s="14">
        <v>9.06</v>
      </c>
      <c r="BF289" s="14">
        <v>57.9</v>
      </c>
      <c r="BG289" s="14">
        <v>30.5</v>
      </c>
      <c r="BH289" s="14">
        <v>6</v>
      </c>
      <c r="BI289" s="18">
        <f t="shared" si="187"/>
        <v>53.993770491803275</v>
      </c>
      <c r="BJ289" s="18">
        <f t="shared" si="150"/>
        <v>56.765242641902773</v>
      </c>
      <c r="BK289" s="18">
        <f t="shared" si="151"/>
        <v>3405.9145585141664</v>
      </c>
      <c r="BL289" s="18">
        <f t="shared" si="152"/>
        <v>3825.4613064038654</v>
      </c>
      <c r="BM289" s="14">
        <f t="shared" si="153"/>
        <v>3.82</v>
      </c>
      <c r="BN289" s="14">
        <v>4.24</v>
      </c>
      <c r="BO289" s="14">
        <v>0.34899999999999998</v>
      </c>
      <c r="BP289" s="14">
        <v>4.0199999999999996</v>
      </c>
      <c r="BQ289" s="14">
        <v>0.28899999999999998</v>
      </c>
      <c r="BR289" s="16">
        <f t="shared" si="191"/>
        <v>74.691391718061681</v>
      </c>
      <c r="BS289" s="16">
        <f t="shared" si="192"/>
        <v>6.1479471013215852</v>
      </c>
      <c r="BT289" s="16">
        <f t="shared" si="193"/>
        <v>70.815894977973556</v>
      </c>
      <c r="BU289" s="16">
        <f t="shared" si="194"/>
        <v>5.09099344493392</v>
      </c>
      <c r="BV289" s="16">
        <f t="shared" si="195"/>
        <v>83.85806251982379</v>
      </c>
      <c r="BW289" s="16">
        <f t="shared" si="196"/>
        <v>6.9024678819383256</v>
      </c>
      <c r="BX289" s="16">
        <f t="shared" si="197"/>
        <v>79.506936634361224</v>
      </c>
      <c r="BY289" s="16">
        <f t="shared" si="198"/>
        <v>5.7157971859030834</v>
      </c>
      <c r="BZ289" s="16">
        <v>3.16</v>
      </c>
      <c r="CA289" s="16">
        <v>0.186</v>
      </c>
      <c r="CB289" s="16">
        <v>1.95</v>
      </c>
      <c r="CC289" s="16">
        <v>0.23499999999999999</v>
      </c>
      <c r="CD289" s="16">
        <v>0.78</v>
      </c>
      <c r="CE289" s="16">
        <v>6.2E-2</v>
      </c>
      <c r="CF289" s="16">
        <v>1.28</v>
      </c>
      <c r="CG289" s="16">
        <v>0.08</v>
      </c>
      <c r="CH289" s="16">
        <f t="shared" si="155"/>
        <v>70.436652000000009</v>
      </c>
      <c r="CI289" s="16">
        <f t="shared" si="156"/>
        <v>5.5988107999999999</v>
      </c>
      <c r="CJ289" s="16">
        <f t="shared" si="157"/>
        <v>115.588352</v>
      </c>
      <c r="CK289" s="16">
        <f t="shared" si="158"/>
        <v>7.224272</v>
      </c>
      <c r="CL289" s="16">
        <f t="shared" si="159"/>
        <v>79.08115020000001</v>
      </c>
      <c r="CM289" s="16">
        <f t="shared" si="160"/>
        <v>6.2859375800000006</v>
      </c>
      <c r="CN289" s="16">
        <f t="shared" si="161"/>
        <v>129.77419519999998</v>
      </c>
      <c r="CO289" s="16">
        <f t="shared" si="162"/>
        <v>8.1108871999999987</v>
      </c>
      <c r="CP289" s="16">
        <v>2.2400000000000002</v>
      </c>
      <c r="CQ289" s="16">
        <v>0.26300000000000001</v>
      </c>
      <c r="CR289" s="16">
        <v>0.26</v>
      </c>
      <c r="CS289" s="16">
        <v>0.15</v>
      </c>
      <c r="CT289" s="16">
        <f t="shared" si="163"/>
        <v>76.292486110717334</v>
      </c>
      <c r="CU289" s="16">
        <f t="shared" si="164"/>
        <v>8.9575552888922569</v>
      </c>
      <c r="CV289" s="16">
        <f t="shared" si="165"/>
        <v>8.8553778521368329</v>
      </c>
      <c r="CW289" s="16">
        <f t="shared" si="166"/>
        <v>5.1088718377712494</v>
      </c>
      <c r="CX289" s="16">
        <f t="shared" si="167"/>
        <v>85.655654860669003</v>
      </c>
      <c r="CY289" s="16">
        <f t="shared" si="168"/>
        <v>10.05689161980176</v>
      </c>
      <c r="CZ289" s="16">
        <f t="shared" si="169"/>
        <v>9.9421742248990803</v>
      </c>
      <c r="DA289" s="16">
        <f t="shared" si="170"/>
        <v>5.7358697451340843</v>
      </c>
      <c r="DB289" s="16"/>
      <c r="DC289" s="16"/>
      <c r="DD289" s="16"/>
      <c r="DE289" s="16"/>
      <c r="DF289" s="16"/>
      <c r="DG289" s="16"/>
      <c r="DH289" s="16"/>
      <c r="DI289" s="16"/>
    </row>
    <row r="290" spans="1:113" x14ac:dyDescent="0.25">
      <c r="A290" s="14">
        <v>2020</v>
      </c>
      <c r="B290" s="14">
        <v>15</v>
      </c>
      <c r="C290" s="14" t="s">
        <v>6</v>
      </c>
      <c r="D290" s="14" t="str">
        <f t="shared" si="179"/>
        <v>2</v>
      </c>
      <c r="E290" s="14">
        <v>207</v>
      </c>
      <c r="F290" s="14">
        <v>577</v>
      </c>
      <c r="G290" s="14">
        <v>2</v>
      </c>
      <c r="H290" s="14" t="s">
        <v>3</v>
      </c>
      <c r="I290" s="14">
        <v>100</v>
      </c>
      <c r="J290" s="17">
        <f t="shared" si="180"/>
        <v>112</v>
      </c>
      <c r="K290" s="14">
        <v>0</v>
      </c>
      <c r="L290" s="17">
        <f t="shared" si="181"/>
        <v>0</v>
      </c>
      <c r="M290" s="14">
        <v>0</v>
      </c>
      <c r="N290" s="17">
        <f t="shared" si="182"/>
        <v>0</v>
      </c>
      <c r="O290" s="14">
        <v>10</v>
      </c>
      <c r="P290" s="14">
        <v>3.1E-2</v>
      </c>
      <c r="Q290" s="14">
        <v>7.5</v>
      </c>
      <c r="R290" s="14">
        <v>7.2</v>
      </c>
      <c r="S290" s="14">
        <v>2.5</v>
      </c>
      <c r="T290" s="14">
        <v>16</v>
      </c>
      <c r="U290" s="14">
        <v>13</v>
      </c>
      <c r="V290" s="16">
        <v>10</v>
      </c>
      <c r="W290" s="16">
        <v>10.985610844817256</v>
      </c>
      <c r="X290" s="16">
        <v>10.9</v>
      </c>
      <c r="Y290" s="16">
        <v>811</v>
      </c>
      <c r="Z290" s="16">
        <v>4151</v>
      </c>
      <c r="AA290" s="16">
        <v>378</v>
      </c>
      <c r="AB290" s="16">
        <v>13</v>
      </c>
      <c r="AC290" s="16">
        <f t="shared" si="183"/>
        <v>25.996801648195508</v>
      </c>
      <c r="AD290" s="16">
        <v>1.6332989010000001</v>
      </c>
      <c r="AE290" s="16"/>
      <c r="AF290" s="16"/>
      <c r="AG290" s="16">
        <v>12.1</v>
      </c>
      <c r="AH290" s="16">
        <v>2.8</v>
      </c>
      <c r="AI290" s="16">
        <v>1.93853571</v>
      </c>
      <c r="AJ290" s="16">
        <v>5.04</v>
      </c>
      <c r="AK290" s="16">
        <v>3.7</v>
      </c>
      <c r="AL290" s="16">
        <v>1.9</v>
      </c>
      <c r="AM290" s="16">
        <v>2.804062863</v>
      </c>
      <c r="AN290" s="16">
        <v>4.62</v>
      </c>
      <c r="AO290" s="16">
        <v>0.52080000000000004</v>
      </c>
      <c r="AP290" s="16">
        <v>95.8</v>
      </c>
      <c r="AQ290" s="18">
        <v>30.5</v>
      </c>
      <c r="AR290" s="18">
        <f t="shared" si="188"/>
        <v>65.3</v>
      </c>
      <c r="AS290" s="18">
        <f t="shared" si="189"/>
        <v>1503.6835242290747</v>
      </c>
      <c r="AT290" s="18">
        <f t="shared" si="190"/>
        <v>1688.2265022026429</v>
      </c>
      <c r="AU290" s="14">
        <v>0.38</v>
      </c>
      <c r="AV290" s="14">
        <v>318.8</v>
      </c>
      <c r="AW290" s="18">
        <v>34</v>
      </c>
      <c r="AX290" s="14">
        <v>234.8</v>
      </c>
      <c r="AY290" s="18">
        <v>30.5</v>
      </c>
      <c r="AZ290" s="16">
        <f t="shared" si="147"/>
        <v>272.59129213483146</v>
      </c>
      <c r="BA290" s="16">
        <f t="shared" si="148"/>
        <v>6277.04</v>
      </c>
      <c r="BB290" s="16">
        <f t="shared" si="149"/>
        <v>7047.4040000000005</v>
      </c>
      <c r="BC290" s="14">
        <v>10.220000000000001</v>
      </c>
      <c r="BD290" s="14">
        <v>0</v>
      </c>
      <c r="BE290" s="14">
        <v>9</v>
      </c>
      <c r="BF290" s="14">
        <v>57.9</v>
      </c>
      <c r="BG290" s="14">
        <v>30.5</v>
      </c>
      <c r="BH290" s="14">
        <v>6</v>
      </c>
      <c r="BI290" s="18">
        <f t="shared" si="187"/>
        <v>40.544918032786889</v>
      </c>
      <c r="BJ290" s="18">
        <f t="shared" si="150"/>
        <v>42.654191225244013</v>
      </c>
      <c r="BK290" s="18">
        <f t="shared" si="151"/>
        <v>2559.2514735146406</v>
      </c>
      <c r="BL290" s="18">
        <f t="shared" si="152"/>
        <v>2874.5047232066709</v>
      </c>
      <c r="BM290" s="14">
        <f t="shared" si="153"/>
        <v>2.87</v>
      </c>
      <c r="BN290" s="14">
        <v>3.63</v>
      </c>
      <c r="BO290" s="14">
        <v>0.24199999999999999</v>
      </c>
      <c r="BP290" s="14">
        <v>4.07</v>
      </c>
      <c r="BQ290" s="14">
        <v>0.26200000000000001</v>
      </c>
      <c r="BR290" s="16">
        <f t="shared" si="191"/>
        <v>54.58371192951541</v>
      </c>
      <c r="BS290" s="16">
        <f t="shared" si="192"/>
        <v>3.6389141286343607</v>
      </c>
      <c r="BT290" s="16">
        <f t="shared" si="193"/>
        <v>61.199919436123338</v>
      </c>
      <c r="BU290" s="16">
        <f t="shared" si="194"/>
        <v>3.9396508334801754</v>
      </c>
      <c r="BV290" s="16">
        <f t="shared" si="195"/>
        <v>61.282622029955938</v>
      </c>
      <c r="BW290" s="16">
        <f t="shared" si="196"/>
        <v>4.0855081353303957</v>
      </c>
      <c r="BX290" s="16">
        <f t="shared" si="197"/>
        <v>68.71081863964757</v>
      </c>
      <c r="BY290" s="16">
        <f t="shared" si="198"/>
        <v>4.4231534357709243</v>
      </c>
      <c r="BZ290" s="16">
        <v>3.43</v>
      </c>
      <c r="CA290" s="16">
        <v>0.16200000000000001</v>
      </c>
      <c r="CB290" s="16">
        <v>2.0699999999999998</v>
      </c>
      <c r="CC290" s="16">
        <v>0.24399999999999999</v>
      </c>
      <c r="CD290" s="16">
        <v>0.85</v>
      </c>
      <c r="CE290" s="16">
        <v>8.1000000000000003E-2</v>
      </c>
      <c r="CF290" s="16">
        <v>1.25</v>
      </c>
      <c r="CG290" s="16">
        <v>8.8999999999999996E-2</v>
      </c>
      <c r="CH290" s="16">
        <f t="shared" si="155"/>
        <v>53.354840000000003</v>
      </c>
      <c r="CI290" s="16">
        <f t="shared" si="156"/>
        <v>5.0844024000000001</v>
      </c>
      <c r="CJ290" s="16">
        <f t="shared" si="157"/>
        <v>78.463000000000008</v>
      </c>
      <c r="CK290" s="16">
        <f t="shared" si="158"/>
        <v>5.5865655999999992</v>
      </c>
      <c r="CL290" s="16">
        <f t="shared" si="159"/>
        <v>59.902934000000002</v>
      </c>
      <c r="CM290" s="16">
        <f t="shared" si="160"/>
        <v>5.70839724</v>
      </c>
      <c r="CN290" s="16">
        <f t="shared" si="161"/>
        <v>88.092550000000003</v>
      </c>
      <c r="CO290" s="16">
        <f t="shared" si="162"/>
        <v>6.2721895599999993</v>
      </c>
      <c r="CP290" s="16">
        <v>2.39</v>
      </c>
      <c r="CQ290" s="16">
        <v>0.22700000000000001</v>
      </c>
      <c r="CR290" s="16">
        <v>0.24</v>
      </c>
      <c r="CS290" s="16">
        <v>0.14599999999999999</v>
      </c>
      <c r="CT290" s="16">
        <f t="shared" si="163"/>
        <v>61.166110216999911</v>
      </c>
      <c r="CU290" s="16">
        <f t="shared" si="164"/>
        <v>5.8095008448782339</v>
      </c>
      <c r="CV290" s="16">
        <f t="shared" si="165"/>
        <v>6.1422035364351366</v>
      </c>
      <c r="CW290" s="16">
        <f t="shared" si="166"/>
        <v>3.736507151331375</v>
      </c>
      <c r="CX290" s="16">
        <f t="shared" si="167"/>
        <v>68.672860107268079</v>
      </c>
      <c r="CY290" s="16">
        <f t="shared" si="168"/>
        <v>6.5224850394769263</v>
      </c>
      <c r="CZ290" s="16">
        <f t="shared" si="169"/>
        <v>6.8960194249976299</v>
      </c>
      <c r="DA290" s="16">
        <f t="shared" si="170"/>
        <v>4.1950784835402253</v>
      </c>
      <c r="DB290" s="16"/>
      <c r="DC290" s="16"/>
      <c r="DD290" s="16"/>
      <c r="DE290" s="16"/>
      <c r="DF290" s="16"/>
      <c r="DG290" s="16"/>
      <c r="DH290" s="16"/>
      <c r="DI290" s="16"/>
    </row>
    <row r="291" spans="1:113" x14ac:dyDescent="0.25">
      <c r="A291" s="14">
        <v>2020</v>
      </c>
      <c r="B291" s="14">
        <v>15</v>
      </c>
      <c r="C291" s="14" t="s">
        <v>6</v>
      </c>
      <c r="D291" s="14" t="str">
        <f t="shared" si="179"/>
        <v>2</v>
      </c>
      <c r="E291" s="14">
        <v>210</v>
      </c>
      <c r="F291" s="14">
        <v>580</v>
      </c>
      <c r="G291" s="14">
        <v>1</v>
      </c>
      <c r="H291" s="14" t="s">
        <v>2</v>
      </c>
      <c r="I291" s="14">
        <v>0</v>
      </c>
      <c r="J291" s="17">
        <f t="shared" si="180"/>
        <v>0</v>
      </c>
      <c r="K291" s="14">
        <v>0</v>
      </c>
      <c r="L291" s="17">
        <f t="shared" si="181"/>
        <v>0</v>
      </c>
      <c r="M291" s="14">
        <v>0</v>
      </c>
      <c r="N291" s="17">
        <f t="shared" si="182"/>
        <v>0</v>
      </c>
      <c r="O291" s="14">
        <v>10</v>
      </c>
      <c r="P291" s="14">
        <v>3.1E-2</v>
      </c>
      <c r="Q291" s="14">
        <v>7.5</v>
      </c>
      <c r="R291" s="14">
        <v>7.2</v>
      </c>
      <c r="S291" s="14">
        <v>2.5</v>
      </c>
      <c r="T291" s="14">
        <v>16</v>
      </c>
      <c r="U291" s="14">
        <v>13</v>
      </c>
      <c r="V291" s="16">
        <v>10</v>
      </c>
      <c r="W291" s="16">
        <v>10.985610844817256</v>
      </c>
      <c r="X291" s="16">
        <v>10.9</v>
      </c>
      <c r="Y291" s="16">
        <v>811</v>
      </c>
      <c r="Z291" s="16">
        <v>4151</v>
      </c>
      <c r="AA291" s="16">
        <v>378</v>
      </c>
      <c r="AB291" s="16">
        <v>13</v>
      </c>
      <c r="AC291" s="16">
        <f t="shared" si="183"/>
        <v>25.996801648195508</v>
      </c>
      <c r="AD291" s="16">
        <v>1.6332989010000001</v>
      </c>
      <c r="AE291" s="16"/>
      <c r="AF291" s="16"/>
      <c r="AG291" s="16">
        <v>12.1</v>
      </c>
      <c r="AH291" s="16">
        <v>2.8</v>
      </c>
      <c r="AI291" s="16">
        <v>1.93853571</v>
      </c>
      <c r="AJ291" s="16">
        <v>5.04</v>
      </c>
      <c r="AK291" s="16">
        <v>3.7</v>
      </c>
      <c r="AL291" s="16">
        <v>1.9</v>
      </c>
      <c r="AM291" s="16">
        <v>2.804062863</v>
      </c>
      <c r="AN291" s="16">
        <v>4.62</v>
      </c>
      <c r="AO291" s="16">
        <v>0.53839999999999999</v>
      </c>
      <c r="AP291" s="16">
        <v>91.9</v>
      </c>
      <c r="AQ291" s="18">
        <v>30.5</v>
      </c>
      <c r="AR291" s="18">
        <f t="shared" si="188"/>
        <v>61.400000000000006</v>
      </c>
      <c r="AS291" s="18">
        <f t="shared" si="189"/>
        <v>1413.8770044052865</v>
      </c>
      <c r="AT291" s="18">
        <f t="shared" si="190"/>
        <v>1587.3982731277533</v>
      </c>
      <c r="AU291" s="14">
        <v>0.4</v>
      </c>
      <c r="AV291" s="14">
        <v>332</v>
      </c>
      <c r="AW291" s="18">
        <v>34</v>
      </c>
      <c r="AX291" s="14">
        <v>259.39999999999998</v>
      </c>
      <c r="AY291" s="18">
        <v>30.5</v>
      </c>
      <c r="AZ291" s="16">
        <f t="shared" si="147"/>
        <v>307.24832214765098</v>
      </c>
      <c r="BA291" s="16">
        <f t="shared" si="148"/>
        <v>7075.1</v>
      </c>
      <c r="BB291" s="16">
        <f t="shared" si="149"/>
        <v>7943.4077272727282</v>
      </c>
      <c r="BC291" s="14">
        <v>10.19</v>
      </c>
      <c r="BD291" s="14">
        <v>0</v>
      </c>
      <c r="BE291" s="14">
        <v>9</v>
      </c>
      <c r="BF291" s="14">
        <v>57.6</v>
      </c>
      <c r="BG291" s="14">
        <v>30.5</v>
      </c>
      <c r="BH291" s="14">
        <v>6</v>
      </c>
      <c r="BI291" s="18">
        <f t="shared" si="187"/>
        <v>40.425901639344261</v>
      </c>
      <c r="BJ291" s="18">
        <f t="shared" si="150"/>
        <v>42.528983227518246</v>
      </c>
      <c r="BK291" s="18">
        <f t="shared" si="151"/>
        <v>2551.7389936510949</v>
      </c>
      <c r="BL291" s="18">
        <f t="shared" si="152"/>
        <v>2866.0668424144797</v>
      </c>
      <c r="BM291" s="14">
        <f t="shared" si="153"/>
        <v>2.86</v>
      </c>
      <c r="BN291" s="14">
        <v>3.42</v>
      </c>
      <c r="BO291" s="14">
        <v>0.246</v>
      </c>
      <c r="BP291" s="14">
        <v>3.72</v>
      </c>
      <c r="BQ291" s="14">
        <v>0.26400000000000001</v>
      </c>
      <c r="BR291" s="16">
        <f t="shared" si="191"/>
        <v>48.354593550660802</v>
      </c>
      <c r="BS291" s="16">
        <f t="shared" si="192"/>
        <v>3.4781374308370046</v>
      </c>
      <c r="BT291" s="16">
        <f t="shared" si="193"/>
        <v>52.59622456387666</v>
      </c>
      <c r="BU291" s="16">
        <f t="shared" si="194"/>
        <v>3.7326352916299563</v>
      </c>
      <c r="BV291" s="16">
        <f t="shared" si="195"/>
        <v>54.289020940969174</v>
      </c>
      <c r="BW291" s="16">
        <f t="shared" si="196"/>
        <v>3.9049997518942732</v>
      </c>
      <c r="BX291" s="16">
        <f t="shared" si="197"/>
        <v>59.051215760352434</v>
      </c>
      <c r="BY291" s="16">
        <f t="shared" si="198"/>
        <v>4.1907314410572694</v>
      </c>
      <c r="BZ291" s="16">
        <v>2.95</v>
      </c>
      <c r="CA291" s="16">
        <v>0.16500000000000001</v>
      </c>
      <c r="CB291" s="16">
        <v>2.09</v>
      </c>
      <c r="CC291" s="16">
        <v>0.248</v>
      </c>
      <c r="CD291" s="16">
        <v>0.87</v>
      </c>
      <c r="CE291" s="16">
        <v>0.107</v>
      </c>
      <c r="CF291" s="16">
        <v>1.08</v>
      </c>
      <c r="CG291" s="16">
        <v>8.1000000000000003E-2</v>
      </c>
      <c r="CH291" s="16">
        <f t="shared" si="155"/>
        <v>61.553370000000001</v>
      </c>
      <c r="CI291" s="16">
        <f t="shared" si="156"/>
        <v>7.5703570000000004</v>
      </c>
      <c r="CJ291" s="16">
        <f t="shared" si="157"/>
        <v>76.411080000000013</v>
      </c>
      <c r="CK291" s="16">
        <f t="shared" si="158"/>
        <v>5.7308310000000011</v>
      </c>
      <c r="CL291" s="16">
        <f t="shared" si="159"/>
        <v>69.107647227272736</v>
      </c>
      <c r="CM291" s="16">
        <f t="shared" si="160"/>
        <v>8.4994462681818188</v>
      </c>
      <c r="CN291" s="16">
        <f t="shared" si="161"/>
        <v>85.788803454545459</v>
      </c>
      <c r="CO291" s="16">
        <f t="shared" si="162"/>
        <v>6.4341602590909108</v>
      </c>
      <c r="CP291" s="16">
        <v>1.93</v>
      </c>
      <c r="CQ291" s="16">
        <v>0.248</v>
      </c>
      <c r="CR291" s="16">
        <v>0.27</v>
      </c>
      <c r="CS291" s="16">
        <v>0.125</v>
      </c>
      <c r="CT291" s="16">
        <f t="shared" si="163"/>
        <v>49.248562577466124</v>
      </c>
      <c r="CU291" s="16">
        <f t="shared" si="164"/>
        <v>6.3283127042547154</v>
      </c>
      <c r="CV291" s="16">
        <f t="shared" si="165"/>
        <v>6.8896952828579563</v>
      </c>
      <c r="CW291" s="16">
        <f t="shared" si="166"/>
        <v>3.1896737420638686</v>
      </c>
      <c r="CX291" s="16">
        <f t="shared" si="167"/>
        <v>55.292704348336969</v>
      </c>
      <c r="CY291" s="16">
        <f t="shared" si="168"/>
        <v>7.1049692634132491</v>
      </c>
      <c r="CZ291" s="16">
        <f t="shared" si="169"/>
        <v>7.7352487948450692</v>
      </c>
      <c r="DA291" s="16">
        <f t="shared" si="170"/>
        <v>3.5811337013171616</v>
      </c>
      <c r="DB291" s="16"/>
      <c r="DC291" s="16"/>
      <c r="DD291" s="16"/>
      <c r="DE291" s="16"/>
      <c r="DF291" s="16"/>
      <c r="DG291" s="16"/>
      <c r="DH291" s="16"/>
      <c r="DI291" s="16"/>
    </row>
    <row r="292" spans="1:113" x14ac:dyDescent="0.25">
      <c r="A292" s="14">
        <v>2020</v>
      </c>
      <c r="B292" s="14">
        <v>15</v>
      </c>
      <c r="C292" s="14" t="s">
        <v>6</v>
      </c>
      <c r="D292" s="14" t="str">
        <f t="shared" si="179"/>
        <v>3</v>
      </c>
      <c r="E292" s="14">
        <v>301</v>
      </c>
      <c r="F292" s="14">
        <v>581</v>
      </c>
      <c r="G292" s="14">
        <v>2</v>
      </c>
      <c r="H292" s="14" t="s">
        <v>3</v>
      </c>
      <c r="I292" s="14">
        <v>100</v>
      </c>
      <c r="J292" s="17">
        <f t="shared" si="180"/>
        <v>112</v>
      </c>
      <c r="K292" s="14">
        <v>0</v>
      </c>
      <c r="L292" s="17">
        <f t="shared" si="181"/>
        <v>0</v>
      </c>
      <c r="M292" s="14">
        <v>0</v>
      </c>
      <c r="N292" s="17">
        <f t="shared" si="182"/>
        <v>0</v>
      </c>
      <c r="O292" s="14">
        <v>10</v>
      </c>
      <c r="P292" s="14">
        <v>0</v>
      </c>
      <c r="Q292" s="14">
        <v>7.4</v>
      </c>
      <c r="R292" s="14">
        <v>7.2</v>
      </c>
      <c r="S292" s="14">
        <v>2.2000000000000002</v>
      </c>
      <c r="T292" s="14">
        <v>16</v>
      </c>
      <c r="U292" s="14">
        <v>12</v>
      </c>
      <c r="V292" s="16">
        <v>9</v>
      </c>
      <c r="W292" s="16">
        <v>12.330457010185743</v>
      </c>
      <c r="X292" s="16">
        <v>18.799999999999997</v>
      </c>
      <c r="Y292" s="16">
        <v>769</v>
      </c>
      <c r="Z292" s="16">
        <v>3181</v>
      </c>
      <c r="AA292" s="16">
        <v>387</v>
      </c>
      <c r="AB292" s="16">
        <v>15</v>
      </c>
      <c r="AC292" s="16">
        <f t="shared" si="183"/>
        <v>21.122154494648097</v>
      </c>
      <c r="AD292" s="16">
        <v>2.202155141</v>
      </c>
      <c r="AE292" s="16"/>
      <c r="AF292" s="16"/>
      <c r="AG292" s="16">
        <v>11.4</v>
      </c>
      <c r="AH292" s="16">
        <v>3.2</v>
      </c>
      <c r="AI292" s="16">
        <v>4.0233316620000004</v>
      </c>
      <c r="AJ292" s="16">
        <v>5.64</v>
      </c>
      <c r="AK292" s="16">
        <v>4.7</v>
      </c>
      <c r="AL292" s="16">
        <v>1.7</v>
      </c>
      <c r="AM292" s="16">
        <v>2.730851194</v>
      </c>
      <c r="AN292" s="16">
        <v>3.94</v>
      </c>
      <c r="AO292" s="16">
        <v>0.62990000000000002</v>
      </c>
      <c r="AP292" s="16">
        <v>90</v>
      </c>
      <c r="AQ292" s="18">
        <v>30.5</v>
      </c>
      <c r="AR292" s="18">
        <f t="shared" si="188"/>
        <v>59.5</v>
      </c>
      <c r="AS292" s="18">
        <f t="shared" si="189"/>
        <v>1370.1251101321584</v>
      </c>
      <c r="AT292" s="18">
        <f t="shared" si="190"/>
        <v>1538.2768281938324</v>
      </c>
      <c r="AU292" s="14">
        <v>0.5</v>
      </c>
      <c r="AV292" s="14">
        <v>386.7</v>
      </c>
      <c r="AW292" s="18">
        <v>34</v>
      </c>
      <c r="AX292" s="14">
        <v>274.3</v>
      </c>
      <c r="AY292" s="18">
        <v>30.5</v>
      </c>
      <c r="AZ292" s="16">
        <f t="shared" si="147"/>
        <v>345.61950666288629</v>
      </c>
      <c r="BA292" s="16">
        <f t="shared" si="148"/>
        <v>7958.69</v>
      </c>
      <c r="BB292" s="16">
        <f t="shared" si="149"/>
        <v>8935.4383181818175</v>
      </c>
      <c r="BC292" s="14">
        <v>12.63</v>
      </c>
      <c r="BD292" s="14">
        <v>0</v>
      </c>
      <c r="BE292" s="14">
        <v>8.39</v>
      </c>
      <c r="BF292" s="14">
        <v>56.5</v>
      </c>
      <c r="BG292" s="14">
        <v>30.25</v>
      </c>
      <c r="BH292" s="14">
        <v>6</v>
      </c>
      <c r="BI292" s="18">
        <f t="shared" si="187"/>
        <v>50.52</v>
      </c>
      <c r="BJ292" s="18">
        <f t="shared" si="150"/>
        <v>53.504476300578041</v>
      </c>
      <c r="BK292" s="18">
        <f t="shared" si="151"/>
        <v>3210.2685780346824</v>
      </c>
      <c r="BL292" s="18">
        <f t="shared" si="152"/>
        <v>3605.7152983289543</v>
      </c>
      <c r="BM292" s="14">
        <f t="shared" si="153"/>
        <v>3.6</v>
      </c>
      <c r="BN292" s="14">
        <v>3.66</v>
      </c>
      <c r="BO292" s="14">
        <v>0.24099999999999999</v>
      </c>
      <c r="BP292" s="14">
        <v>3.98</v>
      </c>
      <c r="BQ292" s="14">
        <v>0.27</v>
      </c>
      <c r="BR292" s="16">
        <f t="shared" si="191"/>
        <v>50.146579030836996</v>
      </c>
      <c r="BS292" s="16">
        <f t="shared" si="192"/>
        <v>3.3020015154185014</v>
      </c>
      <c r="BT292" s="16">
        <f t="shared" si="193"/>
        <v>54.530979383259904</v>
      </c>
      <c r="BU292" s="16">
        <f t="shared" si="194"/>
        <v>3.699337797356828</v>
      </c>
      <c r="BV292" s="16">
        <f t="shared" si="195"/>
        <v>56.30093191189426</v>
      </c>
      <c r="BW292" s="16">
        <f t="shared" si="196"/>
        <v>3.7072471559471354</v>
      </c>
      <c r="BX292" s="16">
        <f t="shared" si="197"/>
        <v>61.223417762114529</v>
      </c>
      <c r="BY292" s="16">
        <f t="shared" si="198"/>
        <v>4.1533474361233482</v>
      </c>
      <c r="BZ292" s="16">
        <v>3.22</v>
      </c>
      <c r="CA292" s="16">
        <v>0.13500000000000001</v>
      </c>
      <c r="CB292" s="16">
        <v>1.88</v>
      </c>
      <c r="CC292" s="16">
        <v>0.22600000000000001</v>
      </c>
      <c r="CD292" s="16">
        <v>0.96</v>
      </c>
      <c r="CE292" s="16">
        <v>9.6000000000000002E-2</v>
      </c>
      <c r="CF292" s="16">
        <v>1.18</v>
      </c>
      <c r="CG292" s="16">
        <v>8.6999999999999994E-2</v>
      </c>
      <c r="CH292" s="16">
        <f t="shared" si="155"/>
        <v>76.403423999999987</v>
      </c>
      <c r="CI292" s="16">
        <f t="shared" si="156"/>
        <v>7.6403423999999998</v>
      </c>
      <c r="CJ292" s="16">
        <f t="shared" si="157"/>
        <v>93.912541999999988</v>
      </c>
      <c r="CK292" s="16">
        <f t="shared" si="158"/>
        <v>6.9240602999999989</v>
      </c>
      <c r="CL292" s="16">
        <f t="shared" si="159"/>
        <v>85.780207854545438</v>
      </c>
      <c r="CM292" s="16">
        <f t="shared" si="160"/>
        <v>8.5780207854545445</v>
      </c>
      <c r="CN292" s="16">
        <f t="shared" si="161"/>
        <v>105.43817215454544</v>
      </c>
      <c r="CO292" s="16">
        <f t="shared" si="162"/>
        <v>7.7738313368181799</v>
      </c>
      <c r="CP292" s="16">
        <v>2.39</v>
      </c>
      <c r="CQ292" s="16">
        <v>0.23699999999999999</v>
      </c>
      <c r="CR292" s="16">
        <v>0.25</v>
      </c>
      <c r="CS292" s="16">
        <v>0.14899999999999999</v>
      </c>
      <c r="CT292" s="16">
        <f t="shared" si="163"/>
        <v>76.725419015028919</v>
      </c>
      <c r="CU292" s="16">
        <f t="shared" si="164"/>
        <v>7.6083365299421963</v>
      </c>
      <c r="CV292" s="16">
        <f t="shared" si="165"/>
        <v>8.0256714450867062</v>
      </c>
      <c r="CW292" s="16">
        <f t="shared" si="166"/>
        <v>4.7833001812716764</v>
      </c>
      <c r="CX292" s="16">
        <f t="shared" si="167"/>
        <v>86.141720439600661</v>
      </c>
      <c r="CY292" s="16">
        <f t="shared" si="168"/>
        <v>8.5420869222532847</v>
      </c>
      <c r="CZ292" s="16">
        <f t="shared" si="169"/>
        <v>9.0106402133473473</v>
      </c>
      <c r="DA292" s="16">
        <f t="shared" si="170"/>
        <v>5.3703415671550179</v>
      </c>
      <c r="DB292" s="16"/>
      <c r="DC292" s="16"/>
      <c r="DD292" s="16"/>
      <c r="DE292" s="16"/>
      <c r="DF292" s="16"/>
      <c r="DG292" s="16"/>
      <c r="DH292" s="16"/>
      <c r="DI292" s="16"/>
    </row>
    <row r="293" spans="1:113" x14ac:dyDescent="0.25">
      <c r="A293" s="14">
        <v>2020</v>
      </c>
      <c r="B293" s="14">
        <v>15</v>
      </c>
      <c r="C293" s="14" t="s">
        <v>6</v>
      </c>
      <c r="D293" s="14" t="str">
        <f t="shared" si="179"/>
        <v>3</v>
      </c>
      <c r="E293" s="14">
        <v>302</v>
      </c>
      <c r="F293" s="14">
        <v>582</v>
      </c>
      <c r="G293" s="14">
        <v>1</v>
      </c>
      <c r="H293" s="14" t="s">
        <v>2</v>
      </c>
      <c r="I293" s="14">
        <v>0</v>
      </c>
      <c r="J293" s="17">
        <f t="shared" si="180"/>
        <v>0</v>
      </c>
      <c r="K293" s="14">
        <v>0</v>
      </c>
      <c r="L293" s="17">
        <f t="shared" si="181"/>
        <v>0</v>
      </c>
      <c r="M293" s="14">
        <v>0</v>
      </c>
      <c r="N293" s="17">
        <f t="shared" si="182"/>
        <v>0</v>
      </c>
      <c r="O293" s="14">
        <v>10</v>
      </c>
      <c r="P293" s="14">
        <v>0</v>
      </c>
      <c r="Q293" s="14">
        <v>7.4</v>
      </c>
      <c r="R293" s="14">
        <v>7.2</v>
      </c>
      <c r="S293" s="14">
        <v>2.2000000000000002</v>
      </c>
      <c r="T293" s="14">
        <v>16</v>
      </c>
      <c r="U293" s="14">
        <v>12</v>
      </c>
      <c r="V293" s="16">
        <v>9</v>
      </c>
      <c r="W293" s="16">
        <v>12.330457010185743</v>
      </c>
      <c r="X293" s="16">
        <v>18.799999999999997</v>
      </c>
      <c r="Y293" s="16">
        <v>769</v>
      </c>
      <c r="Z293" s="16">
        <v>3181</v>
      </c>
      <c r="AA293" s="16">
        <v>387</v>
      </c>
      <c r="AB293" s="16">
        <v>15</v>
      </c>
      <c r="AC293" s="16">
        <f t="shared" si="183"/>
        <v>21.122154494648097</v>
      </c>
      <c r="AD293" s="16">
        <v>2.202155141</v>
      </c>
      <c r="AE293" s="16"/>
      <c r="AF293" s="16"/>
      <c r="AG293" s="16">
        <v>11.4</v>
      </c>
      <c r="AH293" s="16">
        <v>3.2</v>
      </c>
      <c r="AI293" s="16">
        <v>4.0233316620000004</v>
      </c>
      <c r="AJ293" s="16">
        <v>5.64</v>
      </c>
      <c r="AK293" s="16">
        <v>4.7</v>
      </c>
      <c r="AL293" s="16">
        <v>1.7</v>
      </c>
      <c r="AM293" s="16">
        <v>2.730851194</v>
      </c>
      <c r="AN293" s="16">
        <v>3.94</v>
      </c>
      <c r="AO293" s="16">
        <v>0.65110000000000001</v>
      </c>
      <c r="AP293" s="16">
        <v>90.9</v>
      </c>
      <c r="AQ293" s="18">
        <v>30.5</v>
      </c>
      <c r="AR293" s="18">
        <f t="shared" si="188"/>
        <v>60.400000000000006</v>
      </c>
      <c r="AS293" s="18">
        <f t="shared" si="189"/>
        <v>1390.8496916299559</v>
      </c>
      <c r="AT293" s="18">
        <f t="shared" si="190"/>
        <v>1561.5448810572686</v>
      </c>
      <c r="AU293" s="14">
        <v>0.38</v>
      </c>
      <c r="AV293" s="14">
        <v>326.10000000000002</v>
      </c>
      <c r="AW293" s="18">
        <v>34</v>
      </c>
      <c r="AX293" s="14">
        <v>244.2</v>
      </c>
      <c r="AY293" s="18">
        <v>30.5</v>
      </c>
      <c r="AZ293" s="16">
        <f t="shared" si="147"/>
        <v>278.00753166723723</v>
      </c>
      <c r="BA293" s="16">
        <f t="shared" si="148"/>
        <v>6401.77</v>
      </c>
      <c r="BB293" s="16">
        <f t="shared" si="149"/>
        <v>7187.441772727273</v>
      </c>
      <c r="BC293" s="14">
        <v>11.54</v>
      </c>
      <c r="BD293" s="14">
        <v>0</v>
      </c>
      <c r="BE293" s="14">
        <v>7.63</v>
      </c>
      <c r="BF293" s="14">
        <v>55.9</v>
      </c>
      <c r="BG293" s="14">
        <v>30.25</v>
      </c>
      <c r="BH293" s="14">
        <v>6</v>
      </c>
      <c r="BI293" s="18">
        <f t="shared" si="187"/>
        <v>46.16</v>
      </c>
      <c r="BJ293" s="18">
        <f t="shared" si="150"/>
        <v>49.292476300578031</v>
      </c>
      <c r="BK293" s="18">
        <f t="shared" si="151"/>
        <v>2957.5485780346817</v>
      </c>
      <c r="BL293" s="18">
        <f t="shared" si="152"/>
        <v>3321.864789238045</v>
      </c>
      <c r="BM293" s="14">
        <f t="shared" si="153"/>
        <v>3.32</v>
      </c>
      <c r="BN293" s="14">
        <v>3.61</v>
      </c>
      <c r="BO293" s="14">
        <v>0.24399999999999999</v>
      </c>
      <c r="BP293" s="14">
        <v>3.82</v>
      </c>
      <c r="BQ293" s="14">
        <v>0.28499999999999998</v>
      </c>
      <c r="BR293" s="16">
        <f t="shared" si="191"/>
        <v>50.20967386784141</v>
      </c>
      <c r="BS293" s="16">
        <f t="shared" si="192"/>
        <v>3.3936732475770923</v>
      </c>
      <c r="BT293" s="16">
        <f t="shared" si="193"/>
        <v>53.130458220264316</v>
      </c>
      <c r="BU293" s="16">
        <f t="shared" si="194"/>
        <v>3.9639216211453738</v>
      </c>
      <c r="BV293" s="16">
        <f t="shared" si="195"/>
        <v>56.371770206167398</v>
      </c>
      <c r="BW293" s="16">
        <f t="shared" si="196"/>
        <v>3.8101695097797355</v>
      </c>
      <c r="BX293" s="16">
        <f t="shared" si="197"/>
        <v>59.651014456387664</v>
      </c>
      <c r="BY293" s="16">
        <f t="shared" si="198"/>
        <v>4.4504029110132155</v>
      </c>
      <c r="BZ293" s="16">
        <v>3.09</v>
      </c>
      <c r="CA293" s="16">
        <v>0.13600000000000001</v>
      </c>
      <c r="CB293" s="16">
        <v>2.06</v>
      </c>
      <c r="CC293" s="16">
        <v>0.23400000000000001</v>
      </c>
      <c r="CD293" s="16">
        <v>1.0900000000000001</v>
      </c>
      <c r="CE293" s="16">
        <v>0.114</v>
      </c>
      <c r="CF293" s="16">
        <v>1.07</v>
      </c>
      <c r="CG293" s="16">
        <v>9.9000000000000005E-2</v>
      </c>
      <c r="CH293" s="16">
        <f t="shared" si="155"/>
        <v>69.77929300000001</v>
      </c>
      <c r="CI293" s="16">
        <f t="shared" si="156"/>
        <v>7.2980178000000002</v>
      </c>
      <c r="CJ293" s="16">
        <f t="shared" si="157"/>
        <v>68.498939000000007</v>
      </c>
      <c r="CK293" s="16">
        <f t="shared" si="158"/>
        <v>6.3377523</v>
      </c>
      <c r="CL293" s="16">
        <f t="shared" si="159"/>
        <v>78.343115322727286</v>
      </c>
      <c r="CM293" s="16">
        <f t="shared" si="160"/>
        <v>8.1936836209090913</v>
      </c>
      <c r="CN293" s="16">
        <f t="shared" si="161"/>
        <v>76.905626968181821</v>
      </c>
      <c r="CO293" s="16">
        <f t="shared" si="162"/>
        <v>7.1155673549999996</v>
      </c>
      <c r="CP293" s="16">
        <v>2.57</v>
      </c>
      <c r="CQ293" s="16">
        <v>0.25</v>
      </c>
      <c r="CR293" s="16">
        <v>0.27</v>
      </c>
      <c r="CS293" s="16">
        <v>0.152</v>
      </c>
      <c r="CT293" s="16">
        <f t="shared" si="163"/>
        <v>76.008998455491309</v>
      </c>
      <c r="CU293" s="16">
        <f t="shared" si="164"/>
        <v>7.3938714450867042</v>
      </c>
      <c r="CV293" s="16">
        <f t="shared" si="165"/>
        <v>7.9853811606936409</v>
      </c>
      <c r="CW293" s="16">
        <f t="shared" si="166"/>
        <v>4.4954738386127158</v>
      </c>
      <c r="CX293" s="16">
        <f t="shared" si="167"/>
        <v>85.337375538665242</v>
      </c>
      <c r="CY293" s="16">
        <f t="shared" si="168"/>
        <v>8.3013011224382538</v>
      </c>
      <c r="CZ293" s="16">
        <f t="shared" si="169"/>
        <v>8.9654052122333141</v>
      </c>
      <c r="DA293" s="16">
        <f t="shared" si="170"/>
        <v>5.0471910824424588</v>
      </c>
      <c r="DB293" s="16"/>
      <c r="DC293" s="16"/>
      <c r="DD293" s="16"/>
      <c r="DE293" s="16"/>
      <c r="DF293" s="16"/>
      <c r="DG293" s="16"/>
      <c r="DH293" s="16"/>
      <c r="DI293" s="16"/>
    </row>
    <row r="294" spans="1:113" x14ac:dyDescent="0.25">
      <c r="A294" s="14">
        <v>2020</v>
      </c>
      <c r="B294" s="14">
        <v>15</v>
      </c>
      <c r="C294" s="14" t="s">
        <v>6</v>
      </c>
      <c r="D294" s="14" t="str">
        <f t="shared" si="179"/>
        <v>3</v>
      </c>
      <c r="E294" s="14">
        <v>304</v>
      </c>
      <c r="F294" s="14">
        <v>584</v>
      </c>
      <c r="G294" s="14">
        <v>3</v>
      </c>
      <c r="H294" s="14" t="s">
        <v>1</v>
      </c>
      <c r="I294" s="14">
        <v>100</v>
      </c>
      <c r="J294" s="17">
        <f t="shared" si="180"/>
        <v>112</v>
      </c>
      <c r="K294" s="14">
        <v>40</v>
      </c>
      <c r="L294" s="17">
        <f t="shared" si="181"/>
        <v>45</v>
      </c>
      <c r="M294" s="14">
        <v>0</v>
      </c>
      <c r="N294" s="17">
        <f t="shared" si="182"/>
        <v>0</v>
      </c>
      <c r="O294" s="14">
        <v>10</v>
      </c>
      <c r="P294" s="14">
        <v>0</v>
      </c>
      <c r="Q294" s="14">
        <v>7.4</v>
      </c>
      <c r="R294" s="14">
        <v>7.2</v>
      </c>
      <c r="S294" s="14">
        <v>2.2000000000000002</v>
      </c>
      <c r="T294" s="14">
        <v>16</v>
      </c>
      <c r="U294" s="14">
        <v>12</v>
      </c>
      <c r="V294" s="16">
        <v>9</v>
      </c>
      <c r="W294" s="16">
        <v>12.330457010185743</v>
      </c>
      <c r="X294" s="16">
        <v>18.799999999999997</v>
      </c>
      <c r="Y294" s="16">
        <v>769</v>
      </c>
      <c r="Z294" s="16">
        <v>3181</v>
      </c>
      <c r="AA294" s="16">
        <v>387</v>
      </c>
      <c r="AB294" s="16">
        <v>15</v>
      </c>
      <c r="AC294" s="16">
        <f t="shared" si="183"/>
        <v>21.122154494648097</v>
      </c>
      <c r="AD294" s="16">
        <v>2.202155141</v>
      </c>
      <c r="AE294" s="16"/>
      <c r="AF294" s="16"/>
      <c r="AG294" s="16">
        <v>11.4</v>
      </c>
      <c r="AH294" s="16">
        <v>3.2</v>
      </c>
      <c r="AI294" s="16">
        <v>4.0233316620000004</v>
      </c>
      <c r="AJ294" s="16">
        <v>5.64</v>
      </c>
      <c r="AK294" s="16">
        <v>4.7</v>
      </c>
      <c r="AL294" s="16">
        <v>1.7</v>
      </c>
      <c r="AM294" s="16">
        <v>2.730851194</v>
      </c>
      <c r="AN294" s="16">
        <v>3.94</v>
      </c>
      <c r="AO294" s="16">
        <v>0.66700000000000004</v>
      </c>
      <c r="AP294" s="16">
        <v>88.8</v>
      </c>
      <c r="AQ294" s="18">
        <v>30.5</v>
      </c>
      <c r="AR294" s="18">
        <f t="shared" si="188"/>
        <v>58.3</v>
      </c>
      <c r="AS294" s="18">
        <f t="shared" si="189"/>
        <v>1342.4923348017619</v>
      </c>
      <c r="AT294" s="18">
        <f t="shared" si="190"/>
        <v>1507.252757709251</v>
      </c>
      <c r="AU294" s="14">
        <v>0.5</v>
      </c>
      <c r="AV294" s="14">
        <v>374.4</v>
      </c>
      <c r="AW294" s="18">
        <v>34</v>
      </c>
      <c r="AX294" s="14">
        <v>264</v>
      </c>
      <c r="AY294" s="18">
        <v>30.5</v>
      </c>
      <c r="AZ294" s="16">
        <f t="shared" ref="AZ294:AZ357" si="199">((AX294-AY294)/(AV294-AW294))*AU294*1000</f>
        <v>342.978848413631</v>
      </c>
      <c r="BA294" s="16">
        <f t="shared" ref="BA294:BA357" si="200">ROUND(43560/((O294/12)*5)*AZ294/454,2)</f>
        <v>7897.88</v>
      </c>
      <c r="BB294" s="16">
        <f t="shared" ref="BB294:BB357" si="201">BA294/2.2*2.47</f>
        <v>8867.1652727272722</v>
      </c>
      <c r="BC294" s="14">
        <v>14.01</v>
      </c>
      <c r="BD294" s="14">
        <v>0</v>
      </c>
      <c r="BE294" s="14">
        <v>8.65</v>
      </c>
      <c r="BF294" s="14">
        <v>57.2</v>
      </c>
      <c r="BG294" s="14">
        <v>30.25</v>
      </c>
      <c r="BH294" s="14">
        <v>6</v>
      </c>
      <c r="BI294" s="18">
        <f t="shared" si="187"/>
        <v>56.04</v>
      </c>
      <c r="BJ294" s="18">
        <f t="shared" ref="BJ294:BJ357" si="202">(((100-BE294)/100)*BI294)/(86.5/100)</f>
        <v>59.182127167630057</v>
      </c>
      <c r="BK294" s="18">
        <f t="shared" ref="BK294:BK357" si="203">BJ294*60</f>
        <v>3550.9276300578035</v>
      </c>
      <c r="BL294" s="18">
        <f t="shared" ref="BL294:BL357" si="204">BK294/2.2*2.471</f>
        <v>3988.3373517603786</v>
      </c>
      <c r="BM294" s="14">
        <f t="shared" ref="BM294:BM357" si="205">ROUND(BK294/2.2/1000*2.47,2)</f>
        <v>3.99</v>
      </c>
      <c r="BN294" s="14">
        <v>3.89</v>
      </c>
      <c r="BO294" s="14">
        <v>0.27100000000000002</v>
      </c>
      <c r="BP294" s="14">
        <v>3.83</v>
      </c>
      <c r="BQ294" s="14">
        <v>0.27600000000000002</v>
      </c>
      <c r="BR294" s="16">
        <f t="shared" si="191"/>
        <v>52.222951823788542</v>
      </c>
      <c r="BS294" s="16">
        <f t="shared" si="192"/>
        <v>3.6381542273127749</v>
      </c>
      <c r="BT294" s="16">
        <f t="shared" si="193"/>
        <v>51.417456422907485</v>
      </c>
      <c r="BU294" s="16">
        <f t="shared" si="194"/>
        <v>3.7052788440528635</v>
      </c>
      <c r="BV294" s="16">
        <f t="shared" si="195"/>
        <v>58.632132274889862</v>
      </c>
      <c r="BW294" s="16">
        <f t="shared" si="196"/>
        <v>4.0846549733920696</v>
      </c>
      <c r="BX294" s="16">
        <f t="shared" si="197"/>
        <v>57.727780620264312</v>
      </c>
      <c r="BY294" s="16">
        <f t="shared" si="198"/>
        <v>4.1600176112775324</v>
      </c>
      <c r="BZ294" s="16">
        <v>3.14</v>
      </c>
      <c r="CA294" s="16">
        <v>0.16700000000000001</v>
      </c>
      <c r="CB294" s="16">
        <v>2.0099999999999998</v>
      </c>
      <c r="CC294" s="16">
        <v>0.221</v>
      </c>
      <c r="CD294" s="16">
        <v>0.72</v>
      </c>
      <c r="CE294" s="16">
        <v>7.3999999999999996E-2</v>
      </c>
      <c r="CF294" s="16">
        <v>1.3</v>
      </c>
      <c r="CG294" s="16">
        <v>7.8E-2</v>
      </c>
      <c r="CH294" s="16">
        <f t="shared" ref="CH294:CH357" si="206">$BA294*(CD294/100)</f>
        <v>56.864736000000001</v>
      </c>
      <c r="CI294" s="16">
        <f t="shared" ref="CI294:CI357" si="207">$BA294*(CE294/100)</f>
        <v>5.8444311999999998</v>
      </c>
      <c r="CJ294" s="16">
        <f t="shared" ref="CJ294:CJ357" si="208">$BA294*(CF294/100)</f>
        <v>102.67244000000001</v>
      </c>
      <c r="CK294" s="16">
        <f t="shared" ref="CK294:CK357" si="209">$BA294*(CG294/100)</f>
        <v>6.1603463999999999</v>
      </c>
      <c r="CL294" s="16">
        <f t="shared" ref="CL294:CL357" si="210">CH294/2.2*2.47</f>
        <v>63.843589963636362</v>
      </c>
      <c r="CM294" s="16">
        <f t="shared" ref="CM294:CM357" si="211">CI294/2.2*2.47</f>
        <v>6.5617023018181815</v>
      </c>
      <c r="CN294" s="16">
        <f t="shared" ref="CN294:CN357" si="212">CJ294/2.2*2.47</f>
        <v>115.27314854545456</v>
      </c>
      <c r="CO294" s="16">
        <f t="shared" ref="CO294:CO357" si="213">CK294/2.2*2.47</f>
        <v>6.916388912727272</v>
      </c>
      <c r="CP294" s="16">
        <v>2.4300000000000002</v>
      </c>
      <c r="CQ294" s="16">
        <v>0.24</v>
      </c>
      <c r="CR294" s="16">
        <v>0.25</v>
      </c>
      <c r="CS294" s="16">
        <v>0.14199999999999999</v>
      </c>
      <c r="CT294" s="16">
        <f t="shared" ref="CT294:CT357" si="214">$BK294*(CP294/100)</f>
        <v>86.287541410404629</v>
      </c>
      <c r="CU294" s="16">
        <f t="shared" ref="CU294:CU357" si="215">$BK294*(CQ294/100)</f>
        <v>8.5222263121387272</v>
      </c>
      <c r="CV294" s="16">
        <f t="shared" ref="CV294:CV357" si="216">$BK294*(CR294/100)</f>
        <v>8.8773190751445092</v>
      </c>
      <c r="CW294" s="16">
        <f t="shared" ref="CW294:CW357" si="217">$BK294*(CS294/100)</f>
        <v>5.0423172346820806</v>
      </c>
      <c r="CX294" s="16">
        <f t="shared" ref="CX294:CX357" si="218">CT294/2.2*2.47</f>
        <v>96.877376038045199</v>
      </c>
      <c r="CY294" s="16">
        <f t="shared" ref="CY294:CY357" si="219">CU294/2.2*2.47</f>
        <v>9.5681359049921166</v>
      </c>
      <c r="CZ294" s="16">
        <f t="shared" ref="CZ294:CZ357" si="220">CV294/2.2*2.47</f>
        <v>9.9668082343667894</v>
      </c>
      <c r="DA294" s="16">
        <f t="shared" ref="DA294:DA357" si="221">CW294/2.2*2.47</f>
        <v>5.6611470771203365</v>
      </c>
      <c r="DB294" s="16"/>
      <c r="DC294" s="16"/>
      <c r="DD294" s="16"/>
      <c r="DE294" s="16"/>
      <c r="DF294" s="16"/>
      <c r="DG294" s="16"/>
      <c r="DH294" s="16"/>
      <c r="DI294" s="16"/>
    </row>
    <row r="295" spans="1:113" x14ac:dyDescent="0.25">
      <c r="A295" s="14">
        <v>2020</v>
      </c>
      <c r="B295" s="14">
        <v>15</v>
      </c>
      <c r="C295" s="14" t="s">
        <v>6</v>
      </c>
      <c r="D295" s="14" t="str">
        <f t="shared" si="179"/>
        <v>3</v>
      </c>
      <c r="E295" s="14">
        <v>305</v>
      </c>
      <c r="F295" s="14">
        <v>585</v>
      </c>
      <c r="G295" s="14">
        <v>5</v>
      </c>
      <c r="H295" s="14" t="s">
        <v>1</v>
      </c>
      <c r="I295" s="14">
        <v>100</v>
      </c>
      <c r="J295" s="17">
        <f t="shared" si="180"/>
        <v>112</v>
      </c>
      <c r="K295" s="14">
        <v>120</v>
      </c>
      <c r="L295" s="17">
        <f t="shared" si="181"/>
        <v>135</v>
      </c>
      <c r="M295" s="14">
        <v>0</v>
      </c>
      <c r="N295" s="17">
        <f t="shared" si="182"/>
        <v>0</v>
      </c>
      <c r="O295" s="14">
        <v>10</v>
      </c>
      <c r="P295" s="14">
        <v>0</v>
      </c>
      <c r="Q295" s="14">
        <v>7.4</v>
      </c>
      <c r="R295" s="14">
        <v>7.2</v>
      </c>
      <c r="S295" s="14">
        <v>2.2000000000000002</v>
      </c>
      <c r="T295" s="14">
        <v>16</v>
      </c>
      <c r="U295" s="14">
        <v>12</v>
      </c>
      <c r="V295" s="16">
        <v>9</v>
      </c>
      <c r="W295" s="16">
        <v>12.330457010185743</v>
      </c>
      <c r="X295" s="16">
        <v>18.799999999999997</v>
      </c>
      <c r="Y295" s="16">
        <v>769</v>
      </c>
      <c r="Z295" s="16">
        <v>3181</v>
      </c>
      <c r="AA295" s="16">
        <v>387</v>
      </c>
      <c r="AB295" s="16">
        <v>15</v>
      </c>
      <c r="AC295" s="16">
        <f t="shared" si="183"/>
        <v>21.122154494648097</v>
      </c>
      <c r="AD295" s="16">
        <v>2.202155141</v>
      </c>
      <c r="AE295" s="16"/>
      <c r="AF295" s="16"/>
      <c r="AG295" s="16">
        <v>11.4</v>
      </c>
      <c r="AH295" s="16">
        <v>3.2</v>
      </c>
      <c r="AI295" s="16">
        <v>4.0233316620000004</v>
      </c>
      <c r="AJ295" s="16">
        <v>5.64</v>
      </c>
      <c r="AK295" s="16">
        <v>4.7</v>
      </c>
      <c r="AL295" s="16">
        <v>1.7</v>
      </c>
      <c r="AM295" s="16">
        <v>2.730851194</v>
      </c>
      <c r="AN295" s="16">
        <v>3.94</v>
      </c>
      <c r="AO295" s="16">
        <v>0.63019999999999998</v>
      </c>
      <c r="AP295" s="16">
        <v>102.2</v>
      </c>
      <c r="AQ295" s="18">
        <v>30.5</v>
      </c>
      <c r="AR295" s="18">
        <f t="shared" si="188"/>
        <v>71.7</v>
      </c>
      <c r="AS295" s="18">
        <f t="shared" si="189"/>
        <v>1651.0583259911893</v>
      </c>
      <c r="AT295" s="18">
        <f t="shared" si="190"/>
        <v>1853.6882114537443</v>
      </c>
      <c r="AU295" s="14">
        <v>0.52</v>
      </c>
      <c r="AV295" s="14">
        <v>432.3</v>
      </c>
      <c r="AW295" s="18">
        <v>34</v>
      </c>
      <c r="AX295" s="14">
        <v>295.7</v>
      </c>
      <c r="AY295" s="18">
        <v>30.5</v>
      </c>
      <c r="AZ295" s="16">
        <f t="shared" si="199"/>
        <v>346.23148380617624</v>
      </c>
      <c r="BA295" s="16">
        <f t="shared" si="200"/>
        <v>7972.78</v>
      </c>
      <c r="BB295" s="16">
        <f t="shared" si="201"/>
        <v>8951.2575454545458</v>
      </c>
      <c r="BC295" s="14">
        <v>13.26</v>
      </c>
      <c r="BD295" s="14">
        <v>0</v>
      </c>
      <c r="BE295" s="14">
        <v>8.2200000000000006</v>
      </c>
      <c r="BF295" s="14">
        <v>56.9</v>
      </c>
      <c r="BG295" s="14">
        <v>30.25</v>
      </c>
      <c r="BH295" s="14">
        <v>6</v>
      </c>
      <c r="BI295" s="18">
        <f t="shared" si="187"/>
        <v>53.04</v>
      </c>
      <c r="BJ295" s="18">
        <f t="shared" si="202"/>
        <v>56.277586127167631</v>
      </c>
      <c r="BK295" s="18">
        <f t="shared" si="203"/>
        <v>3376.6551676300578</v>
      </c>
      <c r="BL295" s="18">
        <f t="shared" si="204"/>
        <v>3792.5976905517605</v>
      </c>
      <c r="BM295" s="14">
        <f t="shared" si="205"/>
        <v>3.79</v>
      </c>
      <c r="BN295" s="14">
        <v>4.07</v>
      </c>
      <c r="BO295" s="14">
        <v>0.377</v>
      </c>
      <c r="BP295" s="14">
        <v>3.71</v>
      </c>
      <c r="BQ295" s="14">
        <v>0.30199999999999999</v>
      </c>
      <c r="BR295" s="16">
        <f t="shared" si="191"/>
        <v>67.198073867841401</v>
      </c>
      <c r="BS295" s="16">
        <f t="shared" si="192"/>
        <v>6.2244898889867839</v>
      </c>
      <c r="BT295" s="16">
        <f t="shared" si="193"/>
        <v>61.254263894273123</v>
      </c>
      <c r="BU295" s="16">
        <f t="shared" si="194"/>
        <v>4.986196144493392</v>
      </c>
      <c r="BV295" s="16">
        <f t="shared" si="195"/>
        <v>75.445110206167399</v>
      </c>
      <c r="BW295" s="16">
        <f t="shared" si="196"/>
        <v>6.9884045571806164</v>
      </c>
      <c r="BX295" s="16">
        <f t="shared" si="197"/>
        <v>68.771832644933909</v>
      </c>
      <c r="BY295" s="16">
        <f t="shared" si="198"/>
        <v>5.5981383985903079</v>
      </c>
      <c r="BZ295" s="16">
        <v>3.27</v>
      </c>
      <c r="CA295" s="16">
        <v>0.20599999999999999</v>
      </c>
      <c r="CB295" s="16">
        <v>1.92</v>
      </c>
      <c r="CC295" s="16">
        <v>0.23799999999999999</v>
      </c>
      <c r="CD295" s="16">
        <v>0.7</v>
      </c>
      <c r="CE295" s="16">
        <v>9.5000000000000001E-2</v>
      </c>
      <c r="CF295" s="16">
        <v>1.36</v>
      </c>
      <c r="CG295" s="16">
        <v>8.5000000000000006E-2</v>
      </c>
      <c r="CH295" s="16">
        <f t="shared" si="206"/>
        <v>55.809459999999994</v>
      </c>
      <c r="CI295" s="16">
        <f t="shared" si="207"/>
        <v>7.574141</v>
      </c>
      <c r="CJ295" s="16">
        <f t="shared" si="208"/>
        <v>108.42980800000001</v>
      </c>
      <c r="CK295" s="16">
        <f t="shared" si="209"/>
        <v>6.7768630000000005</v>
      </c>
      <c r="CL295" s="16">
        <f t="shared" si="210"/>
        <v>62.658802818181812</v>
      </c>
      <c r="CM295" s="16">
        <f t="shared" si="211"/>
        <v>8.5036946681818186</v>
      </c>
      <c r="CN295" s="16">
        <f t="shared" si="212"/>
        <v>121.73710261818182</v>
      </c>
      <c r="CO295" s="16">
        <f t="shared" si="213"/>
        <v>7.6085689136363639</v>
      </c>
      <c r="CP295" s="16">
        <v>2.2400000000000002</v>
      </c>
      <c r="CQ295" s="16">
        <v>0.26900000000000002</v>
      </c>
      <c r="CR295" s="16">
        <v>0.26</v>
      </c>
      <c r="CS295" s="16">
        <v>0.13700000000000001</v>
      </c>
      <c r="CT295" s="16">
        <f t="shared" si="214"/>
        <v>75.637075754913312</v>
      </c>
      <c r="CU295" s="16">
        <f t="shared" si="215"/>
        <v>9.083202400924856</v>
      </c>
      <c r="CV295" s="16">
        <f t="shared" si="216"/>
        <v>8.7793034358381501</v>
      </c>
      <c r="CW295" s="16">
        <f t="shared" si="217"/>
        <v>4.6260175796531797</v>
      </c>
      <c r="CX295" s="16">
        <f t="shared" si="218"/>
        <v>84.919807779379937</v>
      </c>
      <c r="CY295" s="16">
        <f t="shared" si="219"/>
        <v>10.19795905922018</v>
      </c>
      <c r="CZ295" s="16">
        <f t="shared" si="220"/>
        <v>9.8567634029637414</v>
      </c>
      <c r="DA295" s="16">
        <f t="shared" si="221"/>
        <v>5.1937561007924335</v>
      </c>
      <c r="DB295" s="16"/>
      <c r="DC295" s="16"/>
      <c r="DD295" s="16"/>
      <c r="DE295" s="16"/>
      <c r="DF295" s="16"/>
      <c r="DG295" s="16"/>
      <c r="DH295" s="16"/>
      <c r="DI295" s="16"/>
    </row>
    <row r="296" spans="1:113" x14ac:dyDescent="0.25">
      <c r="A296" s="14">
        <v>2020</v>
      </c>
      <c r="B296" s="14">
        <v>15</v>
      </c>
      <c r="C296" s="14" t="s">
        <v>6</v>
      </c>
      <c r="D296" s="14" t="str">
        <f t="shared" si="179"/>
        <v>3</v>
      </c>
      <c r="E296" s="14">
        <v>309</v>
      </c>
      <c r="F296" s="14">
        <v>589</v>
      </c>
      <c r="G296" s="14">
        <v>4</v>
      </c>
      <c r="H296" s="14" t="s">
        <v>1</v>
      </c>
      <c r="I296" s="14">
        <v>100</v>
      </c>
      <c r="J296" s="17">
        <f t="shared" si="180"/>
        <v>112</v>
      </c>
      <c r="K296" s="14">
        <v>80</v>
      </c>
      <c r="L296" s="17">
        <f t="shared" si="181"/>
        <v>90</v>
      </c>
      <c r="M296" s="14">
        <v>0</v>
      </c>
      <c r="N296" s="17">
        <f t="shared" si="182"/>
        <v>0</v>
      </c>
      <c r="O296" s="14">
        <v>10</v>
      </c>
      <c r="P296" s="14">
        <v>0</v>
      </c>
      <c r="Q296" s="14">
        <v>7.4</v>
      </c>
      <c r="R296" s="14">
        <v>7.2</v>
      </c>
      <c r="S296" s="14">
        <v>2.2000000000000002</v>
      </c>
      <c r="T296" s="14">
        <v>16</v>
      </c>
      <c r="U296" s="14">
        <v>12</v>
      </c>
      <c r="V296" s="16">
        <v>9</v>
      </c>
      <c r="W296" s="16">
        <v>12.330457010185743</v>
      </c>
      <c r="X296" s="16">
        <v>18.799999999999997</v>
      </c>
      <c r="Y296" s="16">
        <v>769</v>
      </c>
      <c r="Z296" s="16">
        <v>3181</v>
      </c>
      <c r="AA296" s="16">
        <v>387</v>
      </c>
      <c r="AB296" s="16">
        <v>15</v>
      </c>
      <c r="AC296" s="16">
        <f t="shared" si="183"/>
        <v>21.122154494648097</v>
      </c>
      <c r="AD296" s="16">
        <v>2.202155141</v>
      </c>
      <c r="AE296" s="16"/>
      <c r="AF296" s="16"/>
      <c r="AG296" s="16">
        <v>11.4</v>
      </c>
      <c r="AH296" s="16">
        <v>3.2</v>
      </c>
      <c r="AI296" s="16">
        <v>4.0233316620000004</v>
      </c>
      <c r="AJ296" s="16">
        <v>5.64</v>
      </c>
      <c r="AK296" s="16">
        <v>4.7</v>
      </c>
      <c r="AL296" s="16">
        <v>1.7</v>
      </c>
      <c r="AM296" s="16">
        <v>2.730851194</v>
      </c>
      <c r="AN296" s="16">
        <v>3.94</v>
      </c>
      <c r="AO296" s="16">
        <v>0.63500000000000001</v>
      </c>
      <c r="AP296" s="16">
        <v>103.6</v>
      </c>
      <c r="AQ296" s="18">
        <v>30.5</v>
      </c>
      <c r="AR296" s="18">
        <f t="shared" si="188"/>
        <v>73.099999999999994</v>
      </c>
      <c r="AS296" s="18">
        <f t="shared" si="189"/>
        <v>1683.2965638766518</v>
      </c>
      <c r="AT296" s="18">
        <f t="shared" si="190"/>
        <v>1889.8829603524227</v>
      </c>
      <c r="AU296" s="14">
        <v>0.76</v>
      </c>
      <c r="AV296" s="14">
        <v>409.5</v>
      </c>
      <c r="AW296" s="18">
        <v>34</v>
      </c>
      <c r="AX296" s="14">
        <v>283.8</v>
      </c>
      <c r="AY296" s="18">
        <v>30.5</v>
      </c>
      <c r="AZ296" s="16">
        <f t="shared" si="199"/>
        <v>512.67110519307596</v>
      </c>
      <c r="BA296" s="16">
        <f t="shared" si="200"/>
        <v>11805.44</v>
      </c>
      <c r="BB296" s="16">
        <f t="shared" si="201"/>
        <v>13254.289454545455</v>
      </c>
      <c r="BC296" s="14">
        <v>14.87</v>
      </c>
      <c r="BD296" s="14">
        <v>0</v>
      </c>
      <c r="BE296" s="14">
        <v>7.96</v>
      </c>
      <c r="BF296" s="14">
        <v>56.6</v>
      </c>
      <c r="BG296" s="14">
        <v>30.25</v>
      </c>
      <c r="BH296" s="14">
        <v>6</v>
      </c>
      <c r="BI296" s="18">
        <f t="shared" si="187"/>
        <v>59.48</v>
      </c>
      <c r="BJ296" s="18">
        <f t="shared" si="202"/>
        <v>63.28947052023122</v>
      </c>
      <c r="BK296" s="18">
        <f t="shared" si="203"/>
        <v>3797.3682312138731</v>
      </c>
      <c r="BL296" s="18">
        <f t="shared" si="204"/>
        <v>4265.1349542406733</v>
      </c>
      <c r="BM296" s="14">
        <f t="shared" si="205"/>
        <v>4.26</v>
      </c>
      <c r="BN296" s="14">
        <v>4.0599999999999996</v>
      </c>
      <c r="BO296" s="14">
        <v>0.35799999999999998</v>
      </c>
      <c r="BP296" s="14">
        <v>3.81</v>
      </c>
      <c r="BQ296" s="14">
        <v>0.30199999999999999</v>
      </c>
      <c r="BR296" s="16">
        <f t="shared" si="191"/>
        <v>68.341840493392056</v>
      </c>
      <c r="BS296" s="16">
        <f t="shared" si="192"/>
        <v>6.0262016986784133</v>
      </c>
      <c r="BT296" s="16">
        <f t="shared" si="193"/>
        <v>64.133599083700432</v>
      </c>
      <c r="BU296" s="16">
        <f t="shared" si="194"/>
        <v>5.0835556229074887</v>
      </c>
      <c r="BV296" s="16">
        <f t="shared" si="195"/>
        <v>76.729248190308354</v>
      </c>
      <c r="BW296" s="16">
        <f t="shared" si="196"/>
        <v>6.7657809980616728</v>
      </c>
      <c r="BX296" s="16">
        <f t="shared" si="197"/>
        <v>72.00454078942731</v>
      </c>
      <c r="BY296" s="16">
        <f t="shared" si="198"/>
        <v>5.7074465402643169</v>
      </c>
      <c r="BZ296" s="16">
        <v>3.6</v>
      </c>
      <c r="CA296" s="16">
        <v>0.221</v>
      </c>
      <c r="CB296" s="16">
        <v>1.91</v>
      </c>
      <c r="CC296" s="16">
        <v>0.27</v>
      </c>
      <c r="CD296" s="16">
        <v>0.76</v>
      </c>
      <c r="CE296" s="16">
        <v>9.7000000000000003E-2</v>
      </c>
      <c r="CF296" s="16">
        <v>1.26</v>
      </c>
      <c r="CG296" s="16">
        <v>0.10100000000000001</v>
      </c>
      <c r="CH296" s="16">
        <f t="shared" si="206"/>
        <v>89.721344000000002</v>
      </c>
      <c r="CI296" s="16">
        <f t="shared" si="207"/>
        <v>11.4512768</v>
      </c>
      <c r="CJ296" s="16">
        <f t="shared" si="208"/>
        <v>148.74854400000001</v>
      </c>
      <c r="CK296" s="16">
        <f t="shared" si="209"/>
        <v>11.923494400000001</v>
      </c>
      <c r="CL296" s="16">
        <f t="shared" si="210"/>
        <v>100.73259985454546</v>
      </c>
      <c r="CM296" s="16">
        <f t="shared" si="211"/>
        <v>12.856660770909091</v>
      </c>
      <c r="CN296" s="16">
        <f t="shared" si="212"/>
        <v>167.00404712727274</v>
      </c>
      <c r="CO296" s="16">
        <f t="shared" si="213"/>
        <v>13.386832349090909</v>
      </c>
      <c r="CP296" s="16">
        <v>2.39</v>
      </c>
      <c r="CQ296" s="16">
        <v>0.25600000000000001</v>
      </c>
      <c r="CR296" s="16">
        <v>0.25</v>
      </c>
      <c r="CS296" s="16">
        <v>0.14699999999999999</v>
      </c>
      <c r="CT296" s="16">
        <f t="shared" si="214"/>
        <v>90.757100726011572</v>
      </c>
      <c r="CU296" s="16">
        <f t="shared" si="215"/>
        <v>9.7212626719075157</v>
      </c>
      <c r="CV296" s="16">
        <f t="shared" si="216"/>
        <v>9.4934205780346836</v>
      </c>
      <c r="CW296" s="16">
        <f t="shared" si="217"/>
        <v>5.5821312998843933</v>
      </c>
      <c r="CX296" s="16">
        <f t="shared" si="218"/>
        <v>101.89547217874936</v>
      </c>
      <c r="CY296" s="16">
        <f t="shared" si="219"/>
        <v>10.914326727096165</v>
      </c>
      <c r="CZ296" s="16">
        <f t="shared" si="220"/>
        <v>10.65852219442985</v>
      </c>
      <c r="DA296" s="16">
        <f t="shared" si="221"/>
        <v>6.2672110503247502</v>
      </c>
      <c r="DB296" s="16"/>
      <c r="DC296" s="16"/>
      <c r="DD296" s="16"/>
      <c r="DE296" s="16"/>
      <c r="DF296" s="16"/>
      <c r="DG296" s="16"/>
      <c r="DH296" s="16"/>
      <c r="DI296" s="16"/>
    </row>
    <row r="297" spans="1:113" x14ac:dyDescent="0.25">
      <c r="A297" s="14">
        <v>2020</v>
      </c>
      <c r="B297" s="14">
        <v>15</v>
      </c>
      <c r="C297" s="14" t="s">
        <v>6</v>
      </c>
      <c r="D297" s="14" t="str">
        <f t="shared" si="179"/>
        <v>4</v>
      </c>
      <c r="E297" s="14">
        <v>401</v>
      </c>
      <c r="F297" s="14">
        <v>591</v>
      </c>
      <c r="G297" s="14">
        <v>2</v>
      </c>
      <c r="H297" s="14" t="s">
        <v>3</v>
      </c>
      <c r="I297" s="14">
        <v>100</v>
      </c>
      <c r="J297" s="17">
        <f t="shared" si="180"/>
        <v>112</v>
      </c>
      <c r="K297" s="14">
        <v>0</v>
      </c>
      <c r="L297" s="17">
        <f t="shared" si="181"/>
        <v>0</v>
      </c>
      <c r="M297" s="14">
        <v>0</v>
      </c>
      <c r="N297" s="17">
        <f t="shared" si="182"/>
        <v>0</v>
      </c>
      <c r="O297" s="14">
        <v>10</v>
      </c>
      <c r="P297" s="14">
        <v>2.7E-2</v>
      </c>
      <c r="Q297" s="14">
        <v>7.4</v>
      </c>
      <c r="R297" s="14">
        <v>7.2</v>
      </c>
      <c r="S297" s="14">
        <v>2.4</v>
      </c>
      <c r="T297" s="14">
        <v>21</v>
      </c>
      <c r="U297" s="14">
        <v>15</v>
      </c>
      <c r="V297" s="16">
        <v>10</v>
      </c>
      <c r="W297" s="16">
        <v>12.49788765727981</v>
      </c>
      <c r="X297" s="16">
        <v>22.1</v>
      </c>
      <c r="Y297" s="16">
        <v>735</v>
      </c>
      <c r="Z297" s="16">
        <v>2968</v>
      </c>
      <c r="AA297" s="16">
        <v>356</v>
      </c>
      <c r="AB297" s="16">
        <v>11</v>
      </c>
      <c r="AC297" s="16">
        <f t="shared" si="183"/>
        <v>19.697662635639333</v>
      </c>
      <c r="AD297" s="16">
        <v>1.9202137269999999</v>
      </c>
      <c r="AE297" s="16"/>
      <c r="AF297" s="16"/>
      <c r="AG297" s="16">
        <v>5.8</v>
      </c>
      <c r="AH297" s="16">
        <v>2.5</v>
      </c>
      <c r="AI297" s="16">
        <v>2.05596449</v>
      </c>
      <c r="AJ297" s="16">
        <v>3.46</v>
      </c>
      <c r="AK297" s="16">
        <v>4.0999999999999996</v>
      </c>
      <c r="AL297" s="16">
        <v>1.8</v>
      </c>
      <c r="AM297" s="16">
        <v>2.328043004</v>
      </c>
      <c r="AN297" s="16">
        <v>3.12</v>
      </c>
      <c r="AO297" s="16">
        <v>0.6583</v>
      </c>
      <c r="AP297" s="16">
        <v>126.4</v>
      </c>
      <c r="AQ297" s="18">
        <v>30.5</v>
      </c>
      <c r="AR297" s="18">
        <f t="shared" si="188"/>
        <v>95.9</v>
      </c>
      <c r="AS297" s="18">
        <f t="shared" si="189"/>
        <v>2208.3192951541851</v>
      </c>
      <c r="AT297" s="18">
        <f t="shared" si="190"/>
        <v>2479.3402995594715</v>
      </c>
      <c r="AU297" s="14">
        <v>0.44</v>
      </c>
      <c r="AV297" s="14">
        <v>375.7</v>
      </c>
      <c r="AW297" s="18">
        <v>34</v>
      </c>
      <c r="AX297" s="14">
        <v>260.10000000000002</v>
      </c>
      <c r="AY297" s="18">
        <v>30.5</v>
      </c>
      <c r="AZ297" s="16">
        <f t="shared" si="199"/>
        <v>295.65115598478201</v>
      </c>
      <c r="BA297" s="16">
        <f t="shared" si="200"/>
        <v>6808.05</v>
      </c>
      <c r="BB297" s="16">
        <f t="shared" si="201"/>
        <v>7643.5834090909093</v>
      </c>
      <c r="BC297" s="14">
        <v>13.93</v>
      </c>
      <c r="BD297" s="14">
        <v>0</v>
      </c>
      <c r="BE297" s="14">
        <v>8.9</v>
      </c>
      <c r="BF297" s="14">
        <v>57.5</v>
      </c>
      <c r="BG297" s="14">
        <v>30.75</v>
      </c>
      <c r="BH297" s="14">
        <v>6</v>
      </c>
      <c r="BI297" s="18">
        <f t="shared" si="187"/>
        <v>54.81398373983739</v>
      </c>
      <c r="BJ297" s="18">
        <f t="shared" si="202"/>
        <v>57.728947036984813</v>
      </c>
      <c r="BK297" s="18">
        <f t="shared" si="203"/>
        <v>3463.7368222190889</v>
      </c>
      <c r="BL297" s="18">
        <f t="shared" si="204"/>
        <v>3890.4062216833495</v>
      </c>
      <c r="BM297" s="14">
        <f t="shared" si="205"/>
        <v>3.89</v>
      </c>
      <c r="BN297" s="14">
        <v>3.63</v>
      </c>
      <c r="BO297" s="14">
        <v>0.25800000000000001</v>
      </c>
      <c r="BP297" s="14">
        <v>3.92</v>
      </c>
      <c r="BQ297" s="14">
        <v>0.253</v>
      </c>
      <c r="BR297" s="16">
        <f t="shared" si="191"/>
        <v>80.16199041409692</v>
      </c>
      <c r="BS297" s="16">
        <f t="shared" si="192"/>
        <v>5.697463781497798</v>
      </c>
      <c r="BT297" s="16">
        <f t="shared" si="193"/>
        <v>86.566116370044057</v>
      </c>
      <c r="BU297" s="16">
        <f t="shared" si="194"/>
        <v>5.5870478167400881</v>
      </c>
      <c r="BV297" s="16">
        <f t="shared" si="195"/>
        <v>90.000052874008816</v>
      </c>
      <c r="BW297" s="16">
        <f t="shared" si="196"/>
        <v>6.3966979728634366</v>
      </c>
      <c r="BX297" s="16">
        <f t="shared" si="197"/>
        <v>97.19013974273129</v>
      </c>
      <c r="BY297" s="16">
        <f t="shared" si="198"/>
        <v>6.2727309578854618</v>
      </c>
      <c r="BZ297" s="16">
        <v>3.06</v>
      </c>
      <c r="CA297" s="16">
        <v>0.13900000000000001</v>
      </c>
      <c r="CB297" s="16">
        <v>2.09</v>
      </c>
      <c r="CC297" s="16">
        <v>0.23499999999999999</v>
      </c>
      <c r="CD297" s="16">
        <v>0.7</v>
      </c>
      <c r="CE297" s="16">
        <v>6.2E-2</v>
      </c>
      <c r="CF297" s="16">
        <v>1.35</v>
      </c>
      <c r="CG297" s="16">
        <v>8.1000000000000003E-2</v>
      </c>
      <c r="CH297" s="16">
        <f t="shared" si="206"/>
        <v>47.656349999999996</v>
      </c>
      <c r="CI297" s="16">
        <f t="shared" si="207"/>
        <v>4.2209909999999997</v>
      </c>
      <c r="CJ297" s="16">
        <f t="shared" si="208"/>
        <v>91.908675000000017</v>
      </c>
      <c r="CK297" s="16">
        <f t="shared" si="209"/>
        <v>5.5145205000000006</v>
      </c>
      <c r="CL297" s="16">
        <f t="shared" si="210"/>
        <v>53.505083863636365</v>
      </c>
      <c r="CM297" s="16">
        <f t="shared" si="211"/>
        <v>4.7390217136363635</v>
      </c>
      <c r="CN297" s="16">
        <f t="shared" si="212"/>
        <v>103.1883760227273</v>
      </c>
      <c r="CO297" s="16">
        <f t="shared" si="213"/>
        <v>6.1913025613636377</v>
      </c>
      <c r="CP297" s="16">
        <v>2.3199999999999998</v>
      </c>
      <c r="CQ297" s="16">
        <v>0.22700000000000001</v>
      </c>
      <c r="CR297" s="16">
        <v>0.25</v>
      </c>
      <c r="CS297" s="16">
        <v>0.14499999999999999</v>
      </c>
      <c r="CT297" s="16">
        <f t="shared" si="214"/>
        <v>80.358694275482861</v>
      </c>
      <c r="CU297" s="16">
        <f t="shared" si="215"/>
        <v>7.8626825864373311</v>
      </c>
      <c r="CV297" s="16">
        <f t="shared" si="216"/>
        <v>8.6593420555477234</v>
      </c>
      <c r="CW297" s="16">
        <f t="shared" si="217"/>
        <v>5.0224183922176788</v>
      </c>
      <c r="CX297" s="16">
        <f t="shared" si="218"/>
        <v>90.220897663837576</v>
      </c>
      <c r="CY297" s="16">
        <f t="shared" si="219"/>
        <v>8.8276481765910049</v>
      </c>
      <c r="CZ297" s="16">
        <f t="shared" si="220"/>
        <v>9.7220794896376717</v>
      </c>
      <c r="DA297" s="16">
        <f t="shared" si="221"/>
        <v>5.6388061039898485</v>
      </c>
      <c r="DB297" s="16"/>
      <c r="DC297" s="16"/>
      <c r="DD297" s="16"/>
      <c r="DE297" s="16"/>
      <c r="DF297" s="16"/>
      <c r="DG297" s="16"/>
      <c r="DH297" s="16"/>
      <c r="DI297" s="16"/>
    </row>
    <row r="298" spans="1:113" x14ac:dyDescent="0.25">
      <c r="A298" s="14">
        <v>2020</v>
      </c>
      <c r="B298" s="14">
        <v>15</v>
      </c>
      <c r="C298" s="14" t="s">
        <v>6</v>
      </c>
      <c r="D298" s="14" t="str">
        <f t="shared" si="179"/>
        <v>4</v>
      </c>
      <c r="E298" s="14">
        <v>402</v>
      </c>
      <c r="F298" s="14">
        <v>592</v>
      </c>
      <c r="G298" s="14">
        <v>3</v>
      </c>
      <c r="H298" s="14" t="s">
        <v>1</v>
      </c>
      <c r="I298" s="14">
        <v>100</v>
      </c>
      <c r="J298" s="17">
        <f t="shared" si="180"/>
        <v>112</v>
      </c>
      <c r="K298" s="14">
        <v>40</v>
      </c>
      <c r="L298" s="17">
        <f t="shared" si="181"/>
        <v>45</v>
      </c>
      <c r="M298" s="14">
        <v>0</v>
      </c>
      <c r="N298" s="17">
        <f t="shared" si="182"/>
        <v>0</v>
      </c>
      <c r="O298" s="14">
        <v>10</v>
      </c>
      <c r="P298" s="14">
        <v>2.7E-2</v>
      </c>
      <c r="Q298" s="14">
        <v>7.4</v>
      </c>
      <c r="R298" s="14">
        <v>7.2</v>
      </c>
      <c r="S298" s="14">
        <v>2.4</v>
      </c>
      <c r="T298" s="14">
        <v>21</v>
      </c>
      <c r="U298" s="14">
        <v>15</v>
      </c>
      <c r="V298" s="16">
        <v>10</v>
      </c>
      <c r="W298" s="16">
        <v>12.49788765727981</v>
      </c>
      <c r="X298" s="16">
        <v>22.1</v>
      </c>
      <c r="Y298" s="16">
        <v>735</v>
      </c>
      <c r="Z298" s="16">
        <v>2968</v>
      </c>
      <c r="AA298" s="16">
        <v>356</v>
      </c>
      <c r="AB298" s="16">
        <v>11</v>
      </c>
      <c r="AC298" s="16">
        <f t="shared" si="183"/>
        <v>19.697662635639333</v>
      </c>
      <c r="AD298" s="16">
        <v>1.9202137269999999</v>
      </c>
      <c r="AE298" s="16"/>
      <c r="AF298" s="16"/>
      <c r="AG298" s="16">
        <v>5.8</v>
      </c>
      <c r="AH298" s="16">
        <v>2.5</v>
      </c>
      <c r="AI298" s="16">
        <v>2.05596449</v>
      </c>
      <c r="AJ298" s="16">
        <v>3.46</v>
      </c>
      <c r="AK298" s="16">
        <v>4.0999999999999996</v>
      </c>
      <c r="AL298" s="16">
        <v>1.8</v>
      </c>
      <c r="AM298" s="16">
        <v>2.328043004</v>
      </c>
      <c r="AN298" s="16">
        <v>3.12</v>
      </c>
      <c r="AO298" s="16">
        <v>0.57179999999999997</v>
      </c>
      <c r="AP298" s="16">
        <v>87.8</v>
      </c>
      <c r="AQ298" s="18">
        <v>30.5</v>
      </c>
      <c r="AR298" s="18">
        <f t="shared" si="188"/>
        <v>57.3</v>
      </c>
      <c r="AS298" s="18">
        <f t="shared" si="189"/>
        <v>1319.4650220264316</v>
      </c>
      <c r="AT298" s="18">
        <f t="shared" si="190"/>
        <v>1481.3993656387663</v>
      </c>
      <c r="AU298" s="14">
        <v>0.46</v>
      </c>
      <c r="AV298" s="14">
        <v>355.3</v>
      </c>
      <c r="AW298" s="18">
        <v>34</v>
      </c>
      <c r="AX298" s="14">
        <v>258.60000000000002</v>
      </c>
      <c r="AY298" s="18">
        <v>30.5</v>
      </c>
      <c r="AZ298" s="16">
        <f t="shared" si="199"/>
        <v>326.56707127295363</v>
      </c>
      <c r="BA298" s="16">
        <f t="shared" si="200"/>
        <v>7519.96</v>
      </c>
      <c r="BB298" s="16">
        <f t="shared" si="201"/>
        <v>8442.8641818181823</v>
      </c>
      <c r="BC298" s="14">
        <v>12.52</v>
      </c>
      <c r="BD298" s="14">
        <v>0</v>
      </c>
      <c r="BE298" s="14">
        <v>8.92</v>
      </c>
      <c r="BF298" s="14">
        <v>57.9</v>
      </c>
      <c r="BG298" s="14">
        <v>30.75</v>
      </c>
      <c r="BH298" s="14">
        <v>6</v>
      </c>
      <c r="BI298" s="18">
        <f t="shared" si="187"/>
        <v>49.265691056910569</v>
      </c>
      <c r="BJ298" s="18">
        <f t="shared" si="202"/>
        <v>51.874209727900741</v>
      </c>
      <c r="BK298" s="18">
        <f t="shared" si="203"/>
        <v>3112.4525836740445</v>
      </c>
      <c r="BL298" s="18">
        <f t="shared" si="204"/>
        <v>3495.8501519357105</v>
      </c>
      <c r="BM298" s="14">
        <f t="shared" si="205"/>
        <v>3.49</v>
      </c>
      <c r="BN298" s="14">
        <v>3.98</v>
      </c>
      <c r="BO298" s="14">
        <v>0.27100000000000002</v>
      </c>
      <c r="BP298" s="14">
        <v>4</v>
      </c>
      <c r="BQ298" s="14">
        <v>0.26500000000000001</v>
      </c>
      <c r="BR298" s="16">
        <f t="shared" si="191"/>
        <v>52.514707876651983</v>
      </c>
      <c r="BS298" s="16">
        <f t="shared" si="192"/>
        <v>3.57575020969163</v>
      </c>
      <c r="BT298" s="16">
        <f t="shared" si="193"/>
        <v>52.778600881057265</v>
      </c>
      <c r="BU298" s="16">
        <f t="shared" si="194"/>
        <v>3.4965823083700438</v>
      </c>
      <c r="BV298" s="16">
        <f t="shared" si="195"/>
        <v>58.959694752422905</v>
      </c>
      <c r="BW298" s="16">
        <f t="shared" si="196"/>
        <v>4.0145922808810575</v>
      </c>
      <c r="BX298" s="16">
        <f t="shared" si="197"/>
        <v>59.255974625550657</v>
      </c>
      <c r="BY298" s="16">
        <f t="shared" si="198"/>
        <v>3.9257083189427311</v>
      </c>
      <c r="BZ298" s="16">
        <v>3.17</v>
      </c>
      <c r="CA298" s="16">
        <v>0.14499999999999999</v>
      </c>
      <c r="CB298" s="16">
        <v>1.89</v>
      </c>
      <c r="CC298" s="16">
        <v>0.22</v>
      </c>
      <c r="CD298" s="16">
        <v>0.53</v>
      </c>
      <c r="CE298" s="16">
        <v>5.0999999999999997E-2</v>
      </c>
      <c r="CF298" s="16">
        <v>1.39</v>
      </c>
      <c r="CG298" s="16">
        <v>7.9000000000000001E-2</v>
      </c>
      <c r="CH298" s="16">
        <f t="shared" si="206"/>
        <v>39.855787999999997</v>
      </c>
      <c r="CI298" s="16">
        <f t="shared" si="207"/>
        <v>3.8351795999999996</v>
      </c>
      <c r="CJ298" s="16">
        <f t="shared" si="208"/>
        <v>104.52744399999999</v>
      </c>
      <c r="CK298" s="16">
        <f t="shared" si="209"/>
        <v>5.9407684000000005</v>
      </c>
      <c r="CL298" s="16">
        <f t="shared" si="210"/>
        <v>44.747180163636365</v>
      </c>
      <c r="CM298" s="16">
        <f t="shared" si="211"/>
        <v>4.3058607327272718</v>
      </c>
      <c r="CN298" s="16">
        <f t="shared" si="212"/>
        <v>117.35581212727271</v>
      </c>
      <c r="CO298" s="16">
        <f t="shared" si="213"/>
        <v>6.6698627036363645</v>
      </c>
      <c r="CP298" s="16">
        <v>2.4</v>
      </c>
      <c r="CQ298" s="16">
        <v>0.22700000000000001</v>
      </c>
      <c r="CR298" s="16">
        <v>0.24</v>
      </c>
      <c r="CS298" s="16">
        <v>0.14899999999999999</v>
      </c>
      <c r="CT298" s="16">
        <f t="shared" si="214"/>
        <v>74.698862008177073</v>
      </c>
      <c r="CU298" s="16">
        <f t="shared" si="215"/>
        <v>7.0652673649400803</v>
      </c>
      <c r="CV298" s="16">
        <f t="shared" si="216"/>
        <v>7.4698862008177063</v>
      </c>
      <c r="CW298" s="16">
        <f t="shared" si="217"/>
        <v>4.6375543496743266</v>
      </c>
      <c r="CX298" s="16">
        <f t="shared" si="218"/>
        <v>83.866449618271531</v>
      </c>
      <c r="CY298" s="16">
        <f t="shared" si="219"/>
        <v>7.9323683597281818</v>
      </c>
      <c r="CZ298" s="16">
        <f t="shared" si="220"/>
        <v>8.3866449618271517</v>
      </c>
      <c r="DA298" s="16">
        <f t="shared" si="221"/>
        <v>5.2067087471343578</v>
      </c>
      <c r="DB298" s="16"/>
      <c r="DC298" s="16"/>
      <c r="DD298" s="16"/>
      <c r="DE298" s="16"/>
      <c r="DF298" s="16"/>
      <c r="DG298" s="16"/>
      <c r="DH298" s="16"/>
      <c r="DI298" s="16"/>
    </row>
    <row r="299" spans="1:113" x14ac:dyDescent="0.25">
      <c r="A299" s="14">
        <v>2020</v>
      </c>
      <c r="B299" s="14">
        <v>15</v>
      </c>
      <c r="C299" s="14" t="s">
        <v>6</v>
      </c>
      <c r="D299" s="14" t="str">
        <f t="shared" si="179"/>
        <v>4</v>
      </c>
      <c r="E299" s="14">
        <v>404</v>
      </c>
      <c r="F299" s="14">
        <v>594</v>
      </c>
      <c r="G299" s="14">
        <v>4</v>
      </c>
      <c r="H299" s="14" t="s">
        <v>1</v>
      </c>
      <c r="I299" s="14">
        <v>100</v>
      </c>
      <c r="J299" s="17">
        <f t="shared" si="180"/>
        <v>112</v>
      </c>
      <c r="K299" s="14">
        <v>80</v>
      </c>
      <c r="L299" s="17">
        <f t="shared" si="181"/>
        <v>90</v>
      </c>
      <c r="M299" s="14">
        <v>0</v>
      </c>
      <c r="N299" s="17">
        <f t="shared" si="182"/>
        <v>0</v>
      </c>
      <c r="O299" s="14">
        <v>10</v>
      </c>
      <c r="P299" s="14">
        <v>2.7E-2</v>
      </c>
      <c r="Q299" s="14">
        <v>7.4</v>
      </c>
      <c r="R299" s="14">
        <v>7.2</v>
      </c>
      <c r="S299" s="14">
        <v>2.4</v>
      </c>
      <c r="T299" s="14">
        <v>21</v>
      </c>
      <c r="U299" s="14">
        <v>15</v>
      </c>
      <c r="V299" s="16">
        <v>10</v>
      </c>
      <c r="W299" s="16">
        <v>12.49788765727981</v>
      </c>
      <c r="X299" s="16">
        <v>22.1</v>
      </c>
      <c r="Y299" s="16">
        <v>735</v>
      </c>
      <c r="Z299" s="16">
        <v>2968</v>
      </c>
      <c r="AA299" s="16">
        <v>356</v>
      </c>
      <c r="AB299" s="16">
        <v>11</v>
      </c>
      <c r="AC299" s="16">
        <f t="shared" si="183"/>
        <v>19.697662635639333</v>
      </c>
      <c r="AD299" s="16">
        <v>1.9202137269999999</v>
      </c>
      <c r="AE299" s="16"/>
      <c r="AF299" s="16"/>
      <c r="AG299" s="16">
        <v>5.8</v>
      </c>
      <c r="AH299" s="16">
        <v>2.5</v>
      </c>
      <c r="AI299" s="16">
        <v>2.05596449</v>
      </c>
      <c r="AJ299" s="16">
        <v>3.46</v>
      </c>
      <c r="AK299" s="16">
        <v>4.0999999999999996</v>
      </c>
      <c r="AL299" s="16">
        <v>1.8</v>
      </c>
      <c r="AM299" s="16">
        <v>2.328043004</v>
      </c>
      <c r="AN299" s="16">
        <v>3.12</v>
      </c>
      <c r="AO299" s="16">
        <v>0.65710000000000002</v>
      </c>
      <c r="AP299" s="16">
        <v>110.2</v>
      </c>
      <c r="AQ299" s="18">
        <v>30.5</v>
      </c>
      <c r="AR299" s="18">
        <f t="shared" si="188"/>
        <v>79.7</v>
      </c>
      <c r="AS299" s="18">
        <f t="shared" si="189"/>
        <v>1835.2768281938327</v>
      </c>
      <c r="AT299" s="18">
        <f t="shared" si="190"/>
        <v>2060.5153480176214</v>
      </c>
      <c r="AU299" s="14">
        <v>0.5</v>
      </c>
      <c r="AV299" s="14">
        <v>403.5</v>
      </c>
      <c r="AW299" s="18">
        <v>34</v>
      </c>
      <c r="AX299" s="14">
        <v>270.8</v>
      </c>
      <c r="AY299" s="18">
        <v>30.5</v>
      </c>
      <c r="AZ299" s="16">
        <f t="shared" si="199"/>
        <v>325.16914749661709</v>
      </c>
      <c r="BA299" s="16">
        <f t="shared" si="200"/>
        <v>7487.77</v>
      </c>
      <c r="BB299" s="16">
        <f t="shared" si="201"/>
        <v>8406.7235909090905</v>
      </c>
      <c r="BC299" s="14">
        <v>15.01</v>
      </c>
      <c r="BD299" s="14">
        <v>0</v>
      </c>
      <c r="BE299" s="14">
        <v>8.6199999999999992</v>
      </c>
      <c r="BF299" s="14">
        <v>57.3</v>
      </c>
      <c r="BG299" s="14">
        <v>30.75</v>
      </c>
      <c r="BH299" s="14">
        <v>6</v>
      </c>
      <c r="BI299" s="18">
        <f t="shared" si="187"/>
        <v>59.063739837398366</v>
      </c>
      <c r="BJ299" s="18">
        <f t="shared" si="202"/>
        <v>62.395890709149853</v>
      </c>
      <c r="BK299" s="18">
        <f t="shared" si="203"/>
        <v>3743.7534425489912</v>
      </c>
      <c r="BL299" s="18">
        <f t="shared" si="204"/>
        <v>4204.9157984266167</v>
      </c>
      <c r="BM299" s="14">
        <f t="shared" si="205"/>
        <v>4.2</v>
      </c>
      <c r="BN299" s="14">
        <v>4.0599999999999996</v>
      </c>
      <c r="BO299" s="14">
        <v>0.35499999999999998</v>
      </c>
      <c r="BP299" s="14">
        <v>4.17</v>
      </c>
      <c r="BQ299" s="14">
        <v>0.29899999999999999</v>
      </c>
      <c r="BR299" s="16">
        <f t="shared" si="191"/>
        <v>74.512239224669599</v>
      </c>
      <c r="BS299" s="16">
        <f t="shared" si="192"/>
        <v>6.5152327400881056</v>
      </c>
      <c r="BT299" s="16">
        <f t="shared" si="193"/>
        <v>76.531043735682829</v>
      </c>
      <c r="BU299" s="16">
        <f t="shared" si="194"/>
        <v>5.4874777162995594</v>
      </c>
      <c r="BV299" s="16">
        <f t="shared" si="195"/>
        <v>83.65692312951542</v>
      </c>
      <c r="BW299" s="16">
        <f t="shared" si="196"/>
        <v>7.3148294854625551</v>
      </c>
      <c r="BX299" s="16">
        <f t="shared" si="197"/>
        <v>85.92349001233481</v>
      </c>
      <c r="BY299" s="16">
        <f t="shared" si="198"/>
        <v>6.1609408905726877</v>
      </c>
      <c r="BZ299" s="16">
        <v>3.28</v>
      </c>
      <c r="CA299" s="16">
        <v>0.20799999999999999</v>
      </c>
      <c r="CB299" s="16">
        <v>2.0699999999999998</v>
      </c>
      <c r="CC299" s="16">
        <v>0.248</v>
      </c>
      <c r="CD299" s="16">
        <v>0.67</v>
      </c>
      <c r="CE299" s="16">
        <v>7.1999999999999995E-2</v>
      </c>
      <c r="CF299" s="16">
        <v>1.51</v>
      </c>
      <c r="CG299" s="16">
        <v>8.5999999999999993E-2</v>
      </c>
      <c r="CH299" s="16">
        <f t="shared" si="206"/>
        <v>50.168059000000007</v>
      </c>
      <c r="CI299" s="16">
        <f t="shared" si="207"/>
        <v>5.3911943999999998</v>
      </c>
      <c r="CJ299" s="16">
        <f t="shared" si="208"/>
        <v>113.06532700000001</v>
      </c>
      <c r="CK299" s="16">
        <f t="shared" si="209"/>
        <v>6.4394822000000005</v>
      </c>
      <c r="CL299" s="16">
        <f t="shared" si="210"/>
        <v>56.325048059090918</v>
      </c>
      <c r="CM299" s="16">
        <f t="shared" si="211"/>
        <v>6.0528409854545453</v>
      </c>
      <c r="CN299" s="16">
        <f t="shared" si="212"/>
        <v>126.94152622272729</v>
      </c>
      <c r="CO299" s="16">
        <f t="shared" si="213"/>
        <v>7.229782288181819</v>
      </c>
      <c r="CP299" s="16">
        <v>2.2200000000000002</v>
      </c>
      <c r="CQ299" s="16">
        <v>0.27500000000000002</v>
      </c>
      <c r="CR299" s="16">
        <v>0.27</v>
      </c>
      <c r="CS299" s="16">
        <v>0.13100000000000001</v>
      </c>
      <c r="CT299" s="16">
        <f t="shared" si="214"/>
        <v>83.111326424587602</v>
      </c>
      <c r="CU299" s="16">
        <f t="shared" si="215"/>
        <v>10.295321967009727</v>
      </c>
      <c r="CV299" s="16">
        <f t="shared" si="216"/>
        <v>10.108134294882277</v>
      </c>
      <c r="CW299" s="16">
        <f t="shared" si="217"/>
        <v>4.9043170097391782</v>
      </c>
      <c r="CX299" s="16">
        <f t="shared" si="218"/>
        <v>93.311352849423358</v>
      </c>
      <c r="CY299" s="16">
        <f t="shared" si="219"/>
        <v>11.558838753870011</v>
      </c>
      <c r="CZ299" s="16">
        <f t="shared" si="220"/>
        <v>11.348678049254191</v>
      </c>
      <c r="DA299" s="16">
        <f t="shared" si="221"/>
        <v>5.5062104609344411</v>
      </c>
      <c r="DB299" s="16"/>
      <c r="DC299" s="16"/>
      <c r="DD299" s="16"/>
      <c r="DE299" s="16"/>
      <c r="DF299" s="16"/>
      <c r="DG299" s="16"/>
      <c r="DH299" s="16"/>
      <c r="DI299" s="16"/>
    </row>
    <row r="300" spans="1:113" x14ac:dyDescent="0.25">
      <c r="A300" s="14">
        <v>2020</v>
      </c>
      <c r="B300" s="14">
        <v>15</v>
      </c>
      <c r="C300" s="14" t="s">
        <v>6</v>
      </c>
      <c r="D300" s="14" t="str">
        <f t="shared" si="179"/>
        <v>4</v>
      </c>
      <c r="E300" s="14">
        <v>409</v>
      </c>
      <c r="F300" s="14">
        <v>599</v>
      </c>
      <c r="G300" s="14">
        <v>1</v>
      </c>
      <c r="H300" s="14" t="s">
        <v>2</v>
      </c>
      <c r="I300" s="14">
        <v>0</v>
      </c>
      <c r="J300" s="17">
        <f t="shared" si="180"/>
        <v>0</v>
      </c>
      <c r="K300" s="14">
        <v>0</v>
      </c>
      <c r="L300" s="17">
        <f t="shared" si="181"/>
        <v>0</v>
      </c>
      <c r="M300" s="14">
        <v>0</v>
      </c>
      <c r="N300" s="17">
        <f t="shared" si="182"/>
        <v>0</v>
      </c>
      <c r="O300" s="14">
        <v>10</v>
      </c>
      <c r="P300" s="14">
        <v>2.7E-2</v>
      </c>
      <c r="Q300" s="14">
        <v>7.4</v>
      </c>
      <c r="R300" s="14">
        <v>7.2</v>
      </c>
      <c r="S300" s="14">
        <v>2.4</v>
      </c>
      <c r="T300" s="14">
        <v>21</v>
      </c>
      <c r="U300" s="14">
        <v>15</v>
      </c>
      <c r="V300" s="16">
        <v>10</v>
      </c>
      <c r="W300" s="16">
        <v>12.49788765727981</v>
      </c>
      <c r="X300" s="16">
        <v>22.1</v>
      </c>
      <c r="Y300" s="16">
        <v>735</v>
      </c>
      <c r="Z300" s="16">
        <v>2968</v>
      </c>
      <c r="AA300" s="16">
        <v>356</v>
      </c>
      <c r="AB300" s="16">
        <v>11</v>
      </c>
      <c r="AC300" s="16">
        <f t="shared" si="183"/>
        <v>19.697662635639333</v>
      </c>
      <c r="AD300" s="16">
        <v>1.9202137269999999</v>
      </c>
      <c r="AE300" s="16"/>
      <c r="AF300" s="16"/>
      <c r="AG300" s="16">
        <v>5.8</v>
      </c>
      <c r="AH300" s="16">
        <v>2.5</v>
      </c>
      <c r="AI300" s="16">
        <v>2.05596449</v>
      </c>
      <c r="AJ300" s="16">
        <v>3.46</v>
      </c>
      <c r="AK300" s="16">
        <v>4.0999999999999996</v>
      </c>
      <c r="AL300" s="16">
        <v>1.8</v>
      </c>
      <c r="AM300" s="16">
        <v>2.328043004</v>
      </c>
      <c r="AN300" s="16">
        <v>3.12</v>
      </c>
      <c r="AO300" s="16">
        <v>0.57769999999999999</v>
      </c>
      <c r="AP300" s="16">
        <v>90.6</v>
      </c>
      <c r="AQ300" s="18">
        <v>30.5</v>
      </c>
      <c r="AR300" s="18">
        <f t="shared" si="188"/>
        <v>60.099999999999994</v>
      </c>
      <c r="AS300" s="18">
        <f t="shared" si="189"/>
        <v>1383.9414977973568</v>
      </c>
      <c r="AT300" s="18">
        <f t="shared" si="190"/>
        <v>1553.7888634361232</v>
      </c>
      <c r="AU300" s="14">
        <v>0.52</v>
      </c>
      <c r="AV300" s="14">
        <v>344.5</v>
      </c>
      <c r="AW300" s="18">
        <v>34</v>
      </c>
      <c r="AX300" s="14">
        <v>245.7</v>
      </c>
      <c r="AY300" s="18">
        <v>30.5</v>
      </c>
      <c r="AZ300" s="16">
        <f t="shared" si="199"/>
        <v>360.39935587761676</v>
      </c>
      <c r="BA300" s="16">
        <f t="shared" si="200"/>
        <v>8299.0300000000007</v>
      </c>
      <c r="BB300" s="16">
        <f t="shared" si="201"/>
        <v>9317.5473181818197</v>
      </c>
      <c r="BC300" s="14">
        <v>13.57</v>
      </c>
      <c r="BD300" s="14">
        <v>0</v>
      </c>
      <c r="BE300" s="14">
        <v>8.83</v>
      </c>
      <c r="BF300" s="14">
        <v>58.1</v>
      </c>
      <c r="BG300" s="14">
        <v>30.75</v>
      </c>
      <c r="BH300" s="14">
        <v>6</v>
      </c>
      <c r="BI300" s="18">
        <f t="shared" si="187"/>
        <v>53.397398373983741</v>
      </c>
      <c r="BJ300" s="18">
        <f t="shared" si="202"/>
        <v>56.280240575215004</v>
      </c>
      <c r="BK300" s="18">
        <f t="shared" si="203"/>
        <v>3376.8144345129003</v>
      </c>
      <c r="BL300" s="18">
        <f t="shared" si="204"/>
        <v>3792.7765762188073</v>
      </c>
      <c r="BM300" s="14">
        <f t="shared" si="205"/>
        <v>3.79</v>
      </c>
      <c r="BN300" s="14">
        <v>3.13</v>
      </c>
      <c r="BO300" s="14">
        <v>0.27300000000000002</v>
      </c>
      <c r="BP300" s="14">
        <v>3.43</v>
      </c>
      <c r="BQ300" s="14">
        <v>0.252</v>
      </c>
      <c r="BR300" s="16">
        <f t="shared" si="191"/>
        <v>43.31736888105727</v>
      </c>
      <c r="BS300" s="16">
        <f t="shared" si="192"/>
        <v>3.7781602889867845</v>
      </c>
      <c r="BT300" s="16">
        <f t="shared" si="193"/>
        <v>47.46919337444934</v>
      </c>
      <c r="BU300" s="16">
        <f t="shared" si="194"/>
        <v>3.4875325744493391</v>
      </c>
      <c r="BV300" s="16">
        <f t="shared" si="195"/>
        <v>48.633591425550662</v>
      </c>
      <c r="BW300" s="16">
        <f t="shared" si="196"/>
        <v>4.2418435971806172</v>
      </c>
      <c r="BX300" s="16">
        <f t="shared" si="197"/>
        <v>53.294958015859031</v>
      </c>
      <c r="BY300" s="16">
        <f t="shared" si="198"/>
        <v>3.9155479358590308</v>
      </c>
      <c r="BZ300" s="16">
        <v>2.71</v>
      </c>
      <c r="CA300" s="16">
        <v>0.16400000000000001</v>
      </c>
      <c r="CB300" s="16">
        <v>1.99</v>
      </c>
      <c r="CC300" s="16">
        <v>0.21099999999999999</v>
      </c>
      <c r="CD300" s="16">
        <v>0.44</v>
      </c>
      <c r="CE300" s="16">
        <v>5.1999999999999998E-2</v>
      </c>
      <c r="CF300" s="16">
        <v>1.1100000000000001</v>
      </c>
      <c r="CG300" s="16">
        <v>6.5000000000000002E-2</v>
      </c>
      <c r="CH300" s="16">
        <f t="shared" si="206"/>
        <v>36.515732000000007</v>
      </c>
      <c r="CI300" s="16">
        <f t="shared" si="207"/>
        <v>4.3154956000000002</v>
      </c>
      <c r="CJ300" s="16">
        <f t="shared" si="208"/>
        <v>92.119233000000008</v>
      </c>
      <c r="CK300" s="16">
        <f t="shared" si="209"/>
        <v>5.3943694999999998</v>
      </c>
      <c r="CL300" s="16">
        <f t="shared" si="210"/>
        <v>40.997208200000003</v>
      </c>
      <c r="CM300" s="16">
        <f t="shared" si="211"/>
        <v>4.8451246054545463</v>
      </c>
      <c r="CN300" s="16">
        <f t="shared" si="212"/>
        <v>103.42477523181819</v>
      </c>
      <c r="CO300" s="16">
        <f t="shared" si="213"/>
        <v>6.0564057568181822</v>
      </c>
      <c r="CP300" s="16">
        <v>2.0099999999999998</v>
      </c>
      <c r="CQ300" s="16">
        <v>0.23300000000000001</v>
      </c>
      <c r="CR300" s="16">
        <v>0.25</v>
      </c>
      <c r="CS300" s="16">
        <v>0.127</v>
      </c>
      <c r="CT300" s="16">
        <f t="shared" si="214"/>
        <v>67.873970133709278</v>
      </c>
      <c r="CU300" s="16">
        <f t="shared" si="215"/>
        <v>7.8679776324150579</v>
      </c>
      <c r="CV300" s="16">
        <f t="shared" si="216"/>
        <v>8.4420360862822506</v>
      </c>
      <c r="CW300" s="16">
        <f t="shared" si="217"/>
        <v>4.2885543318313841</v>
      </c>
      <c r="CX300" s="16">
        <f t="shared" si="218"/>
        <v>76.203957377391774</v>
      </c>
      <c r="CY300" s="16">
        <f t="shared" si="219"/>
        <v>8.8335930691205427</v>
      </c>
      <c r="CZ300" s="16">
        <f t="shared" si="220"/>
        <v>9.4781041514168898</v>
      </c>
      <c r="DA300" s="16">
        <f t="shared" si="221"/>
        <v>4.8148769089197812</v>
      </c>
      <c r="DB300" s="16"/>
      <c r="DC300" s="16"/>
      <c r="DD300" s="16"/>
      <c r="DE300" s="16"/>
      <c r="DF300" s="16"/>
      <c r="DG300" s="16"/>
      <c r="DH300" s="16"/>
      <c r="DI300" s="16"/>
    </row>
    <row r="301" spans="1:113" x14ac:dyDescent="0.25">
      <c r="A301" s="14">
        <v>2020</v>
      </c>
      <c r="B301" s="14">
        <v>15</v>
      </c>
      <c r="C301" s="14" t="s">
        <v>6</v>
      </c>
      <c r="D301" s="14" t="str">
        <f t="shared" si="179"/>
        <v>4</v>
      </c>
      <c r="E301" s="14">
        <v>410</v>
      </c>
      <c r="F301" s="14">
        <v>600</v>
      </c>
      <c r="G301" s="14">
        <v>5</v>
      </c>
      <c r="H301" s="14" t="s">
        <v>1</v>
      </c>
      <c r="I301" s="14">
        <v>100</v>
      </c>
      <c r="J301" s="17">
        <f t="shared" si="180"/>
        <v>112</v>
      </c>
      <c r="K301" s="14">
        <v>120</v>
      </c>
      <c r="L301" s="17">
        <f t="shared" si="181"/>
        <v>135</v>
      </c>
      <c r="M301" s="14">
        <v>0</v>
      </c>
      <c r="N301" s="17">
        <f t="shared" si="182"/>
        <v>0</v>
      </c>
      <c r="O301" s="14">
        <v>10</v>
      </c>
      <c r="P301" s="14">
        <v>2.7E-2</v>
      </c>
      <c r="Q301" s="14">
        <v>7.4</v>
      </c>
      <c r="R301" s="14">
        <v>7.2</v>
      </c>
      <c r="S301" s="14">
        <v>2.4</v>
      </c>
      <c r="T301" s="14">
        <v>21</v>
      </c>
      <c r="U301" s="14">
        <v>15</v>
      </c>
      <c r="V301" s="16">
        <v>10</v>
      </c>
      <c r="W301" s="16">
        <v>12.49788765727981</v>
      </c>
      <c r="X301" s="16">
        <v>22.1</v>
      </c>
      <c r="Y301" s="16">
        <v>735</v>
      </c>
      <c r="Z301" s="16">
        <v>2968</v>
      </c>
      <c r="AA301" s="16">
        <v>356</v>
      </c>
      <c r="AB301" s="16">
        <v>11</v>
      </c>
      <c r="AC301" s="16">
        <f t="shared" si="183"/>
        <v>19.697662635639333</v>
      </c>
      <c r="AD301" s="16">
        <v>1.9202137269999999</v>
      </c>
      <c r="AE301" s="16"/>
      <c r="AF301" s="16"/>
      <c r="AG301" s="16">
        <v>5.8</v>
      </c>
      <c r="AH301" s="16">
        <v>2.5</v>
      </c>
      <c r="AI301" s="16">
        <v>2.05596449</v>
      </c>
      <c r="AJ301" s="16">
        <v>3.46</v>
      </c>
      <c r="AK301" s="16">
        <v>4.0999999999999996</v>
      </c>
      <c r="AL301" s="16">
        <v>1.8</v>
      </c>
      <c r="AM301" s="16">
        <v>2.328043004</v>
      </c>
      <c r="AN301" s="16">
        <v>3.12</v>
      </c>
      <c r="AO301" s="16">
        <v>0.66120000000000001</v>
      </c>
      <c r="AP301" s="16">
        <v>118.5</v>
      </c>
      <c r="AQ301" s="18">
        <v>30.5</v>
      </c>
      <c r="AR301" s="18">
        <f t="shared" si="188"/>
        <v>88</v>
      </c>
      <c r="AS301" s="18">
        <f t="shared" si="189"/>
        <v>2026.4035242290747</v>
      </c>
      <c r="AT301" s="18">
        <f t="shared" si="190"/>
        <v>2275.098502202643</v>
      </c>
      <c r="AU301" s="14">
        <v>0.62</v>
      </c>
      <c r="AV301" s="14">
        <v>368.2</v>
      </c>
      <c r="AW301" s="18">
        <v>34</v>
      </c>
      <c r="AX301" s="14">
        <v>254.7</v>
      </c>
      <c r="AY301" s="18">
        <v>30.5</v>
      </c>
      <c r="AZ301" s="16">
        <f t="shared" si="199"/>
        <v>415.93058049072414</v>
      </c>
      <c r="BA301" s="16">
        <f t="shared" si="200"/>
        <v>9577.76</v>
      </c>
      <c r="BB301" s="16">
        <f t="shared" si="201"/>
        <v>10753.212363636363</v>
      </c>
      <c r="BC301" s="14">
        <v>16.850000000000001</v>
      </c>
      <c r="BD301" s="14">
        <v>0</v>
      </c>
      <c r="BE301" s="14">
        <v>9.3000000000000007</v>
      </c>
      <c r="BF301" s="14">
        <v>58.6</v>
      </c>
      <c r="BG301" s="14">
        <v>30.75</v>
      </c>
      <c r="BH301" s="14">
        <v>6</v>
      </c>
      <c r="BI301" s="18">
        <f t="shared" si="187"/>
        <v>66.304065040650414</v>
      </c>
      <c r="BJ301" s="18">
        <f t="shared" si="202"/>
        <v>69.523453169791821</v>
      </c>
      <c r="BK301" s="18">
        <f t="shared" si="203"/>
        <v>4171.4071901875095</v>
      </c>
      <c r="BL301" s="18">
        <f t="shared" si="204"/>
        <v>4685.2487122515158</v>
      </c>
      <c r="BM301" s="14">
        <f t="shared" si="205"/>
        <v>4.68</v>
      </c>
      <c r="BN301" s="14">
        <v>4.22</v>
      </c>
      <c r="BO301" s="14">
        <v>0.42099999999999999</v>
      </c>
      <c r="BP301" s="14">
        <v>3.95</v>
      </c>
      <c r="BQ301" s="14">
        <v>0.32</v>
      </c>
      <c r="BR301" s="16">
        <f t="shared" si="191"/>
        <v>85.514228722466939</v>
      </c>
      <c r="BS301" s="16">
        <f t="shared" si="192"/>
        <v>8.5311588370044049</v>
      </c>
      <c r="BT301" s="16">
        <f t="shared" si="193"/>
        <v>80.042939207048448</v>
      </c>
      <c r="BU301" s="16">
        <f t="shared" si="194"/>
        <v>6.4844912775330394</v>
      </c>
      <c r="BV301" s="16">
        <f t="shared" si="195"/>
        <v>96.009156792951515</v>
      </c>
      <c r="BW301" s="16">
        <f t="shared" si="196"/>
        <v>9.5781646942731271</v>
      </c>
      <c r="BX301" s="16">
        <f t="shared" si="197"/>
        <v>89.866390837004403</v>
      </c>
      <c r="BY301" s="16">
        <f t="shared" si="198"/>
        <v>7.2803152070484582</v>
      </c>
      <c r="BZ301" s="16">
        <v>3.13</v>
      </c>
      <c r="CA301" s="16">
        <v>0.20200000000000001</v>
      </c>
      <c r="CB301" s="16">
        <v>1.88</v>
      </c>
      <c r="CC301" s="16">
        <v>0.22500000000000001</v>
      </c>
      <c r="CD301" s="16">
        <v>0.64</v>
      </c>
      <c r="CE301" s="16">
        <v>6.0999999999999999E-2</v>
      </c>
      <c r="CF301" s="16">
        <v>1.35</v>
      </c>
      <c r="CG301" s="16">
        <v>8.5000000000000006E-2</v>
      </c>
      <c r="CH301" s="16">
        <f t="shared" si="206"/>
        <v>61.297664000000005</v>
      </c>
      <c r="CI301" s="16">
        <f t="shared" si="207"/>
        <v>5.8424335999999997</v>
      </c>
      <c r="CJ301" s="16">
        <f t="shared" si="208"/>
        <v>129.29976000000002</v>
      </c>
      <c r="CK301" s="16">
        <f t="shared" si="209"/>
        <v>8.141096000000001</v>
      </c>
      <c r="CL301" s="16">
        <f t="shared" si="210"/>
        <v>68.82055912727273</v>
      </c>
      <c r="CM301" s="16">
        <f t="shared" si="211"/>
        <v>6.5594595418181818</v>
      </c>
      <c r="CN301" s="16">
        <f t="shared" si="212"/>
        <v>145.16836690909093</v>
      </c>
      <c r="CO301" s="16">
        <f t="shared" si="213"/>
        <v>9.1402305090909106</v>
      </c>
      <c r="CP301" s="16">
        <v>2.12</v>
      </c>
      <c r="CQ301" s="16">
        <v>0.27100000000000002</v>
      </c>
      <c r="CR301" s="16">
        <v>0.27</v>
      </c>
      <c r="CS301" s="16">
        <v>0.13300000000000001</v>
      </c>
      <c r="CT301" s="16">
        <f t="shared" si="214"/>
        <v>88.433832431975205</v>
      </c>
      <c r="CU301" s="16">
        <f t="shared" si="215"/>
        <v>11.304513485408151</v>
      </c>
      <c r="CV301" s="16">
        <f t="shared" si="216"/>
        <v>11.262799413506276</v>
      </c>
      <c r="CW301" s="16">
        <f t="shared" si="217"/>
        <v>5.547971562949388</v>
      </c>
      <c r="CX301" s="16">
        <f t="shared" si="218"/>
        <v>99.287075503172161</v>
      </c>
      <c r="CY301" s="16">
        <f t="shared" si="219"/>
        <v>12.691885594980969</v>
      </c>
      <c r="CZ301" s="16">
        <f t="shared" si="220"/>
        <v>12.645052068800227</v>
      </c>
      <c r="DA301" s="16">
        <f t="shared" si="221"/>
        <v>6.2288589820386315</v>
      </c>
      <c r="DB301" s="16"/>
      <c r="DC301" s="16"/>
      <c r="DD301" s="16"/>
      <c r="DE301" s="16"/>
      <c r="DF301" s="16"/>
      <c r="DG301" s="16"/>
      <c r="DH301" s="16"/>
      <c r="DI301" s="16"/>
    </row>
    <row r="302" spans="1:113" x14ac:dyDescent="0.25">
      <c r="A302" s="14">
        <v>2020</v>
      </c>
      <c r="B302" s="14">
        <v>16</v>
      </c>
      <c r="C302" s="14" t="s">
        <v>15</v>
      </c>
      <c r="D302" s="14" t="str">
        <f t="shared" si="179"/>
        <v>1</v>
      </c>
      <c r="E302" s="14">
        <v>102</v>
      </c>
      <c r="F302" s="14">
        <v>602</v>
      </c>
      <c r="G302" s="14">
        <v>4</v>
      </c>
      <c r="H302" s="14" t="s">
        <v>1</v>
      </c>
      <c r="I302" s="14">
        <v>100</v>
      </c>
      <c r="J302" s="17">
        <f t="shared" si="180"/>
        <v>112</v>
      </c>
      <c r="K302" s="14">
        <v>80</v>
      </c>
      <c r="L302" s="17">
        <f t="shared" si="181"/>
        <v>90</v>
      </c>
      <c r="M302" s="14">
        <v>0</v>
      </c>
      <c r="N302" s="17">
        <f t="shared" si="182"/>
        <v>0</v>
      </c>
      <c r="O302" s="14">
        <v>10</v>
      </c>
      <c r="P302" s="14">
        <v>0</v>
      </c>
      <c r="Q302" s="14">
        <v>6.8</v>
      </c>
      <c r="R302" s="14">
        <v>6.8</v>
      </c>
      <c r="S302" s="14">
        <v>2.2000000000000002</v>
      </c>
      <c r="T302" s="14">
        <v>8</v>
      </c>
      <c r="U302" s="14">
        <v>10</v>
      </c>
      <c r="V302" s="16">
        <v>11</v>
      </c>
      <c r="W302" s="16">
        <v>10.191665518274416</v>
      </c>
      <c r="X302" s="16">
        <v>10.199999999999999</v>
      </c>
      <c r="Y302" s="16">
        <v>235</v>
      </c>
      <c r="Z302" s="16">
        <v>3716</v>
      </c>
      <c r="AA302" s="16">
        <v>526</v>
      </c>
      <c r="AB302" s="16">
        <v>52</v>
      </c>
      <c r="AC302" s="16">
        <f t="shared" si="183"/>
        <v>23.736328081420439</v>
      </c>
      <c r="AD302" s="16">
        <v>1.2411852160000001</v>
      </c>
      <c r="AE302" s="16"/>
      <c r="AF302" s="16"/>
      <c r="AG302" s="16">
        <v>6.1</v>
      </c>
      <c r="AH302" s="16">
        <v>4.4000000000000004</v>
      </c>
      <c r="AI302" s="16">
        <v>2.0445667680000001</v>
      </c>
      <c r="AJ302" s="16">
        <v>1.78</v>
      </c>
      <c r="AK302" s="16">
        <v>1.3</v>
      </c>
      <c r="AL302" s="16">
        <v>4</v>
      </c>
      <c r="AM302" s="16">
        <v>2.6204177309999999</v>
      </c>
      <c r="AN302" s="16">
        <v>2.04</v>
      </c>
      <c r="AO302" s="16">
        <v>0.63619999999999999</v>
      </c>
      <c r="AP302" s="16">
        <v>142.1</v>
      </c>
      <c r="AQ302" s="18">
        <v>30.5</v>
      </c>
      <c r="AR302" s="18">
        <f t="shared" si="188"/>
        <v>111.6</v>
      </c>
      <c r="AS302" s="18">
        <f t="shared" si="189"/>
        <v>2569.8481057268718</v>
      </c>
      <c r="AT302" s="18">
        <f t="shared" si="190"/>
        <v>2885.2385550660792</v>
      </c>
      <c r="AU302" s="14">
        <v>0.57999999999999996</v>
      </c>
      <c r="AV302" s="14">
        <v>326.5</v>
      </c>
      <c r="AW302" s="18">
        <v>34</v>
      </c>
      <c r="AX302" s="14">
        <v>163</v>
      </c>
      <c r="AY302" s="18">
        <v>30.5</v>
      </c>
      <c r="AZ302" s="16">
        <f t="shared" si="199"/>
        <v>262.73504273504273</v>
      </c>
      <c r="BA302" s="16">
        <f t="shared" si="200"/>
        <v>6050.08</v>
      </c>
      <c r="BB302" s="16">
        <f t="shared" si="201"/>
        <v>6792.5898181818184</v>
      </c>
      <c r="BC302" s="14">
        <v>12.6</v>
      </c>
      <c r="BD302" s="14">
        <v>0.15</v>
      </c>
      <c r="BE302" s="14">
        <v>12.2</v>
      </c>
      <c r="BF302" s="14">
        <v>55.1</v>
      </c>
      <c r="BG302" s="14">
        <v>36</v>
      </c>
      <c r="BH302" s="14">
        <v>4.5</v>
      </c>
      <c r="BI302" s="18">
        <f t="shared" si="187"/>
        <v>55.794444444444451</v>
      </c>
      <c r="BJ302" s="18">
        <f t="shared" si="202"/>
        <v>56.632973667308939</v>
      </c>
      <c r="BK302" s="18">
        <f t="shared" si="203"/>
        <v>3397.9784200385361</v>
      </c>
      <c r="BL302" s="18">
        <f t="shared" si="204"/>
        <v>3816.5475799614646</v>
      </c>
      <c r="BM302" s="14">
        <f t="shared" si="205"/>
        <v>3.82</v>
      </c>
      <c r="BN302" s="14">
        <v>2.27</v>
      </c>
      <c r="BO302" s="14">
        <v>0.27100000000000002</v>
      </c>
      <c r="BP302" s="14">
        <v>1.73</v>
      </c>
      <c r="BQ302" s="14">
        <v>0.14299999999999999</v>
      </c>
      <c r="BR302" s="16">
        <f t="shared" si="191"/>
        <v>58.335551999999993</v>
      </c>
      <c r="BS302" s="16">
        <f t="shared" si="192"/>
        <v>6.9642883665198232</v>
      </c>
      <c r="BT302" s="16">
        <f t="shared" si="193"/>
        <v>44.458372229074882</v>
      </c>
      <c r="BU302" s="16">
        <f t="shared" si="194"/>
        <v>3.6748827911894262</v>
      </c>
      <c r="BV302" s="16">
        <f t="shared" si="195"/>
        <v>65.494915199999994</v>
      </c>
      <c r="BW302" s="16">
        <f t="shared" si="196"/>
        <v>7.818996484229074</v>
      </c>
      <c r="BX302" s="16">
        <f t="shared" si="197"/>
        <v>49.914627002643165</v>
      </c>
      <c r="BY302" s="16">
        <f t="shared" si="198"/>
        <v>4.1258911337444921</v>
      </c>
      <c r="BZ302" s="16">
        <v>1.88</v>
      </c>
      <c r="CA302" s="16">
        <v>0.17199999999999999</v>
      </c>
      <c r="CB302" s="16">
        <v>1.24</v>
      </c>
      <c r="CC302" s="16">
        <v>0.151</v>
      </c>
      <c r="CD302" s="16">
        <v>0.59</v>
      </c>
      <c r="CE302" s="16">
        <v>0.13100000000000001</v>
      </c>
      <c r="CF302" s="16">
        <v>0.97</v>
      </c>
      <c r="CG302" s="16">
        <v>6.0999999999999999E-2</v>
      </c>
      <c r="CH302" s="16">
        <f t="shared" si="206"/>
        <v>35.695471999999995</v>
      </c>
      <c r="CI302" s="16">
        <f t="shared" si="207"/>
        <v>7.9256047999999995</v>
      </c>
      <c r="CJ302" s="16">
        <f t="shared" si="208"/>
        <v>58.685776000000004</v>
      </c>
      <c r="CK302" s="16">
        <f t="shared" si="209"/>
        <v>3.6905487999999997</v>
      </c>
      <c r="CL302" s="16">
        <f t="shared" si="210"/>
        <v>40.076279927272722</v>
      </c>
      <c r="CM302" s="16">
        <f t="shared" si="211"/>
        <v>8.8982926618181821</v>
      </c>
      <c r="CN302" s="16">
        <f t="shared" si="212"/>
        <v>65.888121236363645</v>
      </c>
      <c r="CO302" s="16">
        <f t="shared" si="213"/>
        <v>4.1434797890909092</v>
      </c>
      <c r="CP302" s="16">
        <v>1.55</v>
      </c>
      <c r="CQ302" s="16">
        <v>0.28599999999999998</v>
      </c>
      <c r="CR302" s="16">
        <v>0.25</v>
      </c>
      <c r="CS302" s="16">
        <v>0.11899999999999999</v>
      </c>
      <c r="CT302" s="16">
        <f t="shared" si="214"/>
        <v>52.668665510597307</v>
      </c>
      <c r="CU302" s="16">
        <f t="shared" si="215"/>
        <v>9.7182182813102127</v>
      </c>
      <c r="CV302" s="16">
        <f t="shared" si="216"/>
        <v>8.4949460500963401</v>
      </c>
      <c r="CW302" s="16">
        <f t="shared" si="217"/>
        <v>4.0435943198458579</v>
      </c>
      <c r="CX302" s="16">
        <f t="shared" si="218"/>
        <v>59.132547186897881</v>
      </c>
      <c r="CY302" s="16">
        <f t="shared" si="219"/>
        <v>10.910908706743738</v>
      </c>
      <c r="CZ302" s="16">
        <f t="shared" si="220"/>
        <v>9.5375076107899819</v>
      </c>
      <c r="DA302" s="16">
        <f t="shared" si="221"/>
        <v>4.5398536227360315</v>
      </c>
      <c r="DB302" s="16"/>
      <c r="DC302" s="16"/>
      <c r="DD302" s="16"/>
      <c r="DE302" s="16"/>
      <c r="DF302" s="16"/>
      <c r="DG302" s="16"/>
      <c r="DH302" s="16"/>
      <c r="DI302" s="16"/>
    </row>
    <row r="303" spans="1:113" x14ac:dyDescent="0.25">
      <c r="A303" s="14">
        <v>2020</v>
      </c>
      <c r="B303" s="14">
        <v>16</v>
      </c>
      <c r="C303" s="14" t="s">
        <v>15</v>
      </c>
      <c r="D303" s="14" t="str">
        <f t="shared" si="179"/>
        <v>1</v>
      </c>
      <c r="E303" s="14">
        <v>103</v>
      </c>
      <c r="F303" s="14">
        <v>603</v>
      </c>
      <c r="G303" s="14">
        <v>5</v>
      </c>
      <c r="H303" s="14" t="s">
        <v>1</v>
      </c>
      <c r="I303" s="14">
        <v>100</v>
      </c>
      <c r="J303" s="17">
        <f t="shared" si="180"/>
        <v>112</v>
      </c>
      <c r="K303" s="14">
        <v>120</v>
      </c>
      <c r="L303" s="17">
        <f t="shared" si="181"/>
        <v>135</v>
      </c>
      <c r="M303" s="14">
        <v>0</v>
      </c>
      <c r="N303" s="17">
        <f t="shared" si="182"/>
        <v>0</v>
      </c>
      <c r="O303" s="14">
        <v>10</v>
      </c>
      <c r="P303" s="14">
        <v>0</v>
      </c>
      <c r="Q303" s="14">
        <v>6.8</v>
      </c>
      <c r="R303" s="14">
        <v>6.8</v>
      </c>
      <c r="S303" s="14">
        <v>2.2000000000000002</v>
      </c>
      <c r="T303" s="14">
        <v>8</v>
      </c>
      <c r="U303" s="14">
        <v>10</v>
      </c>
      <c r="V303" s="16">
        <v>11</v>
      </c>
      <c r="W303" s="16">
        <v>10.191665518274416</v>
      </c>
      <c r="X303" s="16">
        <v>10.199999999999999</v>
      </c>
      <c r="Y303" s="16">
        <v>235</v>
      </c>
      <c r="Z303" s="16">
        <v>3716</v>
      </c>
      <c r="AA303" s="16">
        <v>526</v>
      </c>
      <c r="AB303" s="16">
        <v>52</v>
      </c>
      <c r="AC303" s="16">
        <f t="shared" si="183"/>
        <v>23.736328081420439</v>
      </c>
      <c r="AD303" s="16">
        <v>1.2411852160000001</v>
      </c>
      <c r="AE303" s="16"/>
      <c r="AF303" s="16"/>
      <c r="AG303" s="16">
        <v>6.1</v>
      </c>
      <c r="AH303" s="16">
        <v>4.4000000000000004</v>
      </c>
      <c r="AI303" s="16">
        <v>2.0445667680000001</v>
      </c>
      <c r="AJ303" s="16">
        <v>1.78</v>
      </c>
      <c r="AK303" s="16">
        <v>1.3</v>
      </c>
      <c r="AL303" s="16">
        <v>4</v>
      </c>
      <c r="AM303" s="16">
        <v>2.6204177309999999</v>
      </c>
      <c r="AN303" s="16">
        <v>2.04</v>
      </c>
      <c r="AO303" s="16">
        <v>0.64659999999999995</v>
      </c>
      <c r="AP303" s="16">
        <v>149.80000000000001</v>
      </c>
      <c r="AQ303" s="18">
        <v>30.5</v>
      </c>
      <c r="AR303" s="18">
        <f t="shared" si="188"/>
        <v>119.30000000000001</v>
      </c>
      <c r="AS303" s="18">
        <f t="shared" si="189"/>
        <v>2747.1584140969167</v>
      </c>
      <c r="AT303" s="18">
        <f t="shared" si="190"/>
        <v>3084.3096740088113</v>
      </c>
      <c r="AU303" s="14">
        <v>0.48</v>
      </c>
      <c r="AV303" s="14">
        <v>357.6</v>
      </c>
      <c r="AW303" s="18">
        <v>34</v>
      </c>
      <c r="AX303" s="14">
        <v>180.3</v>
      </c>
      <c r="AY303" s="18">
        <v>30.5</v>
      </c>
      <c r="AZ303" s="16">
        <f t="shared" si="199"/>
        <v>222.2002472187886</v>
      </c>
      <c r="BA303" s="16">
        <f t="shared" si="200"/>
        <v>5116.67</v>
      </c>
      <c r="BB303" s="16">
        <f t="shared" si="201"/>
        <v>5744.6249545454548</v>
      </c>
      <c r="BC303" s="14">
        <v>12.75</v>
      </c>
      <c r="BD303" s="14">
        <v>0.15</v>
      </c>
      <c r="BE303" s="14">
        <v>11.6</v>
      </c>
      <c r="BF303" s="14">
        <v>54.6</v>
      </c>
      <c r="BG303" s="14">
        <v>36</v>
      </c>
      <c r="BH303" s="14">
        <v>4.5</v>
      </c>
      <c r="BI303" s="18">
        <f t="shared" si="187"/>
        <v>56.466666666666669</v>
      </c>
      <c r="BJ303" s="18">
        <f t="shared" si="202"/>
        <v>57.706974951830446</v>
      </c>
      <c r="BK303" s="18">
        <f t="shared" si="203"/>
        <v>3462.4184971098266</v>
      </c>
      <c r="BL303" s="18">
        <f t="shared" si="204"/>
        <v>3888.9255028901734</v>
      </c>
      <c r="BM303" s="14">
        <f t="shared" si="205"/>
        <v>3.89</v>
      </c>
      <c r="BN303" s="14">
        <v>2.21</v>
      </c>
      <c r="BO303" s="14">
        <v>0.35499999999999998</v>
      </c>
      <c r="BP303" s="14">
        <v>2.38</v>
      </c>
      <c r="BQ303" s="14">
        <v>0.18</v>
      </c>
      <c r="BR303" s="16">
        <f t="shared" si="191"/>
        <v>60.712200951541853</v>
      </c>
      <c r="BS303" s="16">
        <f t="shared" si="192"/>
        <v>9.7524123700440537</v>
      </c>
      <c r="BT303" s="16">
        <f t="shared" si="193"/>
        <v>65.382370255506615</v>
      </c>
      <c r="BU303" s="16">
        <f t="shared" si="194"/>
        <v>4.9448851453744496</v>
      </c>
      <c r="BV303" s="16">
        <f t="shared" si="195"/>
        <v>68.163243795594724</v>
      </c>
      <c r="BW303" s="16">
        <f t="shared" si="196"/>
        <v>10.949299342731278</v>
      </c>
      <c r="BX303" s="16">
        <f t="shared" si="197"/>
        <v>73.406570241409696</v>
      </c>
      <c r="BY303" s="16">
        <f t="shared" si="198"/>
        <v>5.5517574132158591</v>
      </c>
      <c r="BZ303" s="16">
        <v>2.12</v>
      </c>
      <c r="CA303" s="16">
        <v>0.193</v>
      </c>
      <c r="CB303" s="16">
        <v>1.18</v>
      </c>
      <c r="CC303" s="16">
        <v>0.17100000000000001</v>
      </c>
      <c r="CD303" s="16">
        <v>0.6</v>
      </c>
      <c r="CE303" s="16">
        <v>0.12</v>
      </c>
      <c r="CF303" s="16">
        <v>1.1200000000000001</v>
      </c>
      <c r="CG303" s="16">
        <v>7.0000000000000007E-2</v>
      </c>
      <c r="CH303" s="16">
        <f t="shared" si="206"/>
        <v>30.700020000000002</v>
      </c>
      <c r="CI303" s="16">
        <f t="shared" si="207"/>
        <v>6.1400039999999994</v>
      </c>
      <c r="CJ303" s="16">
        <f t="shared" si="208"/>
        <v>57.306704000000011</v>
      </c>
      <c r="CK303" s="16">
        <f t="shared" si="209"/>
        <v>3.5816690000000007</v>
      </c>
      <c r="CL303" s="16">
        <f t="shared" si="210"/>
        <v>34.467749727272732</v>
      </c>
      <c r="CM303" s="16">
        <f t="shared" si="211"/>
        <v>6.893549945454545</v>
      </c>
      <c r="CN303" s="16">
        <f t="shared" si="212"/>
        <v>64.339799490909101</v>
      </c>
      <c r="CO303" s="16">
        <f t="shared" si="213"/>
        <v>4.0212374681818188</v>
      </c>
      <c r="CP303" s="16">
        <v>1.64</v>
      </c>
      <c r="CQ303" s="16">
        <v>0.34499999999999997</v>
      </c>
      <c r="CR303" s="16">
        <v>0.28999999999999998</v>
      </c>
      <c r="CS303" s="16">
        <v>0.112</v>
      </c>
      <c r="CT303" s="16">
        <f t="shared" si="214"/>
        <v>56.783663352601152</v>
      </c>
      <c r="CU303" s="16">
        <f t="shared" si="215"/>
        <v>11.945343815028902</v>
      </c>
      <c r="CV303" s="16">
        <f t="shared" si="216"/>
        <v>10.041013641618497</v>
      </c>
      <c r="CW303" s="16">
        <f t="shared" si="217"/>
        <v>3.8779087167630064</v>
      </c>
      <c r="CX303" s="16">
        <f t="shared" si="218"/>
        <v>63.752567491329472</v>
      </c>
      <c r="CY303" s="16">
        <f t="shared" si="219"/>
        <v>13.411363283236996</v>
      </c>
      <c r="CZ303" s="16">
        <f t="shared" si="220"/>
        <v>11.273319861271675</v>
      </c>
      <c r="DA303" s="16">
        <f t="shared" si="221"/>
        <v>4.3538338774566485</v>
      </c>
      <c r="DB303" s="16"/>
      <c r="DC303" s="16"/>
      <c r="DD303" s="16"/>
      <c r="DE303" s="16"/>
      <c r="DF303" s="16"/>
      <c r="DG303" s="16"/>
      <c r="DH303" s="16"/>
      <c r="DI303" s="16"/>
    </row>
    <row r="304" spans="1:113" x14ac:dyDescent="0.25">
      <c r="A304" s="14">
        <v>2020</v>
      </c>
      <c r="B304" s="14">
        <v>16</v>
      </c>
      <c r="C304" s="14" t="s">
        <v>15</v>
      </c>
      <c r="D304" s="14" t="str">
        <f t="shared" si="179"/>
        <v>1</v>
      </c>
      <c r="E304" s="14">
        <v>105</v>
      </c>
      <c r="F304" s="14">
        <v>605</v>
      </c>
      <c r="G304" s="14">
        <v>1</v>
      </c>
      <c r="H304" s="14" t="s">
        <v>2</v>
      </c>
      <c r="I304" s="14">
        <v>0</v>
      </c>
      <c r="J304" s="17">
        <f t="shared" si="180"/>
        <v>0</v>
      </c>
      <c r="K304" s="14">
        <v>0</v>
      </c>
      <c r="L304" s="17">
        <f t="shared" si="181"/>
        <v>0</v>
      </c>
      <c r="M304" s="14">
        <v>0</v>
      </c>
      <c r="N304" s="17">
        <f t="shared" si="182"/>
        <v>0</v>
      </c>
      <c r="O304" s="14">
        <v>10</v>
      </c>
      <c r="P304" s="14">
        <v>0</v>
      </c>
      <c r="Q304" s="14">
        <v>6.8</v>
      </c>
      <c r="R304" s="14">
        <v>6.8</v>
      </c>
      <c r="S304" s="14">
        <v>2.2000000000000002</v>
      </c>
      <c r="T304" s="14">
        <v>8</v>
      </c>
      <c r="U304" s="14">
        <v>10</v>
      </c>
      <c r="V304" s="16">
        <v>11</v>
      </c>
      <c r="W304" s="16">
        <v>10.191665518274416</v>
      </c>
      <c r="X304" s="16">
        <v>10.199999999999999</v>
      </c>
      <c r="Y304" s="16">
        <v>235</v>
      </c>
      <c r="Z304" s="16">
        <v>3716</v>
      </c>
      <c r="AA304" s="16">
        <v>526</v>
      </c>
      <c r="AB304" s="16">
        <v>52</v>
      </c>
      <c r="AC304" s="16">
        <f t="shared" si="183"/>
        <v>23.736328081420439</v>
      </c>
      <c r="AD304" s="16">
        <v>1.2411852160000001</v>
      </c>
      <c r="AE304" s="16"/>
      <c r="AF304" s="16"/>
      <c r="AG304" s="16">
        <v>6.1</v>
      </c>
      <c r="AH304" s="16">
        <v>4.4000000000000004</v>
      </c>
      <c r="AI304" s="16">
        <v>2.0445667680000001</v>
      </c>
      <c r="AJ304" s="16">
        <v>1.78</v>
      </c>
      <c r="AK304" s="16">
        <v>1.3</v>
      </c>
      <c r="AL304" s="16">
        <v>4</v>
      </c>
      <c r="AM304" s="16">
        <v>2.6204177309999999</v>
      </c>
      <c r="AN304" s="16">
        <v>2.04</v>
      </c>
      <c r="AO304" s="16">
        <v>0.39219999999999999</v>
      </c>
      <c r="AP304" s="16">
        <v>82.5</v>
      </c>
      <c r="AQ304" s="18">
        <v>30.5</v>
      </c>
      <c r="AR304" s="18">
        <f t="shared" si="188"/>
        <v>52</v>
      </c>
      <c r="AS304" s="18">
        <f t="shared" si="189"/>
        <v>1197.4202643171805</v>
      </c>
      <c r="AT304" s="18">
        <f t="shared" si="190"/>
        <v>1344.3763876651981</v>
      </c>
      <c r="AU304" s="14">
        <v>0.46</v>
      </c>
      <c r="AV304" s="14">
        <v>313.39999999999998</v>
      </c>
      <c r="AW304" s="18">
        <v>34</v>
      </c>
      <c r="AX304" s="14">
        <v>152.9</v>
      </c>
      <c r="AY304" s="18">
        <v>30.5</v>
      </c>
      <c r="AZ304" s="16">
        <f t="shared" si="199"/>
        <v>201.51753758052976</v>
      </c>
      <c r="BA304" s="16">
        <f t="shared" si="200"/>
        <v>4640.41</v>
      </c>
      <c r="BB304" s="16">
        <f t="shared" si="201"/>
        <v>5209.9148636363643</v>
      </c>
      <c r="BC304" s="14">
        <v>6.9</v>
      </c>
      <c r="BD304" s="14">
        <v>0.15</v>
      </c>
      <c r="BE304" s="14">
        <v>12.1</v>
      </c>
      <c r="BF304" s="14">
        <v>56.9</v>
      </c>
      <c r="BG304" s="14">
        <v>36</v>
      </c>
      <c r="BH304" s="14">
        <v>4.5</v>
      </c>
      <c r="BI304" s="18">
        <f t="shared" si="187"/>
        <v>30.250000000000004</v>
      </c>
      <c r="BJ304" s="18">
        <f t="shared" si="202"/>
        <v>30.739595375722548</v>
      </c>
      <c r="BK304" s="18">
        <f t="shared" si="203"/>
        <v>1844.3757225433528</v>
      </c>
      <c r="BL304" s="18">
        <f t="shared" si="204"/>
        <v>2071.5692774566473</v>
      </c>
      <c r="BM304" s="14">
        <f t="shared" si="205"/>
        <v>2.0699999999999998</v>
      </c>
      <c r="BN304" s="14">
        <v>1.73</v>
      </c>
      <c r="BO304" s="14">
        <v>0.20399999999999999</v>
      </c>
      <c r="BP304" s="14">
        <v>2.27</v>
      </c>
      <c r="BQ304" s="14">
        <v>0.13</v>
      </c>
      <c r="BR304" s="16">
        <f t="shared" si="191"/>
        <v>20.71537057268722</v>
      </c>
      <c r="BS304" s="16">
        <f t="shared" si="192"/>
        <v>2.4427373392070479</v>
      </c>
      <c r="BT304" s="16">
        <f t="shared" si="193"/>
        <v>27.181439999999998</v>
      </c>
      <c r="BU304" s="16">
        <f t="shared" si="194"/>
        <v>1.5566463436123346</v>
      </c>
      <c r="BV304" s="16">
        <f t="shared" si="195"/>
        <v>23.257711506607922</v>
      </c>
      <c r="BW304" s="16">
        <f t="shared" si="196"/>
        <v>2.742527830837004</v>
      </c>
      <c r="BX304" s="16">
        <f t="shared" si="197"/>
        <v>30.517343999999998</v>
      </c>
      <c r="BY304" s="16">
        <f t="shared" si="198"/>
        <v>1.7476893039647574</v>
      </c>
      <c r="BZ304" s="16">
        <v>1.94</v>
      </c>
      <c r="CA304" s="16">
        <v>0.184</v>
      </c>
      <c r="CB304" s="16">
        <v>1.48</v>
      </c>
      <c r="CC304" s="16">
        <v>0.157</v>
      </c>
      <c r="CD304" s="16">
        <v>0.52</v>
      </c>
      <c r="CE304" s="16">
        <v>9.6000000000000002E-2</v>
      </c>
      <c r="CF304" s="16">
        <v>1.1100000000000001</v>
      </c>
      <c r="CG304" s="16">
        <v>5.2999999999999999E-2</v>
      </c>
      <c r="CH304" s="16">
        <f t="shared" si="206"/>
        <v>24.130132</v>
      </c>
      <c r="CI304" s="16">
        <f t="shared" si="207"/>
        <v>4.4547936000000004</v>
      </c>
      <c r="CJ304" s="16">
        <f t="shared" si="208"/>
        <v>51.508551000000004</v>
      </c>
      <c r="CK304" s="16">
        <f t="shared" si="209"/>
        <v>2.4594172999999997</v>
      </c>
      <c r="CL304" s="16">
        <f t="shared" si="210"/>
        <v>27.09155729090909</v>
      </c>
      <c r="CM304" s="16">
        <f t="shared" si="211"/>
        <v>5.0015182690909095</v>
      </c>
      <c r="CN304" s="16">
        <f t="shared" si="212"/>
        <v>57.830054986363642</v>
      </c>
      <c r="CO304" s="16">
        <f t="shared" si="213"/>
        <v>2.7612548777272723</v>
      </c>
      <c r="CP304" s="16">
        <v>1.61</v>
      </c>
      <c r="CQ304" s="16">
        <v>0.35599999999999998</v>
      </c>
      <c r="CR304" s="16">
        <v>0.3</v>
      </c>
      <c r="CS304" s="16">
        <v>0.114</v>
      </c>
      <c r="CT304" s="16">
        <f t="shared" si="214"/>
        <v>29.69444913294798</v>
      </c>
      <c r="CU304" s="16">
        <f t="shared" si="215"/>
        <v>6.5659775722543356</v>
      </c>
      <c r="CV304" s="16">
        <f t="shared" si="216"/>
        <v>5.5331271676300586</v>
      </c>
      <c r="CW304" s="16">
        <f t="shared" si="217"/>
        <v>2.1025883236994223</v>
      </c>
      <c r="CX304" s="16">
        <f t="shared" si="218"/>
        <v>33.338767890173415</v>
      </c>
      <c r="CY304" s="16">
        <f t="shared" si="219"/>
        <v>7.3718020924855496</v>
      </c>
      <c r="CZ304" s="16">
        <f t="shared" si="220"/>
        <v>6.212192774566474</v>
      </c>
      <c r="DA304" s="16">
        <f t="shared" si="221"/>
        <v>2.3606332543352604</v>
      </c>
      <c r="DB304" s="16"/>
      <c r="DC304" s="16"/>
      <c r="DD304" s="16"/>
      <c r="DE304" s="16"/>
      <c r="DF304" s="16"/>
      <c r="DG304" s="16"/>
      <c r="DH304" s="16"/>
      <c r="DI304" s="16"/>
    </row>
    <row r="305" spans="1:113" x14ac:dyDescent="0.25">
      <c r="A305" s="14">
        <v>2020</v>
      </c>
      <c r="B305" s="14">
        <v>16</v>
      </c>
      <c r="C305" s="14" t="s">
        <v>15</v>
      </c>
      <c r="D305" s="14" t="str">
        <f t="shared" si="179"/>
        <v>1</v>
      </c>
      <c r="E305" s="14">
        <v>107</v>
      </c>
      <c r="F305" s="14">
        <v>607</v>
      </c>
      <c r="G305" s="14">
        <v>3</v>
      </c>
      <c r="H305" s="14" t="s">
        <v>1</v>
      </c>
      <c r="I305" s="14">
        <v>100</v>
      </c>
      <c r="J305" s="17">
        <f t="shared" si="180"/>
        <v>112</v>
      </c>
      <c r="K305" s="14">
        <v>40</v>
      </c>
      <c r="L305" s="17">
        <f t="shared" si="181"/>
        <v>45</v>
      </c>
      <c r="M305" s="14">
        <v>0</v>
      </c>
      <c r="N305" s="17">
        <f t="shared" si="182"/>
        <v>0</v>
      </c>
      <c r="O305" s="14">
        <v>10</v>
      </c>
      <c r="P305" s="14">
        <v>0</v>
      </c>
      <c r="Q305" s="14">
        <v>6.8</v>
      </c>
      <c r="R305" s="14">
        <v>6.8</v>
      </c>
      <c r="S305" s="14">
        <v>2.2000000000000002</v>
      </c>
      <c r="T305" s="14">
        <v>8</v>
      </c>
      <c r="U305" s="14">
        <v>10</v>
      </c>
      <c r="V305" s="16">
        <v>11</v>
      </c>
      <c r="W305" s="16">
        <v>10.191665518274416</v>
      </c>
      <c r="X305" s="16">
        <v>10.199999999999999</v>
      </c>
      <c r="Y305" s="16">
        <v>235</v>
      </c>
      <c r="Z305" s="16">
        <v>3716</v>
      </c>
      <c r="AA305" s="16">
        <v>526</v>
      </c>
      <c r="AB305" s="16">
        <v>52</v>
      </c>
      <c r="AC305" s="16">
        <f t="shared" si="183"/>
        <v>23.736328081420439</v>
      </c>
      <c r="AD305" s="16">
        <v>1.2411852160000001</v>
      </c>
      <c r="AE305" s="16"/>
      <c r="AF305" s="16"/>
      <c r="AG305" s="16">
        <v>6.1</v>
      </c>
      <c r="AH305" s="16">
        <v>4.4000000000000004</v>
      </c>
      <c r="AI305" s="16">
        <v>2.0445667680000001</v>
      </c>
      <c r="AJ305" s="16">
        <v>1.78</v>
      </c>
      <c r="AK305" s="16">
        <v>1.3</v>
      </c>
      <c r="AL305" s="16">
        <v>4</v>
      </c>
      <c r="AM305" s="16">
        <v>2.6204177309999999</v>
      </c>
      <c r="AN305" s="16">
        <v>2.04</v>
      </c>
      <c r="AO305" s="16">
        <v>0.55279999999999996</v>
      </c>
      <c r="AP305" s="16">
        <v>119.8</v>
      </c>
      <c r="AQ305" s="18">
        <v>30.5</v>
      </c>
      <c r="AR305" s="18">
        <f t="shared" si="188"/>
        <v>89.3</v>
      </c>
      <c r="AS305" s="18">
        <f t="shared" si="189"/>
        <v>2056.3390308370044</v>
      </c>
      <c r="AT305" s="18">
        <f t="shared" si="190"/>
        <v>2308.7079118942729</v>
      </c>
      <c r="AU305" s="14">
        <v>0.64</v>
      </c>
      <c r="AV305" s="14">
        <v>380.2</v>
      </c>
      <c r="AW305" s="18">
        <v>34</v>
      </c>
      <c r="AX305" s="14">
        <v>179.1</v>
      </c>
      <c r="AY305" s="18">
        <v>30.5</v>
      </c>
      <c r="AZ305" s="16">
        <f t="shared" si="199"/>
        <v>274.70826112073951</v>
      </c>
      <c r="BA305" s="16">
        <f t="shared" si="200"/>
        <v>6325.79</v>
      </c>
      <c r="BB305" s="16">
        <f t="shared" si="201"/>
        <v>7102.1369545454545</v>
      </c>
      <c r="BC305" s="14">
        <v>10.3</v>
      </c>
      <c r="BD305" s="14">
        <v>0.15</v>
      </c>
      <c r="BE305" s="14">
        <v>11.8</v>
      </c>
      <c r="BF305" s="14">
        <v>55.8</v>
      </c>
      <c r="BG305" s="14">
        <v>36</v>
      </c>
      <c r="BH305" s="14">
        <v>4.5</v>
      </c>
      <c r="BI305" s="18">
        <f t="shared" si="187"/>
        <v>45.487037037037041</v>
      </c>
      <c r="BJ305" s="18">
        <f t="shared" si="202"/>
        <v>46.381001926782282</v>
      </c>
      <c r="BK305" s="18">
        <f t="shared" si="203"/>
        <v>2782.8601156069371</v>
      </c>
      <c r="BL305" s="18">
        <f t="shared" si="204"/>
        <v>3125.6578843930638</v>
      </c>
      <c r="BM305" s="14">
        <f t="shared" si="205"/>
        <v>3.12</v>
      </c>
      <c r="BN305" s="14">
        <v>1.99</v>
      </c>
      <c r="BO305" s="14">
        <v>0.214</v>
      </c>
      <c r="BP305" s="14">
        <v>2.2200000000000002</v>
      </c>
      <c r="BQ305" s="14">
        <v>0.14699999999999999</v>
      </c>
      <c r="BR305" s="16">
        <f t="shared" si="191"/>
        <v>40.921146713656391</v>
      </c>
      <c r="BS305" s="16">
        <f t="shared" si="192"/>
        <v>4.4005655259911896</v>
      </c>
      <c r="BT305" s="16">
        <f t="shared" si="193"/>
        <v>45.650726484581497</v>
      </c>
      <c r="BU305" s="16">
        <f t="shared" si="194"/>
        <v>3.0228183753303965</v>
      </c>
      <c r="BV305" s="16">
        <f t="shared" si="195"/>
        <v>45.94328744669604</v>
      </c>
      <c r="BW305" s="16">
        <f t="shared" si="196"/>
        <v>4.9406349314537445</v>
      </c>
      <c r="BX305" s="16">
        <f t="shared" si="197"/>
        <v>51.253315644052869</v>
      </c>
      <c r="BY305" s="16">
        <f t="shared" si="198"/>
        <v>3.3938006304845816</v>
      </c>
      <c r="BZ305" s="16">
        <v>1.94</v>
      </c>
      <c r="CA305" s="16">
        <v>0.16900000000000001</v>
      </c>
      <c r="CB305" s="16">
        <v>1.1399999999999999</v>
      </c>
      <c r="CC305" s="16">
        <v>0.159</v>
      </c>
      <c r="CD305" s="16">
        <v>0.49</v>
      </c>
      <c r="CE305" s="16">
        <v>7.5999999999999998E-2</v>
      </c>
      <c r="CF305" s="16">
        <v>1.1299999999999999</v>
      </c>
      <c r="CG305" s="16">
        <v>5.7000000000000002E-2</v>
      </c>
      <c r="CH305" s="16">
        <f t="shared" si="206"/>
        <v>30.996371</v>
      </c>
      <c r="CI305" s="16">
        <f t="shared" si="207"/>
        <v>4.8076003999999992</v>
      </c>
      <c r="CJ305" s="16">
        <f t="shared" si="208"/>
        <v>71.481426999999996</v>
      </c>
      <c r="CK305" s="16">
        <f t="shared" si="209"/>
        <v>3.6057002999999996</v>
      </c>
      <c r="CL305" s="16">
        <f t="shared" si="210"/>
        <v>34.800471077272725</v>
      </c>
      <c r="CM305" s="16">
        <f t="shared" si="211"/>
        <v>5.3976240854545452</v>
      </c>
      <c r="CN305" s="16">
        <f t="shared" si="212"/>
        <v>80.254147586363629</v>
      </c>
      <c r="CO305" s="16">
        <f t="shared" si="213"/>
        <v>4.0482180640909089</v>
      </c>
      <c r="CP305" s="16">
        <v>1.55</v>
      </c>
      <c r="CQ305" s="16">
        <v>0.29399999999999998</v>
      </c>
      <c r="CR305" s="16">
        <v>0.26</v>
      </c>
      <c r="CS305" s="16">
        <v>0.11600000000000001</v>
      </c>
      <c r="CT305" s="16">
        <f t="shared" si="214"/>
        <v>43.134331791907528</v>
      </c>
      <c r="CU305" s="16">
        <f t="shared" si="215"/>
        <v>8.1816087398843944</v>
      </c>
      <c r="CV305" s="16">
        <f t="shared" si="216"/>
        <v>7.2354363005780362</v>
      </c>
      <c r="CW305" s="16">
        <f t="shared" si="217"/>
        <v>3.228117734104047</v>
      </c>
      <c r="CX305" s="16">
        <f t="shared" si="218"/>
        <v>48.428090693641636</v>
      </c>
      <c r="CY305" s="16">
        <f t="shared" si="219"/>
        <v>9.185715267052025</v>
      </c>
      <c r="CZ305" s="16">
        <f t="shared" si="220"/>
        <v>8.1234216647398849</v>
      </c>
      <c r="DA305" s="16">
        <f t="shared" si="221"/>
        <v>3.6242958196531805</v>
      </c>
      <c r="DB305" s="16"/>
      <c r="DC305" s="16"/>
      <c r="DD305" s="16"/>
      <c r="DE305" s="16"/>
      <c r="DF305" s="16"/>
      <c r="DG305" s="16"/>
      <c r="DH305" s="16"/>
      <c r="DI305" s="16"/>
    </row>
    <row r="306" spans="1:113" x14ac:dyDescent="0.25">
      <c r="A306" s="14">
        <v>2020</v>
      </c>
      <c r="B306" s="14">
        <v>16</v>
      </c>
      <c r="C306" s="14" t="s">
        <v>15</v>
      </c>
      <c r="D306" s="14" t="str">
        <f t="shared" si="179"/>
        <v>1</v>
      </c>
      <c r="E306" s="14">
        <v>108</v>
      </c>
      <c r="F306" s="14">
        <v>608</v>
      </c>
      <c r="G306" s="14">
        <v>2</v>
      </c>
      <c r="H306" s="14" t="s">
        <v>3</v>
      </c>
      <c r="I306" s="14">
        <v>100</v>
      </c>
      <c r="J306" s="17">
        <f t="shared" si="180"/>
        <v>112</v>
      </c>
      <c r="K306" s="14">
        <v>0</v>
      </c>
      <c r="L306" s="17">
        <f t="shared" si="181"/>
        <v>0</v>
      </c>
      <c r="M306" s="14">
        <v>0</v>
      </c>
      <c r="N306" s="17">
        <f t="shared" si="182"/>
        <v>0</v>
      </c>
      <c r="O306" s="14">
        <v>10</v>
      </c>
      <c r="P306" s="14">
        <v>0</v>
      </c>
      <c r="Q306" s="14">
        <v>6.8</v>
      </c>
      <c r="R306" s="14">
        <v>6.8</v>
      </c>
      <c r="S306" s="14">
        <v>2.2000000000000002</v>
      </c>
      <c r="T306" s="14">
        <v>8</v>
      </c>
      <c r="U306" s="14">
        <v>10</v>
      </c>
      <c r="V306" s="16">
        <v>11</v>
      </c>
      <c r="W306" s="16">
        <v>10.191665518274416</v>
      </c>
      <c r="X306" s="16">
        <v>10.199999999999999</v>
      </c>
      <c r="Y306" s="16">
        <v>235</v>
      </c>
      <c r="Z306" s="16">
        <v>3716</v>
      </c>
      <c r="AA306" s="16">
        <v>526</v>
      </c>
      <c r="AB306" s="16">
        <v>52</v>
      </c>
      <c r="AC306" s="16">
        <f t="shared" si="183"/>
        <v>23.736328081420439</v>
      </c>
      <c r="AD306" s="16">
        <v>1.2411852160000001</v>
      </c>
      <c r="AE306" s="16"/>
      <c r="AF306" s="16"/>
      <c r="AG306" s="16">
        <v>6.1</v>
      </c>
      <c r="AH306" s="16">
        <v>4.4000000000000004</v>
      </c>
      <c r="AI306" s="16">
        <v>2.0445667680000001</v>
      </c>
      <c r="AJ306" s="16">
        <v>1.78</v>
      </c>
      <c r="AK306" s="16">
        <v>1.3</v>
      </c>
      <c r="AL306" s="16">
        <v>4</v>
      </c>
      <c r="AM306" s="16">
        <v>2.6204177309999999</v>
      </c>
      <c r="AN306" s="16">
        <v>2.04</v>
      </c>
      <c r="AO306" s="16">
        <v>0.42059999999999997</v>
      </c>
      <c r="AP306" s="16">
        <v>104</v>
      </c>
      <c r="AQ306" s="18">
        <v>30.5</v>
      </c>
      <c r="AR306" s="18">
        <f t="shared" si="188"/>
        <v>73.5</v>
      </c>
      <c r="AS306" s="18">
        <f t="shared" si="189"/>
        <v>1692.5074889867842</v>
      </c>
      <c r="AT306" s="18">
        <f t="shared" si="190"/>
        <v>1900.2243171806169</v>
      </c>
      <c r="AU306" s="14">
        <v>0.72</v>
      </c>
      <c r="AV306" s="14">
        <v>358.8</v>
      </c>
      <c r="AW306" s="18">
        <v>34</v>
      </c>
      <c r="AX306" s="14">
        <v>178.4</v>
      </c>
      <c r="AY306" s="18">
        <v>30.5</v>
      </c>
      <c r="AZ306" s="16">
        <f t="shared" si="199"/>
        <v>327.85714285714283</v>
      </c>
      <c r="BA306" s="16">
        <f t="shared" si="200"/>
        <v>7549.67</v>
      </c>
      <c r="BB306" s="16">
        <f t="shared" si="201"/>
        <v>8476.220409090909</v>
      </c>
      <c r="BC306" s="14">
        <v>8.75</v>
      </c>
      <c r="BD306" s="14">
        <v>0.15</v>
      </c>
      <c r="BE306" s="14">
        <v>12.1</v>
      </c>
      <c r="BF306" s="14">
        <v>57.1</v>
      </c>
      <c r="BG306" s="14">
        <v>36</v>
      </c>
      <c r="BH306" s="14">
        <v>4.5</v>
      </c>
      <c r="BI306" s="18">
        <f t="shared" si="187"/>
        <v>38.540740740740738</v>
      </c>
      <c r="BJ306" s="18">
        <f t="shared" si="202"/>
        <v>39.164521515735387</v>
      </c>
      <c r="BK306" s="18">
        <f t="shared" si="203"/>
        <v>2349.8712909441233</v>
      </c>
      <c r="BL306" s="18">
        <f t="shared" si="204"/>
        <v>2639.3327090558769</v>
      </c>
      <c r="BM306" s="14">
        <f t="shared" si="205"/>
        <v>2.64</v>
      </c>
      <c r="BN306" s="14">
        <v>2.09</v>
      </c>
      <c r="BO306" s="14">
        <v>0.157</v>
      </c>
      <c r="BP306" s="14">
        <v>2.1</v>
      </c>
      <c r="BQ306" s="14">
        <v>0.151</v>
      </c>
      <c r="BR306" s="16">
        <f t="shared" si="191"/>
        <v>35.373406519823789</v>
      </c>
      <c r="BS306" s="16">
        <f t="shared" si="192"/>
        <v>2.6572367577092511</v>
      </c>
      <c r="BT306" s="16">
        <f t="shared" si="193"/>
        <v>35.542657268722472</v>
      </c>
      <c r="BU306" s="16">
        <f t="shared" si="194"/>
        <v>2.5556863083700443</v>
      </c>
      <c r="BV306" s="16">
        <f t="shared" si="195"/>
        <v>39.714688229074888</v>
      </c>
      <c r="BW306" s="16">
        <f t="shared" si="196"/>
        <v>2.9833521779735683</v>
      </c>
      <c r="BX306" s="16">
        <f t="shared" si="197"/>
        <v>39.904710660792958</v>
      </c>
      <c r="BY306" s="16">
        <f t="shared" si="198"/>
        <v>2.8693387189427315</v>
      </c>
      <c r="BZ306" s="16">
        <v>2</v>
      </c>
      <c r="CA306" s="16">
        <v>0.14099999999999999</v>
      </c>
      <c r="CB306" s="16">
        <v>1.23</v>
      </c>
      <c r="CC306" s="16">
        <v>0.159</v>
      </c>
      <c r="CD306" s="16">
        <v>0.49</v>
      </c>
      <c r="CE306" s="16">
        <v>6.4000000000000001E-2</v>
      </c>
      <c r="CF306" s="16">
        <v>1.1000000000000001</v>
      </c>
      <c r="CG306" s="16">
        <v>6.0999999999999999E-2</v>
      </c>
      <c r="CH306" s="16">
        <f t="shared" si="206"/>
        <v>36.993383000000001</v>
      </c>
      <c r="CI306" s="16">
        <f t="shared" si="207"/>
        <v>4.8317888000000009</v>
      </c>
      <c r="CJ306" s="16">
        <f t="shared" si="208"/>
        <v>83.04637000000001</v>
      </c>
      <c r="CK306" s="16">
        <f t="shared" si="209"/>
        <v>4.6052986999999996</v>
      </c>
      <c r="CL306" s="16">
        <f t="shared" si="210"/>
        <v>41.533480004545453</v>
      </c>
      <c r="CM306" s="16">
        <f t="shared" si="211"/>
        <v>5.4247810618181829</v>
      </c>
      <c r="CN306" s="16">
        <f t="shared" si="212"/>
        <v>93.238424500000008</v>
      </c>
      <c r="CO306" s="16">
        <f t="shared" si="213"/>
        <v>5.1704944495454539</v>
      </c>
      <c r="CP306" s="16">
        <v>1.66</v>
      </c>
      <c r="CQ306" s="16">
        <v>0.251</v>
      </c>
      <c r="CR306" s="16">
        <v>0.24</v>
      </c>
      <c r="CS306" s="16">
        <v>0.11700000000000001</v>
      </c>
      <c r="CT306" s="16">
        <f t="shared" si="214"/>
        <v>39.007863429672447</v>
      </c>
      <c r="CU306" s="16">
        <f t="shared" si="215"/>
        <v>5.8981769402697495</v>
      </c>
      <c r="CV306" s="16">
        <f t="shared" si="216"/>
        <v>5.6396910982658959</v>
      </c>
      <c r="CW306" s="16">
        <f t="shared" si="217"/>
        <v>2.7493494104046245</v>
      </c>
      <c r="CX306" s="16">
        <f t="shared" si="218"/>
        <v>43.79519212331406</v>
      </c>
      <c r="CY306" s="16">
        <f t="shared" si="219"/>
        <v>6.6220441102119461</v>
      </c>
      <c r="CZ306" s="16">
        <f t="shared" si="220"/>
        <v>6.3318350057803467</v>
      </c>
      <c r="DA306" s="16">
        <f t="shared" si="221"/>
        <v>3.086769565317919</v>
      </c>
      <c r="DB306" s="16"/>
      <c r="DC306" s="16"/>
      <c r="DD306" s="16"/>
      <c r="DE306" s="16"/>
      <c r="DF306" s="16"/>
      <c r="DG306" s="16"/>
      <c r="DH306" s="16"/>
      <c r="DI306" s="16"/>
    </row>
    <row r="307" spans="1:113" x14ac:dyDescent="0.25">
      <c r="A307" s="14">
        <v>2020</v>
      </c>
      <c r="B307" s="14">
        <v>16</v>
      </c>
      <c r="C307" s="14" t="s">
        <v>15</v>
      </c>
      <c r="D307" s="14" t="str">
        <f t="shared" si="179"/>
        <v>2</v>
      </c>
      <c r="E307" s="14">
        <v>201</v>
      </c>
      <c r="F307" s="14">
        <v>611</v>
      </c>
      <c r="G307" s="14">
        <v>3</v>
      </c>
      <c r="H307" s="14" t="s">
        <v>1</v>
      </c>
      <c r="I307" s="14">
        <v>100</v>
      </c>
      <c r="J307" s="17">
        <f t="shared" si="180"/>
        <v>112</v>
      </c>
      <c r="K307" s="14">
        <v>40</v>
      </c>
      <c r="L307" s="17">
        <f t="shared" si="181"/>
        <v>45</v>
      </c>
      <c r="M307" s="14">
        <v>0</v>
      </c>
      <c r="N307" s="17">
        <f t="shared" si="182"/>
        <v>0</v>
      </c>
      <c r="O307" s="14">
        <v>10</v>
      </c>
      <c r="P307" s="14">
        <v>0</v>
      </c>
      <c r="Q307" s="14">
        <v>6.4</v>
      </c>
      <c r="R307" s="14">
        <v>6.6</v>
      </c>
      <c r="S307" s="14">
        <v>2.6</v>
      </c>
      <c r="T307" s="14">
        <v>21</v>
      </c>
      <c r="U307" s="14">
        <v>14</v>
      </c>
      <c r="V307" s="16">
        <v>14</v>
      </c>
      <c r="W307" s="16">
        <v>9.3437103055722002</v>
      </c>
      <c r="X307" s="16">
        <v>9.5299999999999994</v>
      </c>
      <c r="Y307" s="16">
        <v>232</v>
      </c>
      <c r="Z307" s="16">
        <v>3526</v>
      </c>
      <c r="AA307" s="16">
        <v>492</v>
      </c>
      <c r="AB307" s="16">
        <v>46</v>
      </c>
      <c r="AC307" s="16">
        <f t="shared" si="183"/>
        <v>22.472733099681093</v>
      </c>
      <c r="AD307" s="16">
        <v>1.456589726</v>
      </c>
      <c r="AE307" s="16"/>
      <c r="AF307" s="16"/>
      <c r="AG307" s="16">
        <v>2.2999999999999998</v>
      </c>
      <c r="AH307" s="16">
        <v>4.4000000000000004</v>
      </c>
      <c r="AI307" s="16">
        <v>1.926728862</v>
      </c>
      <c r="AJ307" s="16">
        <v>2.2599999999999998</v>
      </c>
      <c r="AK307" s="16">
        <v>0.9</v>
      </c>
      <c r="AL307" s="16">
        <v>4.5</v>
      </c>
      <c r="AM307" s="16">
        <v>3.3099748070000001</v>
      </c>
      <c r="AN307" s="16">
        <v>2.14</v>
      </c>
      <c r="AO307" s="16">
        <v>0.5091</v>
      </c>
      <c r="AP307" s="16">
        <v>124.3</v>
      </c>
      <c r="AQ307" s="18">
        <v>30.5</v>
      </c>
      <c r="AR307" s="18">
        <f t="shared" si="188"/>
        <v>93.8</v>
      </c>
      <c r="AS307" s="18">
        <f t="shared" si="189"/>
        <v>2159.961938325991</v>
      </c>
      <c r="AT307" s="18">
        <f t="shared" si="190"/>
        <v>2425.0481762114537</v>
      </c>
      <c r="AU307" s="14">
        <v>0.8</v>
      </c>
      <c r="AV307" s="14">
        <v>354</v>
      </c>
      <c r="AW307" s="18">
        <v>34</v>
      </c>
      <c r="AX307" s="14">
        <v>179.5</v>
      </c>
      <c r="AY307" s="18">
        <v>30.5</v>
      </c>
      <c r="AZ307" s="16">
        <f t="shared" si="199"/>
        <v>372.50000000000006</v>
      </c>
      <c r="BA307" s="16">
        <f t="shared" si="200"/>
        <v>8577.67</v>
      </c>
      <c r="BB307" s="16">
        <f t="shared" si="201"/>
        <v>9630.3840454545461</v>
      </c>
      <c r="BC307" s="14">
        <v>8.4</v>
      </c>
      <c r="BD307" s="14">
        <v>0.15</v>
      </c>
      <c r="BE307" s="14">
        <v>11.8</v>
      </c>
      <c r="BF307" s="14">
        <v>53.9</v>
      </c>
      <c r="BG307" s="14">
        <v>36</v>
      </c>
      <c r="BH307" s="14">
        <v>4.5</v>
      </c>
      <c r="BI307" s="18">
        <f t="shared" si="187"/>
        <v>36.972222222222221</v>
      </c>
      <c r="BJ307" s="18">
        <f t="shared" si="202"/>
        <v>37.698843930635832</v>
      </c>
      <c r="BK307" s="18">
        <f t="shared" si="203"/>
        <v>2261.93063583815</v>
      </c>
      <c r="BL307" s="18">
        <f t="shared" si="204"/>
        <v>2540.5593641618493</v>
      </c>
      <c r="BM307" s="14">
        <f t="shared" si="205"/>
        <v>2.54</v>
      </c>
      <c r="BN307" s="14">
        <v>2.1800000000000002</v>
      </c>
      <c r="BO307" s="14">
        <v>0.27300000000000002</v>
      </c>
      <c r="BP307" s="14">
        <v>2.56</v>
      </c>
      <c r="BQ307" s="14">
        <v>0.191</v>
      </c>
      <c r="BR307" s="16">
        <f t="shared" si="191"/>
        <v>47.087170255506607</v>
      </c>
      <c r="BS307" s="16">
        <f t="shared" si="192"/>
        <v>5.8966960916299556</v>
      </c>
      <c r="BT307" s="16">
        <f t="shared" si="193"/>
        <v>55.295025621145371</v>
      </c>
      <c r="BU307" s="16">
        <f t="shared" si="194"/>
        <v>4.1255273022026433</v>
      </c>
      <c r="BV307" s="16">
        <f t="shared" si="195"/>
        <v>52.866050241409695</v>
      </c>
      <c r="BW307" s="16">
        <f t="shared" si="196"/>
        <v>6.6203815210572676</v>
      </c>
      <c r="BX307" s="16">
        <f t="shared" si="197"/>
        <v>62.081233311013207</v>
      </c>
      <c r="BY307" s="16">
        <f t="shared" si="198"/>
        <v>4.6318420165638763</v>
      </c>
      <c r="BZ307" s="16">
        <v>1.98</v>
      </c>
      <c r="CA307" s="16">
        <v>0.16900000000000001</v>
      </c>
      <c r="CB307" s="16">
        <v>1.19</v>
      </c>
      <c r="CC307" s="16">
        <v>0.16800000000000001</v>
      </c>
      <c r="CD307" s="16">
        <v>0.55000000000000004</v>
      </c>
      <c r="CE307" s="16">
        <v>6.9000000000000006E-2</v>
      </c>
      <c r="CF307" s="16">
        <v>1.18</v>
      </c>
      <c r="CG307" s="16">
        <v>5.6000000000000001E-2</v>
      </c>
      <c r="CH307" s="16">
        <f t="shared" si="206"/>
        <v>47.177185000000009</v>
      </c>
      <c r="CI307" s="16">
        <f t="shared" si="207"/>
        <v>5.9185923000000003</v>
      </c>
      <c r="CJ307" s="16">
        <f t="shared" si="208"/>
        <v>101.216506</v>
      </c>
      <c r="CK307" s="16">
        <f t="shared" si="209"/>
        <v>4.8034952000000004</v>
      </c>
      <c r="CL307" s="16">
        <f t="shared" si="210"/>
        <v>52.967112250000007</v>
      </c>
      <c r="CM307" s="16">
        <f t="shared" si="211"/>
        <v>6.6449649913636364</v>
      </c>
      <c r="CN307" s="16">
        <f t="shared" si="212"/>
        <v>113.63853173636363</v>
      </c>
      <c r="CO307" s="16">
        <f t="shared" si="213"/>
        <v>5.3930150654545459</v>
      </c>
      <c r="CP307" s="16">
        <v>1.51</v>
      </c>
      <c r="CQ307" s="16">
        <v>0.34499999999999997</v>
      </c>
      <c r="CR307" s="16">
        <v>0.32</v>
      </c>
      <c r="CS307" s="16">
        <v>0.124</v>
      </c>
      <c r="CT307" s="16">
        <f t="shared" si="214"/>
        <v>34.155152601156068</v>
      </c>
      <c r="CU307" s="16">
        <f t="shared" si="215"/>
        <v>7.8036606936416177</v>
      </c>
      <c r="CV307" s="16">
        <f t="shared" si="216"/>
        <v>7.2381780346820808</v>
      </c>
      <c r="CW307" s="16">
        <f t="shared" si="217"/>
        <v>2.8047939884393061</v>
      </c>
      <c r="CX307" s="16">
        <f t="shared" si="218"/>
        <v>38.34692132947977</v>
      </c>
      <c r="CY307" s="16">
        <f t="shared" si="219"/>
        <v>8.7613826878612713</v>
      </c>
      <c r="CZ307" s="16">
        <f t="shared" si="220"/>
        <v>8.1264998843930627</v>
      </c>
      <c r="DA307" s="16">
        <f t="shared" si="221"/>
        <v>3.1490187052023115</v>
      </c>
      <c r="DB307" s="16"/>
      <c r="DC307" s="16"/>
      <c r="DD307" s="16"/>
      <c r="DE307" s="16"/>
      <c r="DF307" s="16"/>
      <c r="DG307" s="16"/>
      <c r="DH307" s="16"/>
      <c r="DI307" s="16"/>
    </row>
    <row r="308" spans="1:113" x14ac:dyDescent="0.25">
      <c r="A308" s="14">
        <v>2020</v>
      </c>
      <c r="B308" s="14">
        <v>16</v>
      </c>
      <c r="C308" s="14" t="s">
        <v>15</v>
      </c>
      <c r="D308" s="14" t="str">
        <f t="shared" si="179"/>
        <v>2</v>
      </c>
      <c r="E308" s="14">
        <v>202</v>
      </c>
      <c r="F308" s="14">
        <v>612</v>
      </c>
      <c r="G308" s="14">
        <v>5</v>
      </c>
      <c r="H308" s="14" t="s">
        <v>1</v>
      </c>
      <c r="I308" s="14">
        <v>100</v>
      </c>
      <c r="J308" s="17">
        <f t="shared" si="180"/>
        <v>112</v>
      </c>
      <c r="K308" s="14">
        <v>120</v>
      </c>
      <c r="L308" s="17">
        <f t="shared" si="181"/>
        <v>135</v>
      </c>
      <c r="M308" s="14">
        <v>0</v>
      </c>
      <c r="N308" s="17">
        <f t="shared" si="182"/>
        <v>0</v>
      </c>
      <c r="O308" s="14">
        <v>10</v>
      </c>
      <c r="P308" s="14">
        <v>0</v>
      </c>
      <c r="Q308" s="14">
        <v>6.4</v>
      </c>
      <c r="R308" s="14">
        <v>6.6</v>
      </c>
      <c r="S308" s="14">
        <v>2.6</v>
      </c>
      <c r="T308" s="14">
        <v>21</v>
      </c>
      <c r="U308" s="14">
        <v>14</v>
      </c>
      <c r="V308" s="16">
        <v>14</v>
      </c>
      <c r="W308" s="16">
        <v>9.3437103055722002</v>
      </c>
      <c r="X308" s="16">
        <v>9.5299999999999994</v>
      </c>
      <c r="Y308" s="16">
        <v>232</v>
      </c>
      <c r="Z308" s="16">
        <v>3526</v>
      </c>
      <c r="AA308" s="16">
        <v>492</v>
      </c>
      <c r="AB308" s="16">
        <v>46</v>
      </c>
      <c r="AC308" s="16">
        <f t="shared" si="183"/>
        <v>22.472733099681093</v>
      </c>
      <c r="AD308" s="16">
        <v>1.456589726</v>
      </c>
      <c r="AE308" s="16"/>
      <c r="AF308" s="16"/>
      <c r="AG308" s="16">
        <v>2.2999999999999998</v>
      </c>
      <c r="AH308" s="16">
        <v>4.4000000000000004</v>
      </c>
      <c r="AI308" s="16">
        <v>1.926728862</v>
      </c>
      <c r="AJ308" s="16">
        <v>2.2599999999999998</v>
      </c>
      <c r="AK308" s="16">
        <v>0.9</v>
      </c>
      <c r="AL308" s="16">
        <v>4.5</v>
      </c>
      <c r="AM308" s="16">
        <v>3.3099748070000001</v>
      </c>
      <c r="AN308" s="16">
        <v>2.14</v>
      </c>
      <c r="AO308" s="16">
        <v>0.66259999999999997</v>
      </c>
      <c r="AP308" s="16">
        <v>120.6</v>
      </c>
      <c r="AQ308" s="18">
        <v>30.5</v>
      </c>
      <c r="AR308" s="18">
        <f t="shared" si="188"/>
        <v>90.1</v>
      </c>
      <c r="AS308" s="18">
        <f t="shared" si="189"/>
        <v>2074.7608810572688</v>
      </c>
      <c r="AT308" s="18">
        <f t="shared" si="190"/>
        <v>2329.3906255506608</v>
      </c>
      <c r="AU308" s="14">
        <v>0.72</v>
      </c>
      <c r="AV308" s="14">
        <v>349.9</v>
      </c>
      <c r="AW308" s="18">
        <v>34</v>
      </c>
      <c r="AX308" s="14">
        <v>193.6</v>
      </c>
      <c r="AY308" s="18">
        <v>30.5</v>
      </c>
      <c r="AZ308" s="16">
        <f t="shared" si="199"/>
        <v>371.73789173789174</v>
      </c>
      <c r="BA308" s="16">
        <f t="shared" si="200"/>
        <v>8560.1200000000008</v>
      </c>
      <c r="BB308" s="16">
        <f t="shared" si="201"/>
        <v>9610.680181818183</v>
      </c>
      <c r="BC308" s="14">
        <v>14.15</v>
      </c>
      <c r="BD308" s="14">
        <v>0.15</v>
      </c>
      <c r="BE308" s="14">
        <v>12.3</v>
      </c>
      <c r="BF308" s="14">
        <v>55.1</v>
      </c>
      <c r="BG308" s="14">
        <v>36</v>
      </c>
      <c r="BH308" s="14">
        <v>4.5</v>
      </c>
      <c r="BI308" s="18">
        <f t="shared" si="187"/>
        <v>62.740740740740748</v>
      </c>
      <c r="BJ308" s="18">
        <f t="shared" si="202"/>
        <v>63.61113251980305</v>
      </c>
      <c r="BK308" s="18">
        <f t="shared" si="203"/>
        <v>3816.667951188183</v>
      </c>
      <c r="BL308" s="18">
        <f t="shared" si="204"/>
        <v>4286.8120488118184</v>
      </c>
      <c r="BM308" s="14">
        <f t="shared" si="205"/>
        <v>4.29</v>
      </c>
      <c r="BN308" s="14">
        <v>2.33</v>
      </c>
      <c r="BO308" s="14">
        <v>0.34399999999999997</v>
      </c>
      <c r="BP308" s="14">
        <v>2.67</v>
      </c>
      <c r="BQ308" s="14">
        <v>0.191</v>
      </c>
      <c r="BR308" s="16">
        <f t="shared" si="191"/>
        <v>48.341928528634362</v>
      </c>
      <c r="BS308" s="16">
        <f t="shared" si="192"/>
        <v>7.1371774308370046</v>
      </c>
      <c r="BT308" s="16">
        <f t="shared" si="193"/>
        <v>55.396115524229074</v>
      </c>
      <c r="BU308" s="16">
        <f t="shared" si="194"/>
        <v>3.9627932828193835</v>
      </c>
      <c r="BV308" s="16">
        <f t="shared" si="195"/>
        <v>54.2748015753304</v>
      </c>
      <c r="BW308" s="16">
        <f t="shared" si="196"/>
        <v>8.0131037518942723</v>
      </c>
      <c r="BX308" s="16">
        <f t="shared" si="197"/>
        <v>62.194729702202636</v>
      </c>
      <c r="BY308" s="16">
        <f t="shared" si="198"/>
        <v>4.4491360948017622</v>
      </c>
      <c r="BZ308" s="16">
        <v>2.21</v>
      </c>
      <c r="CA308" s="16">
        <v>0.20499999999999999</v>
      </c>
      <c r="CB308" s="16">
        <v>1.24</v>
      </c>
      <c r="CC308" s="16">
        <v>0.185</v>
      </c>
      <c r="CD308" s="16">
        <v>0.52</v>
      </c>
      <c r="CE308" s="16">
        <v>0.112</v>
      </c>
      <c r="CF308" s="16">
        <v>1.2</v>
      </c>
      <c r="CG308" s="16">
        <v>6.7000000000000004E-2</v>
      </c>
      <c r="CH308" s="16">
        <f t="shared" si="206"/>
        <v>44.512624000000002</v>
      </c>
      <c r="CI308" s="16">
        <f t="shared" si="207"/>
        <v>9.5873344000000014</v>
      </c>
      <c r="CJ308" s="16">
        <f t="shared" si="208"/>
        <v>102.72144000000002</v>
      </c>
      <c r="CK308" s="16">
        <f t="shared" si="209"/>
        <v>5.7352804000000006</v>
      </c>
      <c r="CL308" s="16">
        <f t="shared" si="210"/>
        <v>49.975536945454543</v>
      </c>
      <c r="CM308" s="16">
        <f t="shared" si="211"/>
        <v>10.763961803636366</v>
      </c>
      <c r="CN308" s="16">
        <f t="shared" si="212"/>
        <v>115.3281621818182</v>
      </c>
      <c r="CO308" s="16">
        <f t="shared" si="213"/>
        <v>6.4391557218181825</v>
      </c>
      <c r="CP308" s="16">
        <v>1.55</v>
      </c>
      <c r="CQ308" s="16">
        <v>0.33900000000000002</v>
      </c>
      <c r="CR308" s="16">
        <v>0.27</v>
      </c>
      <c r="CS308" s="16">
        <v>0.11700000000000001</v>
      </c>
      <c r="CT308" s="16">
        <f t="shared" si="214"/>
        <v>59.158353243416833</v>
      </c>
      <c r="CU308" s="16">
        <f t="shared" si="215"/>
        <v>12.938504354527941</v>
      </c>
      <c r="CV308" s="16">
        <f t="shared" si="216"/>
        <v>10.305003468208094</v>
      </c>
      <c r="CW308" s="16">
        <f t="shared" si="217"/>
        <v>4.4655015028901746</v>
      </c>
      <c r="CX308" s="16">
        <f t="shared" si="218"/>
        <v>66.418696596017995</v>
      </c>
      <c r="CY308" s="16">
        <f t="shared" si="219"/>
        <v>14.526411707129098</v>
      </c>
      <c r="CZ308" s="16">
        <f t="shared" si="220"/>
        <v>11.569708439306359</v>
      </c>
      <c r="DA308" s="16">
        <f t="shared" si="221"/>
        <v>5.0135403236994227</v>
      </c>
      <c r="DB308" s="16"/>
      <c r="DC308" s="16"/>
      <c r="DD308" s="16"/>
      <c r="DE308" s="16"/>
      <c r="DF308" s="16"/>
      <c r="DG308" s="16"/>
      <c r="DH308" s="16"/>
      <c r="DI308" s="16"/>
    </row>
    <row r="309" spans="1:113" x14ac:dyDescent="0.25">
      <c r="A309" s="14">
        <v>2020</v>
      </c>
      <c r="B309" s="14">
        <v>16</v>
      </c>
      <c r="C309" s="14" t="s">
        <v>15</v>
      </c>
      <c r="D309" s="14" t="str">
        <f t="shared" si="179"/>
        <v>2</v>
      </c>
      <c r="E309" s="14">
        <v>205</v>
      </c>
      <c r="F309" s="14">
        <v>615</v>
      </c>
      <c r="G309" s="14">
        <v>4</v>
      </c>
      <c r="H309" s="14" t="s">
        <v>1</v>
      </c>
      <c r="I309" s="14">
        <v>100</v>
      </c>
      <c r="J309" s="17">
        <f t="shared" si="180"/>
        <v>112</v>
      </c>
      <c r="K309" s="14">
        <v>80</v>
      </c>
      <c r="L309" s="17">
        <f t="shared" si="181"/>
        <v>90</v>
      </c>
      <c r="M309" s="14">
        <v>0</v>
      </c>
      <c r="N309" s="17">
        <f t="shared" si="182"/>
        <v>0</v>
      </c>
      <c r="O309" s="14">
        <v>10</v>
      </c>
      <c r="P309" s="14">
        <v>0</v>
      </c>
      <c r="Q309" s="14">
        <v>6.4</v>
      </c>
      <c r="R309" s="14">
        <v>6.6</v>
      </c>
      <c r="S309" s="14">
        <v>2.6</v>
      </c>
      <c r="T309" s="14">
        <v>21</v>
      </c>
      <c r="U309" s="14">
        <v>14</v>
      </c>
      <c r="V309" s="16">
        <v>14</v>
      </c>
      <c r="W309" s="16">
        <v>9.3437103055722002</v>
      </c>
      <c r="X309" s="16">
        <v>9.5299999999999994</v>
      </c>
      <c r="Y309" s="16">
        <v>232</v>
      </c>
      <c r="Z309" s="16">
        <v>3526</v>
      </c>
      <c r="AA309" s="16">
        <v>492</v>
      </c>
      <c r="AB309" s="16">
        <v>46</v>
      </c>
      <c r="AC309" s="16">
        <f t="shared" si="183"/>
        <v>22.472733099681093</v>
      </c>
      <c r="AD309" s="16">
        <v>1.456589726</v>
      </c>
      <c r="AE309" s="16"/>
      <c r="AF309" s="16"/>
      <c r="AG309" s="16">
        <v>2.2999999999999998</v>
      </c>
      <c r="AH309" s="16">
        <v>4.4000000000000004</v>
      </c>
      <c r="AI309" s="16">
        <v>1.926728862</v>
      </c>
      <c r="AJ309" s="16">
        <v>2.2599999999999998</v>
      </c>
      <c r="AK309" s="16">
        <v>0.9</v>
      </c>
      <c r="AL309" s="16">
        <v>4.5</v>
      </c>
      <c r="AM309" s="16">
        <v>3.3099748070000001</v>
      </c>
      <c r="AN309" s="16">
        <v>2.14</v>
      </c>
      <c r="AO309" s="16">
        <v>0.59230000000000005</v>
      </c>
      <c r="AP309" s="16">
        <v>102.9</v>
      </c>
      <c r="AQ309" s="18">
        <v>30.5</v>
      </c>
      <c r="AR309" s="18">
        <f t="shared" si="188"/>
        <v>72.400000000000006</v>
      </c>
      <c r="AS309" s="18">
        <f t="shared" si="189"/>
        <v>1667.1774449339209</v>
      </c>
      <c r="AT309" s="18">
        <f t="shared" si="190"/>
        <v>1871.785585903084</v>
      </c>
      <c r="AU309" s="14">
        <v>0.64</v>
      </c>
      <c r="AV309" s="14">
        <v>354.2</v>
      </c>
      <c r="AW309" s="18">
        <v>34</v>
      </c>
      <c r="AX309" s="14">
        <v>184.6</v>
      </c>
      <c r="AY309" s="18">
        <v>30.5</v>
      </c>
      <c r="AZ309" s="16">
        <f t="shared" si="199"/>
        <v>308.00749531542789</v>
      </c>
      <c r="BA309" s="16">
        <f t="shared" si="200"/>
        <v>7092.58</v>
      </c>
      <c r="BB309" s="16">
        <f t="shared" si="201"/>
        <v>7963.0329999999994</v>
      </c>
      <c r="BC309" s="14">
        <v>11.85</v>
      </c>
      <c r="BD309" s="14">
        <v>0.15</v>
      </c>
      <c r="BE309" s="14">
        <v>12</v>
      </c>
      <c r="BF309" s="14">
        <v>55.1</v>
      </c>
      <c r="BG309" s="14">
        <v>36</v>
      </c>
      <c r="BH309" s="14">
        <v>4.5</v>
      </c>
      <c r="BI309" s="18">
        <f t="shared" si="187"/>
        <v>52.43333333333333</v>
      </c>
      <c r="BJ309" s="18">
        <f t="shared" si="202"/>
        <v>53.34258188824662</v>
      </c>
      <c r="BK309" s="18">
        <f t="shared" si="203"/>
        <v>3200.5549132947972</v>
      </c>
      <c r="BL309" s="18">
        <f t="shared" si="204"/>
        <v>3594.8050867052016</v>
      </c>
      <c r="BM309" s="14">
        <f t="shared" si="205"/>
        <v>3.59</v>
      </c>
      <c r="BN309" s="14">
        <v>1.97</v>
      </c>
      <c r="BO309" s="14">
        <v>0.32500000000000001</v>
      </c>
      <c r="BP309" s="14">
        <v>2.2599999999999998</v>
      </c>
      <c r="BQ309" s="14">
        <v>0.20300000000000001</v>
      </c>
      <c r="BR309" s="16">
        <f t="shared" si="191"/>
        <v>32.843395665198237</v>
      </c>
      <c r="BS309" s="16">
        <f t="shared" si="192"/>
        <v>5.4183266960352432</v>
      </c>
      <c r="BT309" s="16">
        <f t="shared" si="193"/>
        <v>37.678210255506613</v>
      </c>
      <c r="BU309" s="16">
        <f t="shared" si="194"/>
        <v>3.3843702132158597</v>
      </c>
      <c r="BV309" s="16">
        <f t="shared" si="195"/>
        <v>36.874176042290749</v>
      </c>
      <c r="BW309" s="16">
        <f t="shared" si="196"/>
        <v>6.0833031541850229</v>
      </c>
      <c r="BX309" s="16">
        <f t="shared" si="197"/>
        <v>42.302354241409695</v>
      </c>
      <c r="BY309" s="16">
        <f t="shared" si="198"/>
        <v>3.7997247393832607</v>
      </c>
      <c r="BZ309" s="16">
        <v>2.14</v>
      </c>
      <c r="CA309" s="16">
        <v>0.19600000000000001</v>
      </c>
      <c r="CB309" s="16">
        <v>1.17</v>
      </c>
      <c r="CC309" s="16">
        <v>0.16200000000000001</v>
      </c>
      <c r="CD309" s="16">
        <v>0.56000000000000005</v>
      </c>
      <c r="CE309" s="16">
        <v>0.12</v>
      </c>
      <c r="CF309" s="16">
        <v>1.1000000000000001</v>
      </c>
      <c r="CG309" s="16">
        <v>6.4000000000000001E-2</v>
      </c>
      <c r="CH309" s="16">
        <f t="shared" si="206"/>
        <v>39.718448000000002</v>
      </c>
      <c r="CI309" s="16">
        <f t="shared" si="207"/>
        <v>8.5110959999999984</v>
      </c>
      <c r="CJ309" s="16">
        <f t="shared" si="208"/>
        <v>78.018380000000008</v>
      </c>
      <c r="CK309" s="16">
        <f t="shared" si="209"/>
        <v>4.5392512000000007</v>
      </c>
      <c r="CL309" s="16">
        <f t="shared" si="210"/>
        <v>44.592984800000004</v>
      </c>
      <c r="CM309" s="16">
        <f t="shared" si="211"/>
        <v>9.5556395999999975</v>
      </c>
      <c r="CN309" s="16">
        <f t="shared" si="212"/>
        <v>87.593362999999997</v>
      </c>
      <c r="CO309" s="16">
        <f t="shared" si="213"/>
        <v>5.0963411200000008</v>
      </c>
      <c r="CP309" s="16">
        <v>1.47</v>
      </c>
      <c r="CQ309" s="16">
        <v>0.35899999999999999</v>
      </c>
      <c r="CR309" s="16">
        <v>0.31</v>
      </c>
      <c r="CS309" s="16">
        <v>0.112</v>
      </c>
      <c r="CT309" s="16">
        <f t="shared" si="214"/>
        <v>47.048157225433521</v>
      </c>
      <c r="CU309" s="16">
        <f t="shared" si="215"/>
        <v>11.489992138728322</v>
      </c>
      <c r="CV309" s="16">
        <f t="shared" si="216"/>
        <v>9.9217202312138717</v>
      </c>
      <c r="CW309" s="16">
        <f t="shared" si="217"/>
        <v>3.5846215028901733</v>
      </c>
      <c r="CX309" s="16">
        <f t="shared" si="218"/>
        <v>52.822249248554904</v>
      </c>
      <c r="CY309" s="16">
        <f t="shared" si="219"/>
        <v>12.900127537572253</v>
      </c>
      <c r="CZ309" s="16">
        <f t="shared" si="220"/>
        <v>11.139385895953756</v>
      </c>
      <c r="DA309" s="16">
        <f t="shared" si="221"/>
        <v>4.0245523236994218</v>
      </c>
      <c r="DB309" s="16"/>
      <c r="DC309" s="16"/>
      <c r="DD309" s="16"/>
      <c r="DE309" s="16"/>
      <c r="DF309" s="16"/>
      <c r="DG309" s="16"/>
      <c r="DH309" s="16"/>
      <c r="DI309" s="16"/>
    </row>
    <row r="310" spans="1:113" x14ac:dyDescent="0.25">
      <c r="A310" s="14">
        <v>2020</v>
      </c>
      <c r="B310" s="14">
        <v>16</v>
      </c>
      <c r="C310" s="14" t="s">
        <v>15</v>
      </c>
      <c r="D310" s="14" t="str">
        <f t="shared" si="179"/>
        <v>2</v>
      </c>
      <c r="E310" s="14">
        <v>207</v>
      </c>
      <c r="F310" s="14">
        <v>617</v>
      </c>
      <c r="G310" s="14">
        <v>2</v>
      </c>
      <c r="H310" s="14" t="s">
        <v>3</v>
      </c>
      <c r="I310" s="14">
        <v>100</v>
      </c>
      <c r="J310" s="17">
        <f t="shared" si="180"/>
        <v>112</v>
      </c>
      <c r="K310" s="14">
        <v>0</v>
      </c>
      <c r="L310" s="17">
        <f t="shared" si="181"/>
        <v>0</v>
      </c>
      <c r="M310" s="14">
        <v>0</v>
      </c>
      <c r="N310" s="17">
        <f t="shared" si="182"/>
        <v>0</v>
      </c>
      <c r="O310" s="14">
        <v>10</v>
      </c>
      <c r="P310" s="14">
        <v>0</v>
      </c>
      <c r="Q310" s="14">
        <v>6.4</v>
      </c>
      <c r="R310" s="14">
        <v>6.6</v>
      </c>
      <c r="S310" s="14">
        <v>2.6</v>
      </c>
      <c r="T310" s="14">
        <v>21</v>
      </c>
      <c r="U310" s="14">
        <v>14</v>
      </c>
      <c r="V310" s="16">
        <v>14</v>
      </c>
      <c r="W310" s="16">
        <v>9.3437103055722002</v>
      </c>
      <c r="X310" s="16">
        <v>9.5299999999999994</v>
      </c>
      <c r="Y310" s="16">
        <v>232</v>
      </c>
      <c r="Z310" s="16">
        <v>3526</v>
      </c>
      <c r="AA310" s="16">
        <v>492</v>
      </c>
      <c r="AB310" s="16">
        <v>46</v>
      </c>
      <c r="AC310" s="16">
        <f t="shared" si="183"/>
        <v>22.472733099681093</v>
      </c>
      <c r="AD310" s="16">
        <v>1.456589726</v>
      </c>
      <c r="AE310" s="16"/>
      <c r="AF310" s="16"/>
      <c r="AG310" s="16">
        <v>2.2999999999999998</v>
      </c>
      <c r="AH310" s="16">
        <v>4.4000000000000004</v>
      </c>
      <c r="AI310" s="16">
        <v>1.926728862</v>
      </c>
      <c r="AJ310" s="16">
        <v>2.2599999999999998</v>
      </c>
      <c r="AK310" s="16">
        <v>0.9</v>
      </c>
      <c r="AL310" s="16">
        <v>4.5</v>
      </c>
      <c r="AM310" s="16">
        <v>3.3099748070000001</v>
      </c>
      <c r="AN310" s="16">
        <v>2.14</v>
      </c>
      <c r="AO310" s="16">
        <v>0.48609999999999998</v>
      </c>
      <c r="AP310" s="16">
        <v>78</v>
      </c>
      <c r="AQ310" s="18">
        <v>30.5</v>
      </c>
      <c r="AR310" s="18">
        <f t="shared" si="188"/>
        <v>47.5</v>
      </c>
      <c r="AS310" s="18">
        <f t="shared" si="189"/>
        <v>1093.7973568281939</v>
      </c>
      <c r="AT310" s="18">
        <f t="shared" si="190"/>
        <v>1228.0361233480176</v>
      </c>
      <c r="AU310" s="14">
        <v>0.6</v>
      </c>
      <c r="AV310" s="14">
        <v>339</v>
      </c>
      <c r="AW310" s="18">
        <v>34</v>
      </c>
      <c r="AX310" s="14">
        <v>167.5</v>
      </c>
      <c r="AY310" s="18">
        <v>30.5</v>
      </c>
      <c r="AZ310" s="16">
        <f t="shared" si="199"/>
        <v>269.50819672131149</v>
      </c>
      <c r="BA310" s="16">
        <f t="shared" si="200"/>
        <v>6206.05</v>
      </c>
      <c r="BB310" s="16">
        <f t="shared" si="201"/>
        <v>6967.7015909090915</v>
      </c>
      <c r="BC310" s="14">
        <v>11.4</v>
      </c>
      <c r="BD310" s="14">
        <v>0.15</v>
      </c>
      <c r="BE310" s="14">
        <v>12</v>
      </c>
      <c r="BF310" s="14">
        <v>55.9</v>
      </c>
      <c r="BG310" s="14">
        <v>36</v>
      </c>
      <c r="BH310" s="14">
        <v>4.5</v>
      </c>
      <c r="BI310" s="18">
        <f t="shared" ref="BI310:BI341" si="222">((43560/(BG310*BH310))*(BC310-BD310)/60)</f>
        <v>50.416666666666671</v>
      </c>
      <c r="BJ310" s="18">
        <f t="shared" si="202"/>
        <v>51.290944123314077</v>
      </c>
      <c r="BK310" s="18">
        <f t="shared" si="203"/>
        <v>3077.4566473988448</v>
      </c>
      <c r="BL310" s="18">
        <f t="shared" si="204"/>
        <v>3456.543352601157</v>
      </c>
      <c r="BM310" s="14">
        <f t="shared" si="205"/>
        <v>3.46</v>
      </c>
      <c r="BN310" s="14">
        <v>1.7</v>
      </c>
      <c r="BO310" s="14">
        <v>0.124</v>
      </c>
      <c r="BP310" s="14">
        <v>1.82</v>
      </c>
      <c r="BQ310" s="14">
        <v>0.1</v>
      </c>
      <c r="BR310" s="16">
        <f t="shared" si="191"/>
        <v>18.594555066079298</v>
      </c>
      <c r="BS310" s="16">
        <f t="shared" si="192"/>
        <v>1.3563087224669603</v>
      </c>
      <c r="BT310" s="16">
        <f t="shared" si="193"/>
        <v>19.907111894273129</v>
      </c>
      <c r="BU310" s="16">
        <f t="shared" si="194"/>
        <v>1.0937973568281938</v>
      </c>
      <c r="BV310" s="16">
        <f t="shared" si="195"/>
        <v>20.876614096916306</v>
      </c>
      <c r="BW310" s="16">
        <f t="shared" si="196"/>
        <v>1.5227647929515418</v>
      </c>
      <c r="BX310" s="16">
        <f t="shared" si="197"/>
        <v>22.35025744493392</v>
      </c>
      <c r="BY310" s="16">
        <f t="shared" si="198"/>
        <v>1.2280361233480177</v>
      </c>
      <c r="BZ310" s="16">
        <v>2.06</v>
      </c>
      <c r="CA310" s="16">
        <v>0.16</v>
      </c>
      <c r="CB310" s="16">
        <v>1.03</v>
      </c>
      <c r="CC310" s="16">
        <v>0.159</v>
      </c>
      <c r="CD310" s="16">
        <v>0.49</v>
      </c>
      <c r="CE310" s="16">
        <v>7.6999999999999999E-2</v>
      </c>
      <c r="CF310" s="16">
        <v>1</v>
      </c>
      <c r="CG310" s="16">
        <v>5.6000000000000001E-2</v>
      </c>
      <c r="CH310" s="16">
        <f t="shared" si="206"/>
        <v>30.409645000000001</v>
      </c>
      <c r="CI310" s="16">
        <f t="shared" si="207"/>
        <v>4.7786584999999997</v>
      </c>
      <c r="CJ310" s="16">
        <f t="shared" si="208"/>
        <v>62.060500000000005</v>
      </c>
      <c r="CK310" s="16">
        <f t="shared" si="209"/>
        <v>3.4753880000000006</v>
      </c>
      <c r="CL310" s="16">
        <f t="shared" si="210"/>
        <v>34.141737795454546</v>
      </c>
      <c r="CM310" s="16">
        <f t="shared" si="211"/>
        <v>5.3651302249999997</v>
      </c>
      <c r="CN310" s="16">
        <f t="shared" si="212"/>
        <v>69.677015909090912</v>
      </c>
      <c r="CO310" s="16">
        <f t="shared" si="213"/>
        <v>3.9019128909090912</v>
      </c>
      <c r="CP310" s="16">
        <v>1.6</v>
      </c>
      <c r="CQ310" s="16">
        <v>0.30299999999999999</v>
      </c>
      <c r="CR310" s="16">
        <v>0.28000000000000003</v>
      </c>
      <c r="CS310" s="16">
        <v>0.111</v>
      </c>
      <c r="CT310" s="16">
        <f t="shared" si="214"/>
        <v>49.239306358381519</v>
      </c>
      <c r="CU310" s="16">
        <f t="shared" si="215"/>
        <v>9.3246936416184987</v>
      </c>
      <c r="CV310" s="16">
        <f t="shared" si="216"/>
        <v>8.616878612716766</v>
      </c>
      <c r="CW310" s="16">
        <f t="shared" si="217"/>
        <v>3.4159768786127178</v>
      </c>
      <c r="CX310" s="16">
        <f t="shared" si="218"/>
        <v>55.282312138728336</v>
      </c>
      <c r="CY310" s="16">
        <f t="shared" si="219"/>
        <v>10.469087861271678</v>
      </c>
      <c r="CZ310" s="16">
        <f t="shared" si="220"/>
        <v>9.6744046242774591</v>
      </c>
      <c r="DA310" s="16">
        <f t="shared" si="221"/>
        <v>3.835210404624279</v>
      </c>
      <c r="DB310" s="16"/>
      <c r="DC310" s="16"/>
      <c r="DD310" s="16"/>
      <c r="DE310" s="16"/>
      <c r="DF310" s="16"/>
      <c r="DG310" s="16"/>
      <c r="DH310" s="16"/>
      <c r="DI310" s="16"/>
    </row>
    <row r="311" spans="1:113" x14ac:dyDescent="0.25">
      <c r="A311" s="14">
        <v>2020</v>
      </c>
      <c r="B311" s="14">
        <v>16</v>
      </c>
      <c r="C311" s="14" t="s">
        <v>15</v>
      </c>
      <c r="D311" s="14" t="str">
        <f t="shared" si="179"/>
        <v>2</v>
      </c>
      <c r="E311" s="14">
        <v>210</v>
      </c>
      <c r="F311" s="14">
        <v>620</v>
      </c>
      <c r="G311" s="14">
        <v>1</v>
      </c>
      <c r="H311" s="14" t="s">
        <v>2</v>
      </c>
      <c r="I311" s="14">
        <v>0</v>
      </c>
      <c r="J311" s="17">
        <f t="shared" si="180"/>
        <v>0</v>
      </c>
      <c r="K311" s="14">
        <v>0</v>
      </c>
      <c r="L311" s="17">
        <f t="shared" si="181"/>
        <v>0</v>
      </c>
      <c r="M311" s="14">
        <v>0</v>
      </c>
      <c r="N311" s="17">
        <f t="shared" si="182"/>
        <v>0</v>
      </c>
      <c r="O311" s="14">
        <v>10</v>
      </c>
      <c r="P311" s="14">
        <v>0</v>
      </c>
      <c r="Q311" s="14">
        <v>6.4</v>
      </c>
      <c r="R311" s="14">
        <v>6.6</v>
      </c>
      <c r="S311" s="14">
        <v>2.6</v>
      </c>
      <c r="T311" s="14">
        <v>21</v>
      </c>
      <c r="U311" s="14">
        <v>14</v>
      </c>
      <c r="V311" s="16">
        <v>14</v>
      </c>
      <c r="W311" s="16">
        <v>9.3437103055722002</v>
      </c>
      <c r="X311" s="16">
        <v>9.5299999999999994</v>
      </c>
      <c r="Y311" s="16">
        <v>232</v>
      </c>
      <c r="Z311" s="16">
        <v>3526</v>
      </c>
      <c r="AA311" s="16">
        <v>492</v>
      </c>
      <c r="AB311" s="16">
        <v>46</v>
      </c>
      <c r="AC311" s="16">
        <f t="shared" si="183"/>
        <v>22.472733099681093</v>
      </c>
      <c r="AD311" s="16">
        <v>1.456589726</v>
      </c>
      <c r="AE311" s="16"/>
      <c r="AF311" s="16"/>
      <c r="AG311" s="16">
        <v>2.2999999999999998</v>
      </c>
      <c r="AH311" s="16">
        <v>4.4000000000000004</v>
      </c>
      <c r="AI311" s="16">
        <v>1.926728862</v>
      </c>
      <c r="AJ311" s="16">
        <v>2.2599999999999998</v>
      </c>
      <c r="AK311" s="16">
        <v>0.9</v>
      </c>
      <c r="AL311" s="16">
        <v>4.5</v>
      </c>
      <c r="AM311" s="16">
        <v>3.3099748070000001</v>
      </c>
      <c r="AN311" s="16">
        <v>2.14</v>
      </c>
      <c r="AO311" s="16">
        <v>0.34360000000000002</v>
      </c>
      <c r="AP311" s="16">
        <v>68.2</v>
      </c>
      <c r="AQ311" s="18">
        <v>30.5</v>
      </c>
      <c r="AR311" s="18">
        <f t="shared" si="188"/>
        <v>37.700000000000003</v>
      </c>
      <c r="AS311" s="18">
        <f t="shared" si="189"/>
        <v>868.12969162995591</v>
      </c>
      <c r="AT311" s="18">
        <f t="shared" si="190"/>
        <v>974.6728810572688</v>
      </c>
      <c r="AU311" s="14">
        <v>0.57999999999999996</v>
      </c>
      <c r="AV311" s="14">
        <v>332.2</v>
      </c>
      <c r="AW311" s="18">
        <v>34</v>
      </c>
      <c r="AX311" s="14">
        <v>170.9</v>
      </c>
      <c r="AY311" s="18">
        <v>30.5</v>
      </c>
      <c r="AZ311" s="16">
        <f t="shared" si="199"/>
        <v>273.0784708249497</v>
      </c>
      <c r="BA311" s="16">
        <f t="shared" si="200"/>
        <v>6288.26</v>
      </c>
      <c r="BB311" s="16">
        <f t="shared" si="201"/>
        <v>7060.0010000000002</v>
      </c>
      <c r="BC311" s="14">
        <v>7.1</v>
      </c>
      <c r="BD311" s="14">
        <v>0.15</v>
      </c>
      <c r="BE311" s="14">
        <v>12.1</v>
      </c>
      <c r="BF311" s="14">
        <v>56.2</v>
      </c>
      <c r="BG311" s="14">
        <v>36</v>
      </c>
      <c r="BH311" s="14">
        <v>4.5</v>
      </c>
      <c r="BI311" s="18">
        <f t="shared" si="222"/>
        <v>31.146296296296295</v>
      </c>
      <c r="BJ311" s="18">
        <f t="shared" si="202"/>
        <v>31.650398201669876</v>
      </c>
      <c r="BK311" s="18">
        <f t="shared" si="203"/>
        <v>1899.0238921001926</v>
      </c>
      <c r="BL311" s="18">
        <f t="shared" si="204"/>
        <v>2132.9491078998071</v>
      </c>
      <c r="BM311" s="14">
        <f t="shared" si="205"/>
        <v>2.13</v>
      </c>
      <c r="BN311" s="14">
        <v>1.74</v>
      </c>
      <c r="BO311" s="14">
        <v>0.158</v>
      </c>
      <c r="BP311" s="14">
        <v>2.0099999999999998</v>
      </c>
      <c r="BQ311" s="14">
        <v>0.126</v>
      </c>
      <c r="BR311" s="16">
        <f t="shared" si="191"/>
        <v>15.105456634361232</v>
      </c>
      <c r="BS311" s="16">
        <f t="shared" si="192"/>
        <v>1.3716449127753303</v>
      </c>
      <c r="BT311" s="16">
        <f t="shared" si="193"/>
        <v>17.449406801762112</v>
      </c>
      <c r="BU311" s="16">
        <f t="shared" si="194"/>
        <v>1.0938434114537445</v>
      </c>
      <c r="BV311" s="16">
        <f t="shared" si="195"/>
        <v>16.959308130396472</v>
      </c>
      <c r="BW311" s="16">
        <f t="shared" si="196"/>
        <v>1.5399831520704843</v>
      </c>
      <c r="BX311" s="16">
        <f t="shared" si="197"/>
        <v>19.5909249092511</v>
      </c>
      <c r="BY311" s="16">
        <f t="shared" si="198"/>
        <v>1.2280878301321585</v>
      </c>
      <c r="BZ311" s="16">
        <v>2.13</v>
      </c>
      <c r="CA311" s="16">
        <v>0.18099999999999999</v>
      </c>
      <c r="CB311" s="16">
        <v>1.33</v>
      </c>
      <c r="CC311" s="16">
        <v>0.17399999999999999</v>
      </c>
      <c r="CD311" s="16">
        <v>0.51</v>
      </c>
      <c r="CE311" s="16">
        <v>9.0999999999999998E-2</v>
      </c>
      <c r="CF311" s="16">
        <v>1.02</v>
      </c>
      <c r="CG311" s="16">
        <v>5.8000000000000003E-2</v>
      </c>
      <c r="CH311" s="16">
        <f t="shared" si="206"/>
        <v>32.070126000000002</v>
      </c>
      <c r="CI311" s="16">
        <f t="shared" si="207"/>
        <v>5.7223166000000001</v>
      </c>
      <c r="CJ311" s="16">
        <f t="shared" si="208"/>
        <v>64.140252000000004</v>
      </c>
      <c r="CK311" s="16">
        <f t="shared" si="209"/>
        <v>3.6471908000000002</v>
      </c>
      <c r="CL311" s="16">
        <f t="shared" si="210"/>
        <v>36.006005100000003</v>
      </c>
      <c r="CM311" s="16">
        <f t="shared" si="211"/>
        <v>6.4246009099999997</v>
      </c>
      <c r="CN311" s="16">
        <f t="shared" si="212"/>
        <v>72.012010200000006</v>
      </c>
      <c r="CO311" s="16">
        <f t="shared" si="213"/>
        <v>4.0948005800000002</v>
      </c>
      <c r="CP311" s="16">
        <v>1.58</v>
      </c>
      <c r="CQ311" s="16">
        <v>0.311</v>
      </c>
      <c r="CR311" s="16">
        <v>0.26</v>
      </c>
      <c r="CS311" s="16">
        <v>0.114</v>
      </c>
      <c r="CT311" s="16">
        <f t="shared" si="214"/>
        <v>30.004577495183046</v>
      </c>
      <c r="CU311" s="16">
        <f t="shared" si="215"/>
        <v>5.905964304431599</v>
      </c>
      <c r="CV311" s="16">
        <f t="shared" si="216"/>
        <v>4.9374621194605002</v>
      </c>
      <c r="CW311" s="16">
        <f t="shared" si="217"/>
        <v>2.1648872369942196</v>
      </c>
      <c r="CX311" s="16">
        <f t="shared" si="218"/>
        <v>33.686957460500963</v>
      </c>
      <c r="CY311" s="16">
        <f t="shared" si="219"/>
        <v>6.6307871963391136</v>
      </c>
      <c r="CZ311" s="16">
        <f t="shared" si="220"/>
        <v>5.5434233795761063</v>
      </c>
      <c r="DA311" s="16">
        <f t="shared" si="221"/>
        <v>2.4305779433526009</v>
      </c>
      <c r="DB311" s="16"/>
      <c r="DC311" s="16"/>
      <c r="DD311" s="16"/>
      <c r="DE311" s="16"/>
      <c r="DF311" s="16"/>
      <c r="DG311" s="16"/>
      <c r="DH311" s="16"/>
      <c r="DI311" s="16"/>
    </row>
    <row r="312" spans="1:113" x14ac:dyDescent="0.25">
      <c r="A312" s="14">
        <v>2020</v>
      </c>
      <c r="B312" s="14">
        <v>16</v>
      </c>
      <c r="C312" s="14" t="s">
        <v>15</v>
      </c>
      <c r="D312" s="14" t="str">
        <f t="shared" si="179"/>
        <v>3</v>
      </c>
      <c r="E312" s="14">
        <v>301</v>
      </c>
      <c r="F312" s="14">
        <v>621</v>
      </c>
      <c r="G312" s="14">
        <v>2</v>
      </c>
      <c r="H312" s="14" t="s">
        <v>3</v>
      </c>
      <c r="I312" s="14">
        <v>100</v>
      </c>
      <c r="J312" s="17">
        <f t="shared" si="180"/>
        <v>112</v>
      </c>
      <c r="K312" s="14">
        <v>0</v>
      </c>
      <c r="L312" s="17">
        <f t="shared" si="181"/>
        <v>0</v>
      </c>
      <c r="M312" s="14">
        <v>0</v>
      </c>
      <c r="N312" s="17">
        <f t="shared" si="182"/>
        <v>0</v>
      </c>
      <c r="O312" s="14">
        <v>10</v>
      </c>
      <c r="P312" s="14">
        <v>0</v>
      </c>
      <c r="Q312" s="14">
        <v>6.5</v>
      </c>
      <c r="R312" s="14">
        <v>6.7</v>
      </c>
      <c r="S312" s="14">
        <v>2.5</v>
      </c>
      <c r="T312" s="14">
        <v>10</v>
      </c>
      <c r="U312" s="14">
        <v>9</v>
      </c>
      <c r="V312" s="16">
        <v>11</v>
      </c>
      <c r="W312" s="16">
        <v>10.645348562013183</v>
      </c>
      <c r="X312" s="16">
        <v>7.55</v>
      </c>
      <c r="Y312" s="16">
        <v>222</v>
      </c>
      <c r="Z312" s="16">
        <v>3362</v>
      </c>
      <c r="AA312" s="16">
        <v>465</v>
      </c>
      <c r="AB312" s="16">
        <v>43</v>
      </c>
      <c r="AC312" s="16">
        <f t="shared" si="183"/>
        <v>21.39189195162767</v>
      </c>
      <c r="AD312" s="16">
        <v>1.410578755</v>
      </c>
      <c r="AE312" s="16"/>
      <c r="AF312" s="16"/>
      <c r="AG312" s="16">
        <v>2.6</v>
      </c>
      <c r="AH312" s="16">
        <v>4</v>
      </c>
      <c r="AI312" s="16">
        <v>2.039853232</v>
      </c>
      <c r="AJ312" s="16">
        <v>1.78</v>
      </c>
      <c r="AK312" s="16">
        <v>0.8</v>
      </c>
      <c r="AL312" s="16">
        <v>4.7</v>
      </c>
      <c r="AM312" s="16">
        <v>3.2960244589999999</v>
      </c>
      <c r="AN312" s="16">
        <v>1.88</v>
      </c>
      <c r="AO312" s="16">
        <v>0.51490000000000002</v>
      </c>
      <c r="AP312" s="16">
        <v>121.8</v>
      </c>
      <c r="AQ312" s="18">
        <v>30.5</v>
      </c>
      <c r="AR312" s="18">
        <f t="shared" si="188"/>
        <v>91.3</v>
      </c>
      <c r="AS312" s="18">
        <f t="shared" si="189"/>
        <v>2102.393656387665</v>
      </c>
      <c r="AT312" s="18">
        <f t="shared" si="190"/>
        <v>2360.4146960352418</v>
      </c>
      <c r="AU312" s="14">
        <v>0.9</v>
      </c>
      <c r="AV312" s="14">
        <v>388.7</v>
      </c>
      <c r="AW312" s="18">
        <v>34</v>
      </c>
      <c r="AX312" s="14">
        <v>201.6</v>
      </c>
      <c r="AY312" s="18">
        <v>30.5</v>
      </c>
      <c r="AZ312" s="16">
        <f t="shared" si="199"/>
        <v>434.14152805187484</v>
      </c>
      <c r="BA312" s="16">
        <f t="shared" si="200"/>
        <v>9997.11</v>
      </c>
      <c r="BB312" s="16">
        <f t="shared" si="201"/>
        <v>11224.028045454546</v>
      </c>
      <c r="BC312" s="14">
        <v>9</v>
      </c>
      <c r="BD312" s="14">
        <v>0.15</v>
      </c>
      <c r="BE312" s="14">
        <v>12.3</v>
      </c>
      <c r="BF312" s="14">
        <v>55</v>
      </c>
      <c r="BG312" s="14">
        <v>36</v>
      </c>
      <c r="BH312" s="14">
        <v>4.5</v>
      </c>
      <c r="BI312" s="18">
        <f t="shared" si="222"/>
        <v>39.661111111111119</v>
      </c>
      <c r="BJ312" s="18">
        <f t="shared" si="202"/>
        <v>40.211323057161209</v>
      </c>
      <c r="BK312" s="18">
        <f t="shared" si="203"/>
        <v>2412.6793834296727</v>
      </c>
      <c r="BL312" s="18">
        <f t="shared" si="204"/>
        <v>2709.8776165703275</v>
      </c>
      <c r="BM312" s="14">
        <f t="shared" si="205"/>
        <v>2.71</v>
      </c>
      <c r="BN312" s="14">
        <v>2.19</v>
      </c>
      <c r="BO312" s="14">
        <v>0.188</v>
      </c>
      <c r="BP312" s="14">
        <v>2.0699999999999998</v>
      </c>
      <c r="BQ312" s="14">
        <v>0.13700000000000001</v>
      </c>
      <c r="BR312" s="16">
        <f t="shared" si="191"/>
        <v>46.042421074889866</v>
      </c>
      <c r="BS312" s="16">
        <f t="shared" si="192"/>
        <v>3.9525000740088103</v>
      </c>
      <c r="BT312" s="16">
        <f t="shared" si="193"/>
        <v>43.519548687224663</v>
      </c>
      <c r="BU312" s="16">
        <f t="shared" si="194"/>
        <v>2.8802793092511014</v>
      </c>
      <c r="BV312" s="16">
        <f t="shared" si="195"/>
        <v>51.693081843171804</v>
      </c>
      <c r="BW312" s="16">
        <f t="shared" si="196"/>
        <v>4.4375796285462545</v>
      </c>
      <c r="BX312" s="16">
        <f t="shared" si="197"/>
        <v>48.860584207929513</v>
      </c>
      <c r="BY312" s="16">
        <f t="shared" si="198"/>
        <v>3.2337681335682822</v>
      </c>
      <c r="BZ312" s="16">
        <v>1.94</v>
      </c>
      <c r="CA312" s="16">
        <v>0.16700000000000001</v>
      </c>
      <c r="CB312" s="16">
        <v>1.34</v>
      </c>
      <c r="CC312" s="16">
        <v>0.16600000000000001</v>
      </c>
      <c r="CD312" s="16">
        <v>0.65</v>
      </c>
      <c r="CE312" s="16">
        <v>8.5999999999999993E-2</v>
      </c>
      <c r="CF312" s="16">
        <v>1.1599999999999999</v>
      </c>
      <c r="CG312" s="16">
        <v>6.2E-2</v>
      </c>
      <c r="CH312" s="16">
        <f t="shared" si="206"/>
        <v>64.981215000000006</v>
      </c>
      <c r="CI312" s="16">
        <f t="shared" si="207"/>
        <v>8.5975146000000002</v>
      </c>
      <c r="CJ312" s="16">
        <f t="shared" si="208"/>
        <v>115.966476</v>
      </c>
      <c r="CK312" s="16">
        <f t="shared" si="209"/>
        <v>6.1982082000000007</v>
      </c>
      <c r="CL312" s="16">
        <f t="shared" si="210"/>
        <v>72.956182295454553</v>
      </c>
      <c r="CM312" s="16">
        <f t="shared" si="211"/>
        <v>9.6526641190909093</v>
      </c>
      <c r="CN312" s="16">
        <f t="shared" si="212"/>
        <v>130.19872532727274</v>
      </c>
      <c r="CO312" s="16">
        <f t="shared" si="213"/>
        <v>6.9588973881818186</v>
      </c>
      <c r="CP312" s="16">
        <v>1.57</v>
      </c>
      <c r="CQ312" s="16">
        <v>0.32900000000000001</v>
      </c>
      <c r="CR312" s="16">
        <v>0.28999999999999998</v>
      </c>
      <c r="CS312" s="16">
        <v>0.11</v>
      </c>
      <c r="CT312" s="16">
        <f t="shared" si="214"/>
        <v>37.879066319845869</v>
      </c>
      <c r="CU312" s="16">
        <f t="shared" si="215"/>
        <v>7.9377151714836236</v>
      </c>
      <c r="CV312" s="16">
        <f t="shared" si="216"/>
        <v>6.9967702119460506</v>
      </c>
      <c r="CW312" s="16">
        <f t="shared" si="217"/>
        <v>2.6539473217726401</v>
      </c>
      <c r="CX312" s="16">
        <f t="shared" si="218"/>
        <v>42.527860822736038</v>
      </c>
      <c r="CY312" s="16">
        <f t="shared" si="219"/>
        <v>8.9118893061657047</v>
      </c>
      <c r="CZ312" s="16">
        <f t="shared" si="220"/>
        <v>7.8554647379576119</v>
      </c>
      <c r="DA312" s="16">
        <f t="shared" si="221"/>
        <v>2.9796590385356461</v>
      </c>
      <c r="DB312" s="16"/>
      <c r="DC312" s="16"/>
      <c r="DD312" s="16"/>
      <c r="DE312" s="16"/>
      <c r="DF312" s="16"/>
      <c r="DG312" s="16"/>
      <c r="DH312" s="16"/>
      <c r="DI312" s="16"/>
    </row>
    <row r="313" spans="1:113" x14ac:dyDescent="0.25">
      <c r="A313" s="14">
        <v>2020</v>
      </c>
      <c r="B313" s="14">
        <v>16</v>
      </c>
      <c r="C313" s="14" t="s">
        <v>15</v>
      </c>
      <c r="D313" s="14" t="str">
        <f t="shared" si="179"/>
        <v>3</v>
      </c>
      <c r="E313" s="14">
        <v>302</v>
      </c>
      <c r="F313" s="14">
        <v>622</v>
      </c>
      <c r="G313" s="14">
        <v>1</v>
      </c>
      <c r="H313" s="14" t="s">
        <v>2</v>
      </c>
      <c r="I313" s="14">
        <v>0</v>
      </c>
      <c r="J313" s="17">
        <f t="shared" si="180"/>
        <v>0</v>
      </c>
      <c r="K313" s="14">
        <v>0</v>
      </c>
      <c r="L313" s="17">
        <f t="shared" si="181"/>
        <v>0</v>
      </c>
      <c r="M313" s="14">
        <v>0</v>
      </c>
      <c r="N313" s="17">
        <f t="shared" si="182"/>
        <v>0</v>
      </c>
      <c r="O313" s="14">
        <v>10</v>
      </c>
      <c r="P313" s="14">
        <v>0</v>
      </c>
      <c r="Q313" s="14">
        <v>6.5</v>
      </c>
      <c r="R313" s="14">
        <v>6.7</v>
      </c>
      <c r="S313" s="14">
        <v>2.5</v>
      </c>
      <c r="T313" s="14">
        <v>10</v>
      </c>
      <c r="U313" s="14">
        <v>9</v>
      </c>
      <c r="V313" s="16">
        <v>11</v>
      </c>
      <c r="W313" s="16">
        <v>10.645348562013183</v>
      </c>
      <c r="X313" s="16">
        <v>7.55</v>
      </c>
      <c r="Y313" s="16">
        <v>222</v>
      </c>
      <c r="Z313" s="16">
        <v>3362</v>
      </c>
      <c r="AA313" s="16">
        <v>465</v>
      </c>
      <c r="AB313" s="16">
        <v>43</v>
      </c>
      <c r="AC313" s="16">
        <f t="shared" si="183"/>
        <v>21.39189195162767</v>
      </c>
      <c r="AD313" s="16">
        <v>1.410578755</v>
      </c>
      <c r="AE313" s="16"/>
      <c r="AF313" s="16"/>
      <c r="AG313" s="16">
        <v>2.6</v>
      </c>
      <c r="AH313" s="16">
        <v>4</v>
      </c>
      <c r="AI313" s="16">
        <v>2.039853232</v>
      </c>
      <c r="AJ313" s="16">
        <v>1.78</v>
      </c>
      <c r="AK313" s="16">
        <v>0.8</v>
      </c>
      <c r="AL313" s="16">
        <v>4.7</v>
      </c>
      <c r="AM313" s="16">
        <v>3.2960244589999999</v>
      </c>
      <c r="AN313" s="16">
        <v>1.88</v>
      </c>
      <c r="AO313" s="16">
        <v>0.38340000000000002</v>
      </c>
      <c r="AP313" s="16">
        <v>67.900000000000006</v>
      </c>
      <c r="AQ313" s="18">
        <v>30.5</v>
      </c>
      <c r="AR313" s="18">
        <f t="shared" si="188"/>
        <v>37.400000000000006</v>
      </c>
      <c r="AS313" s="18">
        <f t="shared" si="189"/>
        <v>861.22149779735696</v>
      </c>
      <c r="AT313" s="18">
        <f t="shared" si="190"/>
        <v>966.91686343612355</v>
      </c>
      <c r="AU313" s="14">
        <v>0.34</v>
      </c>
      <c r="AV313" s="14">
        <v>263.3</v>
      </c>
      <c r="AW313" s="18">
        <v>34</v>
      </c>
      <c r="AX313" s="14">
        <v>148.1</v>
      </c>
      <c r="AY313" s="18">
        <v>30.5</v>
      </c>
      <c r="AZ313" s="16">
        <f t="shared" si="199"/>
        <v>174.37418229393805</v>
      </c>
      <c r="BA313" s="16">
        <f t="shared" si="200"/>
        <v>4015.37</v>
      </c>
      <c r="BB313" s="16">
        <f t="shared" si="201"/>
        <v>4508.1654090909087</v>
      </c>
      <c r="BC313" s="14">
        <v>4.6900000000000004</v>
      </c>
      <c r="BD313" s="14">
        <v>0.15</v>
      </c>
      <c r="BE313" s="14">
        <v>12</v>
      </c>
      <c r="BF313" s="14">
        <v>53.4</v>
      </c>
      <c r="BG313" s="14">
        <v>36</v>
      </c>
      <c r="BH313" s="14">
        <v>4.5</v>
      </c>
      <c r="BI313" s="18">
        <f t="shared" si="222"/>
        <v>20.345925925925929</v>
      </c>
      <c r="BJ313" s="18">
        <f t="shared" si="202"/>
        <v>20.698745450652968</v>
      </c>
      <c r="BK313" s="18">
        <f t="shared" si="203"/>
        <v>1241.9247270391782</v>
      </c>
      <c r="BL313" s="18">
        <f t="shared" si="204"/>
        <v>1394.9072729608222</v>
      </c>
      <c r="BM313" s="14">
        <f t="shared" si="205"/>
        <v>1.39</v>
      </c>
      <c r="BN313" s="14">
        <v>1.32</v>
      </c>
      <c r="BO313" s="14">
        <v>0.20899999999999999</v>
      </c>
      <c r="BP313" s="14">
        <v>1.96</v>
      </c>
      <c r="BQ313" s="14">
        <v>0.109</v>
      </c>
      <c r="BR313" s="16">
        <f t="shared" si="191"/>
        <v>11.368123770925111</v>
      </c>
      <c r="BS313" s="16">
        <f t="shared" si="192"/>
        <v>1.7999529303964759</v>
      </c>
      <c r="BT313" s="16">
        <f t="shared" si="193"/>
        <v>16.879941356828194</v>
      </c>
      <c r="BU313" s="16">
        <f t="shared" si="194"/>
        <v>0.93873143259911918</v>
      </c>
      <c r="BV313" s="16">
        <f t="shared" si="195"/>
        <v>12.763302597356828</v>
      </c>
      <c r="BW313" s="16">
        <f t="shared" si="196"/>
        <v>2.0208562445814979</v>
      </c>
      <c r="BX313" s="16">
        <f t="shared" si="197"/>
        <v>18.951570523348018</v>
      </c>
      <c r="BY313" s="16">
        <f t="shared" si="198"/>
        <v>1.0539393811453748</v>
      </c>
      <c r="BZ313" s="16">
        <v>1.86</v>
      </c>
      <c r="CA313" s="16">
        <v>0.17799999999999999</v>
      </c>
      <c r="CB313" s="16">
        <v>1.46</v>
      </c>
      <c r="CC313" s="16">
        <v>0.16</v>
      </c>
      <c r="CD313" s="16">
        <v>0.6</v>
      </c>
      <c r="CE313" s="16">
        <v>0.121</v>
      </c>
      <c r="CF313" s="16">
        <v>1.08</v>
      </c>
      <c r="CG313" s="16">
        <v>6.5000000000000002E-2</v>
      </c>
      <c r="CH313" s="16">
        <f t="shared" si="206"/>
        <v>24.092220000000001</v>
      </c>
      <c r="CI313" s="16">
        <f t="shared" si="207"/>
        <v>4.8585976999999998</v>
      </c>
      <c r="CJ313" s="16">
        <f t="shared" si="208"/>
        <v>43.365996000000003</v>
      </c>
      <c r="CK313" s="16">
        <f t="shared" si="209"/>
        <v>2.6099904999999999</v>
      </c>
      <c r="CL313" s="16">
        <f t="shared" si="210"/>
        <v>27.048992454545456</v>
      </c>
      <c r="CM313" s="16">
        <f t="shared" si="211"/>
        <v>5.4548801449999997</v>
      </c>
      <c r="CN313" s="16">
        <f t="shared" si="212"/>
        <v>48.688186418181822</v>
      </c>
      <c r="CO313" s="16">
        <f t="shared" si="213"/>
        <v>2.9303075159090906</v>
      </c>
      <c r="CP313" s="16">
        <v>1.5</v>
      </c>
      <c r="CQ313" s="16">
        <v>0.32700000000000001</v>
      </c>
      <c r="CR313" s="16">
        <v>0.28000000000000003</v>
      </c>
      <c r="CS313" s="16">
        <v>0.124</v>
      </c>
      <c r="CT313" s="16">
        <f t="shared" si="214"/>
        <v>18.628870905587672</v>
      </c>
      <c r="CU313" s="16">
        <f t="shared" si="215"/>
        <v>4.061093857418113</v>
      </c>
      <c r="CV313" s="16">
        <f t="shared" si="216"/>
        <v>3.4773892357096994</v>
      </c>
      <c r="CW313" s="16">
        <f t="shared" si="217"/>
        <v>1.5399866615285809</v>
      </c>
      <c r="CX313" s="16">
        <f t="shared" si="218"/>
        <v>20.915141425818888</v>
      </c>
      <c r="CY313" s="16">
        <f t="shared" si="219"/>
        <v>4.5595008308285179</v>
      </c>
      <c r="CZ313" s="16">
        <f t="shared" si="220"/>
        <v>3.9041597328195263</v>
      </c>
      <c r="DA313" s="16">
        <f t="shared" si="221"/>
        <v>1.7289850245343612</v>
      </c>
      <c r="DB313" s="16"/>
      <c r="DC313" s="16"/>
      <c r="DD313" s="16"/>
      <c r="DE313" s="16"/>
      <c r="DF313" s="16"/>
      <c r="DG313" s="16"/>
      <c r="DH313" s="16"/>
      <c r="DI313" s="16"/>
    </row>
    <row r="314" spans="1:113" x14ac:dyDescent="0.25">
      <c r="A314" s="14">
        <v>2020</v>
      </c>
      <c r="B314" s="14">
        <v>16</v>
      </c>
      <c r="C314" s="14" t="s">
        <v>15</v>
      </c>
      <c r="D314" s="14" t="str">
        <f t="shared" si="179"/>
        <v>3</v>
      </c>
      <c r="E314" s="14">
        <v>304</v>
      </c>
      <c r="F314" s="14">
        <v>624</v>
      </c>
      <c r="G314" s="14">
        <v>3</v>
      </c>
      <c r="H314" s="14" t="s">
        <v>1</v>
      </c>
      <c r="I314" s="14">
        <v>100</v>
      </c>
      <c r="J314" s="17">
        <f t="shared" si="180"/>
        <v>112</v>
      </c>
      <c r="K314" s="14">
        <v>40</v>
      </c>
      <c r="L314" s="17">
        <f t="shared" si="181"/>
        <v>45</v>
      </c>
      <c r="M314" s="14">
        <v>0</v>
      </c>
      <c r="N314" s="17">
        <f t="shared" si="182"/>
        <v>0</v>
      </c>
      <c r="O314" s="14">
        <v>10</v>
      </c>
      <c r="P314" s="14">
        <v>0</v>
      </c>
      <c r="Q314" s="14">
        <v>6.5</v>
      </c>
      <c r="R314" s="14">
        <v>6.7</v>
      </c>
      <c r="S314" s="14">
        <v>2.5</v>
      </c>
      <c r="T314" s="14">
        <v>10</v>
      </c>
      <c r="U314" s="14">
        <v>9</v>
      </c>
      <c r="V314" s="16">
        <v>11</v>
      </c>
      <c r="W314" s="16">
        <v>10.645348562013183</v>
      </c>
      <c r="X314" s="16">
        <v>7.55</v>
      </c>
      <c r="Y314" s="16">
        <v>222</v>
      </c>
      <c r="Z314" s="16">
        <v>3362</v>
      </c>
      <c r="AA314" s="16">
        <v>465</v>
      </c>
      <c r="AB314" s="16">
        <v>43</v>
      </c>
      <c r="AC314" s="16">
        <f t="shared" si="183"/>
        <v>21.39189195162767</v>
      </c>
      <c r="AD314" s="16">
        <v>1.410578755</v>
      </c>
      <c r="AE314" s="16"/>
      <c r="AF314" s="16"/>
      <c r="AG314" s="16">
        <v>2.6</v>
      </c>
      <c r="AH314" s="16">
        <v>4</v>
      </c>
      <c r="AI314" s="16">
        <v>2.039853232</v>
      </c>
      <c r="AJ314" s="16">
        <v>1.78</v>
      </c>
      <c r="AK314" s="16">
        <v>0.8</v>
      </c>
      <c r="AL314" s="16">
        <v>4.7</v>
      </c>
      <c r="AM314" s="16">
        <v>3.2960244589999999</v>
      </c>
      <c r="AN314" s="16">
        <v>1.88</v>
      </c>
      <c r="AO314" s="16">
        <v>0.59079999999999999</v>
      </c>
      <c r="AP314" s="16">
        <v>132</v>
      </c>
      <c r="AQ314" s="18">
        <v>30.5</v>
      </c>
      <c r="AR314" s="18">
        <f t="shared" ref="AR314:AR345" si="223">AP314-AQ314</f>
        <v>101.5</v>
      </c>
      <c r="AS314" s="18">
        <f t="shared" ref="AS314:AS345" si="224">(43560/((O314/12)*5))*AR314/454</f>
        <v>2337.2722466960349</v>
      </c>
      <c r="AT314" s="18">
        <f t="shared" ref="AT314:AT345" si="225">(AS314/2.2)*2.47</f>
        <v>2624.1192951541843</v>
      </c>
      <c r="AU314" s="14">
        <v>0.62</v>
      </c>
      <c r="AV314" s="14">
        <v>331.1</v>
      </c>
      <c r="AW314" s="18">
        <v>34</v>
      </c>
      <c r="AX314" s="14">
        <v>175.4</v>
      </c>
      <c r="AY314" s="18">
        <v>30.5</v>
      </c>
      <c r="AZ314" s="16">
        <f t="shared" si="199"/>
        <v>302.38303601480982</v>
      </c>
      <c r="BA314" s="16">
        <f t="shared" si="200"/>
        <v>6963.07</v>
      </c>
      <c r="BB314" s="16">
        <f t="shared" si="201"/>
        <v>7817.6285909090911</v>
      </c>
      <c r="BC314" s="14">
        <v>11.5</v>
      </c>
      <c r="BD314" s="14">
        <v>0.15</v>
      </c>
      <c r="BE314" s="14">
        <v>12</v>
      </c>
      <c r="BF314" s="14">
        <v>55</v>
      </c>
      <c r="BG314" s="14">
        <v>36</v>
      </c>
      <c r="BH314" s="14">
        <v>4.5</v>
      </c>
      <c r="BI314" s="18">
        <f t="shared" si="222"/>
        <v>50.864814814814821</v>
      </c>
      <c r="BJ314" s="18">
        <f t="shared" si="202"/>
        <v>51.746863626632418</v>
      </c>
      <c r="BK314" s="18">
        <f t="shared" si="203"/>
        <v>3104.8118175979453</v>
      </c>
      <c r="BL314" s="18">
        <f t="shared" si="204"/>
        <v>3487.2681824020556</v>
      </c>
      <c r="BM314" s="14">
        <f t="shared" si="205"/>
        <v>3.49</v>
      </c>
      <c r="BN314" s="14">
        <v>2.0299999999999998</v>
      </c>
      <c r="BO314" s="14">
        <v>0.19400000000000001</v>
      </c>
      <c r="BP314" s="14">
        <v>1.68</v>
      </c>
      <c r="BQ314" s="14">
        <v>0.122</v>
      </c>
      <c r="BR314" s="16">
        <f t="shared" ref="BR314:BR345" si="226">AS314*(BN314/100)</f>
        <v>47.446626607929502</v>
      </c>
      <c r="BS314" s="16">
        <f t="shared" ref="BS314:BS345" si="227">$AS314*(BO314/100)</f>
        <v>4.5343081585903082</v>
      </c>
      <c r="BT314" s="16">
        <f t="shared" ref="BT314:BT345" si="228">$AS314*(BP314/100)</f>
        <v>39.266173744493386</v>
      </c>
      <c r="BU314" s="16">
        <f t="shared" ref="BU314:BU345" si="229">$AS314*(BQ314/100)</f>
        <v>2.8514721409691623</v>
      </c>
      <c r="BV314" s="16">
        <f t="shared" ref="BV314:BV345" si="230">BR314/2.2*2.47</f>
        <v>53.269621691629936</v>
      </c>
      <c r="BW314" s="16">
        <f t="shared" ref="BW314:BW345" si="231">BS314/2.2*2.47</f>
        <v>5.0907914325991186</v>
      </c>
      <c r="BX314" s="16">
        <f t="shared" ref="BX314:BX345" si="232">BT314/2.2*2.47</f>
        <v>44.085204158590308</v>
      </c>
      <c r="BY314" s="16">
        <f t="shared" ref="BY314:BY345" si="233">BU314/2.2*2.47</f>
        <v>3.2014255400881049</v>
      </c>
      <c r="BZ314" s="16">
        <v>1.7</v>
      </c>
      <c r="CA314" s="16">
        <v>0.16600000000000001</v>
      </c>
      <c r="CB314" s="16">
        <v>1.19</v>
      </c>
      <c r="CC314" s="16">
        <v>0.152</v>
      </c>
      <c r="CD314" s="16">
        <v>0.54</v>
      </c>
      <c r="CE314" s="16">
        <v>0.10299999999999999</v>
      </c>
      <c r="CF314" s="16">
        <v>0.96</v>
      </c>
      <c r="CG314" s="16">
        <v>6.0999999999999999E-2</v>
      </c>
      <c r="CH314" s="16">
        <f t="shared" si="206"/>
        <v>37.600577999999999</v>
      </c>
      <c r="CI314" s="16">
        <f t="shared" si="207"/>
        <v>7.1719620999999991</v>
      </c>
      <c r="CJ314" s="16">
        <f t="shared" si="208"/>
        <v>66.845471999999987</v>
      </c>
      <c r="CK314" s="16">
        <f t="shared" si="209"/>
        <v>4.2474726999999994</v>
      </c>
      <c r="CL314" s="16">
        <f t="shared" si="210"/>
        <v>42.21519439090909</v>
      </c>
      <c r="CM314" s="16">
        <f t="shared" si="211"/>
        <v>8.052157448636363</v>
      </c>
      <c r="CN314" s="16">
        <f t="shared" si="212"/>
        <v>75.04923447272725</v>
      </c>
      <c r="CO314" s="16">
        <f t="shared" si="213"/>
        <v>4.7687534404545451</v>
      </c>
      <c r="CP314" s="16">
        <v>1.52</v>
      </c>
      <c r="CQ314" s="16">
        <v>0.29699999999999999</v>
      </c>
      <c r="CR314" s="16">
        <v>0.25</v>
      </c>
      <c r="CS314" s="16">
        <v>0.112</v>
      </c>
      <c r="CT314" s="16">
        <f t="shared" si="214"/>
        <v>47.193139627488769</v>
      </c>
      <c r="CU314" s="16">
        <f t="shared" si="215"/>
        <v>9.2212910982658975</v>
      </c>
      <c r="CV314" s="16">
        <f t="shared" si="216"/>
        <v>7.7620295439948634</v>
      </c>
      <c r="CW314" s="16">
        <f t="shared" si="217"/>
        <v>3.4773892357096989</v>
      </c>
      <c r="CX314" s="16">
        <f t="shared" si="218"/>
        <v>52.985024945407844</v>
      </c>
      <c r="CY314" s="16">
        <f t="shared" si="219"/>
        <v>10.352995005780349</v>
      </c>
      <c r="CZ314" s="16">
        <f t="shared" si="220"/>
        <v>8.71464226075787</v>
      </c>
      <c r="DA314" s="16">
        <f t="shared" si="221"/>
        <v>3.9041597328195259</v>
      </c>
      <c r="DB314" s="16"/>
      <c r="DC314" s="16"/>
      <c r="DD314" s="16"/>
      <c r="DE314" s="16"/>
      <c r="DF314" s="16"/>
      <c r="DG314" s="16"/>
      <c r="DH314" s="16"/>
      <c r="DI314" s="16"/>
    </row>
    <row r="315" spans="1:113" x14ac:dyDescent="0.25">
      <c r="A315" s="14">
        <v>2020</v>
      </c>
      <c r="B315" s="14">
        <v>16</v>
      </c>
      <c r="C315" s="14" t="s">
        <v>15</v>
      </c>
      <c r="D315" s="14" t="str">
        <f t="shared" si="179"/>
        <v>3</v>
      </c>
      <c r="E315" s="14">
        <v>305</v>
      </c>
      <c r="F315" s="14">
        <v>625</v>
      </c>
      <c r="G315" s="14">
        <v>5</v>
      </c>
      <c r="H315" s="14" t="s">
        <v>1</v>
      </c>
      <c r="I315" s="14">
        <v>100</v>
      </c>
      <c r="J315" s="17">
        <f t="shared" si="180"/>
        <v>112</v>
      </c>
      <c r="K315" s="14">
        <v>120</v>
      </c>
      <c r="L315" s="17">
        <f t="shared" si="181"/>
        <v>135</v>
      </c>
      <c r="M315" s="14">
        <v>0</v>
      </c>
      <c r="N315" s="17">
        <f t="shared" si="182"/>
        <v>0</v>
      </c>
      <c r="O315" s="14">
        <v>10</v>
      </c>
      <c r="P315" s="14">
        <v>0</v>
      </c>
      <c r="Q315" s="14">
        <v>6.5</v>
      </c>
      <c r="R315" s="14">
        <v>6.7</v>
      </c>
      <c r="S315" s="14">
        <v>2.5</v>
      </c>
      <c r="T315" s="14">
        <v>10</v>
      </c>
      <c r="U315" s="14">
        <v>9</v>
      </c>
      <c r="V315" s="16">
        <v>11</v>
      </c>
      <c r="W315" s="16">
        <v>10.645348562013183</v>
      </c>
      <c r="X315" s="16">
        <v>7.55</v>
      </c>
      <c r="Y315" s="16">
        <v>222</v>
      </c>
      <c r="Z315" s="16">
        <v>3362</v>
      </c>
      <c r="AA315" s="16">
        <v>465</v>
      </c>
      <c r="AB315" s="16">
        <v>43</v>
      </c>
      <c r="AC315" s="16">
        <f t="shared" si="183"/>
        <v>21.39189195162767</v>
      </c>
      <c r="AD315" s="16">
        <v>1.410578755</v>
      </c>
      <c r="AE315" s="16"/>
      <c r="AF315" s="16"/>
      <c r="AG315" s="16">
        <v>2.6</v>
      </c>
      <c r="AH315" s="16">
        <v>4</v>
      </c>
      <c r="AI315" s="16">
        <v>2.039853232</v>
      </c>
      <c r="AJ315" s="16">
        <v>1.78</v>
      </c>
      <c r="AK315" s="16">
        <v>0.8</v>
      </c>
      <c r="AL315" s="16">
        <v>4.7</v>
      </c>
      <c r="AM315" s="16">
        <v>3.2960244589999999</v>
      </c>
      <c r="AN315" s="16">
        <v>1.88</v>
      </c>
      <c r="AO315" s="16">
        <v>0.57869999999999999</v>
      </c>
      <c r="AP315" s="16">
        <v>117.7</v>
      </c>
      <c r="AQ315" s="18">
        <v>30.5</v>
      </c>
      <c r="AR315" s="18">
        <f t="shared" si="223"/>
        <v>87.2</v>
      </c>
      <c r="AS315" s="18">
        <f t="shared" si="224"/>
        <v>2007.9816740088106</v>
      </c>
      <c r="AT315" s="18">
        <f t="shared" si="225"/>
        <v>2254.4157885462555</v>
      </c>
      <c r="AU315" s="14">
        <v>0.56000000000000005</v>
      </c>
      <c r="AV315" s="14">
        <v>313.39999999999998</v>
      </c>
      <c r="AW315" s="18">
        <v>34</v>
      </c>
      <c r="AX315" s="14">
        <v>158.1</v>
      </c>
      <c r="AY315" s="18">
        <v>30.5</v>
      </c>
      <c r="AZ315" s="16">
        <f t="shared" si="199"/>
        <v>255.74803149606302</v>
      </c>
      <c r="BA315" s="16">
        <f t="shared" si="200"/>
        <v>5889.19</v>
      </c>
      <c r="BB315" s="16">
        <f t="shared" si="201"/>
        <v>6611.9542272727267</v>
      </c>
      <c r="BC315" s="14">
        <v>9.8000000000000007</v>
      </c>
      <c r="BD315" s="14">
        <v>0.15</v>
      </c>
      <c r="BE315" s="14">
        <v>11.9</v>
      </c>
      <c r="BF315" s="14">
        <v>55</v>
      </c>
      <c r="BG315" s="14">
        <v>36</v>
      </c>
      <c r="BH315" s="14">
        <v>4.5</v>
      </c>
      <c r="BI315" s="18">
        <f t="shared" si="222"/>
        <v>43.246296296296308</v>
      </c>
      <c r="BJ315" s="18">
        <f t="shared" si="202"/>
        <v>44.046227788482135</v>
      </c>
      <c r="BK315" s="18">
        <f t="shared" si="203"/>
        <v>2642.773667308928</v>
      </c>
      <c r="BL315" s="18">
        <f t="shared" si="204"/>
        <v>2968.3153326910729</v>
      </c>
      <c r="BM315" s="14">
        <f t="shared" si="205"/>
        <v>2.97</v>
      </c>
      <c r="BN315" s="14">
        <v>2.08</v>
      </c>
      <c r="BO315" s="14">
        <v>0.26700000000000002</v>
      </c>
      <c r="BP315" s="14">
        <v>2.02</v>
      </c>
      <c r="BQ315" s="14">
        <v>0.14599999999999999</v>
      </c>
      <c r="BR315" s="16">
        <f t="shared" si="226"/>
        <v>41.766018819383255</v>
      </c>
      <c r="BS315" s="16">
        <f t="shared" si="227"/>
        <v>5.3613110696035244</v>
      </c>
      <c r="BT315" s="16">
        <f t="shared" si="228"/>
        <v>40.56122981497797</v>
      </c>
      <c r="BU315" s="16">
        <f t="shared" si="229"/>
        <v>2.9316532440528635</v>
      </c>
      <c r="BV315" s="16">
        <f t="shared" si="230"/>
        <v>46.891848401762111</v>
      </c>
      <c r="BW315" s="16">
        <f t="shared" si="231"/>
        <v>6.0192901554185028</v>
      </c>
      <c r="BX315" s="16">
        <f t="shared" si="232"/>
        <v>45.539198928634363</v>
      </c>
      <c r="BY315" s="16">
        <f t="shared" si="233"/>
        <v>3.2914470512775336</v>
      </c>
      <c r="BZ315" s="16">
        <v>1.86</v>
      </c>
      <c r="CA315" s="16">
        <v>0.191</v>
      </c>
      <c r="CB315" s="16">
        <v>1.27</v>
      </c>
      <c r="CC315" s="16">
        <v>0.17199999999999999</v>
      </c>
      <c r="CD315" s="16">
        <v>0.54</v>
      </c>
      <c r="CE315" s="16">
        <v>0.12</v>
      </c>
      <c r="CF315" s="16">
        <v>1.1200000000000001</v>
      </c>
      <c r="CG315" s="16">
        <v>6.2E-2</v>
      </c>
      <c r="CH315" s="16">
        <f t="shared" si="206"/>
        <v>31.801625999999999</v>
      </c>
      <c r="CI315" s="16">
        <f t="shared" si="207"/>
        <v>7.0670279999999988</v>
      </c>
      <c r="CJ315" s="16">
        <f t="shared" si="208"/>
        <v>65.958928</v>
      </c>
      <c r="CK315" s="16">
        <f t="shared" si="209"/>
        <v>3.6512977999999996</v>
      </c>
      <c r="CL315" s="16">
        <f t="shared" si="210"/>
        <v>35.704552827272728</v>
      </c>
      <c r="CM315" s="16">
        <f t="shared" si="211"/>
        <v>7.9343450727272717</v>
      </c>
      <c r="CN315" s="16">
        <f t="shared" si="212"/>
        <v>74.053887345454541</v>
      </c>
      <c r="CO315" s="16">
        <f t="shared" si="213"/>
        <v>4.0994116209090903</v>
      </c>
      <c r="CP315" s="16">
        <v>1.62</v>
      </c>
      <c r="CQ315" s="16">
        <v>0.32900000000000001</v>
      </c>
      <c r="CR315" s="16">
        <v>0.26</v>
      </c>
      <c r="CS315" s="16">
        <v>0.11</v>
      </c>
      <c r="CT315" s="16">
        <f t="shared" si="214"/>
        <v>42.812933410404639</v>
      </c>
      <c r="CU315" s="16">
        <f t="shared" si="215"/>
        <v>8.6947253654463736</v>
      </c>
      <c r="CV315" s="16">
        <f t="shared" si="216"/>
        <v>6.8712115350032121</v>
      </c>
      <c r="CW315" s="16">
        <f t="shared" si="217"/>
        <v>2.9070510340398208</v>
      </c>
      <c r="CX315" s="16">
        <f t="shared" si="218"/>
        <v>48.067247965317939</v>
      </c>
      <c r="CY315" s="16">
        <f t="shared" si="219"/>
        <v>9.7618052966602473</v>
      </c>
      <c r="CZ315" s="16">
        <f t="shared" si="220"/>
        <v>7.7144965870263338</v>
      </c>
      <c r="DA315" s="16">
        <f t="shared" si="221"/>
        <v>3.2638254791265258</v>
      </c>
      <c r="DB315" s="16"/>
      <c r="DC315" s="16"/>
      <c r="DD315" s="16"/>
      <c r="DE315" s="16"/>
      <c r="DF315" s="16"/>
      <c r="DG315" s="16"/>
      <c r="DH315" s="16"/>
      <c r="DI315" s="16"/>
    </row>
    <row r="316" spans="1:113" x14ac:dyDescent="0.25">
      <c r="A316" s="14">
        <v>2020</v>
      </c>
      <c r="B316" s="14">
        <v>16</v>
      </c>
      <c r="C316" s="14" t="s">
        <v>15</v>
      </c>
      <c r="D316" s="14" t="str">
        <f t="shared" si="179"/>
        <v>3</v>
      </c>
      <c r="E316" s="14">
        <v>309</v>
      </c>
      <c r="F316" s="14">
        <v>629</v>
      </c>
      <c r="G316" s="14">
        <v>4</v>
      </c>
      <c r="H316" s="14" t="s">
        <v>1</v>
      </c>
      <c r="I316" s="14">
        <v>100</v>
      </c>
      <c r="J316" s="17">
        <f t="shared" si="180"/>
        <v>112</v>
      </c>
      <c r="K316" s="14">
        <v>80</v>
      </c>
      <c r="L316" s="17">
        <f t="shared" si="181"/>
        <v>90</v>
      </c>
      <c r="M316" s="14">
        <v>0</v>
      </c>
      <c r="N316" s="17">
        <f t="shared" si="182"/>
        <v>0</v>
      </c>
      <c r="O316" s="14">
        <v>10</v>
      </c>
      <c r="P316" s="14">
        <v>0</v>
      </c>
      <c r="Q316" s="14">
        <v>6.5</v>
      </c>
      <c r="R316" s="14">
        <v>6.7</v>
      </c>
      <c r="S316" s="14">
        <v>2.5</v>
      </c>
      <c r="T316" s="14">
        <v>10</v>
      </c>
      <c r="U316" s="14">
        <v>9</v>
      </c>
      <c r="V316" s="16">
        <v>11</v>
      </c>
      <c r="W316" s="16">
        <v>10.645348562013183</v>
      </c>
      <c r="X316" s="16">
        <v>7.55</v>
      </c>
      <c r="Y316" s="16">
        <v>222</v>
      </c>
      <c r="Z316" s="16">
        <v>3362</v>
      </c>
      <c r="AA316" s="16">
        <v>465</v>
      </c>
      <c r="AB316" s="16">
        <v>43</v>
      </c>
      <c r="AC316" s="16">
        <f t="shared" si="183"/>
        <v>21.39189195162767</v>
      </c>
      <c r="AD316" s="16">
        <v>1.410578755</v>
      </c>
      <c r="AE316" s="16"/>
      <c r="AF316" s="16"/>
      <c r="AG316" s="16">
        <v>2.6</v>
      </c>
      <c r="AH316" s="16">
        <v>4</v>
      </c>
      <c r="AI316" s="16">
        <v>2.039853232</v>
      </c>
      <c r="AJ316" s="16">
        <v>1.78</v>
      </c>
      <c r="AK316" s="16">
        <v>0.8</v>
      </c>
      <c r="AL316" s="16">
        <v>4.7</v>
      </c>
      <c r="AM316" s="16">
        <v>3.2960244589999999</v>
      </c>
      <c r="AN316" s="16">
        <v>1.88</v>
      </c>
      <c r="AO316" s="16">
        <v>0.59619999999999995</v>
      </c>
      <c r="AP316" s="16">
        <v>148.6</v>
      </c>
      <c r="AQ316" s="18">
        <v>30.5</v>
      </c>
      <c r="AR316" s="18">
        <f t="shared" si="223"/>
        <v>118.1</v>
      </c>
      <c r="AS316" s="18">
        <f t="shared" si="224"/>
        <v>2719.5256387665195</v>
      </c>
      <c r="AT316" s="18">
        <f t="shared" si="225"/>
        <v>3053.2856035242285</v>
      </c>
      <c r="AU316" s="14">
        <v>0.56000000000000005</v>
      </c>
      <c r="AV316" s="14">
        <v>338.7</v>
      </c>
      <c r="AW316" s="18">
        <v>34</v>
      </c>
      <c r="AX316" s="14">
        <v>185</v>
      </c>
      <c r="AY316" s="18">
        <v>30.5</v>
      </c>
      <c r="AZ316" s="16">
        <f t="shared" si="199"/>
        <v>283.95142763373815</v>
      </c>
      <c r="BA316" s="16">
        <f t="shared" si="200"/>
        <v>6538.64</v>
      </c>
      <c r="BB316" s="16">
        <f t="shared" si="201"/>
        <v>7341.1094545454553</v>
      </c>
      <c r="BC316" s="14">
        <v>10.35</v>
      </c>
      <c r="BD316" s="14">
        <v>0.15</v>
      </c>
      <c r="BE316" s="14">
        <v>11.9</v>
      </c>
      <c r="BF316" s="14">
        <v>55.1</v>
      </c>
      <c r="BG316" s="14">
        <v>36</v>
      </c>
      <c r="BH316" s="14">
        <v>4.5</v>
      </c>
      <c r="BI316" s="18">
        <f t="shared" si="222"/>
        <v>45.711111111111109</v>
      </c>
      <c r="BJ316" s="18">
        <f t="shared" si="202"/>
        <v>46.556634553628768</v>
      </c>
      <c r="BK316" s="18">
        <f t="shared" si="203"/>
        <v>2793.3980732177261</v>
      </c>
      <c r="BL316" s="18">
        <f t="shared" si="204"/>
        <v>3137.4939267822733</v>
      </c>
      <c r="BM316" s="14">
        <f t="shared" si="205"/>
        <v>3.14</v>
      </c>
      <c r="BN316" s="14">
        <v>2.41</v>
      </c>
      <c r="BO316" s="14">
        <v>0.34599999999999997</v>
      </c>
      <c r="BP316" s="14">
        <v>2.57</v>
      </c>
      <c r="BQ316" s="14">
        <v>0.21</v>
      </c>
      <c r="BR316" s="16">
        <f t="shared" si="226"/>
        <v>65.540567894273124</v>
      </c>
      <c r="BS316" s="16">
        <f t="shared" si="227"/>
        <v>9.4095587101321563</v>
      </c>
      <c r="BT316" s="16">
        <f t="shared" si="228"/>
        <v>69.891808916299539</v>
      </c>
      <c r="BU316" s="16">
        <f t="shared" si="229"/>
        <v>5.7110038414096902</v>
      </c>
      <c r="BV316" s="16">
        <f t="shared" si="230"/>
        <v>73.584183044933923</v>
      </c>
      <c r="BW316" s="16">
        <f t="shared" si="231"/>
        <v>10.564368188193829</v>
      </c>
      <c r="BX316" s="16">
        <f t="shared" si="232"/>
        <v>78.469440010572654</v>
      </c>
      <c r="BY316" s="16">
        <f t="shared" si="233"/>
        <v>6.4118997674008797</v>
      </c>
      <c r="BZ316" s="16">
        <v>1.91</v>
      </c>
      <c r="CA316" s="16">
        <v>0.183</v>
      </c>
      <c r="CB316" s="16">
        <v>1.23</v>
      </c>
      <c r="CC316" s="16">
        <v>0.16300000000000001</v>
      </c>
      <c r="CD316" s="16">
        <v>0.51</v>
      </c>
      <c r="CE316" s="16">
        <v>0.11600000000000001</v>
      </c>
      <c r="CF316" s="16">
        <v>1.02</v>
      </c>
      <c r="CG316" s="16">
        <v>0.06</v>
      </c>
      <c r="CH316" s="16">
        <f t="shared" si="206"/>
        <v>33.347064000000003</v>
      </c>
      <c r="CI316" s="16">
        <f t="shared" si="207"/>
        <v>7.5848224000000002</v>
      </c>
      <c r="CJ316" s="16">
        <f t="shared" si="208"/>
        <v>66.694128000000006</v>
      </c>
      <c r="CK316" s="16">
        <f t="shared" si="209"/>
        <v>3.923184</v>
      </c>
      <c r="CL316" s="16">
        <f t="shared" si="210"/>
        <v>37.439658218181826</v>
      </c>
      <c r="CM316" s="16">
        <f t="shared" si="211"/>
        <v>8.5156869672727282</v>
      </c>
      <c r="CN316" s="16">
        <f t="shared" si="212"/>
        <v>74.879316436363652</v>
      </c>
      <c r="CO316" s="16">
        <f t="shared" si="213"/>
        <v>4.4046656727272726</v>
      </c>
      <c r="CP316" s="16">
        <v>1.63</v>
      </c>
      <c r="CQ316" s="16">
        <v>0.28999999999999998</v>
      </c>
      <c r="CR316" s="16">
        <v>0.23</v>
      </c>
      <c r="CS316" s="16">
        <v>0.109</v>
      </c>
      <c r="CT316" s="16">
        <f t="shared" si="214"/>
        <v>45.532388593448928</v>
      </c>
      <c r="CU316" s="16">
        <f t="shared" si="215"/>
        <v>8.1008544123314046</v>
      </c>
      <c r="CV316" s="16">
        <f t="shared" si="216"/>
        <v>6.4248155684007697</v>
      </c>
      <c r="CW316" s="16">
        <f t="shared" si="217"/>
        <v>3.0448038998073215</v>
      </c>
      <c r="CX316" s="16">
        <f t="shared" si="218"/>
        <v>51.120454466281302</v>
      </c>
      <c r="CY316" s="16">
        <f t="shared" si="219"/>
        <v>9.0950501811175322</v>
      </c>
      <c r="CZ316" s="16">
        <f t="shared" si="220"/>
        <v>7.2133156608863187</v>
      </c>
      <c r="DA316" s="16">
        <f t="shared" si="221"/>
        <v>3.4184843784200378</v>
      </c>
      <c r="DB316" s="16"/>
      <c r="DC316" s="16"/>
      <c r="DD316" s="16"/>
      <c r="DE316" s="16"/>
      <c r="DF316" s="16"/>
      <c r="DG316" s="16"/>
      <c r="DH316" s="16"/>
      <c r="DI316" s="16"/>
    </row>
    <row r="317" spans="1:113" x14ac:dyDescent="0.25">
      <c r="A317" s="14">
        <v>2020</v>
      </c>
      <c r="B317" s="14">
        <v>16</v>
      </c>
      <c r="C317" s="14" t="s">
        <v>15</v>
      </c>
      <c r="D317" s="14" t="str">
        <f t="shared" si="179"/>
        <v>4</v>
      </c>
      <c r="E317" s="14">
        <v>401</v>
      </c>
      <c r="F317" s="14">
        <v>631</v>
      </c>
      <c r="G317" s="14">
        <v>2</v>
      </c>
      <c r="H317" s="14" t="s">
        <v>3</v>
      </c>
      <c r="I317" s="14">
        <v>100</v>
      </c>
      <c r="J317" s="17">
        <f t="shared" si="180"/>
        <v>112</v>
      </c>
      <c r="K317" s="14">
        <v>0</v>
      </c>
      <c r="L317" s="17">
        <f t="shared" si="181"/>
        <v>0</v>
      </c>
      <c r="M317" s="14">
        <v>0</v>
      </c>
      <c r="N317" s="17">
        <f t="shared" si="182"/>
        <v>0</v>
      </c>
      <c r="O317" s="14">
        <v>10</v>
      </c>
      <c r="P317" s="14">
        <v>4.0000000000000001E-3</v>
      </c>
      <c r="Q317" s="14">
        <v>6.2</v>
      </c>
      <c r="R317" s="14">
        <v>6.6</v>
      </c>
      <c r="S317" s="14">
        <v>2.8</v>
      </c>
      <c r="T317" s="14">
        <v>18</v>
      </c>
      <c r="U317" s="14">
        <v>15</v>
      </c>
      <c r="V317" s="16">
        <v>13</v>
      </c>
      <c r="W317" s="16">
        <v>9.354512282804075</v>
      </c>
      <c r="X317" s="16">
        <v>10.600000000000001</v>
      </c>
      <c r="Y317" s="16">
        <v>217</v>
      </c>
      <c r="Z317" s="16">
        <v>3012</v>
      </c>
      <c r="AA317" s="16">
        <v>418</v>
      </c>
      <c r="AB317" s="16">
        <v>34</v>
      </c>
      <c r="AC317" s="16">
        <f t="shared" si="183"/>
        <v>19.203142517339732</v>
      </c>
      <c r="AD317" s="16">
        <v>1.3206177029999999</v>
      </c>
      <c r="AE317" s="16"/>
      <c r="AF317" s="16"/>
      <c r="AG317" s="16">
        <v>2.4</v>
      </c>
      <c r="AH317" s="16">
        <v>4</v>
      </c>
      <c r="AI317" s="16">
        <v>1.909063476</v>
      </c>
      <c r="AJ317" s="16">
        <v>1.96</v>
      </c>
      <c r="AK317" s="16">
        <v>0.9</v>
      </c>
      <c r="AL317" s="16">
        <v>3.8</v>
      </c>
      <c r="AM317" s="16">
        <v>3.2039843970000002</v>
      </c>
      <c r="AN317" s="16">
        <v>1.88</v>
      </c>
      <c r="AO317" s="16">
        <v>0.56030000000000002</v>
      </c>
      <c r="AP317" s="16">
        <v>98.2</v>
      </c>
      <c r="AQ317" s="18">
        <v>30.5</v>
      </c>
      <c r="AR317" s="18">
        <f t="shared" si="223"/>
        <v>67.7</v>
      </c>
      <c r="AS317" s="18">
        <f t="shared" si="224"/>
        <v>1558.9490748898679</v>
      </c>
      <c r="AT317" s="18">
        <f t="shared" si="225"/>
        <v>1750.2746431718062</v>
      </c>
      <c r="AU317" s="14">
        <v>0.84</v>
      </c>
      <c r="AV317" s="14">
        <v>466.5</v>
      </c>
      <c r="AW317" s="18">
        <v>34</v>
      </c>
      <c r="AX317" s="14">
        <v>243.6</v>
      </c>
      <c r="AY317" s="18">
        <v>30.5</v>
      </c>
      <c r="AZ317" s="16">
        <f t="shared" si="199"/>
        <v>413.88208092485547</v>
      </c>
      <c r="BA317" s="16">
        <f t="shared" si="200"/>
        <v>9530.59</v>
      </c>
      <c r="BB317" s="16">
        <f t="shared" si="201"/>
        <v>10700.25331818182</v>
      </c>
      <c r="BC317" s="14">
        <v>11.5</v>
      </c>
      <c r="BD317" s="14">
        <v>0.15</v>
      </c>
      <c r="BE317" s="14">
        <v>12.1</v>
      </c>
      <c r="BF317" s="14">
        <v>56.2</v>
      </c>
      <c r="BG317" s="14">
        <v>36</v>
      </c>
      <c r="BH317" s="14">
        <v>4.5</v>
      </c>
      <c r="BI317" s="18">
        <f t="shared" si="222"/>
        <v>50.864814814814821</v>
      </c>
      <c r="BJ317" s="18">
        <f t="shared" si="202"/>
        <v>51.688060372511245</v>
      </c>
      <c r="BK317" s="18">
        <f t="shared" si="203"/>
        <v>3101.2836223506747</v>
      </c>
      <c r="BL317" s="18">
        <f t="shared" si="204"/>
        <v>3483.3053776493257</v>
      </c>
      <c r="BM317" s="14">
        <f t="shared" si="205"/>
        <v>3.48</v>
      </c>
      <c r="BN317" s="14">
        <v>2.1</v>
      </c>
      <c r="BO317" s="14">
        <v>0.15</v>
      </c>
      <c r="BP317" s="14">
        <v>1.8</v>
      </c>
      <c r="BQ317" s="14">
        <v>0.14000000000000001</v>
      </c>
      <c r="BR317" s="16">
        <f t="shared" si="226"/>
        <v>32.737930572687226</v>
      </c>
      <c r="BS317" s="16">
        <f t="shared" si="227"/>
        <v>2.3384236123348021</v>
      </c>
      <c r="BT317" s="16">
        <f t="shared" si="228"/>
        <v>28.061083348017625</v>
      </c>
      <c r="BU317" s="16">
        <f t="shared" si="229"/>
        <v>2.1825287048458155</v>
      </c>
      <c r="BV317" s="16">
        <f t="shared" si="230"/>
        <v>36.755767506607931</v>
      </c>
      <c r="BW317" s="16">
        <f t="shared" si="231"/>
        <v>2.6254119647577099</v>
      </c>
      <c r="BX317" s="16">
        <f t="shared" si="232"/>
        <v>31.504943577092515</v>
      </c>
      <c r="BY317" s="16">
        <f t="shared" si="233"/>
        <v>2.4503845004405291</v>
      </c>
      <c r="BZ317" s="16">
        <v>2.04</v>
      </c>
      <c r="CA317" s="16">
        <v>0.16200000000000001</v>
      </c>
      <c r="CB317" s="16">
        <v>1.28</v>
      </c>
      <c r="CC317" s="16">
        <v>0.17599999999999999</v>
      </c>
      <c r="CD317" s="16">
        <v>0.67</v>
      </c>
      <c r="CE317" s="16">
        <v>0.11</v>
      </c>
      <c r="CF317" s="16">
        <v>1.02</v>
      </c>
      <c r="CG317" s="16">
        <v>6.4000000000000001E-2</v>
      </c>
      <c r="CH317" s="16">
        <f t="shared" si="206"/>
        <v>63.854953000000002</v>
      </c>
      <c r="CI317" s="16">
        <f t="shared" si="207"/>
        <v>10.483649000000002</v>
      </c>
      <c r="CJ317" s="16">
        <f t="shared" si="208"/>
        <v>97.212018000000015</v>
      </c>
      <c r="CK317" s="16">
        <f t="shared" si="209"/>
        <v>6.0995776000000008</v>
      </c>
      <c r="CL317" s="16">
        <f t="shared" si="210"/>
        <v>71.691697231818182</v>
      </c>
      <c r="CM317" s="16">
        <f t="shared" si="211"/>
        <v>11.770278650000002</v>
      </c>
      <c r="CN317" s="16">
        <f t="shared" si="212"/>
        <v>109.14258384545455</v>
      </c>
      <c r="CO317" s="16">
        <f t="shared" si="213"/>
        <v>6.8481621236363646</v>
      </c>
      <c r="CP317" s="16">
        <v>1.65</v>
      </c>
      <c r="CQ317" s="16">
        <v>0.27700000000000002</v>
      </c>
      <c r="CR317" s="16">
        <v>0.24</v>
      </c>
      <c r="CS317" s="16">
        <v>0.112</v>
      </c>
      <c r="CT317" s="16">
        <f t="shared" si="214"/>
        <v>51.171179768786132</v>
      </c>
      <c r="CU317" s="16">
        <f t="shared" si="215"/>
        <v>8.5905556339113698</v>
      </c>
      <c r="CV317" s="16">
        <f t="shared" si="216"/>
        <v>7.443080693641619</v>
      </c>
      <c r="CW317" s="16">
        <f t="shared" si="217"/>
        <v>3.4734376570327559</v>
      </c>
      <c r="CX317" s="16">
        <f t="shared" si="218"/>
        <v>57.451279104046243</v>
      </c>
      <c r="CY317" s="16">
        <f t="shared" si="219"/>
        <v>9.6448510980732198</v>
      </c>
      <c r="CZ317" s="16">
        <f t="shared" si="220"/>
        <v>8.3565496878612713</v>
      </c>
      <c r="DA317" s="16">
        <f t="shared" si="221"/>
        <v>3.8997231876685943</v>
      </c>
      <c r="DB317" s="16"/>
      <c r="DC317" s="16"/>
      <c r="DD317" s="16"/>
      <c r="DE317" s="16"/>
      <c r="DF317" s="16"/>
      <c r="DG317" s="16"/>
      <c r="DH317" s="16"/>
      <c r="DI317" s="16"/>
    </row>
    <row r="318" spans="1:113" x14ac:dyDescent="0.25">
      <c r="A318" s="14">
        <v>2020</v>
      </c>
      <c r="B318" s="14">
        <v>16</v>
      </c>
      <c r="C318" s="14" t="s">
        <v>15</v>
      </c>
      <c r="D318" s="14" t="str">
        <f t="shared" si="179"/>
        <v>4</v>
      </c>
      <c r="E318" s="14">
        <v>402</v>
      </c>
      <c r="F318" s="14">
        <v>632</v>
      </c>
      <c r="G318" s="14">
        <v>3</v>
      </c>
      <c r="H318" s="14" t="s">
        <v>1</v>
      </c>
      <c r="I318" s="14">
        <v>100</v>
      </c>
      <c r="J318" s="17">
        <f t="shared" si="180"/>
        <v>112</v>
      </c>
      <c r="K318" s="14">
        <v>40</v>
      </c>
      <c r="L318" s="17">
        <f t="shared" si="181"/>
        <v>45</v>
      </c>
      <c r="M318" s="14">
        <v>0</v>
      </c>
      <c r="N318" s="17">
        <f t="shared" si="182"/>
        <v>0</v>
      </c>
      <c r="O318" s="14">
        <v>10</v>
      </c>
      <c r="P318" s="14">
        <v>4.0000000000000001E-3</v>
      </c>
      <c r="Q318" s="14">
        <v>6.2</v>
      </c>
      <c r="R318" s="14">
        <v>6.6</v>
      </c>
      <c r="S318" s="14">
        <v>2.8</v>
      </c>
      <c r="T318" s="14">
        <v>18</v>
      </c>
      <c r="U318" s="14">
        <v>15</v>
      </c>
      <c r="V318" s="16">
        <v>13</v>
      </c>
      <c r="W318" s="16">
        <v>9.354512282804075</v>
      </c>
      <c r="X318" s="16">
        <v>10.600000000000001</v>
      </c>
      <c r="Y318" s="16">
        <v>217</v>
      </c>
      <c r="Z318" s="16">
        <v>3012</v>
      </c>
      <c r="AA318" s="16">
        <v>418</v>
      </c>
      <c r="AB318" s="16">
        <v>34</v>
      </c>
      <c r="AC318" s="16">
        <f t="shared" si="183"/>
        <v>19.203142517339732</v>
      </c>
      <c r="AD318" s="16">
        <v>1.3206177029999999</v>
      </c>
      <c r="AE318" s="16"/>
      <c r="AF318" s="16"/>
      <c r="AG318" s="16">
        <v>2.4</v>
      </c>
      <c r="AH318" s="16">
        <v>4</v>
      </c>
      <c r="AI318" s="16">
        <v>1.909063476</v>
      </c>
      <c r="AJ318" s="16">
        <v>1.96</v>
      </c>
      <c r="AK318" s="16">
        <v>0.9</v>
      </c>
      <c r="AL318" s="16">
        <v>3.8</v>
      </c>
      <c r="AM318" s="16">
        <v>3.2039843970000002</v>
      </c>
      <c r="AN318" s="16">
        <v>1.88</v>
      </c>
      <c r="AO318" s="16">
        <v>0.59430000000000005</v>
      </c>
      <c r="AP318" s="16">
        <v>133.9</v>
      </c>
      <c r="AQ318" s="18">
        <v>30.5</v>
      </c>
      <c r="AR318" s="18">
        <f t="shared" si="223"/>
        <v>103.4</v>
      </c>
      <c r="AS318" s="18">
        <f t="shared" si="224"/>
        <v>2381.024140969163</v>
      </c>
      <c r="AT318" s="18">
        <f t="shared" si="225"/>
        <v>2673.2407400881057</v>
      </c>
      <c r="AU318" s="14">
        <v>0.78</v>
      </c>
      <c r="AV318" s="14">
        <v>309.2</v>
      </c>
      <c r="AW318" s="18">
        <v>34</v>
      </c>
      <c r="AX318" s="14">
        <v>157.30000000000001</v>
      </c>
      <c r="AY318" s="18">
        <v>30.5</v>
      </c>
      <c r="AZ318" s="16">
        <f t="shared" si="199"/>
        <v>359.38953488372101</v>
      </c>
      <c r="BA318" s="16">
        <f t="shared" si="200"/>
        <v>8275.7800000000007</v>
      </c>
      <c r="BB318" s="16">
        <f t="shared" si="201"/>
        <v>9291.4439090909091</v>
      </c>
      <c r="BC318" s="14">
        <v>10.75</v>
      </c>
      <c r="BD318" s="14">
        <v>0.15</v>
      </c>
      <c r="BE318" s="14">
        <v>12.1</v>
      </c>
      <c r="BF318" s="14">
        <v>54.3</v>
      </c>
      <c r="BG318" s="14">
        <v>36</v>
      </c>
      <c r="BH318" s="14">
        <v>4.5</v>
      </c>
      <c r="BI318" s="18">
        <f t="shared" si="222"/>
        <v>47.5037037037037</v>
      </c>
      <c r="BJ318" s="18">
        <f t="shared" si="202"/>
        <v>48.272549775208731</v>
      </c>
      <c r="BK318" s="18">
        <f t="shared" si="203"/>
        <v>2896.3529865125238</v>
      </c>
      <c r="BL318" s="18">
        <f t="shared" si="204"/>
        <v>3253.1310134874757</v>
      </c>
      <c r="BM318" s="14">
        <f t="shared" si="205"/>
        <v>3.25</v>
      </c>
      <c r="BN318" s="14">
        <v>2.16</v>
      </c>
      <c r="BO318" s="14">
        <v>0.191</v>
      </c>
      <c r="BP318" s="14">
        <v>1.71</v>
      </c>
      <c r="BQ318" s="14">
        <v>0.14199999999999999</v>
      </c>
      <c r="BR318" s="16">
        <f t="shared" si="226"/>
        <v>51.430121444933924</v>
      </c>
      <c r="BS318" s="16">
        <f t="shared" si="227"/>
        <v>4.5477561092511012</v>
      </c>
      <c r="BT318" s="16">
        <f t="shared" si="228"/>
        <v>40.71551281057269</v>
      </c>
      <c r="BU318" s="16">
        <f t="shared" si="229"/>
        <v>3.3810542801762109</v>
      </c>
      <c r="BV318" s="16">
        <f t="shared" si="230"/>
        <v>57.741999985903085</v>
      </c>
      <c r="BW318" s="16">
        <f t="shared" si="231"/>
        <v>5.1058898135682815</v>
      </c>
      <c r="BX318" s="16">
        <f t="shared" si="232"/>
        <v>45.712416655506615</v>
      </c>
      <c r="BY318" s="16">
        <f t="shared" si="233"/>
        <v>3.7960018509251099</v>
      </c>
      <c r="BZ318" s="16">
        <v>2.09</v>
      </c>
      <c r="CA318" s="16">
        <v>0.184</v>
      </c>
      <c r="CB318" s="16">
        <v>1.28</v>
      </c>
      <c r="CC318" s="16">
        <v>0.16300000000000001</v>
      </c>
      <c r="CD318" s="16">
        <v>0.47</v>
      </c>
      <c r="CE318" s="16">
        <v>8.5999999999999993E-2</v>
      </c>
      <c r="CF318" s="16">
        <v>1.08</v>
      </c>
      <c r="CG318" s="16">
        <v>5.6000000000000001E-2</v>
      </c>
      <c r="CH318" s="16">
        <f t="shared" si="206"/>
        <v>38.896166000000001</v>
      </c>
      <c r="CI318" s="16">
        <f t="shared" si="207"/>
        <v>7.1171708000000002</v>
      </c>
      <c r="CJ318" s="16">
        <f t="shared" si="208"/>
        <v>89.37842400000001</v>
      </c>
      <c r="CK318" s="16">
        <f t="shared" si="209"/>
        <v>4.6344368000000005</v>
      </c>
      <c r="CL318" s="16">
        <f t="shared" si="210"/>
        <v>43.669786372727273</v>
      </c>
      <c r="CM318" s="16">
        <f t="shared" si="211"/>
        <v>7.9906417618181829</v>
      </c>
      <c r="CN318" s="16">
        <f t="shared" si="212"/>
        <v>100.34759421818184</v>
      </c>
      <c r="CO318" s="16">
        <f t="shared" si="213"/>
        <v>5.2032085890909094</v>
      </c>
      <c r="CP318" s="16">
        <v>1.64</v>
      </c>
      <c r="CQ318" s="16">
        <v>0.28399999999999997</v>
      </c>
      <c r="CR318" s="16">
        <v>0.23</v>
      </c>
      <c r="CS318" s="16">
        <v>0.111</v>
      </c>
      <c r="CT318" s="16">
        <f t="shared" si="214"/>
        <v>47.500188978805383</v>
      </c>
      <c r="CU318" s="16">
        <f t="shared" si="215"/>
        <v>8.2256424816955658</v>
      </c>
      <c r="CV318" s="16">
        <f t="shared" si="216"/>
        <v>6.6616118689788042</v>
      </c>
      <c r="CW318" s="16">
        <f t="shared" si="217"/>
        <v>3.2149518150289018</v>
      </c>
      <c r="CX318" s="16">
        <f t="shared" si="218"/>
        <v>53.329757626204227</v>
      </c>
      <c r="CY318" s="16">
        <f t="shared" si="219"/>
        <v>9.2351531499036579</v>
      </c>
      <c r="CZ318" s="16">
        <f t="shared" si="220"/>
        <v>7.4791733256262027</v>
      </c>
      <c r="DA318" s="16">
        <f t="shared" si="221"/>
        <v>3.6095140832369945</v>
      </c>
      <c r="DB318" s="16"/>
      <c r="DC318" s="16"/>
      <c r="DD318" s="16"/>
      <c r="DE318" s="16"/>
      <c r="DF318" s="16"/>
      <c r="DG318" s="16"/>
      <c r="DH318" s="16"/>
      <c r="DI318" s="16"/>
    </row>
    <row r="319" spans="1:113" x14ac:dyDescent="0.25">
      <c r="A319" s="14">
        <v>2020</v>
      </c>
      <c r="B319" s="14">
        <v>16</v>
      </c>
      <c r="C319" s="14" t="s">
        <v>15</v>
      </c>
      <c r="D319" s="14" t="str">
        <f t="shared" si="179"/>
        <v>4</v>
      </c>
      <c r="E319" s="14">
        <v>404</v>
      </c>
      <c r="F319" s="14">
        <v>634</v>
      </c>
      <c r="G319" s="14">
        <v>4</v>
      </c>
      <c r="H319" s="14" t="s">
        <v>1</v>
      </c>
      <c r="I319" s="14">
        <v>100</v>
      </c>
      <c r="J319" s="17">
        <f t="shared" si="180"/>
        <v>112</v>
      </c>
      <c r="K319" s="14">
        <v>80</v>
      </c>
      <c r="L319" s="17">
        <f t="shared" si="181"/>
        <v>90</v>
      </c>
      <c r="M319" s="14">
        <v>0</v>
      </c>
      <c r="N319" s="17">
        <f t="shared" si="182"/>
        <v>0</v>
      </c>
      <c r="O319" s="14">
        <v>10</v>
      </c>
      <c r="P319" s="14">
        <v>4.0000000000000001E-3</v>
      </c>
      <c r="Q319" s="14">
        <v>6.2</v>
      </c>
      <c r="R319" s="14">
        <v>6.6</v>
      </c>
      <c r="S319" s="14">
        <v>2.8</v>
      </c>
      <c r="T319" s="14">
        <v>18</v>
      </c>
      <c r="U319" s="14">
        <v>15</v>
      </c>
      <c r="V319" s="16">
        <v>13</v>
      </c>
      <c r="W319" s="16">
        <v>9.354512282804075</v>
      </c>
      <c r="X319" s="16">
        <v>10.600000000000001</v>
      </c>
      <c r="Y319" s="16">
        <v>217</v>
      </c>
      <c r="Z319" s="16">
        <v>3012</v>
      </c>
      <c r="AA319" s="16">
        <v>418</v>
      </c>
      <c r="AB319" s="16">
        <v>34</v>
      </c>
      <c r="AC319" s="16">
        <f t="shared" si="183"/>
        <v>19.203142517339732</v>
      </c>
      <c r="AD319" s="16">
        <v>1.3206177029999999</v>
      </c>
      <c r="AE319" s="16"/>
      <c r="AF319" s="16"/>
      <c r="AG319" s="16">
        <v>2.4</v>
      </c>
      <c r="AH319" s="16">
        <v>4</v>
      </c>
      <c r="AI319" s="16">
        <v>1.909063476</v>
      </c>
      <c r="AJ319" s="16">
        <v>1.96</v>
      </c>
      <c r="AK319" s="16">
        <v>0.9</v>
      </c>
      <c r="AL319" s="16">
        <v>3.8</v>
      </c>
      <c r="AM319" s="16">
        <v>3.2039843970000002</v>
      </c>
      <c r="AN319" s="16">
        <v>1.88</v>
      </c>
      <c r="AO319" s="16">
        <v>0.62280000000000002</v>
      </c>
      <c r="AP319" s="16">
        <v>117.5</v>
      </c>
      <c r="AQ319" s="18">
        <v>30.5</v>
      </c>
      <c r="AR319" s="18">
        <f t="shared" si="223"/>
        <v>87</v>
      </c>
      <c r="AS319" s="18">
        <f t="shared" si="224"/>
        <v>2003.3762114537444</v>
      </c>
      <c r="AT319" s="18">
        <f t="shared" si="225"/>
        <v>2249.2451101321585</v>
      </c>
      <c r="AU319" s="14">
        <v>0.5</v>
      </c>
      <c r="AV319" s="14">
        <v>322.39999999999998</v>
      </c>
      <c r="AW319" s="18">
        <v>34</v>
      </c>
      <c r="AX319" s="14">
        <v>177.4</v>
      </c>
      <c r="AY319" s="18">
        <v>30.5</v>
      </c>
      <c r="AZ319" s="16">
        <f t="shared" si="199"/>
        <v>254.6809986130375</v>
      </c>
      <c r="BA319" s="16">
        <f t="shared" si="200"/>
        <v>5864.62</v>
      </c>
      <c r="BB319" s="16">
        <f t="shared" si="201"/>
        <v>6584.3688181818179</v>
      </c>
      <c r="BC319" s="14">
        <v>11.5</v>
      </c>
      <c r="BD319" s="14">
        <v>0.15</v>
      </c>
      <c r="BE319" s="14">
        <v>12.2</v>
      </c>
      <c r="BF319" s="14">
        <v>54.6</v>
      </c>
      <c r="BG319" s="14">
        <v>36</v>
      </c>
      <c r="BH319" s="14">
        <v>4.5</v>
      </c>
      <c r="BI319" s="18">
        <f t="shared" si="222"/>
        <v>50.864814814814821</v>
      </c>
      <c r="BJ319" s="18">
        <f t="shared" si="202"/>
        <v>51.629257118390072</v>
      </c>
      <c r="BK319" s="18">
        <f t="shared" si="203"/>
        <v>3097.7554271034041</v>
      </c>
      <c r="BL319" s="18">
        <f t="shared" si="204"/>
        <v>3479.3425728965958</v>
      </c>
      <c r="BM319" s="14">
        <f t="shared" si="205"/>
        <v>3.48</v>
      </c>
      <c r="BN319" s="14">
        <v>2.42</v>
      </c>
      <c r="BO319" s="14">
        <v>0.24299999999999999</v>
      </c>
      <c r="BP319" s="14">
        <v>2.09</v>
      </c>
      <c r="BQ319" s="14">
        <v>0.17299999999999999</v>
      </c>
      <c r="BR319" s="16">
        <f t="shared" si="226"/>
        <v>48.481704317180615</v>
      </c>
      <c r="BS319" s="16">
        <f t="shared" si="227"/>
        <v>4.8682041938325984</v>
      </c>
      <c r="BT319" s="16">
        <f t="shared" si="228"/>
        <v>41.870562819383252</v>
      </c>
      <c r="BU319" s="16">
        <f t="shared" si="229"/>
        <v>3.4658408458149772</v>
      </c>
      <c r="BV319" s="16">
        <f t="shared" si="230"/>
        <v>54.431731665198235</v>
      </c>
      <c r="BW319" s="16">
        <f t="shared" si="231"/>
        <v>5.4656656176211449</v>
      </c>
      <c r="BX319" s="16">
        <f t="shared" si="232"/>
        <v>47.009222801762107</v>
      </c>
      <c r="BY319" s="16">
        <f t="shared" si="233"/>
        <v>3.8911940405286338</v>
      </c>
      <c r="BZ319" s="16">
        <v>1.98</v>
      </c>
      <c r="CA319" s="16">
        <v>0.19</v>
      </c>
      <c r="CB319" s="16">
        <v>1.33</v>
      </c>
      <c r="CC319" s="16">
        <v>0.17199999999999999</v>
      </c>
      <c r="CD319" s="16">
        <v>0.53</v>
      </c>
      <c r="CE319" s="16">
        <v>0.09</v>
      </c>
      <c r="CF319" s="16">
        <v>1.08</v>
      </c>
      <c r="CG319" s="16">
        <v>5.8000000000000003E-2</v>
      </c>
      <c r="CH319" s="16">
        <f t="shared" si="206"/>
        <v>31.082485999999999</v>
      </c>
      <c r="CI319" s="16">
        <f t="shared" si="207"/>
        <v>5.2781579999999995</v>
      </c>
      <c r="CJ319" s="16">
        <f t="shared" si="208"/>
        <v>63.337896000000001</v>
      </c>
      <c r="CK319" s="16">
        <f t="shared" si="209"/>
        <v>3.4014796</v>
      </c>
      <c r="CL319" s="16">
        <f t="shared" si="210"/>
        <v>34.897154736363632</v>
      </c>
      <c r="CM319" s="16">
        <f t="shared" si="211"/>
        <v>5.9259319363636358</v>
      </c>
      <c r="CN319" s="16">
        <f t="shared" si="212"/>
        <v>71.111183236363644</v>
      </c>
      <c r="CO319" s="16">
        <f t="shared" si="213"/>
        <v>3.8189339145454544</v>
      </c>
      <c r="CP319" s="16">
        <v>1.62</v>
      </c>
      <c r="CQ319" s="16">
        <v>0.32900000000000001</v>
      </c>
      <c r="CR319" s="16">
        <v>0.26</v>
      </c>
      <c r="CS319" s="16">
        <v>0.106</v>
      </c>
      <c r="CT319" s="16">
        <f t="shared" si="214"/>
        <v>50.183637919075153</v>
      </c>
      <c r="CU319" s="16">
        <f t="shared" si="215"/>
        <v>10.1916153551702</v>
      </c>
      <c r="CV319" s="16">
        <f t="shared" si="216"/>
        <v>8.0541641104688502</v>
      </c>
      <c r="CW319" s="16">
        <f t="shared" si="217"/>
        <v>3.2836207527296084</v>
      </c>
      <c r="CX319" s="16">
        <f t="shared" si="218"/>
        <v>56.34253893641619</v>
      </c>
      <c r="CY319" s="16">
        <f t="shared" si="219"/>
        <v>11.442404512395633</v>
      </c>
      <c r="CZ319" s="16">
        <f t="shared" si="220"/>
        <v>9.0426297058445737</v>
      </c>
      <c r="DA319" s="16">
        <f t="shared" si="221"/>
        <v>3.6866105723827873</v>
      </c>
      <c r="DB319" s="16"/>
      <c r="DC319" s="16"/>
      <c r="DD319" s="16"/>
      <c r="DE319" s="16"/>
      <c r="DF319" s="16"/>
      <c r="DG319" s="16"/>
      <c r="DH319" s="16"/>
      <c r="DI319" s="16"/>
    </row>
    <row r="320" spans="1:113" x14ac:dyDescent="0.25">
      <c r="A320" s="14">
        <v>2020</v>
      </c>
      <c r="B320" s="14">
        <v>16</v>
      </c>
      <c r="C320" s="14" t="s">
        <v>15</v>
      </c>
      <c r="D320" s="14" t="str">
        <f t="shared" si="179"/>
        <v>4</v>
      </c>
      <c r="E320" s="14">
        <v>409</v>
      </c>
      <c r="F320" s="14">
        <v>639</v>
      </c>
      <c r="G320" s="14">
        <v>1</v>
      </c>
      <c r="H320" s="14" t="s">
        <v>2</v>
      </c>
      <c r="I320" s="14">
        <v>0</v>
      </c>
      <c r="J320" s="17">
        <f t="shared" si="180"/>
        <v>0</v>
      </c>
      <c r="K320" s="14">
        <v>0</v>
      </c>
      <c r="L320" s="17">
        <f t="shared" si="181"/>
        <v>0</v>
      </c>
      <c r="M320" s="14">
        <v>0</v>
      </c>
      <c r="N320" s="17">
        <f t="shared" si="182"/>
        <v>0</v>
      </c>
      <c r="O320" s="14">
        <v>10</v>
      </c>
      <c r="P320" s="14">
        <v>4.0000000000000001E-3</v>
      </c>
      <c r="Q320" s="14">
        <v>6.2</v>
      </c>
      <c r="R320" s="14">
        <v>6.6</v>
      </c>
      <c r="S320" s="14">
        <v>2.8</v>
      </c>
      <c r="T320" s="14">
        <v>18</v>
      </c>
      <c r="U320" s="14">
        <v>15</v>
      </c>
      <c r="V320" s="16">
        <v>13</v>
      </c>
      <c r="W320" s="16">
        <v>9.354512282804075</v>
      </c>
      <c r="X320" s="16">
        <v>10.600000000000001</v>
      </c>
      <c r="Y320" s="16">
        <v>217</v>
      </c>
      <c r="Z320" s="16">
        <v>3012</v>
      </c>
      <c r="AA320" s="16">
        <v>418</v>
      </c>
      <c r="AB320" s="16">
        <v>34</v>
      </c>
      <c r="AC320" s="16">
        <f t="shared" si="183"/>
        <v>19.203142517339732</v>
      </c>
      <c r="AD320" s="16">
        <v>1.3206177029999999</v>
      </c>
      <c r="AE320" s="16"/>
      <c r="AF320" s="16"/>
      <c r="AG320" s="16">
        <v>2.4</v>
      </c>
      <c r="AH320" s="16">
        <v>4</v>
      </c>
      <c r="AI320" s="16">
        <v>1.909063476</v>
      </c>
      <c r="AJ320" s="16">
        <v>1.96</v>
      </c>
      <c r="AK320" s="16">
        <v>0.9</v>
      </c>
      <c r="AL320" s="16">
        <v>3.8</v>
      </c>
      <c r="AM320" s="16">
        <v>3.2039843970000002</v>
      </c>
      <c r="AN320" s="16">
        <v>1.88</v>
      </c>
      <c r="AO320" s="16">
        <v>0.40129999999999999</v>
      </c>
      <c r="AP320" s="16">
        <v>69.5</v>
      </c>
      <c r="AQ320" s="18">
        <v>30.5</v>
      </c>
      <c r="AR320" s="18">
        <f t="shared" si="223"/>
        <v>39</v>
      </c>
      <c r="AS320" s="18">
        <f t="shared" si="224"/>
        <v>898.0651982378854</v>
      </c>
      <c r="AT320" s="18">
        <f t="shared" si="225"/>
        <v>1008.2822907488986</v>
      </c>
      <c r="AU320" s="14">
        <v>0.4</v>
      </c>
      <c r="AV320" s="14">
        <v>263</v>
      </c>
      <c r="AW320" s="18">
        <v>34</v>
      </c>
      <c r="AX320" s="14">
        <v>139.19999999999999</v>
      </c>
      <c r="AY320" s="18">
        <v>30.5</v>
      </c>
      <c r="AZ320" s="16">
        <f t="shared" si="199"/>
        <v>189.86899563318775</v>
      </c>
      <c r="BA320" s="16">
        <f t="shared" si="200"/>
        <v>4372.17</v>
      </c>
      <c r="BB320" s="16">
        <f t="shared" si="201"/>
        <v>4908.7545</v>
      </c>
      <c r="BC320" s="14">
        <v>7.05</v>
      </c>
      <c r="BD320" s="14">
        <v>0.15</v>
      </c>
      <c r="BE320" s="14">
        <v>11.9</v>
      </c>
      <c r="BF320" s="14">
        <v>55.6</v>
      </c>
      <c r="BG320" s="14">
        <v>36</v>
      </c>
      <c r="BH320" s="14">
        <v>4.5</v>
      </c>
      <c r="BI320" s="18">
        <f t="shared" si="222"/>
        <v>30.922222222222221</v>
      </c>
      <c r="BJ320" s="18">
        <f t="shared" si="202"/>
        <v>31.49419396274887</v>
      </c>
      <c r="BK320" s="18">
        <f t="shared" si="203"/>
        <v>1889.6516377649323</v>
      </c>
      <c r="BL320" s="18">
        <f t="shared" si="204"/>
        <v>2122.4223622350669</v>
      </c>
      <c r="BM320" s="14">
        <f t="shared" si="205"/>
        <v>2.12</v>
      </c>
      <c r="BN320" s="14">
        <v>1.37</v>
      </c>
      <c r="BO320" s="14">
        <v>0.16300000000000001</v>
      </c>
      <c r="BP320" s="14">
        <v>1.82</v>
      </c>
      <c r="BQ320" s="14">
        <v>0.109</v>
      </c>
      <c r="BR320" s="16">
        <f t="shared" si="226"/>
        <v>12.30349321585903</v>
      </c>
      <c r="BS320" s="16">
        <f t="shared" si="227"/>
        <v>1.4638462731277533</v>
      </c>
      <c r="BT320" s="16">
        <f t="shared" si="228"/>
        <v>16.344786607929514</v>
      </c>
      <c r="BU320" s="16">
        <f t="shared" si="229"/>
        <v>0.9788910660792951</v>
      </c>
      <c r="BV320" s="16">
        <f t="shared" si="230"/>
        <v>13.81346738325991</v>
      </c>
      <c r="BW320" s="16">
        <f t="shared" si="231"/>
        <v>1.6435001339207047</v>
      </c>
      <c r="BX320" s="16">
        <f t="shared" si="232"/>
        <v>18.350737691629956</v>
      </c>
      <c r="BY320" s="16">
        <f t="shared" si="233"/>
        <v>1.0990276969162995</v>
      </c>
      <c r="BZ320" s="16">
        <v>1.76</v>
      </c>
      <c r="CA320" s="16">
        <v>0.159</v>
      </c>
      <c r="CB320" s="16">
        <v>1.27</v>
      </c>
      <c r="CC320" s="16">
        <v>0.153</v>
      </c>
      <c r="CD320" s="16">
        <v>0.47</v>
      </c>
      <c r="CE320" s="16">
        <v>0.105</v>
      </c>
      <c r="CF320" s="16">
        <v>1.01</v>
      </c>
      <c r="CG320" s="16">
        <v>5.6000000000000001E-2</v>
      </c>
      <c r="CH320" s="16">
        <f t="shared" si="206"/>
        <v>20.549198999999998</v>
      </c>
      <c r="CI320" s="16">
        <f t="shared" si="207"/>
        <v>4.5907784999999999</v>
      </c>
      <c r="CJ320" s="16">
        <f t="shared" si="208"/>
        <v>44.158917000000002</v>
      </c>
      <c r="CK320" s="16">
        <f t="shared" si="209"/>
        <v>2.4484152000000003</v>
      </c>
      <c r="CL320" s="16">
        <f t="shared" si="210"/>
        <v>23.071146149999997</v>
      </c>
      <c r="CM320" s="16">
        <f t="shared" si="211"/>
        <v>5.1541922250000001</v>
      </c>
      <c r="CN320" s="16">
        <f t="shared" si="212"/>
        <v>49.578420450000003</v>
      </c>
      <c r="CO320" s="16">
        <f t="shared" si="213"/>
        <v>2.7489025200000001</v>
      </c>
      <c r="CP320" s="16">
        <v>1.64</v>
      </c>
      <c r="CQ320" s="16">
        <v>0.33200000000000002</v>
      </c>
      <c r="CR320" s="16">
        <v>0.26</v>
      </c>
      <c r="CS320" s="16">
        <v>0.11600000000000001</v>
      </c>
      <c r="CT320" s="16">
        <f t="shared" si="214"/>
        <v>30.990286859344884</v>
      </c>
      <c r="CU320" s="16">
        <f t="shared" si="215"/>
        <v>6.2736434373795751</v>
      </c>
      <c r="CV320" s="16">
        <f t="shared" si="216"/>
        <v>4.9130942581888233</v>
      </c>
      <c r="CW320" s="16">
        <f t="shared" si="217"/>
        <v>2.1919958998073215</v>
      </c>
      <c r="CX320" s="16">
        <f t="shared" si="218"/>
        <v>34.793640246628122</v>
      </c>
      <c r="CY320" s="16">
        <f t="shared" si="219"/>
        <v>7.043590586512523</v>
      </c>
      <c r="CZ320" s="16">
        <f t="shared" si="220"/>
        <v>5.51606491714836</v>
      </c>
      <c r="DA320" s="16">
        <f t="shared" si="221"/>
        <v>2.461013578420038</v>
      </c>
      <c r="DB320" s="16"/>
      <c r="DC320" s="16"/>
      <c r="DD320" s="16"/>
      <c r="DE320" s="16"/>
      <c r="DF320" s="16"/>
      <c r="DG320" s="16"/>
      <c r="DH320" s="16"/>
      <c r="DI320" s="16"/>
    </row>
    <row r="321" spans="1:113" x14ac:dyDescent="0.25">
      <c r="A321" s="14">
        <v>2020</v>
      </c>
      <c r="B321" s="14">
        <v>16</v>
      </c>
      <c r="C321" s="14" t="s">
        <v>15</v>
      </c>
      <c r="D321" s="14" t="str">
        <f t="shared" si="179"/>
        <v>4</v>
      </c>
      <c r="E321" s="14">
        <v>410</v>
      </c>
      <c r="F321" s="14">
        <v>640</v>
      </c>
      <c r="G321" s="14">
        <v>5</v>
      </c>
      <c r="H321" s="14" t="s">
        <v>1</v>
      </c>
      <c r="I321" s="14">
        <v>100</v>
      </c>
      <c r="J321" s="17">
        <f t="shared" si="180"/>
        <v>112</v>
      </c>
      <c r="K321" s="14">
        <v>120</v>
      </c>
      <c r="L321" s="17">
        <f t="shared" si="181"/>
        <v>135</v>
      </c>
      <c r="M321" s="14">
        <v>0</v>
      </c>
      <c r="N321" s="17">
        <f t="shared" si="182"/>
        <v>0</v>
      </c>
      <c r="O321" s="14">
        <v>10</v>
      </c>
      <c r="P321" s="14">
        <v>4.0000000000000001E-3</v>
      </c>
      <c r="Q321" s="14">
        <v>6.2</v>
      </c>
      <c r="R321" s="14">
        <v>6.6</v>
      </c>
      <c r="S321" s="14">
        <v>2.8</v>
      </c>
      <c r="T321" s="14">
        <v>18</v>
      </c>
      <c r="U321" s="14">
        <v>15</v>
      </c>
      <c r="V321" s="16">
        <v>13</v>
      </c>
      <c r="W321" s="16">
        <v>9.354512282804075</v>
      </c>
      <c r="X321" s="16">
        <v>10.600000000000001</v>
      </c>
      <c r="Y321" s="16">
        <v>217</v>
      </c>
      <c r="Z321" s="16">
        <v>3012</v>
      </c>
      <c r="AA321" s="16">
        <v>418</v>
      </c>
      <c r="AB321" s="16">
        <v>34</v>
      </c>
      <c r="AC321" s="16">
        <f t="shared" si="183"/>
        <v>19.203142517339732</v>
      </c>
      <c r="AD321" s="16">
        <v>1.3206177029999999</v>
      </c>
      <c r="AE321" s="16"/>
      <c r="AF321" s="16"/>
      <c r="AG321" s="16">
        <v>2.4</v>
      </c>
      <c r="AH321" s="16">
        <v>4</v>
      </c>
      <c r="AI321" s="16">
        <v>1.909063476</v>
      </c>
      <c r="AJ321" s="16">
        <v>1.96</v>
      </c>
      <c r="AK321" s="16">
        <v>0.9</v>
      </c>
      <c r="AL321" s="16">
        <v>3.8</v>
      </c>
      <c r="AM321" s="16">
        <v>3.2039843970000002</v>
      </c>
      <c r="AN321" s="16">
        <v>1.88</v>
      </c>
      <c r="AO321" s="16">
        <v>0.6391</v>
      </c>
      <c r="AP321" s="16">
        <v>124.4</v>
      </c>
      <c r="AQ321" s="18">
        <v>30.5</v>
      </c>
      <c r="AR321" s="18">
        <f t="shared" si="223"/>
        <v>93.9</v>
      </c>
      <c r="AS321" s="18">
        <f t="shared" si="224"/>
        <v>2162.2646696035245</v>
      </c>
      <c r="AT321" s="18">
        <f t="shared" si="225"/>
        <v>2427.6335154185026</v>
      </c>
      <c r="AU321" s="14">
        <v>0.66</v>
      </c>
      <c r="AV321" s="14">
        <v>301.10000000000002</v>
      </c>
      <c r="AW321" s="18">
        <v>34</v>
      </c>
      <c r="AX321" s="14">
        <v>169</v>
      </c>
      <c r="AY321" s="18">
        <v>30.5</v>
      </c>
      <c r="AZ321" s="16">
        <f t="shared" si="199"/>
        <v>342.23137401722198</v>
      </c>
      <c r="BA321" s="16">
        <f t="shared" si="200"/>
        <v>7880.67</v>
      </c>
      <c r="BB321" s="16">
        <f t="shared" si="201"/>
        <v>8847.8431363636355</v>
      </c>
      <c r="BC321" s="14">
        <v>11.05</v>
      </c>
      <c r="BD321" s="14">
        <v>0.15</v>
      </c>
      <c r="BE321" s="14">
        <v>12</v>
      </c>
      <c r="BF321" s="14">
        <v>55</v>
      </c>
      <c r="BG321" s="14">
        <v>36</v>
      </c>
      <c r="BH321" s="14">
        <v>4.5</v>
      </c>
      <c r="BI321" s="18">
        <f t="shared" si="222"/>
        <v>48.848148148148155</v>
      </c>
      <c r="BJ321" s="18">
        <f t="shared" si="202"/>
        <v>49.695225861699853</v>
      </c>
      <c r="BK321" s="18">
        <f t="shared" si="203"/>
        <v>2981.713551701991</v>
      </c>
      <c r="BL321" s="18">
        <f t="shared" si="204"/>
        <v>3349.0064482980088</v>
      </c>
      <c r="BM321" s="14">
        <f t="shared" si="205"/>
        <v>3.35</v>
      </c>
      <c r="BN321" s="14">
        <v>2.1800000000000002</v>
      </c>
      <c r="BO321" s="14">
        <v>0.32600000000000001</v>
      </c>
      <c r="BP321" s="14">
        <v>2.25</v>
      </c>
      <c r="BQ321" s="14">
        <v>0.19900000000000001</v>
      </c>
      <c r="BR321" s="16">
        <f t="shared" si="226"/>
        <v>47.137369797356833</v>
      </c>
      <c r="BS321" s="16">
        <f t="shared" si="227"/>
        <v>7.0489828229074902</v>
      </c>
      <c r="BT321" s="16">
        <f t="shared" si="228"/>
        <v>48.650955066079298</v>
      </c>
      <c r="BU321" s="16">
        <f t="shared" si="229"/>
        <v>4.302906692511014</v>
      </c>
      <c r="BV321" s="16">
        <f t="shared" si="230"/>
        <v>52.922410636123352</v>
      </c>
      <c r="BW321" s="16">
        <f t="shared" si="231"/>
        <v>7.9140852602643177</v>
      </c>
      <c r="BX321" s="16">
        <f t="shared" si="232"/>
        <v>54.621754096916298</v>
      </c>
      <c r="BY321" s="16">
        <f t="shared" si="233"/>
        <v>4.8309906956828197</v>
      </c>
      <c r="BZ321" s="16">
        <v>1.92</v>
      </c>
      <c r="CA321" s="16">
        <v>0.17899999999999999</v>
      </c>
      <c r="CB321" s="16">
        <v>1.18</v>
      </c>
      <c r="CC321" s="16">
        <v>0.154</v>
      </c>
      <c r="CD321" s="16">
        <v>0.42</v>
      </c>
      <c r="CE321" s="16">
        <v>9.0999999999999998E-2</v>
      </c>
      <c r="CF321" s="16">
        <v>1</v>
      </c>
      <c r="CG321" s="16">
        <v>5.5E-2</v>
      </c>
      <c r="CH321" s="16">
        <f t="shared" si="206"/>
        <v>33.098813999999997</v>
      </c>
      <c r="CI321" s="16">
        <f t="shared" si="207"/>
        <v>7.1714096999999999</v>
      </c>
      <c r="CJ321" s="16">
        <f t="shared" si="208"/>
        <v>78.806700000000006</v>
      </c>
      <c r="CK321" s="16">
        <f t="shared" si="209"/>
        <v>4.3343685000000001</v>
      </c>
      <c r="CL321" s="16">
        <f t="shared" si="210"/>
        <v>37.16094117272727</v>
      </c>
      <c r="CM321" s="16">
        <f t="shared" si="211"/>
        <v>8.051537254090908</v>
      </c>
      <c r="CN321" s="16">
        <f t="shared" si="212"/>
        <v>88.478431363636361</v>
      </c>
      <c r="CO321" s="16">
        <f t="shared" si="213"/>
        <v>4.8663137250000004</v>
      </c>
      <c r="CP321" s="16">
        <v>1.58</v>
      </c>
      <c r="CQ321" s="16">
        <v>0.32200000000000001</v>
      </c>
      <c r="CR321" s="16">
        <v>0.25</v>
      </c>
      <c r="CS321" s="16">
        <v>0.11600000000000001</v>
      </c>
      <c r="CT321" s="16">
        <f t="shared" si="214"/>
        <v>47.111074116891466</v>
      </c>
      <c r="CU321" s="16">
        <f t="shared" si="215"/>
        <v>9.6011176364804118</v>
      </c>
      <c r="CV321" s="16">
        <f t="shared" si="216"/>
        <v>7.4542838792549775</v>
      </c>
      <c r="CW321" s="16">
        <f t="shared" si="217"/>
        <v>3.4587877199743096</v>
      </c>
      <c r="CX321" s="16">
        <f t="shared" si="218"/>
        <v>52.892887758509971</v>
      </c>
      <c r="CY321" s="16">
        <f t="shared" si="219"/>
        <v>10.779436619139371</v>
      </c>
      <c r="CZ321" s="16">
        <f t="shared" si="220"/>
        <v>8.3691278098908164</v>
      </c>
      <c r="DA321" s="16">
        <f t="shared" si="221"/>
        <v>3.8832753037893384</v>
      </c>
      <c r="DB321" s="16"/>
      <c r="DC321" s="16"/>
      <c r="DD321" s="16"/>
      <c r="DE321" s="16"/>
      <c r="DF321" s="16"/>
      <c r="DG321" s="16"/>
      <c r="DH321" s="16"/>
      <c r="DI321" s="16"/>
    </row>
    <row r="322" spans="1:113" x14ac:dyDescent="0.25">
      <c r="A322" s="14">
        <v>2020</v>
      </c>
      <c r="B322" s="14">
        <v>17</v>
      </c>
      <c r="C322" s="14" t="s">
        <v>16</v>
      </c>
      <c r="D322" s="14" t="str">
        <f t="shared" ref="D322:D385" si="234">LEFT(E322,1)</f>
        <v>1</v>
      </c>
      <c r="E322" s="14">
        <v>102</v>
      </c>
      <c r="F322" s="14">
        <v>642</v>
      </c>
      <c r="G322" s="14">
        <v>4</v>
      </c>
      <c r="H322" s="14" t="s">
        <v>1</v>
      </c>
      <c r="I322" s="14">
        <v>100</v>
      </c>
      <c r="J322" s="17">
        <f t="shared" ref="J322:J385" si="235">ROUND(I322/2.2*2.471,0)</f>
        <v>112</v>
      </c>
      <c r="K322" s="14">
        <v>80</v>
      </c>
      <c r="L322" s="17">
        <f t="shared" ref="L322:L385" si="236">ROUND(K322/2.2*2.471,0)</f>
        <v>90</v>
      </c>
      <c r="M322" s="14">
        <v>0</v>
      </c>
      <c r="N322" s="17">
        <f t="shared" ref="N322:N385" si="237">ROUND(M322/2.2*2.471,0)</f>
        <v>0</v>
      </c>
      <c r="O322" s="14">
        <v>10</v>
      </c>
      <c r="P322" s="14">
        <v>0</v>
      </c>
      <c r="Q322" s="14">
        <v>5.5</v>
      </c>
      <c r="R322" s="14">
        <v>6.3</v>
      </c>
      <c r="S322" s="14">
        <v>2.7</v>
      </c>
      <c r="T322" s="14">
        <v>8</v>
      </c>
      <c r="U322" s="14">
        <v>9</v>
      </c>
      <c r="V322" s="16">
        <v>6</v>
      </c>
      <c r="W322" s="16">
        <v>8.2581115937687262</v>
      </c>
      <c r="X322" s="16">
        <v>5.629999999999999</v>
      </c>
      <c r="Y322" s="16">
        <v>156</v>
      </c>
      <c r="Z322" s="16">
        <v>1954</v>
      </c>
      <c r="AA322" s="16">
        <v>349</v>
      </c>
      <c r="AB322" s="16">
        <v>18</v>
      </c>
      <c r="AC322" s="16">
        <f t="shared" ref="AC322:AC385" si="238">Y322*2/782+Z322*2/400+AA322*2/243+AB322*2/460</f>
        <v>13.1196658352015</v>
      </c>
      <c r="AD322" s="16">
        <v>2.035527257</v>
      </c>
      <c r="AE322" s="16"/>
      <c r="AF322" s="16"/>
      <c r="AG322" s="16">
        <v>3.4</v>
      </c>
      <c r="AH322" s="16">
        <v>4.8</v>
      </c>
      <c r="AI322" s="16">
        <v>36.513264270000001</v>
      </c>
      <c r="AJ322" s="16">
        <v>2</v>
      </c>
      <c r="AK322" s="16"/>
      <c r="AL322" s="16"/>
      <c r="AM322" s="16"/>
      <c r="AN322" s="16"/>
      <c r="AO322" s="16">
        <v>0.69269999999999998</v>
      </c>
      <c r="AP322" s="16">
        <v>74.8</v>
      </c>
      <c r="AQ322" s="18">
        <v>30.5</v>
      </c>
      <c r="AR322" s="18">
        <f t="shared" si="223"/>
        <v>44.3</v>
      </c>
      <c r="AS322" s="18">
        <f t="shared" si="224"/>
        <v>1020.1099559471364</v>
      </c>
      <c r="AT322" s="18">
        <f t="shared" si="225"/>
        <v>1145.305268722467</v>
      </c>
      <c r="AU322" s="14">
        <v>0.8</v>
      </c>
      <c r="AV322" s="14">
        <v>600.5</v>
      </c>
      <c r="AW322" s="18">
        <v>34</v>
      </c>
      <c r="AX322" s="14">
        <v>371.5</v>
      </c>
      <c r="AY322" s="18">
        <v>30.5</v>
      </c>
      <c r="AZ322" s="16">
        <f t="shared" si="199"/>
        <v>481.55339805825241</v>
      </c>
      <c r="BA322" s="16">
        <f t="shared" si="200"/>
        <v>11088.88</v>
      </c>
      <c r="BB322" s="16">
        <f t="shared" si="201"/>
        <v>12449.788</v>
      </c>
      <c r="BC322" s="14">
        <v>17.100000000000001</v>
      </c>
      <c r="BD322" s="14">
        <v>0.15</v>
      </c>
      <c r="BE322" s="14">
        <v>13.2</v>
      </c>
      <c r="BF322" s="14">
        <v>57.9</v>
      </c>
      <c r="BG322" s="14">
        <v>36</v>
      </c>
      <c r="BH322" s="14">
        <v>4.5</v>
      </c>
      <c r="BI322" s="18">
        <f t="shared" si="222"/>
        <v>75.961111111111137</v>
      </c>
      <c r="BJ322" s="18">
        <f t="shared" si="202"/>
        <v>76.224560051380877</v>
      </c>
      <c r="BK322" s="18">
        <f t="shared" si="203"/>
        <v>4573.4736030828526</v>
      </c>
      <c r="BL322" s="18">
        <f t="shared" si="204"/>
        <v>5136.8423969171499</v>
      </c>
      <c r="BM322" s="14">
        <f t="shared" si="205"/>
        <v>5.13</v>
      </c>
      <c r="BN322" s="14">
        <v>4.3899999999999997</v>
      </c>
      <c r="BO322" s="14">
        <v>0.6</v>
      </c>
      <c r="BP322" s="14">
        <v>3.29</v>
      </c>
      <c r="BQ322" s="14">
        <v>0.25600000000000001</v>
      </c>
      <c r="BR322" s="16">
        <f t="shared" si="226"/>
        <v>44.782827066079285</v>
      </c>
      <c r="BS322" s="16">
        <f t="shared" si="227"/>
        <v>6.1206597356828185</v>
      </c>
      <c r="BT322" s="16">
        <f t="shared" si="228"/>
        <v>33.561617550660785</v>
      </c>
      <c r="BU322" s="16">
        <f t="shared" si="229"/>
        <v>2.6114814872246694</v>
      </c>
      <c r="BV322" s="16">
        <f t="shared" si="230"/>
        <v>50.278901296916288</v>
      </c>
      <c r="BW322" s="16">
        <f t="shared" si="231"/>
        <v>6.8718316123348009</v>
      </c>
      <c r="BX322" s="16">
        <f t="shared" si="232"/>
        <v>37.680543340969152</v>
      </c>
      <c r="BY322" s="16">
        <f t="shared" si="233"/>
        <v>2.931981487929515</v>
      </c>
      <c r="BZ322" s="16">
        <v>2.66</v>
      </c>
      <c r="CA322" s="16">
        <v>0.20200000000000001</v>
      </c>
      <c r="CB322" s="16">
        <v>1.05</v>
      </c>
      <c r="CC322" s="16">
        <v>0.217</v>
      </c>
      <c r="CD322" s="16">
        <v>0.53</v>
      </c>
      <c r="CE322" s="16">
        <v>8.6999999999999994E-2</v>
      </c>
      <c r="CF322" s="16">
        <v>1.04</v>
      </c>
      <c r="CG322" s="16">
        <v>7.4999999999999997E-2</v>
      </c>
      <c r="CH322" s="16">
        <f t="shared" si="206"/>
        <v>58.771063999999996</v>
      </c>
      <c r="CI322" s="16">
        <f t="shared" si="207"/>
        <v>9.6473255999999985</v>
      </c>
      <c r="CJ322" s="16">
        <f t="shared" si="208"/>
        <v>115.32435199999999</v>
      </c>
      <c r="CK322" s="16">
        <f t="shared" si="209"/>
        <v>8.3166599999999988</v>
      </c>
      <c r="CL322" s="16">
        <f t="shared" si="210"/>
        <v>65.983876399999986</v>
      </c>
      <c r="CM322" s="16">
        <f t="shared" si="211"/>
        <v>10.831315559999998</v>
      </c>
      <c r="CN322" s="16">
        <f t="shared" si="212"/>
        <v>129.47779519999997</v>
      </c>
      <c r="CO322" s="16">
        <f t="shared" si="213"/>
        <v>9.3373409999999986</v>
      </c>
      <c r="CP322" s="16">
        <v>1.56</v>
      </c>
      <c r="CQ322" s="16">
        <v>0.318</v>
      </c>
      <c r="CR322" s="16">
        <v>0.28000000000000003</v>
      </c>
      <c r="CS322" s="16">
        <v>0.104</v>
      </c>
      <c r="CT322" s="16">
        <f t="shared" si="214"/>
        <v>71.346188208092499</v>
      </c>
      <c r="CU322" s="16">
        <f t="shared" si="215"/>
        <v>14.543646057803471</v>
      </c>
      <c r="CV322" s="16">
        <f t="shared" si="216"/>
        <v>12.805726088631989</v>
      </c>
      <c r="CW322" s="16">
        <f t="shared" si="217"/>
        <v>4.7564125472061667</v>
      </c>
      <c r="CX322" s="16">
        <f t="shared" si="218"/>
        <v>80.102311306358402</v>
      </c>
      <c r="CY322" s="16">
        <f t="shared" si="219"/>
        <v>16.328548073988443</v>
      </c>
      <c r="CZ322" s="16">
        <f t="shared" si="220"/>
        <v>14.37733792678228</v>
      </c>
      <c r="DA322" s="16">
        <f t="shared" si="221"/>
        <v>5.3401540870905597</v>
      </c>
      <c r="DB322" s="16"/>
      <c r="DC322" s="16"/>
      <c r="DD322" s="16"/>
      <c r="DE322" s="16"/>
      <c r="DF322" s="16"/>
      <c r="DG322" s="16"/>
      <c r="DH322" s="16"/>
      <c r="DI322" s="16"/>
    </row>
    <row r="323" spans="1:113" x14ac:dyDescent="0.25">
      <c r="A323" s="14">
        <v>2020</v>
      </c>
      <c r="B323" s="14">
        <v>17</v>
      </c>
      <c r="C323" s="14" t="s">
        <v>16</v>
      </c>
      <c r="D323" s="14" t="str">
        <f t="shared" si="234"/>
        <v>1</v>
      </c>
      <c r="E323" s="14">
        <v>103</v>
      </c>
      <c r="F323" s="14">
        <v>643</v>
      </c>
      <c r="G323" s="14">
        <v>5</v>
      </c>
      <c r="H323" s="14" t="s">
        <v>1</v>
      </c>
      <c r="I323" s="14">
        <v>100</v>
      </c>
      <c r="J323" s="17">
        <f t="shared" si="235"/>
        <v>112</v>
      </c>
      <c r="K323" s="14">
        <v>120</v>
      </c>
      <c r="L323" s="17">
        <f t="shared" si="236"/>
        <v>135</v>
      </c>
      <c r="M323" s="14">
        <v>0</v>
      </c>
      <c r="N323" s="17">
        <f t="shared" si="237"/>
        <v>0</v>
      </c>
      <c r="O323" s="14">
        <v>10</v>
      </c>
      <c r="P323" s="14">
        <v>0</v>
      </c>
      <c r="Q323" s="14">
        <v>5.5</v>
      </c>
      <c r="R323" s="14">
        <v>6.3</v>
      </c>
      <c r="S323" s="14">
        <v>2.7</v>
      </c>
      <c r="T323" s="14">
        <v>8</v>
      </c>
      <c r="U323" s="14">
        <v>9</v>
      </c>
      <c r="V323" s="16">
        <v>6</v>
      </c>
      <c r="W323" s="16">
        <v>8.2581115937687262</v>
      </c>
      <c r="X323" s="16">
        <v>5.629999999999999</v>
      </c>
      <c r="Y323" s="16">
        <v>156</v>
      </c>
      <c r="Z323" s="16">
        <v>1954</v>
      </c>
      <c r="AA323" s="16">
        <v>349</v>
      </c>
      <c r="AB323" s="16">
        <v>18</v>
      </c>
      <c r="AC323" s="16">
        <f t="shared" si="238"/>
        <v>13.1196658352015</v>
      </c>
      <c r="AD323" s="16">
        <v>2.035527257</v>
      </c>
      <c r="AE323" s="16"/>
      <c r="AF323" s="16"/>
      <c r="AG323" s="16">
        <v>3.4</v>
      </c>
      <c r="AH323" s="16">
        <v>4.8</v>
      </c>
      <c r="AI323" s="16">
        <v>36.513264270000001</v>
      </c>
      <c r="AJ323" s="16">
        <v>2</v>
      </c>
      <c r="AK323" s="16"/>
      <c r="AL323" s="16"/>
      <c r="AM323" s="16"/>
      <c r="AN323" s="16"/>
      <c r="AO323" s="16">
        <v>0.72189999999999999</v>
      </c>
      <c r="AP323" s="16">
        <v>86.8</v>
      </c>
      <c r="AQ323" s="18">
        <v>30.5</v>
      </c>
      <c r="AR323" s="18">
        <f t="shared" si="223"/>
        <v>56.3</v>
      </c>
      <c r="AS323" s="18">
        <f t="shared" si="224"/>
        <v>1296.4377092511013</v>
      </c>
      <c r="AT323" s="18">
        <f t="shared" si="225"/>
        <v>1455.5459735682821</v>
      </c>
      <c r="AU323" s="14">
        <v>0.76</v>
      </c>
      <c r="AV323" s="14">
        <v>561.20000000000005</v>
      </c>
      <c r="AW323" s="18">
        <v>34</v>
      </c>
      <c r="AX323" s="14">
        <v>343.7</v>
      </c>
      <c r="AY323" s="18">
        <v>30.5</v>
      </c>
      <c r="AZ323" s="16">
        <f t="shared" si="199"/>
        <v>451.50227617602422</v>
      </c>
      <c r="BA323" s="16">
        <f t="shared" si="200"/>
        <v>10396.879999999999</v>
      </c>
      <c r="BB323" s="16">
        <f t="shared" si="201"/>
        <v>11672.860727272726</v>
      </c>
      <c r="BC323" s="14">
        <v>17.3</v>
      </c>
      <c r="BD323" s="14">
        <v>0.15</v>
      </c>
      <c r="BE323" s="14">
        <v>12.8</v>
      </c>
      <c r="BF323" s="14">
        <v>58.3</v>
      </c>
      <c r="BG323" s="14">
        <v>36</v>
      </c>
      <c r="BH323" s="14">
        <v>4.5</v>
      </c>
      <c r="BI323" s="18">
        <f t="shared" si="222"/>
        <v>76.857407407407422</v>
      </c>
      <c r="BJ323" s="18">
        <f t="shared" si="202"/>
        <v>77.479374866195684</v>
      </c>
      <c r="BK323" s="18">
        <f t="shared" si="203"/>
        <v>4648.7624919717409</v>
      </c>
      <c r="BL323" s="18">
        <f t="shared" si="204"/>
        <v>5221.4055080282596</v>
      </c>
      <c r="BM323" s="14">
        <f t="shared" si="205"/>
        <v>5.22</v>
      </c>
      <c r="BN323" s="14">
        <v>4.01</v>
      </c>
      <c r="BO323" s="14">
        <v>0.622</v>
      </c>
      <c r="BP323" s="14">
        <v>3.07</v>
      </c>
      <c r="BQ323" s="14">
        <v>0.28699999999999998</v>
      </c>
      <c r="BR323" s="16">
        <f t="shared" si="226"/>
        <v>51.987152140969158</v>
      </c>
      <c r="BS323" s="16">
        <f t="shared" si="227"/>
        <v>8.0638425515418497</v>
      </c>
      <c r="BT323" s="16">
        <f t="shared" si="228"/>
        <v>39.800637674008804</v>
      </c>
      <c r="BU323" s="16">
        <f t="shared" si="229"/>
        <v>3.7207762255506602</v>
      </c>
      <c r="BV323" s="16">
        <f t="shared" si="230"/>
        <v>58.367393540088095</v>
      </c>
      <c r="BW323" s="16">
        <f t="shared" si="231"/>
        <v>9.0534959555947125</v>
      </c>
      <c r="BX323" s="16">
        <f t="shared" si="232"/>
        <v>44.685261388546252</v>
      </c>
      <c r="BY323" s="16">
        <f t="shared" si="233"/>
        <v>4.1774169441409681</v>
      </c>
      <c r="BZ323" s="16">
        <v>2.44</v>
      </c>
      <c r="CA323" s="16">
        <v>0.21299999999999999</v>
      </c>
      <c r="CB323" s="16">
        <v>1.18</v>
      </c>
      <c r="CC323" s="16">
        <v>0.193</v>
      </c>
      <c r="CD323" s="16">
        <v>0.47</v>
      </c>
      <c r="CE323" s="16">
        <v>0.106</v>
      </c>
      <c r="CF323" s="16">
        <v>0.9</v>
      </c>
      <c r="CG323" s="16">
        <v>5.2999999999999999E-2</v>
      </c>
      <c r="CH323" s="16">
        <f t="shared" si="206"/>
        <v>48.865335999999992</v>
      </c>
      <c r="CI323" s="16">
        <f t="shared" si="207"/>
        <v>11.020692799999999</v>
      </c>
      <c r="CJ323" s="16">
        <f t="shared" si="208"/>
        <v>93.571920000000006</v>
      </c>
      <c r="CK323" s="16">
        <f t="shared" si="209"/>
        <v>5.5103463999999995</v>
      </c>
      <c r="CL323" s="16">
        <f t="shared" si="210"/>
        <v>54.862445418181814</v>
      </c>
      <c r="CM323" s="16">
        <f t="shared" si="211"/>
        <v>12.37323237090909</v>
      </c>
      <c r="CN323" s="16">
        <f t="shared" si="212"/>
        <v>105.05574654545455</v>
      </c>
      <c r="CO323" s="16">
        <f t="shared" si="213"/>
        <v>6.1866161854545449</v>
      </c>
      <c r="CP323" s="16">
        <v>1.47</v>
      </c>
      <c r="CQ323" s="16">
        <v>0.378</v>
      </c>
      <c r="CR323" s="16">
        <v>0.33</v>
      </c>
      <c r="CS323" s="16">
        <v>0.107</v>
      </c>
      <c r="CT323" s="16">
        <f t="shared" si="214"/>
        <v>68.336808631984596</v>
      </c>
      <c r="CU323" s="16">
        <f t="shared" si="215"/>
        <v>17.572322219653181</v>
      </c>
      <c r="CV323" s="16">
        <f t="shared" si="216"/>
        <v>15.340916223506746</v>
      </c>
      <c r="CW323" s="16">
        <f t="shared" si="217"/>
        <v>4.9741758664097624</v>
      </c>
      <c r="CX323" s="16">
        <f t="shared" si="218"/>
        <v>76.723598782273612</v>
      </c>
      <c r="CY323" s="16">
        <f t="shared" si="219"/>
        <v>19.728925401156072</v>
      </c>
      <c r="CZ323" s="16">
        <f t="shared" si="220"/>
        <v>17.223665032755299</v>
      </c>
      <c r="DA323" s="16">
        <f t="shared" si="221"/>
        <v>5.5846429045600514</v>
      </c>
      <c r="DB323" s="16"/>
      <c r="DC323" s="16"/>
      <c r="DD323" s="16"/>
      <c r="DE323" s="16"/>
      <c r="DF323" s="16"/>
      <c r="DG323" s="16"/>
      <c r="DH323" s="16"/>
      <c r="DI323" s="16"/>
    </row>
    <row r="324" spans="1:113" x14ac:dyDescent="0.25">
      <c r="A324" s="14">
        <v>2020</v>
      </c>
      <c r="B324" s="14">
        <v>17</v>
      </c>
      <c r="C324" s="14" t="s">
        <v>16</v>
      </c>
      <c r="D324" s="14" t="str">
        <f t="shared" si="234"/>
        <v>1</v>
      </c>
      <c r="E324" s="14">
        <v>105</v>
      </c>
      <c r="F324" s="14">
        <v>645</v>
      </c>
      <c r="G324" s="14">
        <v>1</v>
      </c>
      <c r="H324" s="14" t="s">
        <v>2</v>
      </c>
      <c r="I324" s="14">
        <v>0</v>
      </c>
      <c r="J324" s="17">
        <f t="shared" si="235"/>
        <v>0</v>
      </c>
      <c r="K324" s="14">
        <v>0</v>
      </c>
      <c r="L324" s="17">
        <f t="shared" si="236"/>
        <v>0</v>
      </c>
      <c r="M324" s="14">
        <v>0</v>
      </c>
      <c r="N324" s="17">
        <f t="shared" si="237"/>
        <v>0</v>
      </c>
      <c r="O324" s="14">
        <v>10</v>
      </c>
      <c r="P324" s="14">
        <v>0</v>
      </c>
      <c r="Q324" s="14">
        <v>5.5</v>
      </c>
      <c r="R324" s="14">
        <v>6.3</v>
      </c>
      <c r="S324" s="14">
        <v>2.7</v>
      </c>
      <c r="T324" s="14">
        <v>8</v>
      </c>
      <c r="U324" s="14">
        <v>9</v>
      </c>
      <c r="V324" s="16">
        <v>6</v>
      </c>
      <c r="W324" s="16">
        <v>8.2581115937687262</v>
      </c>
      <c r="X324" s="16">
        <v>5.629999999999999</v>
      </c>
      <c r="Y324" s="16">
        <v>156</v>
      </c>
      <c r="Z324" s="16">
        <v>1954</v>
      </c>
      <c r="AA324" s="16">
        <v>349</v>
      </c>
      <c r="AB324" s="16">
        <v>18</v>
      </c>
      <c r="AC324" s="16">
        <f t="shared" si="238"/>
        <v>13.1196658352015</v>
      </c>
      <c r="AD324" s="16">
        <v>2.035527257</v>
      </c>
      <c r="AE324" s="16"/>
      <c r="AF324" s="16"/>
      <c r="AG324" s="16">
        <v>3.4</v>
      </c>
      <c r="AH324" s="16">
        <v>4.8</v>
      </c>
      <c r="AI324" s="16">
        <v>36.513264270000001</v>
      </c>
      <c r="AJ324" s="16">
        <v>2</v>
      </c>
      <c r="AK324" s="16"/>
      <c r="AL324" s="16"/>
      <c r="AM324" s="16"/>
      <c r="AN324" s="16"/>
      <c r="AO324" s="16">
        <v>0.42949999999999999</v>
      </c>
      <c r="AP324" s="16">
        <v>48.1</v>
      </c>
      <c r="AQ324" s="18">
        <v>30.5</v>
      </c>
      <c r="AR324" s="18">
        <f t="shared" si="223"/>
        <v>17.600000000000001</v>
      </c>
      <c r="AS324" s="18">
        <f t="shared" si="224"/>
        <v>405.28070484581497</v>
      </c>
      <c r="AT324" s="18">
        <f t="shared" si="225"/>
        <v>455.0197004405286</v>
      </c>
      <c r="AU324" s="14">
        <v>0.44</v>
      </c>
      <c r="AV324" s="14">
        <v>321.89999999999998</v>
      </c>
      <c r="AW324" s="18">
        <v>34</v>
      </c>
      <c r="AX324" s="14">
        <v>199.5</v>
      </c>
      <c r="AY324" s="18">
        <v>30.5</v>
      </c>
      <c r="AZ324" s="16">
        <f t="shared" si="199"/>
        <v>258.28412643278921</v>
      </c>
      <c r="BA324" s="16">
        <f t="shared" si="200"/>
        <v>5947.59</v>
      </c>
      <c r="BB324" s="16">
        <f t="shared" si="201"/>
        <v>6677.5214999999998</v>
      </c>
      <c r="BC324" s="14">
        <v>8.1999999999999993</v>
      </c>
      <c r="BD324" s="14">
        <v>0.15</v>
      </c>
      <c r="BE324" s="14">
        <v>13.2</v>
      </c>
      <c r="BF324" s="14">
        <v>57.3</v>
      </c>
      <c r="BG324" s="14">
        <v>36</v>
      </c>
      <c r="BH324" s="14">
        <v>4.5</v>
      </c>
      <c r="BI324" s="18">
        <f t="shared" si="222"/>
        <v>36.07592592592593</v>
      </c>
      <c r="BJ324" s="18">
        <f t="shared" si="202"/>
        <v>36.201044744166133</v>
      </c>
      <c r="BK324" s="18">
        <f t="shared" si="203"/>
        <v>2172.0626846499681</v>
      </c>
      <c r="BL324" s="18">
        <f t="shared" si="204"/>
        <v>2439.6213153500321</v>
      </c>
      <c r="BM324" s="14">
        <f t="shared" si="205"/>
        <v>2.44</v>
      </c>
      <c r="BN324" s="14">
        <v>3.19</v>
      </c>
      <c r="BO324" s="14">
        <v>0.29299999999999998</v>
      </c>
      <c r="BP324" s="14">
        <v>2.96</v>
      </c>
      <c r="BQ324" s="14">
        <v>0.27600000000000002</v>
      </c>
      <c r="BR324" s="16">
        <f t="shared" si="226"/>
        <v>12.928454484581497</v>
      </c>
      <c r="BS324" s="16">
        <f t="shared" si="227"/>
        <v>1.1874724651982378</v>
      </c>
      <c r="BT324" s="16">
        <f t="shared" si="228"/>
        <v>11.996308863436123</v>
      </c>
      <c r="BU324" s="16">
        <f t="shared" si="229"/>
        <v>1.1185747453744495</v>
      </c>
      <c r="BV324" s="16">
        <f t="shared" si="230"/>
        <v>14.515128444052863</v>
      </c>
      <c r="BW324" s="16">
        <f t="shared" si="231"/>
        <v>1.3332077222907488</v>
      </c>
      <c r="BX324" s="16">
        <f t="shared" si="232"/>
        <v>13.468583133039647</v>
      </c>
      <c r="BY324" s="16">
        <f t="shared" si="233"/>
        <v>1.2558543732158591</v>
      </c>
      <c r="BZ324" s="16">
        <v>2.2000000000000002</v>
      </c>
      <c r="CA324" s="16">
        <v>0.185</v>
      </c>
      <c r="CB324" s="16">
        <v>1.34</v>
      </c>
      <c r="CC324" s="16">
        <v>0.17599999999999999</v>
      </c>
      <c r="CD324" s="16">
        <v>0.55000000000000004</v>
      </c>
      <c r="CE324" s="16">
        <v>9.4E-2</v>
      </c>
      <c r="CF324" s="16">
        <v>0.86</v>
      </c>
      <c r="CG324" s="16">
        <v>6.5000000000000002E-2</v>
      </c>
      <c r="CH324" s="16">
        <f t="shared" si="206"/>
        <v>32.711745000000001</v>
      </c>
      <c r="CI324" s="16">
        <f t="shared" si="207"/>
        <v>5.5907346000000002</v>
      </c>
      <c r="CJ324" s="16">
        <f t="shared" si="208"/>
        <v>51.149273999999998</v>
      </c>
      <c r="CK324" s="16">
        <f t="shared" si="209"/>
        <v>3.8659335000000001</v>
      </c>
      <c r="CL324" s="16">
        <f t="shared" si="210"/>
        <v>36.72636825</v>
      </c>
      <c r="CM324" s="16">
        <f t="shared" si="211"/>
        <v>6.2768702099999993</v>
      </c>
      <c r="CN324" s="16">
        <f t="shared" si="212"/>
        <v>57.426684899999998</v>
      </c>
      <c r="CO324" s="16">
        <f t="shared" si="213"/>
        <v>4.3403889749999998</v>
      </c>
      <c r="CP324" s="16">
        <v>1.5</v>
      </c>
      <c r="CQ324" s="16">
        <v>0.27</v>
      </c>
      <c r="CR324" s="16">
        <v>0.25</v>
      </c>
      <c r="CS324" s="16">
        <v>9.8000000000000004E-2</v>
      </c>
      <c r="CT324" s="16">
        <f t="shared" si="214"/>
        <v>32.580940269749519</v>
      </c>
      <c r="CU324" s="16">
        <f t="shared" si="215"/>
        <v>5.8645692485549139</v>
      </c>
      <c r="CV324" s="16">
        <f t="shared" si="216"/>
        <v>5.4301567116249201</v>
      </c>
      <c r="CW324" s="16">
        <f t="shared" si="217"/>
        <v>2.1286214309569687</v>
      </c>
      <c r="CX324" s="16">
        <f t="shared" si="218"/>
        <v>36.579510211946051</v>
      </c>
      <c r="CY324" s="16">
        <f t="shared" si="219"/>
        <v>6.5843118381502892</v>
      </c>
      <c r="CZ324" s="16">
        <f t="shared" si="220"/>
        <v>6.0965850353243418</v>
      </c>
      <c r="DA324" s="16">
        <f t="shared" si="221"/>
        <v>2.3898613338471422</v>
      </c>
      <c r="DB324" s="16"/>
      <c r="DC324" s="16"/>
      <c r="DD324" s="16"/>
      <c r="DE324" s="16"/>
      <c r="DF324" s="16"/>
      <c r="DG324" s="16"/>
      <c r="DH324" s="16"/>
      <c r="DI324" s="16"/>
    </row>
    <row r="325" spans="1:113" x14ac:dyDescent="0.25">
      <c r="A325" s="14">
        <v>2020</v>
      </c>
      <c r="B325" s="14">
        <v>17</v>
      </c>
      <c r="C325" s="14" t="s">
        <v>16</v>
      </c>
      <c r="D325" s="14" t="str">
        <f t="shared" si="234"/>
        <v>1</v>
      </c>
      <c r="E325" s="14">
        <v>107</v>
      </c>
      <c r="F325" s="14">
        <v>647</v>
      </c>
      <c r="G325" s="14">
        <v>3</v>
      </c>
      <c r="H325" s="14" t="s">
        <v>1</v>
      </c>
      <c r="I325" s="14">
        <v>100</v>
      </c>
      <c r="J325" s="17">
        <f t="shared" si="235"/>
        <v>112</v>
      </c>
      <c r="K325" s="14">
        <v>40</v>
      </c>
      <c r="L325" s="17">
        <f t="shared" si="236"/>
        <v>45</v>
      </c>
      <c r="M325" s="14">
        <v>0</v>
      </c>
      <c r="N325" s="17">
        <f t="shared" si="237"/>
        <v>0</v>
      </c>
      <c r="O325" s="14">
        <v>10</v>
      </c>
      <c r="P325" s="14">
        <v>0</v>
      </c>
      <c r="Q325" s="14">
        <v>5.5</v>
      </c>
      <c r="R325" s="14">
        <v>6.3</v>
      </c>
      <c r="S325" s="14">
        <v>2.7</v>
      </c>
      <c r="T325" s="14">
        <v>8</v>
      </c>
      <c r="U325" s="14">
        <v>9</v>
      </c>
      <c r="V325" s="16">
        <v>6</v>
      </c>
      <c r="W325" s="16">
        <v>8.2581115937687262</v>
      </c>
      <c r="X325" s="16">
        <v>5.629999999999999</v>
      </c>
      <c r="Y325" s="16">
        <v>156</v>
      </c>
      <c r="Z325" s="16">
        <v>1954</v>
      </c>
      <c r="AA325" s="16">
        <v>349</v>
      </c>
      <c r="AB325" s="16">
        <v>18</v>
      </c>
      <c r="AC325" s="16">
        <f t="shared" si="238"/>
        <v>13.1196658352015</v>
      </c>
      <c r="AD325" s="16">
        <v>2.035527257</v>
      </c>
      <c r="AE325" s="16"/>
      <c r="AF325" s="16"/>
      <c r="AG325" s="16">
        <v>3.4</v>
      </c>
      <c r="AH325" s="16">
        <v>4.8</v>
      </c>
      <c r="AI325" s="16">
        <v>36.513264270000001</v>
      </c>
      <c r="AJ325" s="16">
        <v>2</v>
      </c>
      <c r="AK325" s="16"/>
      <c r="AL325" s="16"/>
      <c r="AM325" s="16"/>
      <c r="AN325" s="16"/>
      <c r="AO325" s="16">
        <v>0.64239999999999997</v>
      </c>
      <c r="AP325" s="16">
        <v>70.3</v>
      </c>
      <c r="AQ325" s="18">
        <v>30.5</v>
      </c>
      <c r="AR325" s="18">
        <f t="shared" si="223"/>
        <v>39.799999999999997</v>
      </c>
      <c r="AS325" s="18">
        <f t="shared" si="224"/>
        <v>916.48704845814962</v>
      </c>
      <c r="AT325" s="18">
        <f t="shared" si="225"/>
        <v>1028.9650044052862</v>
      </c>
      <c r="AU325" s="14">
        <v>0.57999999999999996</v>
      </c>
      <c r="AV325" s="14">
        <v>488.2</v>
      </c>
      <c r="AW325" s="18">
        <v>34</v>
      </c>
      <c r="AX325" s="14">
        <v>308.39999999999998</v>
      </c>
      <c r="AY325" s="18">
        <v>30.5</v>
      </c>
      <c r="AZ325" s="16">
        <f t="shared" si="199"/>
        <v>354.87010127697044</v>
      </c>
      <c r="BA325" s="16">
        <f t="shared" si="200"/>
        <v>8171.7</v>
      </c>
      <c r="BB325" s="16">
        <f t="shared" si="201"/>
        <v>9174.5904545454541</v>
      </c>
      <c r="BC325" s="14">
        <v>14.5</v>
      </c>
      <c r="BD325" s="14">
        <v>0.15</v>
      </c>
      <c r="BE325" s="14">
        <v>12.7</v>
      </c>
      <c r="BF325" s="14">
        <v>57.6</v>
      </c>
      <c r="BG325" s="14">
        <v>36</v>
      </c>
      <c r="BH325" s="14">
        <v>4.5</v>
      </c>
      <c r="BI325" s="18">
        <f t="shared" si="222"/>
        <v>64.309259259259264</v>
      </c>
      <c r="BJ325" s="18">
        <f t="shared" si="202"/>
        <v>64.904026974951833</v>
      </c>
      <c r="BK325" s="18">
        <f t="shared" si="203"/>
        <v>3894.2416184971098</v>
      </c>
      <c r="BL325" s="18">
        <f t="shared" si="204"/>
        <v>4373.9413815028902</v>
      </c>
      <c r="BM325" s="14">
        <f t="shared" si="205"/>
        <v>4.37</v>
      </c>
      <c r="BN325" s="14">
        <v>4.08</v>
      </c>
      <c r="BO325" s="14">
        <v>0.47099999999999997</v>
      </c>
      <c r="BP325" s="14">
        <v>3.15</v>
      </c>
      <c r="BQ325" s="14">
        <v>0.27500000000000002</v>
      </c>
      <c r="BR325" s="16">
        <f t="shared" si="226"/>
        <v>37.392671577092507</v>
      </c>
      <c r="BS325" s="16">
        <f t="shared" si="227"/>
        <v>4.3166539982378849</v>
      </c>
      <c r="BT325" s="16">
        <f t="shared" si="228"/>
        <v>28.869342026431713</v>
      </c>
      <c r="BU325" s="16">
        <f t="shared" si="229"/>
        <v>2.5203393832599117</v>
      </c>
      <c r="BV325" s="16">
        <f t="shared" si="230"/>
        <v>41.981772179735678</v>
      </c>
      <c r="BW325" s="16">
        <f t="shared" si="231"/>
        <v>4.8464251707488977</v>
      </c>
      <c r="BX325" s="16">
        <f t="shared" si="232"/>
        <v>32.412397638766514</v>
      </c>
      <c r="BY325" s="16">
        <f t="shared" si="233"/>
        <v>2.8296537621145368</v>
      </c>
      <c r="BZ325" s="16">
        <v>2.5499999999999998</v>
      </c>
      <c r="CA325" s="16">
        <v>0.18099999999999999</v>
      </c>
      <c r="CB325" s="16">
        <v>1.21</v>
      </c>
      <c r="CC325" s="16">
        <v>0.19700000000000001</v>
      </c>
      <c r="CD325" s="16">
        <v>0.52</v>
      </c>
      <c r="CE325" s="16">
        <v>0.1</v>
      </c>
      <c r="CF325" s="16">
        <v>0.89</v>
      </c>
      <c r="CG325" s="16">
        <v>0.06</v>
      </c>
      <c r="CH325" s="16">
        <f t="shared" si="206"/>
        <v>42.492839999999994</v>
      </c>
      <c r="CI325" s="16">
        <f t="shared" si="207"/>
        <v>8.1716999999999995</v>
      </c>
      <c r="CJ325" s="16">
        <f t="shared" si="208"/>
        <v>72.728129999999993</v>
      </c>
      <c r="CK325" s="16">
        <f t="shared" si="209"/>
        <v>4.9030199999999997</v>
      </c>
      <c r="CL325" s="16">
        <f t="shared" si="210"/>
        <v>47.707870363636353</v>
      </c>
      <c r="CM325" s="16">
        <f t="shared" si="211"/>
        <v>9.174590454545454</v>
      </c>
      <c r="CN325" s="16">
        <f t="shared" si="212"/>
        <v>81.653855045454549</v>
      </c>
      <c r="CO325" s="16">
        <f t="shared" si="213"/>
        <v>5.5047542727272729</v>
      </c>
      <c r="CP325" s="16">
        <v>1.56</v>
      </c>
      <c r="CQ325" s="16">
        <v>0.28499999999999998</v>
      </c>
      <c r="CR325" s="16">
        <v>0.27</v>
      </c>
      <c r="CS325" s="16">
        <v>0.105</v>
      </c>
      <c r="CT325" s="16">
        <f t="shared" si="214"/>
        <v>60.750169248554919</v>
      </c>
      <c r="CU325" s="16">
        <f t="shared" si="215"/>
        <v>11.098588612716762</v>
      </c>
      <c r="CV325" s="16">
        <f t="shared" si="216"/>
        <v>10.514452369942196</v>
      </c>
      <c r="CW325" s="16">
        <f t="shared" si="217"/>
        <v>4.0889536994219648</v>
      </c>
      <c r="CX325" s="16">
        <f t="shared" si="218"/>
        <v>68.205871838150287</v>
      </c>
      <c r="CY325" s="16">
        <f t="shared" si="219"/>
        <v>12.460688124277457</v>
      </c>
      <c r="CZ325" s="16">
        <f t="shared" si="220"/>
        <v>11.804862433526012</v>
      </c>
      <c r="DA325" s="16">
        <f t="shared" si="221"/>
        <v>4.5907798352601148</v>
      </c>
      <c r="DB325" s="16"/>
      <c r="DC325" s="16"/>
      <c r="DD325" s="16"/>
      <c r="DE325" s="16"/>
      <c r="DF325" s="16"/>
      <c r="DG325" s="16"/>
      <c r="DH325" s="16"/>
      <c r="DI325" s="16"/>
    </row>
    <row r="326" spans="1:113" x14ac:dyDescent="0.25">
      <c r="A326" s="14">
        <v>2020</v>
      </c>
      <c r="B326" s="14">
        <v>17</v>
      </c>
      <c r="C326" s="14" t="s">
        <v>16</v>
      </c>
      <c r="D326" s="14" t="str">
        <f t="shared" si="234"/>
        <v>1</v>
      </c>
      <c r="E326" s="14">
        <v>108</v>
      </c>
      <c r="F326" s="14">
        <v>648</v>
      </c>
      <c r="G326" s="14">
        <v>2</v>
      </c>
      <c r="H326" s="14" t="s">
        <v>3</v>
      </c>
      <c r="I326" s="14">
        <v>100</v>
      </c>
      <c r="J326" s="17">
        <f t="shared" si="235"/>
        <v>112</v>
      </c>
      <c r="K326" s="14">
        <v>0</v>
      </c>
      <c r="L326" s="17">
        <f t="shared" si="236"/>
        <v>0</v>
      </c>
      <c r="M326" s="14">
        <v>0</v>
      </c>
      <c r="N326" s="17">
        <f t="shared" si="237"/>
        <v>0</v>
      </c>
      <c r="O326" s="14">
        <v>10</v>
      </c>
      <c r="P326" s="14">
        <v>0</v>
      </c>
      <c r="Q326" s="14">
        <v>5.5</v>
      </c>
      <c r="R326" s="14">
        <v>6.3</v>
      </c>
      <c r="S326" s="14">
        <v>2.7</v>
      </c>
      <c r="T326" s="14">
        <v>8</v>
      </c>
      <c r="U326" s="14">
        <v>9</v>
      </c>
      <c r="V326" s="16">
        <v>6</v>
      </c>
      <c r="W326" s="16">
        <v>8.2581115937687262</v>
      </c>
      <c r="X326" s="16">
        <v>5.629999999999999</v>
      </c>
      <c r="Y326" s="16">
        <v>156</v>
      </c>
      <c r="Z326" s="16">
        <v>1954</v>
      </c>
      <c r="AA326" s="16">
        <v>349</v>
      </c>
      <c r="AB326" s="16">
        <v>18</v>
      </c>
      <c r="AC326" s="16">
        <f t="shared" si="238"/>
        <v>13.1196658352015</v>
      </c>
      <c r="AD326" s="16">
        <v>2.035527257</v>
      </c>
      <c r="AE326" s="16"/>
      <c r="AF326" s="16"/>
      <c r="AG326" s="16">
        <v>3.4</v>
      </c>
      <c r="AH326" s="16">
        <v>4.8</v>
      </c>
      <c r="AI326" s="16">
        <v>36.513264270000001</v>
      </c>
      <c r="AJ326" s="16">
        <v>2</v>
      </c>
      <c r="AK326" s="16"/>
      <c r="AL326" s="16"/>
      <c r="AM326" s="16"/>
      <c r="AN326" s="16"/>
      <c r="AO326" s="16">
        <v>0.45619999999999999</v>
      </c>
      <c r="AP326" s="16">
        <v>42.3</v>
      </c>
      <c r="AQ326" s="18">
        <v>30.5</v>
      </c>
      <c r="AR326" s="18">
        <f t="shared" si="223"/>
        <v>11.799999999999997</v>
      </c>
      <c r="AS326" s="18">
        <f t="shared" si="224"/>
        <v>271.72229074889862</v>
      </c>
      <c r="AT326" s="18">
        <f t="shared" si="225"/>
        <v>305.07002643171796</v>
      </c>
      <c r="AU326" s="14">
        <v>0.64</v>
      </c>
      <c r="AV326" s="14">
        <v>398.8</v>
      </c>
      <c r="AW326" s="18">
        <v>34</v>
      </c>
      <c r="AX326" s="14">
        <v>232.2</v>
      </c>
      <c r="AY326" s="18">
        <v>30.5</v>
      </c>
      <c r="AZ326" s="16">
        <f t="shared" si="199"/>
        <v>353.85964912280701</v>
      </c>
      <c r="BA326" s="16">
        <f t="shared" si="200"/>
        <v>8148.44</v>
      </c>
      <c r="BB326" s="16">
        <f t="shared" si="201"/>
        <v>9148.4758181818179</v>
      </c>
      <c r="BC326" s="14">
        <v>11.65</v>
      </c>
      <c r="BD326" s="14">
        <v>0.15</v>
      </c>
      <c r="BE326" s="14">
        <v>12.8</v>
      </c>
      <c r="BF326" s="14">
        <v>59.4</v>
      </c>
      <c r="BG326" s="14">
        <v>36</v>
      </c>
      <c r="BH326" s="14">
        <v>4.5</v>
      </c>
      <c r="BI326" s="18">
        <f t="shared" si="222"/>
        <v>51.537037037037045</v>
      </c>
      <c r="BJ326" s="18">
        <f t="shared" si="202"/>
        <v>51.954099764504399</v>
      </c>
      <c r="BK326" s="18">
        <f t="shared" si="203"/>
        <v>3117.2459858702641</v>
      </c>
      <c r="BL326" s="18">
        <f t="shared" si="204"/>
        <v>3501.2340141297373</v>
      </c>
      <c r="BM326" s="14">
        <f t="shared" si="205"/>
        <v>3.5</v>
      </c>
      <c r="BN326" s="14">
        <v>4.26</v>
      </c>
      <c r="BO326" s="14">
        <v>0.22600000000000001</v>
      </c>
      <c r="BP326" s="14">
        <v>2.56</v>
      </c>
      <c r="BQ326" s="14">
        <v>0.22500000000000001</v>
      </c>
      <c r="BR326" s="16">
        <f t="shared" si="226"/>
        <v>11.575369585903081</v>
      </c>
      <c r="BS326" s="16">
        <f t="shared" si="227"/>
        <v>0.61409237709251085</v>
      </c>
      <c r="BT326" s="16">
        <f t="shared" si="228"/>
        <v>6.9560906431718053</v>
      </c>
      <c r="BU326" s="16">
        <f t="shared" si="229"/>
        <v>0.61137515418502197</v>
      </c>
      <c r="BV326" s="16">
        <f t="shared" si="230"/>
        <v>12.995983125991188</v>
      </c>
      <c r="BW326" s="16">
        <f t="shared" si="231"/>
        <v>0.68945825973568264</v>
      </c>
      <c r="BX326" s="16">
        <f t="shared" si="232"/>
        <v>7.8097926766519814</v>
      </c>
      <c r="BY326" s="16">
        <f t="shared" si="233"/>
        <v>0.68640755947136556</v>
      </c>
      <c r="BZ326" s="16">
        <v>3.09</v>
      </c>
      <c r="CA326" s="16">
        <v>0.161</v>
      </c>
      <c r="CB326" s="16">
        <v>1.23</v>
      </c>
      <c r="CC326" s="16">
        <v>0.215</v>
      </c>
      <c r="CD326" s="16">
        <v>0.68</v>
      </c>
      <c r="CE326" s="16">
        <v>0.06</v>
      </c>
      <c r="CF326" s="16">
        <v>1.06</v>
      </c>
      <c r="CG326" s="16">
        <v>6.4000000000000001E-2</v>
      </c>
      <c r="CH326" s="16">
        <f t="shared" si="206"/>
        <v>55.409392000000004</v>
      </c>
      <c r="CI326" s="16">
        <f t="shared" si="207"/>
        <v>4.8890639999999994</v>
      </c>
      <c r="CJ326" s="16">
        <f t="shared" si="208"/>
        <v>86.373463999999998</v>
      </c>
      <c r="CK326" s="16">
        <f t="shared" si="209"/>
        <v>5.2150015999999999</v>
      </c>
      <c r="CL326" s="16">
        <f t="shared" si="210"/>
        <v>62.209635563636375</v>
      </c>
      <c r="CM326" s="16">
        <f t="shared" si="211"/>
        <v>5.4890854909090905</v>
      </c>
      <c r="CN326" s="16">
        <f t="shared" si="212"/>
        <v>96.973843672727284</v>
      </c>
      <c r="CO326" s="16">
        <f t="shared" si="213"/>
        <v>5.8550245236363638</v>
      </c>
      <c r="CP326" s="16">
        <v>1.95</v>
      </c>
      <c r="CQ326" s="16">
        <v>0.23599999999999999</v>
      </c>
      <c r="CR326" s="16">
        <v>0.24</v>
      </c>
      <c r="CS326" s="16">
        <v>0.11899999999999999</v>
      </c>
      <c r="CT326" s="16">
        <f t="shared" si="214"/>
        <v>60.786296724470148</v>
      </c>
      <c r="CU326" s="16">
        <f t="shared" si="215"/>
        <v>7.3567005266538219</v>
      </c>
      <c r="CV326" s="16">
        <f t="shared" si="216"/>
        <v>7.4813903660886334</v>
      </c>
      <c r="CW326" s="16">
        <f t="shared" si="217"/>
        <v>3.7095227231856138</v>
      </c>
      <c r="CX326" s="16">
        <f t="shared" si="218"/>
        <v>68.246433140655128</v>
      </c>
      <c r="CY326" s="16">
        <f t="shared" si="219"/>
        <v>8.2595683185613371</v>
      </c>
      <c r="CZ326" s="16">
        <f t="shared" si="220"/>
        <v>8.3995610019267826</v>
      </c>
      <c r="DA326" s="16">
        <f t="shared" si="221"/>
        <v>4.1647823301220299</v>
      </c>
      <c r="DB326" s="16"/>
      <c r="DC326" s="16"/>
      <c r="DD326" s="16"/>
      <c r="DE326" s="16"/>
      <c r="DF326" s="16"/>
      <c r="DG326" s="16"/>
      <c r="DH326" s="16"/>
      <c r="DI326" s="16"/>
    </row>
    <row r="327" spans="1:113" x14ac:dyDescent="0.25">
      <c r="A327" s="14">
        <v>2020</v>
      </c>
      <c r="B327" s="14">
        <v>17</v>
      </c>
      <c r="C327" s="14" t="s">
        <v>16</v>
      </c>
      <c r="D327" s="14" t="str">
        <f t="shared" si="234"/>
        <v>2</v>
      </c>
      <c r="E327" s="14">
        <v>201</v>
      </c>
      <c r="F327" s="14">
        <v>651</v>
      </c>
      <c r="G327" s="14">
        <v>3</v>
      </c>
      <c r="H327" s="14" t="s">
        <v>1</v>
      </c>
      <c r="I327" s="14">
        <v>100</v>
      </c>
      <c r="J327" s="17">
        <f t="shared" si="235"/>
        <v>112</v>
      </c>
      <c r="K327" s="14">
        <v>40</v>
      </c>
      <c r="L327" s="17">
        <f t="shared" si="236"/>
        <v>45</v>
      </c>
      <c r="M327" s="14">
        <v>0</v>
      </c>
      <c r="N327" s="17">
        <f t="shared" si="237"/>
        <v>0</v>
      </c>
      <c r="O327" s="14">
        <v>10</v>
      </c>
      <c r="P327" s="14">
        <v>0</v>
      </c>
      <c r="Q327" s="14">
        <v>5.4</v>
      </c>
      <c r="R327" s="14">
        <v>6.2</v>
      </c>
      <c r="S327" s="14">
        <v>2.7</v>
      </c>
      <c r="T327" s="14">
        <v>11</v>
      </c>
      <c r="U327" s="14">
        <v>11</v>
      </c>
      <c r="V327" s="16">
        <v>9</v>
      </c>
      <c r="W327" s="16">
        <v>9.662368633912525</v>
      </c>
      <c r="X327" s="16">
        <v>7.46</v>
      </c>
      <c r="Y327" s="16">
        <v>165</v>
      </c>
      <c r="Z327" s="16">
        <v>1859</v>
      </c>
      <c r="AA327" s="16">
        <v>344</v>
      </c>
      <c r="AB327" s="16">
        <v>22</v>
      </c>
      <c r="AC327" s="16">
        <f t="shared" si="238"/>
        <v>12.643922778988138</v>
      </c>
      <c r="AD327" s="16">
        <v>1.7965097699999999</v>
      </c>
      <c r="AE327" s="16"/>
      <c r="AF327" s="16"/>
      <c r="AG327" s="16">
        <v>3.3</v>
      </c>
      <c r="AH327" s="16">
        <v>3.8</v>
      </c>
      <c r="AI327" s="16">
        <v>6.9757191110000001</v>
      </c>
      <c r="AJ327" s="16">
        <v>1.64</v>
      </c>
      <c r="AK327" s="16"/>
      <c r="AL327" s="16"/>
      <c r="AM327" s="16"/>
      <c r="AN327" s="16"/>
      <c r="AO327" s="16">
        <v>0.66300000000000003</v>
      </c>
      <c r="AP327" s="16">
        <v>66.3</v>
      </c>
      <c r="AQ327" s="18">
        <v>30.5</v>
      </c>
      <c r="AR327" s="18">
        <f t="shared" si="223"/>
        <v>35.799999999999997</v>
      </c>
      <c r="AS327" s="18">
        <f t="shared" si="224"/>
        <v>824.37779735682807</v>
      </c>
      <c r="AT327" s="18">
        <f t="shared" si="225"/>
        <v>925.55143612334791</v>
      </c>
      <c r="AU327" s="14">
        <v>0.6</v>
      </c>
      <c r="AV327" s="14">
        <v>370</v>
      </c>
      <c r="AW327" s="18">
        <v>34</v>
      </c>
      <c r="AX327" s="14">
        <v>238.9</v>
      </c>
      <c r="AY327" s="18">
        <v>30.5</v>
      </c>
      <c r="AZ327" s="16">
        <f t="shared" si="199"/>
        <v>372.14285714285717</v>
      </c>
      <c r="BA327" s="16">
        <f t="shared" si="200"/>
        <v>8569.4500000000007</v>
      </c>
      <c r="BB327" s="16">
        <f t="shared" si="201"/>
        <v>9621.1552272727276</v>
      </c>
      <c r="BC327" s="14">
        <v>15.65</v>
      </c>
      <c r="BD327" s="14">
        <v>0.15</v>
      </c>
      <c r="BE327" s="14">
        <v>13.3</v>
      </c>
      <c r="BF327" s="14">
        <v>57.6</v>
      </c>
      <c r="BG327" s="14">
        <v>36</v>
      </c>
      <c r="BH327" s="14">
        <v>4.5</v>
      </c>
      <c r="BI327" s="18">
        <f t="shared" si="222"/>
        <v>69.462962962962976</v>
      </c>
      <c r="BJ327" s="18">
        <f t="shared" si="202"/>
        <v>69.623570969813755</v>
      </c>
      <c r="BK327" s="18">
        <f t="shared" si="203"/>
        <v>4177.4142581888254</v>
      </c>
      <c r="BL327" s="18">
        <f t="shared" si="204"/>
        <v>4691.9957418111762</v>
      </c>
      <c r="BM327" s="14">
        <f t="shared" si="205"/>
        <v>4.6900000000000004</v>
      </c>
      <c r="BN327" s="14">
        <v>4.6100000000000003</v>
      </c>
      <c r="BO327" s="14">
        <v>0.47899999999999998</v>
      </c>
      <c r="BP327" s="14">
        <v>3.23</v>
      </c>
      <c r="BQ327" s="14">
        <v>0.32600000000000001</v>
      </c>
      <c r="BR327" s="16">
        <f t="shared" si="226"/>
        <v>38.003816458149778</v>
      </c>
      <c r="BS327" s="16">
        <f t="shared" si="227"/>
        <v>3.9487696493392064</v>
      </c>
      <c r="BT327" s="16">
        <f t="shared" si="228"/>
        <v>26.627402854625547</v>
      </c>
      <c r="BU327" s="16">
        <f t="shared" si="229"/>
        <v>2.6874716193832597</v>
      </c>
      <c r="BV327" s="16">
        <f t="shared" si="230"/>
        <v>42.667921205286348</v>
      </c>
      <c r="BW327" s="16">
        <f t="shared" si="231"/>
        <v>4.4333913790308364</v>
      </c>
      <c r="BX327" s="16">
        <f t="shared" si="232"/>
        <v>29.895311386784137</v>
      </c>
      <c r="BY327" s="16">
        <f t="shared" si="233"/>
        <v>3.0172976817621144</v>
      </c>
      <c r="BZ327" s="16">
        <v>2.4</v>
      </c>
      <c r="CA327" s="16">
        <v>0.184</v>
      </c>
      <c r="CB327" s="16">
        <v>1.1000000000000001</v>
      </c>
      <c r="CC327" s="16">
        <v>0.192</v>
      </c>
      <c r="CD327" s="16">
        <v>0.73</v>
      </c>
      <c r="CE327" s="16">
        <v>9.8000000000000004E-2</v>
      </c>
      <c r="CF327" s="16">
        <v>0.86</v>
      </c>
      <c r="CG327" s="16">
        <v>7.0999999999999994E-2</v>
      </c>
      <c r="CH327" s="16">
        <f t="shared" si="206"/>
        <v>62.556985000000005</v>
      </c>
      <c r="CI327" s="16">
        <f t="shared" si="207"/>
        <v>8.3980610000000002</v>
      </c>
      <c r="CJ327" s="16">
        <f t="shared" si="208"/>
        <v>73.697270000000003</v>
      </c>
      <c r="CK327" s="16">
        <f t="shared" si="209"/>
        <v>6.0843094999999998</v>
      </c>
      <c r="CL327" s="16">
        <f t="shared" si="210"/>
        <v>70.234433159090912</v>
      </c>
      <c r="CM327" s="16">
        <f t="shared" si="211"/>
        <v>9.4287321227272738</v>
      </c>
      <c r="CN327" s="16">
        <f t="shared" si="212"/>
        <v>82.741934954545457</v>
      </c>
      <c r="CO327" s="16">
        <f t="shared" si="213"/>
        <v>6.8310202113636365</v>
      </c>
      <c r="CP327" s="16">
        <v>1.43</v>
      </c>
      <c r="CQ327" s="16">
        <v>0.30299999999999999</v>
      </c>
      <c r="CR327" s="16">
        <v>0.28000000000000003</v>
      </c>
      <c r="CS327" s="16">
        <v>0.10199999999999999</v>
      </c>
      <c r="CT327" s="16">
        <f t="shared" si="214"/>
        <v>59.737023892100204</v>
      </c>
      <c r="CU327" s="16">
        <f t="shared" si="215"/>
        <v>12.65756520231214</v>
      </c>
      <c r="CV327" s="16">
        <f t="shared" si="216"/>
        <v>11.696759922928713</v>
      </c>
      <c r="CW327" s="16">
        <f t="shared" si="217"/>
        <v>4.2609625433526013</v>
      </c>
      <c r="CX327" s="16">
        <f t="shared" si="218"/>
        <v>67.068385915221597</v>
      </c>
      <c r="CY327" s="16">
        <f t="shared" si="219"/>
        <v>14.21099365895954</v>
      </c>
      <c r="CZ327" s="16">
        <f t="shared" si="220"/>
        <v>13.13227136801542</v>
      </c>
      <c r="DA327" s="16">
        <f t="shared" si="221"/>
        <v>4.78389885549133</v>
      </c>
      <c r="DB327" s="16"/>
      <c r="DC327" s="16"/>
      <c r="DD327" s="16"/>
      <c r="DE327" s="16"/>
      <c r="DF327" s="16"/>
      <c r="DG327" s="16"/>
      <c r="DH327" s="16"/>
      <c r="DI327" s="16"/>
    </row>
    <row r="328" spans="1:113" x14ac:dyDescent="0.25">
      <c r="A328" s="14">
        <v>2020</v>
      </c>
      <c r="B328" s="14">
        <v>17</v>
      </c>
      <c r="C328" s="14" t="s">
        <v>16</v>
      </c>
      <c r="D328" s="14" t="str">
        <f t="shared" si="234"/>
        <v>2</v>
      </c>
      <c r="E328" s="14">
        <v>202</v>
      </c>
      <c r="F328" s="14">
        <v>652</v>
      </c>
      <c r="G328" s="14">
        <v>5</v>
      </c>
      <c r="H328" s="14" t="s">
        <v>1</v>
      </c>
      <c r="I328" s="14">
        <v>100</v>
      </c>
      <c r="J328" s="17">
        <f t="shared" si="235"/>
        <v>112</v>
      </c>
      <c r="K328" s="14">
        <v>120</v>
      </c>
      <c r="L328" s="17">
        <f t="shared" si="236"/>
        <v>135</v>
      </c>
      <c r="M328" s="14">
        <v>0</v>
      </c>
      <c r="N328" s="17">
        <f t="shared" si="237"/>
        <v>0</v>
      </c>
      <c r="O328" s="14">
        <v>10</v>
      </c>
      <c r="P328" s="14">
        <v>0</v>
      </c>
      <c r="Q328" s="14">
        <v>5.4</v>
      </c>
      <c r="R328" s="14">
        <v>6.2</v>
      </c>
      <c r="S328" s="14">
        <v>2.7</v>
      </c>
      <c r="T328" s="14">
        <v>11</v>
      </c>
      <c r="U328" s="14">
        <v>11</v>
      </c>
      <c r="V328" s="16">
        <v>9</v>
      </c>
      <c r="W328" s="16">
        <v>9.662368633912525</v>
      </c>
      <c r="X328" s="16">
        <v>7.46</v>
      </c>
      <c r="Y328" s="16">
        <v>165</v>
      </c>
      <c r="Z328" s="16">
        <v>1859</v>
      </c>
      <c r="AA328" s="16">
        <v>344</v>
      </c>
      <c r="AB328" s="16">
        <v>22</v>
      </c>
      <c r="AC328" s="16">
        <f t="shared" si="238"/>
        <v>12.643922778988138</v>
      </c>
      <c r="AD328" s="16">
        <v>1.7965097699999999</v>
      </c>
      <c r="AE328" s="16"/>
      <c r="AF328" s="16"/>
      <c r="AG328" s="16">
        <v>3.3</v>
      </c>
      <c r="AH328" s="16">
        <v>3.8</v>
      </c>
      <c r="AI328" s="16">
        <v>6.9757191110000001</v>
      </c>
      <c r="AJ328" s="16">
        <v>1.64</v>
      </c>
      <c r="AK328" s="16"/>
      <c r="AL328" s="16"/>
      <c r="AM328" s="16"/>
      <c r="AN328" s="16"/>
      <c r="AO328" s="16">
        <v>0.70240000000000002</v>
      </c>
      <c r="AP328" s="16">
        <v>75.099999999999994</v>
      </c>
      <c r="AQ328" s="18">
        <v>30.5</v>
      </c>
      <c r="AR328" s="18">
        <f t="shared" si="223"/>
        <v>44.599999999999994</v>
      </c>
      <c r="AS328" s="18">
        <f t="shared" si="224"/>
        <v>1027.0181497797355</v>
      </c>
      <c r="AT328" s="18">
        <f t="shared" si="225"/>
        <v>1153.0612863436122</v>
      </c>
      <c r="AU328" s="14">
        <v>0.8</v>
      </c>
      <c r="AV328" s="14">
        <v>401.9</v>
      </c>
      <c r="AW328" s="18">
        <v>34</v>
      </c>
      <c r="AX328" s="14">
        <v>241.8</v>
      </c>
      <c r="AY328" s="18">
        <v>30.5</v>
      </c>
      <c r="AZ328" s="16">
        <f t="shared" si="199"/>
        <v>459.4726827942377</v>
      </c>
      <c r="BA328" s="16">
        <f t="shared" si="200"/>
        <v>10580.42</v>
      </c>
      <c r="BB328" s="16">
        <f t="shared" si="201"/>
        <v>11878.92609090909</v>
      </c>
      <c r="BC328" s="14">
        <v>17.8</v>
      </c>
      <c r="BD328" s="14">
        <v>0.15</v>
      </c>
      <c r="BE328" s="14">
        <v>13.2</v>
      </c>
      <c r="BF328" s="14">
        <v>57.8</v>
      </c>
      <c r="BG328" s="14">
        <v>36</v>
      </c>
      <c r="BH328" s="14">
        <v>4.5</v>
      </c>
      <c r="BI328" s="18">
        <f t="shared" si="222"/>
        <v>79.098148148148155</v>
      </c>
      <c r="BJ328" s="18">
        <f t="shared" si="202"/>
        <v>79.372476985656178</v>
      </c>
      <c r="BK328" s="18">
        <f t="shared" si="203"/>
        <v>4762.3486191393704</v>
      </c>
      <c r="BL328" s="18">
        <f t="shared" si="204"/>
        <v>5348.983380860629</v>
      </c>
      <c r="BM328" s="14">
        <f t="shared" si="205"/>
        <v>5.35</v>
      </c>
      <c r="BN328" s="14">
        <v>4.13</v>
      </c>
      <c r="BO328" s="14">
        <v>0.64300000000000002</v>
      </c>
      <c r="BP328" s="14">
        <v>3.26</v>
      </c>
      <c r="BQ328" s="14">
        <v>0.27</v>
      </c>
      <c r="BR328" s="16">
        <f t="shared" si="226"/>
        <v>42.415849585903075</v>
      </c>
      <c r="BS328" s="16">
        <f t="shared" si="227"/>
        <v>6.6037267030836988</v>
      </c>
      <c r="BT328" s="16">
        <f t="shared" si="228"/>
        <v>33.480791682819373</v>
      </c>
      <c r="BU328" s="16">
        <f t="shared" si="229"/>
        <v>2.772949004405286</v>
      </c>
      <c r="BV328" s="16">
        <f t="shared" si="230"/>
        <v>47.62143112599118</v>
      </c>
      <c r="BW328" s="16">
        <f t="shared" si="231"/>
        <v>7.4141840711894256</v>
      </c>
      <c r="BX328" s="16">
        <f t="shared" si="232"/>
        <v>37.589797934801751</v>
      </c>
      <c r="BY328" s="16">
        <f t="shared" si="233"/>
        <v>3.1132654731277527</v>
      </c>
      <c r="BZ328" s="16">
        <v>2.04</v>
      </c>
      <c r="CA328" s="16">
        <v>0.187</v>
      </c>
      <c r="CB328" s="16">
        <v>1.06</v>
      </c>
      <c r="CC328" s="16">
        <v>0.16700000000000001</v>
      </c>
      <c r="CD328" s="16">
        <v>0.64</v>
      </c>
      <c r="CE328" s="16">
        <v>0.14399999999999999</v>
      </c>
      <c r="CF328" s="16">
        <v>0.98</v>
      </c>
      <c r="CG328" s="16">
        <v>6.4000000000000001E-2</v>
      </c>
      <c r="CH328" s="16">
        <f t="shared" si="206"/>
        <v>67.71468800000001</v>
      </c>
      <c r="CI328" s="16">
        <f t="shared" si="207"/>
        <v>15.235804799999999</v>
      </c>
      <c r="CJ328" s="16">
        <f t="shared" si="208"/>
        <v>103.68811599999999</v>
      </c>
      <c r="CK328" s="16">
        <f t="shared" si="209"/>
        <v>6.771468800000001</v>
      </c>
      <c r="CL328" s="16">
        <f t="shared" si="210"/>
        <v>76.02512698181819</v>
      </c>
      <c r="CM328" s="16">
        <f t="shared" si="211"/>
        <v>17.105653570909087</v>
      </c>
      <c r="CN328" s="16">
        <f t="shared" si="212"/>
        <v>116.41347569090908</v>
      </c>
      <c r="CO328" s="16">
        <f t="shared" si="213"/>
        <v>7.6025126981818199</v>
      </c>
      <c r="CP328" s="16">
        <v>1.45</v>
      </c>
      <c r="CQ328" s="16">
        <v>0.29699999999999999</v>
      </c>
      <c r="CR328" s="16">
        <v>0.26</v>
      </c>
      <c r="CS328" s="16">
        <v>0.1</v>
      </c>
      <c r="CT328" s="16">
        <f t="shared" si="214"/>
        <v>69.054054977520863</v>
      </c>
      <c r="CU328" s="16">
        <f t="shared" si="215"/>
        <v>14.144175398843929</v>
      </c>
      <c r="CV328" s="16">
        <f t="shared" si="216"/>
        <v>12.382106409762363</v>
      </c>
      <c r="CW328" s="16">
        <f t="shared" si="217"/>
        <v>4.7623486191393702</v>
      </c>
      <c r="CX328" s="16">
        <f t="shared" si="218"/>
        <v>77.528870815671141</v>
      </c>
      <c r="CY328" s="16">
        <f t="shared" si="219"/>
        <v>15.880051470520231</v>
      </c>
      <c r="CZ328" s="16">
        <f t="shared" si="220"/>
        <v>13.90172856005138</v>
      </c>
      <c r="DA328" s="16">
        <f t="shared" si="221"/>
        <v>5.3468186769428385</v>
      </c>
      <c r="DB328" s="16"/>
      <c r="DC328" s="16"/>
      <c r="DD328" s="16"/>
      <c r="DE328" s="16"/>
      <c r="DF328" s="16"/>
      <c r="DG328" s="16"/>
      <c r="DH328" s="16"/>
      <c r="DI328" s="16"/>
    </row>
    <row r="329" spans="1:113" x14ac:dyDescent="0.25">
      <c r="A329" s="14">
        <v>2020</v>
      </c>
      <c r="B329" s="14">
        <v>17</v>
      </c>
      <c r="C329" s="14" t="s">
        <v>16</v>
      </c>
      <c r="D329" s="14" t="str">
        <f t="shared" si="234"/>
        <v>2</v>
      </c>
      <c r="E329" s="14">
        <v>205</v>
      </c>
      <c r="F329" s="14">
        <v>655</v>
      </c>
      <c r="G329" s="14">
        <v>4</v>
      </c>
      <c r="H329" s="14" t="s">
        <v>1</v>
      </c>
      <c r="I329" s="14">
        <v>100</v>
      </c>
      <c r="J329" s="17">
        <f t="shared" si="235"/>
        <v>112</v>
      </c>
      <c r="K329" s="14">
        <v>80</v>
      </c>
      <c r="L329" s="17">
        <f t="shared" si="236"/>
        <v>90</v>
      </c>
      <c r="M329" s="14">
        <v>0</v>
      </c>
      <c r="N329" s="17">
        <f t="shared" si="237"/>
        <v>0</v>
      </c>
      <c r="O329" s="14">
        <v>10</v>
      </c>
      <c r="P329" s="14">
        <v>0</v>
      </c>
      <c r="Q329" s="14">
        <v>5.4</v>
      </c>
      <c r="R329" s="14">
        <v>6.2</v>
      </c>
      <c r="S329" s="14">
        <v>2.7</v>
      </c>
      <c r="T329" s="14">
        <v>11</v>
      </c>
      <c r="U329" s="14">
        <v>11</v>
      </c>
      <c r="V329" s="16">
        <v>9</v>
      </c>
      <c r="W329" s="16">
        <v>9.662368633912525</v>
      </c>
      <c r="X329" s="16">
        <v>7.46</v>
      </c>
      <c r="Y329" s="16">
        <v>165</v>
      </c>
      <c r="Z329" s="16">
        <v>1859</v>
      </c>
      <c r="AA329" s="16">
        <v>344</v>
      </c>
      <c r="AB329" s="16">
        <v>22</v>
      </c>
      <c r="AC329" s="16">
        <f t="shared" si="238"/>
        <v>12.643922778988138</v>
      </c>
      <c r="AD329" s="16">
        <v>1.7965097699999999</v>
      </c>
      <c r="AE329" s="16"/>
      <c r="AF329" s="16"/>
      <c r="AG329" s="16">
        <v>3.3</v>
      </c>
      <c r="AH329" s="16">
        <v>3.8</v>
      </c>
      <c r="AI329" s="16">
        <v>6.9757191110000001</v>
      </c>
      <c r="AJ329" s="16">
        <v>1.64</v>
      </c>
      <c r="AK329" s="16"/>
      <c r="AL329" s="16"/>
      <c r="AM329" s="16"/>
      <c r="AN329" s="16"/>
      <c r="AO329" s="16">
        <v>0.68330000000000002</v>
      </c>
      <c r="AP329" s="16">
        <v>72.400000000000006</v>
      </c>
      <c r="AQ329" s="18">
        <v>30.5</v>
      </c>
      <c r="AR329" s="18">
        <f t="shared" si="223"/>
        <v>41.900000000000006</v>
      </c>
      <c r="AS329" s="18">
        <f t="shared" si="224"/>
        <v>964.84440528634366</v>
      </c>
      <c r="AT329" s="18">
        <f t="shared" si="225"/>
        <v>1083.2571277533038</v>
      </c>
      <c r="AU329" s="14">
        <v>0.54</v>
      </c>
      <c r="AV329" s="14">
        <v>247.5</v>
      </c>
      <c r="AW329" s="18">
        <v>34</v>
      </c>
      <c r="AX329" s="14">
        <v>166.7</v>
      </c>
      <c r="AY329" s="18">
        <v>30.5</v>
      </c>
      <c r="AZ329" s="16">
        <f t="shared" si="199"/>
        <v>344.48711943793916</v>
      </c>
      <c r="BA329" s="16">
        <f t="shared" si="200"/>
        <v>7932.61</v>
      </c>
      <c r="BB329" s="16">
        <f t="shared" si="201"/>
        <v>8906.1575909090898</v>
      </c>
      <c r="BC329" s="14">
        <v>15.8</v>
      </c>
      <c r="BD329" s="14">
        <v>0.15</v>
      </c>
      <c r="BE329" s="14">
        <v>13.1</v>
      </c>
      <c r="BF329" s="14">
        <v>57</v>
      </c>
      <c r="BG329" s="14">
        <v>36</v>
      </c>
      <c r="BH329" s="14">
        <v>4.5</v>
      </c>
      <c r="BI329" s="18">
        <f t="shared" si="222"/>
        <v>70.135185185185193</v>
      </c>
      <c r="BJ329" s="18">
        <f t="shared" si="202"/>
        <v>70.459509740954843</v>
      </c>
      <c r="BK329" s="18">
        <f t="shared" si="203"/>
        <v>4227.5705844572904</v>
      </c>
      <c r="BL329" s="18">
        <f t="shared" si="204"/>
        <v>4748.3304155427113</v>
      </c>
      <c r="BM329" s="14">
        <f t="shared" si="205"/>
        <v>4.75</v>
      </c>
      <c r="BN329" s="14">
        <v>4.2300000000000004</v>
      </c>
      <c r="BO329" s="14">
        <v>0.49</v>
      </c>
      <c r="BP329" s="14">
        <v>2.72</v>
      </c>
      <c r="BQ329" s="14">
        <v>0.23899999999999999</v>
      </c>
      <c r="BR329" s="16">
        <f t="shared" si="226"/>
        <v>40.812918343612338</v>
      </c>
      <c r="BS329" s="16">
        <f t="shared" si="227"/>
        <v>4.7277375859030837</v>
      </c>
      <c r="BT329" s="16">
        <f t="shared" si="228"/>
        <v>26.243767823788549</v>
      </c>
      <c r="BU329" s="16">
        <f t="shared" si="229"/>
        <v>2.305978128634361</v>
      </c>
      <c r="BV329" s="16">
        <f t="shared" si="230"/>
        <v>45.821776503964763</v>
      </c>
      <c r="BW329" s="16">
        <f t="shared" si="231"/>
        <v>5.3079599259911889</v>
      </c>
      <c r="BX329" s="16">
        <f t="shared" si="232"/>
        <v>29.464593874889871</v>
      </c>
      <c r="BY329" s="16">
        <f t="shared" si="233"/>
        <v>2.5889845353303964</v>
      </c>
      <c r="BZ329" s="16">
        <v>2.2000000000000002</v>
      </c>
      <c r="CA329" s="16">
        <v>0.19800000000000001</v>
      </c>
      <c r="CB329" s="16">
        <v>1.1299999999999999</v>
      </c>
      <c r="CC329" s="16">
        <v>0.20499999999999999</v>
      </c>
      <c r="CD329" s="16">
        <v>0.41</v>
      </c>
      <c r="CE329" s="16">
        <v>8.5999999999999993E-2</v>
      </c>
      <c r="CF329" s="16">
        <v>0.93</v>
      </c>
      <c r="CG329" s="16">
        <v>5.6000000000000001E-2</v>
      </c>
      <c r="CH329" s="16">
        <f t="shared" si="206"/>
        <v>32.523700999999996</v>
      </c>
      <c r="CI329" s="16">
        <f t="shared" si="207"/>
        <v>6.8220445999999999</v>
      </c>
      <c r="CJ329" s="16">
        <f t="shared" si="208"/>
        <v>73.773273000000003</v>
      </c>
      <c r="CK329" s="16">
        <f t="shared" si="209"/>
        <v>4.4422616000000001</v>
      </c>
      <c r="CL329" s="16">
        <f t="shared" si="210"/>
        <v>36.51524612272727</v>
      </c>
      <c r="CM329" s="16">
        <f t="shared" si="211"/>
        <v>7.6592955281818185</v>
      </c>
      <c r="CN329" s="16">
        <f t="shared" si="212"/>
        <v>82.827265595454548</v>
      </c>
      <c r="CO329" s="16">
        <f t="shared" si="213"/>
        <v>4.9874482509090905</v>
      </c>
      <c r="CP329" s="16">
        <v>1.28</v>
      </c>
      <c r="CQ329" s="16">
        <v>0.309</v>
      </c>
      <c r="CR329" s="16">
        <v>0.28000000000000003</v>
      </c>
      <c r="CS329" s="16">
        <v>9.5000000000000001E-2</v>
      </c>
      <c r="CT329" s="16">
        <f t="shared" si="214"/>
        <v>54.112903481053316</v>
      </c>
      <c r="CU329" s="16">
        <f t="shared" si="215"/>
        <v>13.063193105973026</v>
      </c>
      <c r="CV329" s="16">
        <f t="shared" si="216"/>
        <v>11.837197636480415</v>
      </c>
      <c r="CW329" s="16">
        <f t="shared" si="217"/>
        <v>4.0161920552344261</v>
      </c>
      <c r="CX329" s="16">
        <f t="shared" si="218"/>
        <v>60.754032544637127</v>
      </c>
      <c r="CY329" s="16">
        <f t="shared" si="219"/>
        <v>14.666403168978807</v>
      </c>
      <c r="CZ329" s="16">
        <f t="shared" si="220"/>
        <v>13.289944619139375</v>
      </c>
      <c r="DA329" s="16">
        <f t="shared" si="221"/>
        <v>4.509088352922288</v>
      </c>
      <c r="DB329" s="16"/>
      <c r="DC329" s="16"/>
      <c r="DD329" s="16"/>
      <c r="DE329" s="16"/>
      <c r="DF329" s="16"/>
      <c r="DG329" s="16"/>
      <c r="DH329" s="16"/>
      <c r="DI329" s="16"/>
    </row>
    <row r="330" spans="1:113" x14ac:dyDescent="0.25">
      <c r="A330" s="14">
        <v>2020</v>
      </c>
      <c r="B330" s="14">
        <v>17</v>
      </c>
      <c r="C330" s="14" t="s">
        <v>16</v>
      </c>
      <c r="D330" s="14" t="str">
        <f t="shared" si="234"/>
        <v>2</v>
      </c>
      <c r="E330" s="14">
        <v>207</v>
      </c>
      <c r="F330" s="14">
        <v>657</v>
      </c>
      <c r="G330" s="14">
        <v>2</v>
      </c>
      <c r="H330" s="14" t="s">
        <v>3</v>
      </c>
      <c r="I330" s="14">
        <v>100</v>
      </c>
      <c r="J330" s="17">
        <f t="shared" si="235"/>
        <v>112</v>
      </c>
      <c r="K330" s="14">
        <v>0</v>
      </c>
      <c r="L330" s="17">
        <f t="shared" si="236"/>
        <v>0</v>
      </c>
      <c r="M330" s="14">
        <v>0</v>
      </c>
      <c r="N330" s="17">
        <f t="shared" si="237"/>
        <v>0</v>
      </c>
      <c r="O330" s="14">
        <v>10</v>
      </c>
      <c r="P330" s="14">
        <v>0</v>
      </c>
      <c r="Q330" s="14">
        <v>5.4</v>
      </c>
      <c r="R330" s="14">
        <v>6.2</v>
      </c>
      <c r="S330" s="14">
        <v>2.7</v>
      </c>
      <c r="T330" s="14">
        <v>11</v>
      </c>
      <c r="U330" s="14">
        <v>11</v>
      </c>
      <c r="V330" s="16">
        <v>9</v>
      </c>
      <c r="W330" s="16">
        <v>9.662368633912525</v>
      </c>
      <c r="X330" s="16">
        <v>7.46</v>
      </c>
      <c r="Y330" s="16">
        <v>165</v>
      </c>
      <c r="Z330" s="16">
        <v>1859</v>
      </c>
      <c r="AA330" s="16">
        <v>344</v>
      </c>
      <c r="AB330" s="16">
        <v>22</v>
      </c>
      <c r="AC330" s="16">
        <f t="shared" si="238"/>
        <v>12.643922778988138</v>
      </c>
      <c r="AD330" s="16">
        <v>1.7965097699999999</v>
      </c>
      <c r="AE330" s="16"/>
      <c r="AF330" s="16"/>
      <c r="AG330" s="16">
        <v>3.3</v>
      </c>
      <c r="AH330" s="16">
        <v>3.8</v>
      </c>
      <c r="AI330" s="16">
        <v>6.9757191110000001</v>
      </c>
      <c r="AJ330" s="16">
        <v>1.64</v>
      </c>
      <c r="AK330" s="16"/>
      <c r="AL330" s="16"/>
      <c r="AM330" s="16"/>
      <c r="AN330" s="16"/>
      <c r="AO330" s="16">
        <v>0.39439999999999997</v>
      </c>
      <c r="AP330" s="16">
        <v>46.1</v>
      </c>
      <c r="AQ330" s="18">
        <v>30.5</v>
      </c>
      <c r="AR330" s="18">
        <f t="shared" si="223"/>
        <v>15.600000000000001</v>
      </c>
      <c r="AS330" s="18">
        <f t="shared" si="224"/>
        <v>359.22607929515419</v>
      </c>
      <c r="AT330" s="18">
        <f t="shared" si="225"/>
        <v>403.3129162995595</v>
      </c>
      <c r="AU330" s="14">
        <v>0.52</v>
      </c>
      <c r="AV330" s="14">
        <v>507.4</v>
      </c>
      <c r="AW330" s="18">
        <v>34</v>
      </c>
      <c r="AX330" s="14">
        <v>290.2</v>
      </c>
      <c r="AY330" s="18">
        <v>30.5</v>
      </c>
      <c r="AZ330" s="16">
        <f t="shared" si="199"/>
        <v>285.26404731727928</v>
      </c>
      <c r="BA330" s="16">
        <f t="shared" si="200"/>
        <v>6568.86</v>
      </c>
      <c r="BB330" s="16">
        <f t="shared" si="201"/>
        <v>7375.0382727272727</v>
      </c>
      <c r="BC330" s="14">
        <v>10.3</v>
      </c>
      <c r="BD330" s="14">
        <v>0.15</v>
      </c>
      <c r="BE330" s="14">
        <v>12.9</v>
      </c>
      <c r="BF330" s="14">
        <v>58.7</v>
      </c>
      <c r="BG330" s="14">
        <v>36</v>
      </c>
      <c r="BH330" s="14">
        <v>4.5</v>
      </c>
      <c r="BI330" s="18">
        <f t="shared" si="222"/>
        <v>45.487037037037041</v>
      </c>
      <c r="BJ330" s="18">
        <f t="shared" si="202"/>
        <v>45.80255405694713</v>
      </c>
      <c r="BK330" s="18">
        <f t="shared" si="203"/>
        <v>2748.153243416828</v>
      </c>
      <c r="BL330" s="18">
        <f t="shared" si="204"/>
        <v>3086.6757565831736</v>
      </c>
      <c r="BM330" s="14">
        <f t="shared" si="205"/>
        <v>3.09</v>
      </c>
      <c r="BN330" s="14">
        <v>4.3499999999999996</v>
      </c>
      <c r="BO330" s="14">
        <v>0.30599999999999999</v>
      </c>
      <c r="BP330" s="14">
        <v>3.06</v>
      </c>
      <c r="BQ330" s="14">
        <v>0.32100000000000001</v>
      </c>
      <c r="BR330" s="16">
        <f t="shared" si="226"/>
        <v>15.626334449339206</v>
      </c>
      <c r="BS330" s="16">
        <f t="shared" si="227"/>
        <v>1.0992318026431718</v>
      </c>
      <c r="BT330" s="16">
        <f t="shared" si="228"/>
        <v>10.99231802643172</v>
      </c>
      <c r="BU330" s="16">
        <f t="shared" si="229"/>
        <v>1.1531157145374451</v>
      </c>
      <c r="BV330" s="16">
        <f t="shared" si="230"/>
        <v>17.544111859030835</v>
      </c>
      <c r="BW330" s="16">
        <f t="shared" si="231"/>
        <v>1.2341375238766519</v>
      </c>
      <c r="BX330" s="16">
        <f t="shared" si="232"/>
        <v>12.341375238766521</v>
      </c>
      <c r="BY330" s="16">
        <f t="shared" si="233"/>
        <v>1.2946344613215861</v>
      </c>
      <c r="BZ330" s="16">
        <v>3.08</v>
      </c>
      <c r="CA330" s="16">
        <v>0.17799999999999999</v>
      </c>
      <c r="CB330" s="16">
        <v>1.24</v>
      </c>
      <c r="CC330" s="16">
        <v>0.22500000000000001</v>
      </c>
      <c r="CD330" s="16">
        <v>0.78</v>
      </c>
      <c r="CE330" s="16">
        <v>0.08</v>
      </c>
      <c r="CF330" s="16">
        <v>0.83</v>
      </c>
      <c r="CG330" s="16">
        <v>6.8000000000000005E-2</v>
      </c>
      <c r="CH330" s="16">
        <f t="shared" si="206"/>
        <v>51.237107999999999</v>
      </c>
      <c r="CI330" s="16">
        <f t="shared" si="207"/>
        <v>5.2550879999999998</v>
      </c>
      <c r="CJ330" s="16">
        <f t="shared" si="208"/>
        <v>54.521538</v>
      </c>
      <c r="CK330" s="16">
        <f t="shared" si="209"/>
        <v>4.4668248000000004</v>
      </c>
      <c r="CL330" s="16">
        <f t="shared" si="210"/>
        <v>57.525298527272732</v>
      </c>
      <c r="CM330" s="16">
        <f t="shared" si="211"/>
        <v>5.9000306181818178</v>
      </c>
      <c r="CN330" s="16">
        <f t="shared" si="212"/>
        <v>61.212817663636365</v>
      </c>
      <c r="CO330" s="16">
        <f t="shared" si="213"/>
        <v>5.0150260254545458</v>
      </c>
      <c r="CP330" s="16">
        <v>1.88</v>
      </c>
      <c r="CQ330" s="16">
        <v>0.23499999999999999</v>
      </c>
      <c r="CR330" s="16">
        <v>0.23</v>
      </c>
      <c r="CS330" s="16">
        <v>0.11799999999999999</v>
      </c>
      <c r="CT330" s="16">
        <f t="shared" si="214"/>
        <v>51.66528097623636</v>
      </c>
      <c r="CU330" s="16">
        <f t="shared" si="215"/>
        <v>6.458160122029545</v>
      </c>
      <c r="CV330" s="16">
        <f t="shared" si="216"/>
        <v>6.3207524598587046</v>
      </c>
      <c r="CW330" s="16">
        <f t="shared" si="217"/>
        <v>3.2428208272318564</v>
      </c>
      <c r="CX330" s="16">
        <f t="shared" si="218"/>
        <v>58.00602000513809</v>
      </c>
      <c r="CY330" s="16">
        <f t="shared" si="219"/>
        <v>7.2507525006422613</v>
      </c>
      <c r="CZ330" s="16">
        <f t="shared" si="220"/>
        <v>7.096481170841364</v>
      </c>
      <c r="DA330" s="16">
        <f t="shared" si="221"/>
        <v>3.6408033833012206</v>
      </c>
      <c r="DB330" s="16"/>
      <c r="DC330" s="16"/>
      <c r="DD330" s="16"/>
      <c r="DE330" s="16"/>
      <c r="DF330" s="16"/>
      <c r="DG330" s="16"/>
      <c r="DH330" s="16"/>
      <c r="DI330" s="16"/>
    </row>
    <row r="331" spans="1:113" x14ac:dyDescent="0.25">
      <c r="A331" s="14">
        <v>2020</v>
      </c>
      <c r="B331" s="14">
        <v>17</v>
      </c>
      <c r="C331" s="14" t="s">
        <v>16</v>
      </c>
      <c r="D331" s="14" t="str">
        <f t="shared" si="234"/>
        <v>2</v>
      </c>
      <c r="E331" s="14">
        <v>210</v>
      </c>
      <c r="F331" s="14">
        <v>660</v>
      </c>
      <c r="G331" s="14">
        <v>1</v>
      </c>
      <c r="H331" s="14" t="s">
        <v>2</v>
      </c>
      <c r="I331" s="14">
        <v>0</v>
      </c>
      <c r="J331" s="17">
        <f t="shared" si="235"/>
        <v>0</v>
      </c>
      <c r="K331" s="14">
        <v>0</v>
      </c>
      <c r="L331" s="17">
        <f t="shared" si="236"/>
        <v>0</v>
      </c>
      <c r="M331" s="14">
        <v>0</v>
      </c>
      <c r="N331" s="17">
        <f t="shared" si="237"/>
        <v>0</v>
      </c>
      <c r="O331" s="14">
        <v>10</v>
      </c>
      <c r="P331" s="14">
        <v>0</v>
      </c>
      <c r="Q331" s="14">
        <v>5.4</v>
      </c>
      <c r="R331" s="14">
        <v>6.2</v>
      </c>
      <c r="S331" s="14">
        <v>2.7</v>
      </c>
      <c r="T331" s="14">
        <v>11</v>
      </c>
      <c r="U331" s="14">
        <v>11</v>
      </c>
      <c r="V331" s="16">
        <v>9</v>
      </c>
      <c r="W331" s="16">
        <v>9.662368633912525</v>
      </c>
      <c r="X331" s="16">
        <v>7.46</v>
      </c>
      <c r="Y331" s="16">
        <v>165</v>
      </c>
      <c r="Z331" s="16">
        <v>1859</v>
      </c>
      <c r="AA331" s="16">
        <v>344</v>
      </c>
      <c r="AB331" s="16">
        <v>22</v>
      </c>
      <c r="AC331" s="16">
        <f t="shared" si="238"/>
        <v>12.643922778988138</v>
      </c>
      <c r="AD331" s="16">
        <v>1.7965097699999999</v>
      </c>
      <c r="AE331" s="16"/>
      <c r="AF331" s="16"/>
      <c r="AG331" s="16">
        <v>3.3</v>
      </c>
      <c r="AH331" s="16">
        <v>3.8</v>
      </c>
      <c r="AI331" s="16">
        <v>6.9757191110000001</v>
      </c>
      <c r="AJ331" s="16">
        <v>1.64</v>
      </c>
      <c r="AK331" s="16"/>
      <c r="AL331" s="16"/>
      <c r="AM331" s="16"/>
      <c r="AN331" s="16"/>
      <c r="AO331" s="16">
        <v>0.39839999999999998</v>
      </c>
      <c r="AP331" s="16">
        <v>43.3</v>
      </c>
      <c r="AQ331" s="18">
        <v>30.5</v>
      </c>
      <c r="AR331" s="18">
        <f t="shared" si="223"/>
        <v>12.799999999999997</v>
      </c>
      <c r="AS331" s="18">
        <f t="shared" si="224"/>
        <v>294.74960352422903</v>
      </c>
      <c r="AT331" s="18">
        <f t="shared" si="225"/>
        <v>330.92341850220259</v>
      </c>
      <c r="AU331" s="14">
        <v>0.36</v>
      </c>
      <c r="AV331" s="14">
        <v>281.60000000000002</v>
      </c>
      <c r="AW331" s="18">
        <v>34</v>
      </c>
      <c r="AX331" s="14">
        <v>182.8</v>
      </c>
      <c r="AY331" s="18">
        <v>30.5</v>
      </c>
      <c r="AZ331" s="16">
        <f t="shared" si="199"/>
        <v>221.43780290791599</v>
      </c>
      <c r="BA331" s="16">
        <f t="shared" si="200"/>
        <v>5099.12</v>
      </c>
      <c r="BB331" s="16">
        <f t="shared" si="201"/>
        <v>5724.9210909090907</v>
      </c>
      <c r="BC331" s="14">
        <v>7.8</v>
      </c>
      <c r="BD331" s="14">
        <v>0.15</v>
      </c>
      <c r="BE331" s="14">
        <v>12.8</v>
      </c>
      <c r="BF331" s="14">
        <v>57.5</v>
      </c>
      <c r="BG331" s="14">
        <v>36</v>
      </c>
      <c r="BH331" s="14">
        <v>4.5</v>
      </c>
      <c r="BI331" s="18">
        <f t="shared" si="222"/>
        <v>34.283333333333331</v>
      </c>
      <c r="BJ331" s="18">
        <f t="shared" si="202"/>
        <v>34.560770712909438</v>
      </c>
      <c r="BK331" s="18">
        <f t="shared" si="203"/>
        <v>2073.6462427745664</v>
      </c>
      <c r="BL331" s="18">
        <f t="shared" si="204"/>
        <v>2329.0817572254332</v>
      </c>
      <c r="BM331" s="14">
        <f t="shared" si="205"/>
        <v>2.33</v>
      </c>
      <c r="BN331" s="14">
        <v>3.5</v>
      </c>
      <c r="BO331" s="14">
        <v>0.45200000000000001</v>
      </c>
      <c r="BP331" s="14">
        <v>3.4</v>
      </c>
      <c r="BQ331" s="14">
        <v>0.32</v>
      </c>
      <c r="BR331" s="16">
        <f t="shared" si="226"/>
        <v>10.316236123348016</v>
      </c>
      <c r="BS331" s="16">
        <f t="shared" si="227"/>
        <v>1.3322682079295152</v>
      </c>
      <c r="BT331" s="16">
        <f t="shared" si="228"/>
        <v>10.021486519823787</v>
      </c>
      <c r="BU331" s="16">
        <f t="shared" si="229"/>
        <v>0.94319873127753295</v>
      </c>
      <c r="BV331" s="16">
        <f t="shared" si="230"/>
        <v>11.582319647577091</v>
      </c>
      <c r="BW331" s="16">
        <f t="shared" si="231"/>
        <v>1.4957738516299557</v>
      </c>
      <c r="BX331" s="16">
        <f t="shared" si="232"/>
        <v>11.251396229074887</v>
      </c>
      <c r="BY331" s="16">
        <f t="shared" si="233"/>
        <v>1.0589549392070483</v>
      </c>
      <c r="BZ331" s="16">
        <v>2.11</v>
      </c>
      <c r="CA331" s="16">
        <v>0.188</v>
      </c>
      <c r="CB331" s="16">
        <v>1.42</v>
      </c>
      <c r="CC331" s="16">
        <v>0.184</v>
      </c>
      <c r="CD331" s="16">
        <v>0.5</v>
      </c>
      <c r="CE331" s="16">
        <v>7.1999999999999995E-2</v>
      </c>
      <c r="CF331" s="16">
        <v>0.92</v>
      </c>
      <c r="CG331" s="16">
        <v>6.4000000000000001E-2</v>
      </c>
      <c r="CH331" s="16">
        <f t="shared" si="206"/>
        <v>25.4956</v>
      </c>
      <c r="CI331" s="16">
        <f t="shared" si="207"/>
        <v>3.6713663999999997</v>
      </c>
      <c r="CJ331" s="16">
        <f t="shared" si="208"/>
        <v>46.911904</v>
      </c>
      <c r="CK331" s="16">
        <f t="shared" si="209"/>
        <v>3.2634368</v>
      </c>
      <c r="CL331" s="16">
        <f t="shared" si="210"/>
        <v>28.624605454545453</v>
      </c>
      <c r="CM331" s="16">
        <f t="shared" si="211"/>
        <v>4.121943185454545</v>
      </c>
      <c r="CN331" s="16">
        <f t="shared" si="212"/>
        <v>52.669274036363639</v>
      </c>
      <c r="CO331" s="16">
        <f t="shared" si="213"/>
        <v>3.6639494981818186</v>
      </c>
      <c r="CP331" s="16">
        <v>1.4</v>
      </c>
      <c r="CQ331" s="16">
        <v>0.30299999999999999</v>
      </c>
      <c r="CR331" s="16">
        <v>0.31</v>
      </c>
      <c r="CS331" s="16">
        <v>9.7000000000000003E-2</v>
      </c>
      <c r="CT331" s="16">
        <f t="shared" si="214"/>
        <v>29.031047398843928</v>
      </c>
      <c r="CU331" s="16">
        <f t="shared" si="215"/>
        <v>6.2831481156069353</v>
      </c>
      <c r="CV331" s="16">
        <f t="shared" si="216"/>
        <v>6.4283033526011559</v>
      </c>
      <c r="CW331" s="16">
        <f t="shared" si="217"/>
        <v>2.0114368554913296</v>
      </c>
      <c r="CX331" s="16">
        <f t="shared" si="218"/>
        <v>32.593948670520227</v>
      </c>
      <c r="CY331" s="16">
        <f t="shared" si="219"/>
        <v>7.0542617479768781</v>
      </c>
      <c r="CZ331" s="16">
        <f t="shared" si="220"/>
        <v>7.2172314913294802</v>
      </c>
      <c r="DA331" s="16">
        <f t="shared" si="221"/>
        <v>2.2582950150289016</v>
      </c>
      <c r="DB331" s="16"/>
      <c r="DC331" s="16"/>
      <c r="DD331" s="16"/>
      <c r="DE331" s="16"/>
      <c r="DF331" s="16"/>
      <c r="DG331" s="16"/>
      <c r="DH331" s="16"/>
      <c r="DI331" s="16"/>
    </row>
    <row r="332" spans="1:113" x14ac:dyDescent="0.25">
      <c r="A332" s="14">
        <v>2020</v>
      </c>
      <c r="B332" s="14">
        <v>17</v>
      </c>
      <c r="C332" s="14" t="s">
        <v>16</v>
      </c>
      <c r="D332" s="14" t="str">
        <f t="shared" si="234"/>
        <v>3</v>
      </c>
      <c r="E332" s="14">
        <v>301</v>
      </c>
      <c r="F332" s="14">
        <v>661</v>
      </c>
      <c r="G332" s="14">
        <v>2</v>
      </c>
      <c r="H332" s="14" t="s">
        <v>3</v>
      </c>
      <c r="I332" s="14">
        <v>100</v>
      </c>
      <c r="J332" s="17">
        <f t="shared" si="235"/>
        <v>112</v>
      </c>
      <c r="K332" s="14">
        <v>0</v>
      </c>
      <c r="L332" s="17">
        <f t="shared" si="236"/>
        <v>0</v>
      </c>
      <c r="M332" s="14">
        <v>0</v>
      </c>
      <c r="N332" s="17">
        <f t="shared" si="237"/>
        <v>0</v>
      </c>
      <c r="O332" s="14">
        <v>10</v>
      </c>
      <c r="P332" s="14">
        <v>0</v>
      </c>
      <c r="Q332" s="14">
        <v>5.4</v>
      </c>
      <c r="R332" s="14">
        <v>6.2</v>
      </c>
      <c r="S332" s="14">
        <v>2.8</v>
      </c>
      <c r="T332" s="14">
        <v>14</v>
      </c>
      <c r="U332" s="14">
        <v>13</v>
      </c>
      <c r="V332" s="16">
        <v>9</v>
      </c>
      <c r="W332" s="16">
        <v>9.1384727381665662</v>
      </c>
      <c r="X332" s="16">
        <v>7.1099999999999994</v>
      </c>
      <c r="Y332" s="16">
        <v>147</v>
      </c>
      <c r="Z332" s="16">
        <v>1688</v>
      </c>
      <c r="AA332" s="16">
        <v>302</v>
      </c>
      <c r="AB332" s="16">
        <v>17</v>
      </c>
      <c r="AC332" s="16">
        <f t="shared" si="238"/>
        <v>11.375468830581077</v>
      </c>
      <c r="AD332" s="16">
        <v>1.595515279</v>
      </c>
      <c r="AE332" s="16"/>
      <c r="AF332" s="16"/>
      <c r="AG332" s="16">
        <v>2.9</v>
      </c>
      <c r="AH332" s="16">
        <v>4</v>
      </c>
      <c r="AI332" s="16">
        <v>3.3842479160000001</v>
      </c>
      <c r="AJ332" s="16">
        <v>1.1200000000000001</v>
      </c>
      <c r="AK332" s="16"/>
      <c r="AL332" s="16"/>
      <c r="AM332" s="16"/>
      <c r="AN332" s="16"/>
      <c r="AO332" s="16">
        <v>0.41880000000000001</v>
      </c>
      <c r="AP332" s="16">
        <v>40.299999999999997</v>
      </c>
      <c r="AQ332" s="18">
        <v>30.5</v>
      </c>
      <c r="AR332" s="18">
        <f t="shared" si="223"/>
        <v>9.7999999999999972</v>
      </c>
      <c r="AS332" s="18">
        <f t="shared" si="224"/>
        <v>225.66766519823781</v>
      </c>
      <c r="AT332" s="18">
        <f t="shared" si="225"/>
        <v>253.36324229074881</v>
      </c>
      <c r="AU332" s="14">
        <v>0.6</v>
      </c>
      <c r="AV332" s="14">
        <v>501.5</v>
      </c>
      <c r="AW332" s="18">
        <v>34</v>
      </c>
      <c r="AX332" s="14">
        <v>291.10000000000002</v>
      </c>
      <c r="AY332" s="18">
        <v>30.5</v>
      </c>
      <c r="AZ332" s="16">
        <f t="shared" si="199"/>
        <v>334.45989304812832</v>
      </c>
      <c r="BA332" s="16">
        <f t="shared" si="200"/>
        <v>7701.71</v>
      </c>
      <c r="BB332" s="16">
        <f t="shared" si="201"/>
        <v>8646.9198636363635</v>
      </c>
      <c r="BC332" s="14">
        <v>11.05</v>
      </c>
      <c r="BD332" s="14">
        <v>0.15</v>
      </c>
      <c r="BE332" s="14">
        <v>13</v>
      </c>
      <c r="BF332" s="14">
        <v>59.1</v>
      </c>
      <c r="BG332" s="14">
        <v>36</v>
      </c>
      <c r="BH332" s="14">
        <v>4.5</v>
      </c>
      <c r="BI332" s="18">
        <f t="shared" si="222"/>
        <v>48.848148148148155</v>
      </c>
      <c r="BJ332" s="18">
        <f t="shared" si="202"/>
        <v>49.130507385998726</v>
      </c>
      <c r="BK332" s="18">
        <f t="shared" si="203"/>
        <v>2947.8304431599236</v>
      </c>
      <c r="BL332" s="18">
        <f t="shared" si="204"/>
        <v>3310.949556840078</v>
      </c>
      <c r="BM332" s="14">
        <f t="shared" si="205"/>
        <v>3.31</v>
      </c>
      <c r="BN332" s="14">
        <v>3.91</v>
      </c>
      <c r="BO332" s="14">
        <v>0.25600000000000001</v>
      </c>
      <c r="BP332" s="14">
        <v>2.65</v>
      </c>
      <c r="BQ332" s="14">
        <v>0.30099999999999999</v>
      </c>
      <c r="BR332" s="16">
        <f t="shared" si="226"/>
        <v>8.8236057092510993</v>
      </c>
      <c r="BS332" s="16">
        <f t="shared" si="227"/>
        <v>0.57770922290748883</v>
      </c>
      <c r="BT332" s="16">
        <f t="shared" si="228"/>
        <v>5.980193127753302</v>
      </c>
      <c r="BU332" s="16">
        <f t="shared" si="229"/>
        <v>0.67925967224669581</v>
      </c>
      <c r="BV332" s="16">
        <f t="shared" si="230"/>
        <v>9.9065027735682794</v>
      </c>
      <c r="BW332" s="16">
        <f t="shared" si="231"/>
        <v>0.64860990026431697</v>
      </c>
      <c r="BX332" s="16">
        <f t="shared" si="232"/>
        <v>6.714125920704844</v>
      </c>
      <c r="BY332" s="16">
        <f t="shared" si="233"/>
        <v>0.7626233592951539</v>
      </c>
      <c r="BZ332" s="16">
        <v>3.08</v>
      </c>
      <c r="CA332" s="16">
        <v>0.186</v>
      </c>
      <c r="CB332" s="16">
        <v>1.1499999999999999</v>
      </c>
      <c r="CC332" s="16">
        <v>0.24199999999999999</v>
      </c>
      <c r="CD332" s="16">
        <v>0.82</v>
      </c>
      <c r="CE332" s="16">
        <v>7.0000000000000007E-2</v>
      </c>
      <c r="CF332" s="16">
        <v>0.99</v>
      </c>
      <c r="CG332" s="16">
        <v>0.08</v>
      </c>
      <c r="CH332" s="16">
        <f t="shared" si="206"/>
        <v>63.154021999999991</v>
      </c>
      <c r="CI332" s="16">
        <f t="shared" si="207"/>
        <v>5.3911970000000009</v>
      </c>
      <c r="CJ332" s="16">
        <f t="shared" si="208"/>
        <v>76.246928999999994</v>
      </c>
      <c r="CK332" s="16">
        <f t="shared" si="209"/>
        <v>6.1613680000000004</v>
      </c>
      <c r="CL332" s="16">
        <f t="shared" si="210"/>
        <v>70.904742881818166</v>
      </c>
      <c r="CM332" s="16">
        <f t="shared" si="211"/>
        <v>6.0528439045454556</v>
      </c>
      <c r="CN332" s="16">
        <f t="shared" si="212"/>
        <v>85.604506650000005</v>
      </c>
      <c r="CO332" s="16">
        <f t="shared" si="213"/>
        <v>6.9175358909090914</v>
      </c>
      <c r="CP332" s="16">
        <v>2.04</v>
      </c>
      <c r="CQ332" s="16">
        <v>0.23300000000000001</v>
      </c>
      <c r="CR332" s="16">
        <v>0.25</v>
      </c>
      <c r="CS332" s="16">
        <v>0.12</v>
      </c>
      <c r="CT332" s="16">
        <f t="shared" si="214"/>
        <v>60.135741040462442</v>
      </c>
      <c r="CU332" s="16">
        <f t="shared" si="215"/>
        <v>6.868444932562622</v>
      </c>
      <c r="CV332" s="16">
        <f t="shared" si="216"/>
        <v>7.3695761078998094</v>
      </c>
      <c r="CW332" s="16">
        <f t="shared" si="217"/>
        <v>3.537396531791908</v>
      </c>
      <c r="CX332" s="16">
        <f t="shared" si="218"/>
        <v>67.516036531791926</v>
      </c>
      <c r="CY332" s="16">
        <f t="shared" si="219"/>
        <v>7.7113904470134891</v>
      </c>
      <c r="CZ332" s="16">
        <f t="shared" si="220"/>
        <v>8.2740240847784214</v>
      </c>
      <c r="DA332" s="16">
        <f t="shared" si="221"/>
        <v>3.9715315606936423</v>
      </c>
      <c r="DB332" s="16"/>
      <c r="DC332" s="16"/>
      <c r="DD332" s="16"/>
      <c r="DE332" s="16"/>
      <c r="DF332" s="16"/>
      <c r="DG332" s="16"/>
      <c r="DH332" s="16"/>
      <c r="DI332" s="16"/>
    </row>
    <row r="333" spans="1:113" x14ac:dyDescent="0.25">
      <c r="A333" s="14">
        <v>2020</v>
      </c>
      <c r="B333" s="14">
        <v>17</v>
      </c>
      <c r="C333" s="14" t="s">
        <v>16</v>
      </c>
      <c r="D333" s="14" t="str">
        <f t="shared" si="234"/>
        <v>3</v>
      </c>
      <c r="E333" s="14">
        <v>302</v>
      </c>
      <c r="F333" s="14">
        <v>662</v>
      </c>
      <c r="G333" s="14">
        <v>1</v>
      </c>
      <c r="H333" s="14" t="s">
        <v>2</v>
      </c>
      <c r="I333" s="14">
        <v>0</v>
      </c>
      <c r="J333" s="17">
        <f t="shared" si="235"/>
        <v>0</v>
      </c>
      <c r="K333" s="14">
        <v>0</v>
      </c>
      <c r="L333" s="17">
        <f t="shared" si="236"/>
        <v>0</v>
      </c>
      <c r="M333" s="14">
        <v>0</v>
      </c>
      <c r="N333" s="17">
        <f t="shared" si="237"/>
        <v>0</v>
      </c>
      <c r="O333" s="14">
        <v>10</v>
      </c>
      <c r="P333" s="14">
        <v>0</v>
      </c>
      <c r="Q333" s="14">
        <v>5.4</v>
      </c>
      <c r="R333" s="14">
        <v>6.2</v>
      </c>
      <c r="S333" s="14">
        <v>2.8</v>
      </c>
      <c r="T333" s="14">
        <v>14</v>
      </c>
      <c r="U333" s="14">
        <v>13</v>
      </c>
      <c r="V333" s="16">
        <v>9</v>
      </c>
      <c r="W333" s="16">
        <v>9.1384727381665662</v>
      </c>
      <c r="X333" s="16">
        <v>7.1099999999999994</v>
      </c>
      <c r="Y333" s="16">
        <v>147</v>
      </c>
      <c r="Z333" s="16">
        <v>1688</v>
      </c>
      <c r="AA333" s="16">
        <v>302</v>
      </c>
      <c r="AB333" s="16">
        <v>17</v>
      </c>
      <c r="AC333" s="16">
        <f t="shared" si="238"/>
        <v>11.375468830581077</v>
      </c>
      <c r="AD333" s="16">
        <v>1.595515279</v>
      </c>
      <c r="AE333" s="16"/>
      <c r="AF333" s="16"/>
      <c r="AG333" s="16">
        <v>2.9</v>
      </c>
      <c r="AH333" s="16">
        <v>4</v>
      </c>
      <c r="AI333" s="16">
        <v>3.3842479160000001</v>
      </c>
      <c r="AJ333" s="16">
        <v>1.1200000000000001</v>
      </c>
      <c r="AK333" s="16"/>
      <c r="AL333" s="16"/>
      <c r="AM333" s="16"/>
      <c r="AN333" s="16"/>
      <c r="AO333" s="16">
        <v>0.3957</v>
      </c>
      <c r="AP333" s="16">
        <v>39.6</v>
      </c>
      <c r="AQ333" s="18">
        <v>30.5</v>
      </c>
      <c r="AR333" s="18">
        <f t="shared" si="223"/>
        <v>9.1000000000000014</v>
      </c>
      <c r="AS333" s="18">
        <f t="shared" si="224"/>
        <v>209.54854625550664</v>
      </c>
      <c r="AT333" s="18">
        <f t="shared" si="225"/>
        <v>235.26586784140972</v>
      </c>
      <c r="AU333" s="14">
        <v>0.36</v>
      </c>
      <c r="AV333" s="14">
        <v>321.5</v>
      </c>
      <c r="AW333" s="18">
        <v>34</v>
      </c>
      <c r="AX333" s="14">
        <v>199.7</v>
      </c>
      <c r="AY333" s="18">
        <v>30.5</v>
      </c>
      <c r="AZ333" s="16">
        <f t="shared" si="199"/>
        <v>211.86782608695648</v>
      </c>
      <c r="BA333" s="16">
        <f t="shared" si="200"/>
        <v>4878.75</v>
      </c>
      <c r="BB333" s="16">
        <f t="shared" si="201"/>
        <v>5477.5056818181811</v>
      </c>
      <c r="BC333" s="14">
        <v>7.62</v>
      </c>
      <c r="BD333" s="14">
        <v>0.15</v>
      </c>
      <c r="BE333" s="14">
        <v>13.1</v>
      </c>
      <c r="BF333" s="14">
        <v>57.4</v>
      </c>
      <c r="BG333" s="14">
        <v>36</v>
      </c>
      <c r="BH333" s="14">
        <v>4.5</v>
      </c>
      <c r="BI333" s="18">
        <f t="shared" si="222"/>
        <v>33.476666666666667</v>
      </c>
      <c r="BJ333" s="18">
        <f t="shared" si="202"/>
        <v>33.631472061657036</v>
      </c>
      <c r="BK333" s="18">
        <f t="shared" si="203"/>
        <v>2017.888323699422</v>
      </c>
      <c r="BL333" s="18">
        <f t="shared" si="204"/>
        <v>2266.4554763005781</v>
      </c>
      <c r="BM333" s="14">
        <f t="shared" si="205"/>
        <v>2.27</v>
      </c>
      <c r="BN333" s="14">
        <v>3.78</v>
      </c>
      <c r="BO333" s="14">
        <v>0.252</v>
      </c>
      <c r="BP333" s="14">
        <v>2.64</v>
      </c>
      <c r="BQ333" s="14">
        <v>0.30499999999999999</v>
      </c>
      <c r="BR333" s="16">
        <f t="shared" si="226"/>
        <v>7.9209350484581513</v>
      </c>
      <c r="BS333" s="16">
        <f t="shared" si="227"/>
        <v>0.5280623365638768</v>
      </c>
      <c r="BT333" s="16">
        <f t="shared" si="228"/>
        <v>5.5320816211453749</v>
      </c>
      <c r="BU333" s="16">
        <f t="shared" si="229"/>
        <v>0.63912306607929514</v>
      </c>
      <c r="BV333" s="16">
        <f t="shared" si="230"/>
        <v>8.8930498044052886</v>
      </c>
      <c r="BW333" s="16">
        <f t="shared" si="231"/>
        <v>0.59286998696035265</v>
      </c>
      <c r="BX333" s="16">
        <f t="shared" si="232"/>
        <v>6.2110189110132161</v>
      </c>
      <c r="BY333" s="16">
        <f t="shared" si="233"/>
        <v>0.71756089691629954</v>
      </c>
      <c r="BZ333" s="16">
        <v>2.27</v>
      </c>
      <c r="CA333" s="16">
        <v>0.188</v>
      </c>
      <c r="CB333" s="16">
        <v>1.33</v>
      </c>
      <c r="CC333" s="16">
        <v>0.16400000000000001</v>
      </c>
      <c r="CD333" s="16">
        <v>0.55000000000000004</v>
      </c>
      <c r="CE333" s="16">
        <v>8.6999999999999994E-2</v>
      </c>
      <c r="CF333" s="16">
        <v>0.74</v>
      </c>
      <c r="CG333" s="16">
        <v>6.5000000000000002E-2</v>
      </c>
      <c r="CH333" s="16">
        <f t="shared" si="206"/>
        <v>26.833125000000003</v>
      </c>
      <c r="CI333" s="16">
        <f t="shared" si="207"/>
        <v>4.2445124999999999</v>
      </c>
      <c r="CJ333" s="16">
        <f t="shared" si="208"/>
        <v>36.10275</v>
      </c>
      <c r="CK333" s="16">
        <f t="shared" si="209"/>
        <v>3.1711874999999998</v>
      </c>
      <c r="CL333" s="16">
        <f t="shared" si="210"/>
        <v>30.126281250000002</v>
      </c>
      <c r="CM333" s="16">
        <f t="shared" si="211"/>
        <v>4.7654299431818181</v>
      </c>
      <c r="CN333" s="16">
        <f t="shared" si="212"/>
        <v>40.533542045454546</v>
      </c>
      <c r="CO333" s="16">
        <f t="shared" si="213"/>
        <v>3.5603786931818178</v>
      </c>
      <c r="CP333" s="16">
        <v>1.52</v>
      </c>
      <c r="CQ333" s="16">
        <v>0.29099999999999998</v>
      </c>
      <c r="CR333" s="16">
        <v>0.28999999999999998</v>
      </c>
      <c r="CS333" s="16">
        <v>9.5000000000000001E-2</v>
      </c>
      <c r="CT333" s="16">
        <f t="shared" si="214"/>
        <v>30.671902520231214</v>
      </c>
      <c r="CU333" s="16">
        <f t="shared" si="215"/>
        <v>5.872055021965318</v>
      </c>
      <c r="CV333" s="16">
        <f t="shared" si="216"/>
        <v>5.8518761387283238</v>
      </c>
      <c r="CW333" s="16">
        <f t="shared" si="217"/>
        <v>1.9169939075144509</v>
      </c>
      <c r="CX333" s="16">
        <f t="shared" si="218"/>
        <v>34.436181465895956</v>
      </c>
      <c r="CY333" s="16">
        <f t="shared" si="219"/>
        <v>6.5927163201156072</v>
      </c>
      <c r="CZ333" s="16">
        <f t="shared" si="220"/>
        <v>6.5700609375722543</v>
      </c>
      <c r="DA333" s="16">
        <f t="shared" si="221"/>
        <v>2.1522613416184972</v>
      </c>
      <c r="DB333" s="16"/>
      <c r="DC333" s="16"/>
      <c r="DD333" s="16"/>
      <c r="DE333" s="16"/>
      <c r="DF333" s="16"/>
      <c r="DG333" s="16"/>
      <c r="DH333" s="16"/>
      <c r="DI333" s="16"/>
    </row>
    <row r="334" spans="1:113" x14ac:dyDescent="0.25">
      <c r="A334" s="14">
        <v>2020</v>
      </c>
      <c r="B334" s="14">
        <v>17</v>
      </c>
      <c r="C334" s="14" t="s">
        <v>16</v>
      </c>
      <c r="D334" s="14" t="str">
        <f t="shared" si="234"/>
        <v>3</v>
      </c>
      <c r="E334" s="14">
        <v>304</v>
      </c>
      <c r="F334" s="14">
        <v>664</v>
      </c>
      <c r="G334" s="14">
        <v>3</v>
      </c>
      <c r="H334" s="14" t="s">
        <v>1</v>
      </c>
      <c r="I334" s="14">
        <v>100</v>
      </c>
      <c r="J334" s="17">
        <f t="shared" si="235"/>
        <v>112</v>
      </c>
      <c r="K334" s="14">
        <v>40</v>
      </c>
      <c r="L334" s="17">
        <f t="shared" si="236"/>
        <v>45</v>
      </c>
      <c r="M334" s="14">
        <v>0</v>
      </c>
      <c r="N334" s="17">
        <f t="shared" si="237"/>
        <v>0</v>
      </c>
      <c r="O334" s="14">
        <v>10</v>
      </c>
      <c r="P334" s="14">
        <v>0</v>
      </c>
      <c r="Q334" s="14">
        <v>5.4</v>
      </c>
      <c r="R334" s="14">
        <v>6.2</v>
      </c>
      <c r="S334" s="14">
        <v>2.8</v>
      </c>
      <c r="T334" s="14">
        <v>14</v>
      </c>
      <c r="U334" s="14">
        <v>13</v>
      </c>
      <c r="V334" s="16">
        <v>9</v>
      </c>
      <c r="W334" s="16">
        <v>9.1384727381665662</v>
      </c>
      <c r="X334" s="16">
        <v>7.1099999999999994</v>
      </c>
      <c r="Y334" s="16">
        <v>147</v>
      </c>
      <c r="Z334" s="16">
        <v>1688</v>
      </c>
      <c r="AA334" s="16">
        <v>302</v>
      </c>
      <c r="AB334" s="16">
        <v>17</v>
      </c>
      <c r="AC334" s="16">
        <f t="shared" si="238"/>
        <v>11.375468830581077</v>
      </c>
      <c r="AD334" s="16">
        <v>1.595515279</v>
      </c>
      <c r="AE334" s="16"/>
      <c r="AF334" s="16"/>
      <c r="AG334" s="16">
        <v>2.9</v>
      </c>
      <c r="AH334" s="16">
        <v>4</v>
      </c>
      <c r="AI334" s="16">
        <v>3.3842479160000001</v>
      </c>
      <c r="AJ334" s="16">
        <v>1.1200000000000001</v>
      </c>
      <c r="AK334" s="16"/>
      <c r="AL334" s="16"/>
      <c r="AM334" s="16"/>
      <c r="AN334" s="16"/>
      <c r="AO334" s="16">
        <v>0.6472</v>
      </c>
      <c r="AP334" s="16">
        <v>56.8</v>
      </c>
      <c r="AQ334" s="18">
        <v>30.5</v>
      </c>
      <c r="AR334" s="18">
        <f t="shared" si="223"/>
        <v>26.299999999999997</v>
      </c>
      <c r="AS334" s="18">
        <f t="shared" si="224"/>
        <v>605.61832599118941</v>
      </c>
      <c r="AT334" s="18">
        <f t="shared" si="225"/>
        <v>679.94421145374451</v>
      </c>
      <c r="AU334" s="14">
        <v>0.76</v>
      </c>
      <c r="AV334" s="14">
        <v>320</v>
      </c>
      <c r="AW334" s="18">
        <v>34</v>
      </c>
      <c r="AX334" s="14">
        <v>205.3</v>
      </c>
      <c r="AY334" s="18">
        <v>30.5</v>
      </c>
      <c r="AZ334" s="16">
        <f t="shared" si="199"/>
        <v>464.50349650349648</v>
      </c>
      <c r="BA334" s="16">
        <f t="shared" si="200"/>
        <v>10696.27</v>
      </c>
      <c r="BB334" s="16">
        <f t="shared" si="201"/>
        <v>12008.994045454545</v>
      </c>
      <c r="BC334" s="14">
        <v>15.15</v>
      </c>
      <c r="BD334" s="14">
        <v>0.15</v>
      </c>
      <c r="BE334" s="14">
        <v>13.2</v>
      </c>
      <c r="BF334" s="14">
        <v>57.9</v>
      </c>
      <c r="BG334" s="14">
        <v>36</v>
      </c>
      <c r="BH334" s="14">
        <v>4.5</v>
      </c>
      <c r="BI334" s="18">
        <f t="shared" si="222"/>
        <v>67.222222222222229</v>
      </c>
      <c r="BJ334" s="18">
        <f t="shared" si="202"/>
        <v>67.455362877328199</v>
      </c>
      <c r="BK334" s="18">
        <f t="shared" si="203"/>
        <v>4047.321772639692</v>
      </c>
      <c r="BL334" s="18">
        <f t="shared" si="204"/>
        <v>4545.8782273603083</v>
      </c>
      <c r="BM334" s="14">
        <f t="shared" si="205"/>
        <v>4.54</v>
      </c>
      <c r="BN334" s="14">
        <v>4.59</v>
      </c>
      <c r="BO334" s="14">
        <v>0.501</v>
      </c>
      <c r="BP334" s="14">
        <v>3.13</v>
      </c>
      <c r="BQ334" s="14">
        <v>0.29199999999999998</v>
      </c>
      <c r="BR334" s="16">
        <f t="shared" si="226"/>
        <v>27.797881162995591</v>
      </c>
      <c r="BS334" s="16">
        <f t="shared" si="227"/>
        <v>3.0341478132158586</v>
      </c>
      <c r="BT334" s="16">
        <f t="shared" si="228"/>
        <v>18.955853603524229</v>
      </c>
      <c r="BU334" s="16">
        <f t="shared" si="229"/>
        <v>1.768405511894273</v>
      </c>
      <c r="BV334" s="16">
        <f t="shared" si="230"/>
        <v>31.209439305726868</v>
      </c>
      <c r="BW334" s="16">
        <f t="shared" si="231"/>
        <v>3.4065204993832596</v>
      </c>
      <c r="BX334" s="16">
        <f t="shared" si="232"/>
        <v>21.282253818502205</v>
      </c>
      <c r="BY334" s="16">
        <f t="shared" si="233"/>
        <v>1.9854370974449338</v>
      </c>
      <c r="BZ334" s="16">
        <v>2.42</v>
      </c>
      <c r="CA334" s="16">
        <v>0.193</v>
      </c>
      <c r="CB334" s="16">
        <v>1.1100000000000001</v>
      </c>
      <c r="CC334" s="16">
        <v>0.19</v>
      </c>
      <c r="CD334" s="16">
        <v>0.61</v>
      </c>
      <c r="CE334" s="16">
        <v>0.107</v>
      </c>
      <c r="CF334" s="16">
        <v>0.93</v>
      </c>
      <c r="CG334" s="16">
        <v>7.2999999999999995E-2</v>
      </c>
      <c r="CH334" s="16">
        <f t="shared" si="206"/>
        <v>65.247247000000002</v>
      </c>
      <c r="CI334" s="16">
        <f t="shared" si="207"/>
        <v>11.445008899999999</v>
      </c>
      <c r="CJ334" s="16">
        <f t="shared" si="208"/>
        <v>99.475311000000019</v>
      </c>
      <c r="CK334" s="16">
        <f t="shared" si="209"/>
        <v>7.8082770999999997</v>
      </c>
      <c r="CL334" s="16">
        <f t="shared" si="210"/>
        <v>73.254863677272724</v>
      </c>
      <c r="CM334" s="16">
        <f t="shared" si="211"/>
        <v>12.849623628636362</v>
      </c>
      <c r="CN334" s="16">
        <f t="shared" si="212"/>
        <v>111.6836446227273</v>
      </c>
      <c r="CO334" s="16">
        <f t="shared" si="213"/>
        <v>8.7665656531818179</v>
      </c>
      <c r="CP334" s="16">
        <v>1.48</v>
      </c>
      <c r="CQ334" s="16">
        <v>0.29099999999999998</v>
      </c>
      <c r="CR334" s="16">
        <v>0.28999999999999998</v>
      </c>
      <c r="CS334" s="16">
        <v>9.9000000000000005E-2</v>
      </c>
      <c r="CT334" s="16">
        <f t="shared" si="214"/>
        <v>59.900362235067441</v>
      </c>
      <c r="CU334" s="16">
        <f t="shared" si="215"/>
        <v>11.777706358381502</v>
      </c>
      <c r="CV334" s="16">
        <f t="shared" si="216"/>
        <v>11.737233140655105</v>
      </c>
      <c r="CW334" s="16">
        <f t="shared" si="217"/>
        <v>4.0068485549132946</v>
      </c>
      <c r="CX334" s="16">
        <f t="shared" si="218"/>
        <v>67.25177032755299</v>
      </c>
      <c r="CY334" s="16">
        <f t="shared" si="219"/>
        <v>13.223152138728322</v>
      </c>
      <c r="CZ334" s="16">
        <f t="shared" si="220"/>
        <v>13.177711753371868</v>
      </c>
      <c r="DA334" s="16">
        <f t="shared" si="221"/>
        <v>4.4985981502890171</v>
      </c>
      <c r="DB334" s="16"/>
      <c r="DC334" s="16"/>
      <c r="DD334" s="16"/>
      <c r="DE334" s="16"/>
      <c r="DF334" s="16"/>
      <c r="DG334" s="16"/>
      <c r="DH334" s="16"/>
      <c r="DI334" s="16"/>
    </row>
    <row r="335" spans="1:113" x14ac:dyDescent="0.25">
      <c r="A335" s="14">
        <v>2020</v>
      </c>
      <c r="B335" s="14">
        <v>17</v>
      </c>
      <c r="C335" s="14" t="s">
        <v>16</v>
      </c>
      <c r="D335" s="14" t="str">
        <f t="shared" si="234"/>
        <v>3</v>
      </c>
      <c r="E335" s="14">
        <v>305</v>
      </c>
      <c r="F335" s="14">
        <v>665</v>
      </c>
      <c r="G335" s="14">
        <v>5</v>
      </c>
      <c r="H335" s="14" t="s">
        <v>1</v>
      </c>
      <c r="I335" s="14">
        <v>100</v>
      </c>
      <c r="J335" s="17">
        <f t="shared" si="235"/>
        <v>112</v>
      </c>
      <c r="K335" s="14">
        <v>120</v>
      </c>
      <c r="L335" s="17">
        <f t="shared" si="236"/>
        <v>135</v>
      </c>
      <c r="M335" s="14">
        <v>0</v>
      </c>
      <c r="N335" s="17">
        <f t="shared" si="237"/>
        <v>0</v>
      </c>
      <c r="O335" s="14">
        <v>10</v>
      </c>
      <c r="P335" s="14">
        <v>0</v>
      </c>
      <c r="Q335" s="14">
        <v>5.4</v>
      </c>
      <c r="R335" s="14">
        <v>6.2</v>
      </c>
      <c r="S335" s="14">
        <v>2.8</v>
      </c>
      <c r="T335" s="14">
        <v>14</v>
      </c>
      <c r="U335" s="14">
        <v>13</v>
      </c>
      <c r="V335" s="16">
        <v>9</v>
      </c>
      <c r="W335" s="16">
        <v>9.1384727381665662</v>
      </c>
      <c r="X335" s="16">
        <v>7.1099999999999994</v>
      </c>
      <c r="Y335" s="16">
        <v>147</v>
      </c>
      <c r="Z335" s="16">
        <v>1688</v>
      </c>
      <c r="AA335" s="16">
        <v>302</v>
      </c>
      <c r="AB335" s="16">
        <v>17</v>
      </c>
      <c r="AC335" s="16">
        <f t="shared" si="238"/>
        <v>11.375468830581077</v>
      </c>
      <c r="AD335" s="16">
        <v>1.595515279</v>
      </c>
      <c r="AE335" s="16"/>
      <c r="AF335" s="16"/>
      <c r="AG335" s="16">
        <v>2.9</v>
      </c>
      <c r="AH335" s="16">
        <v>4</v>
      </c>
      <c r="AI335" s="16">
        <v>3.3842479160000001</v>
      </c>
      <c r="AJ335" s="16">
        <v>1.1200000000000001</v>
      </c>
      <c r="AK335" s="16"/>
      <c r="AL335" s="16"/>
      <c r="AM335" s="16"/>
      <c r="AN335" s="16"/>
      <c r="AO335" s="16">
        <v>0.69920000000000004</v>
      </c>
      <c r="AP335" s="16">
        <v>59.1</v>
      </c>
      <c r="AQ335" s="18">
        <v>30.5</v>
      </c>
      <c r="AR335" s="18">
        <f t="shared" si="223"/>
        <v>28.6</v>
      </c>
      <c r="AS335" s="18">
        <f t="shared" si="224"/>
        <v>658.58114537444942</v>
      </c>
      <c r="AT335" s="18">
        <f t="shared" si="225"/>
        <v>739.40701321585914</v>
      </c>
      <c r="AU335" s="14">
        <v>0.66</v>
      </c>
      <c r="AV335" s="14">
        <v>350</v>
      </c>
      <c r="AW335" s="18">
        <v>34</v>
      </c>
      <c r="AX335" s="14">
        <v>216.7</v>
      </c>
      <c r="AY335" s="18">
        <v>30.5</v>
      </c>
      <c r="AZ335" s="16">
        <f t="shared" si="199"/>
        <v>388.89873417721515</v>
      </c>
      <c r="BA335" s="16">
        <f t="shared" si="200"/>
        <v>8955.2900000000009</v>
      </c>
      <c r="BB335" s="16">
        <f t="shared" si="201"/>
        <v>10054.348318181819</v>
      </c>
      <c r="BC335" s="14">
        <v>15.9</v>
      </c>
      <c r="BD335" s="14">
        <v>0.15</v>
      </c>
      <c r="BE335" s="14">
        <v>12.9</v>
      </c>
      <c r="BF335" s="14">
        <v>57.4</v>
      </c>
      <c r="BG335" s="14">
        <v>36</v>
      </c>
      <c r="BH335" s="14">
        <v>4.5</v>
      </c>
      <c r="BI335" s="18">
        <f t="shared" si="222"/>
        <v>70.583333333333329</v>
      </c>
      <c r="BJ335" s="18">
        <f t="shared" si="202"/>
        <v>71.072928709055873</v>
      </c>
      <c r="BK335" s="18">
        <f t="shared" si="203"/>
        <v>4264.3757225433528</v>
      </c>
      <c r="BL335" s="18">
        <f t="shared" si="204"/>
        <v>4789.6692774566473</v>
      </c>
      <c r="BM335" s="14">
        <f t="shared" si="205"/>
        <v>4.79</v>
      </c>
      <c r="BN335" s="14">
        <v>3.75</v>
      </c>
      <c r="BO335" s="14">
        <v>0.54700000000000004</v>
      </c>
      <c r="BP335" s="14">
        <v>2.79</v>
      </c>
      <c r="BQ335" s="14">
        <v>0.23799999999999999</v>
      </c>
      <c r="BR335" s="16">
        <f t="shared" si="226"/>
        <v>24.696792951541852</v>
      </c>
      <c r="BS335" s="16">
        <f t="shared" si="227"/>
        <v>3.6024388651982382</v>
      </c>
      <c r="BT335" s="16">
        <f t="shared" si="228"/>
        <v>18.374413955947141</v>
      </c>
      <c r="BU335" s="16">
        <f t="shared" si="229"/>
        <v>1.5674231259911895</v>
      </c>
      <c r="BV335" s="16">
        <f t="shared" si="230"/>
        <v>27.727762995594716</v>
      </c>
      <c r="BW335" s="16">
        <f t="shared" si="231"/>
        <v>4.0445563622907494</v>
      </c>
      <c r="BX335" s="16">
        <f t="shared" si="232"/>
        <v>20.629455668722471</v>
      </c>
      <c r="BY335" s="16">
        <f t="shared" si="233"/>
        <v>1.7597886914537446</v>
      </c>
      <c r="BZ335" s="16">
        <v>2.19</v>
      </c>
      <c r="CA335" s="16">
        <v>0.20499999999999999</v>
      </c>
      <c r="CB335" s="16">
        <v>1.18</v>
      </c>
      <c r="CC335" s="16">
        <v>0.17499999999999999</v>
      </c>
      <c r="CD335" s="16">
        <v>0.52</v>
      </c>
      <c r="CE335" s="16">
        <v>0.15</v>
      </c>
      <c r="CF335" s="16">
        <v>0.92</v>
      </c>
      <c r="CG335" s="16">
        <v>6.8000000000000005E-2</v>
      </c>
      <c r="CH335" s="16">
        <f t="shared" si="206"/>
        <v>46.567508000000004</v>
      </c>
      <c r="CI335" s="16">
        <f t="shared" si="207"/>
        <v>13.432935000000002</v>
      </c>
      <c r="CJ335" s="16">
        <f t="shared" si="208"/>
        <v>82.38866800000001</v>
      </c>
      <c r="CK335" s="16">
        <f t="shared" si="209"/>
        <v>6.0895972000000009</v>
      </c>
      <c r="CL335" s="16">
        <f t="shared" si="210"/>
        <v>52.282611254545465</v>
      </c>
      <c r="CM335" s="16">
        <f t="shared" si="211"/>
        <v>15.081522477272731</v>
      </c>
      <c r="CN335" s="16">
        <f t="shared" si="212"/>
        <v>92.500004527272736</v>
      </c>
      <c r="CO335" s="16">
        <f t="shared" si="213"/>
        <v>6.8369568563636367</v>
      </c>
      <c r="CP335" s="16">
        <v>1.47</v>
      </c>
      <c r="CQ335" s="16">
        <v>0.32500000000000001</v>
      </c>
      <c r="CR335" s="16">
        <v>0.3</v>
      </c>
      <c r="CS335" s="16">
        <v>9.5000000000000001E-2</v>
      </c>
      <c r="CT335" s="16">
        <f t="shared" si="214"/>
        <v>62.686323121387282</v>
      </c>
      <c r="CU335" s="16">
        <f t="shared" si="215"/>
        <v>13.859221098265898</v>
      </c>
      <c r="CV335" s="16">
        <f t="shared" si="216"/>
        <v>12.793127167630059</v>
      </c>
      <c r="CW335" s="16">
        <f t="shared" si="217"/>
        <v>4.0511569364161852</v>
      </c>
      <c r="CX335" s="16">
        <f t="shared" si="218"/>
        <v>70.379644595375723</v>
      </c>
      <c r="CY335" s="16">
        <f t="shared" si="219"/>
        <v>15.56012550578035</v>
      </c>
      <c r="CZ335" s="16">
        <f t="shared" si="220"/>
        <v>14.363192774566475</v>
      </c>
      <c r="DA335" s="16">
        <f t="shared" si="221"/>
        <v>4.5483443786127173</v>
      </c>
      <c r="DB335" s="16"/>
      <c r="DC335" s="16"/>
      <c r="DD335" s="16"/>
      <c r="DE335" s="16"/>
      <c r="DF335" s="16"/>
      <c r="DG335" s="16"/>
      <c r="DH335" s="16"/>
      <c r="DI335" s="16"/>
    </row>
    <row r="336" spans="1:113" x14ac:dyDescent="0.25">
      <c r="A336" s="14">
        <v>2020</v>
      </c>
      <c r="B336" s="14">
        <v>17</v>
      </c>
      <c r="C336" s="14" t="s">
        <v>16</v>
      </c>
      <c r="D336" s="14" t="str">
        <f t="shared" si="234"/>
        <v>3</v>
      </c>
      <c r="E336" s="14">
        <v>309</v>
      </c>
      <c r="F336" s="14">
        <v>669</v>
      </c>
      <c r="G336" s="14">
        <v>4</v>
      </c>
      <c r="H336" s="14" t="s">
        <v>1</v>
      </c>
      <c r="I336" s="14">
        <v>100</v>
      </c>
      <c r="J336" s="17">
        <f t="shared" si="235"/>
        <v>112</v>
      </c>
      <c r="K336" s="14">
        <v>80</v>
      </c>
      <c r="L336" s="17">
        <f t="shared" si="236"/>
        <v>90</v>
      </c>
      <c r="M336" s="14">
        <v>0</v>
      </c>
      <c r="N336" s="17">
        <f t="shared" si="237"/>
        <v>0</v>
      </c>
      <c r="O336" s="14">
        <v>10</v>
      </c>
      <c r="P336" s="14">
        <v>0</v>
      </c>
      <c r="Q336" s="14">
        <v>5.4</v>
      </c>
      <c r="R336" s="14">
        <v>6.2</v>
      </c>
      <c r="S336" s="14">
        <v>2.8</v>
      </c>
      <c r="T336" s="14">
        <v>14</v>
      </c>
      <c r="U336" s="14">
        <v>13</v>
      </c>
      <c r="V336" s="16">
        <v>9</v>
      </c>
      <c r="W336" s="16">
        <v>9.1384727381665662</v>
      </c>
      <c r="X336" s="16">
        <v>7.1099999999999994</v>
      </c>
      <c r="Y336" s="16">
        <v>147</v>
      </c>
      <c r="Z336" s="16">
        <v>1688</v>
      </c>
      <c r="AA336" s="16">
        <v>302</v>
      </c>
      <c r="AB336" s="16">
        <v>17</v>
      </c>
      <c r="AC336" s="16">
        <f t="shared" si="238"/>
        <v>11.375468830581077</v>
      </c>
      <c r="AD336" s="16">
        <v>1.595515279</v>
      </c>
      <c r="AE336" s="16"/>
      <c r="AF336" s="16"/>
      <c r="AG336" s="16">
        <v>2.9</v>
      </c>
      <c r="AH336" s="16">
        <v>4</v>
      </c>
      <c r="AI336" s="16">
        <v>3.3842479160000001</v>
      </c>
      <c r="AJ336" s="16">
        <v>1.1200000000000001</v>
      </c>
      <c r="AK336" s="16"/>
      <c r="AL336" s="16"/>
      <c r="AM336" s="16"/>
      <c r="AN336" s="16"/>
      <c r="AO336" s="16">
        <v>0.66830000000000001</v>
      </c>
      <c r="AP336" s="16">
        <v>51.8</v>
      </c>
      <c r="AQ336" s="18">
        <v>30.5</v>
      </c>
      <c r="AR336" s="18">
        <f t="shared" si="223"/>
        <v>21.299999999999997</v>
      </c>
      <c r="AS336" s="18">
        <f t="shared" si="224"/>
        <v>490.48176211453739</v>
      </c>
      <c r="AT336" s="18">
        <f t="shared" si="225"/>
        <v>550.67725110132153</v>
      </c>
      <c r="AU336" s="14">
        <v>0.56000000000000005</v>
      </c>
      <c r="AV336" s="14">
        <v>529.79999999999995</v>
      </c>
      <c r="AW336" s="18">
        <v>34</v>
      </c>
      <c r="AX336" s="14">
        <v>314.2</v>
      </c>
      <c r="AY336" s="18">
        <v>30.5</v>
      </c>
      <c r="AZ336" s="16">
        <f t="shared" si="199"/>
        <v>320.43565954013724</v>
      </c>
      <c r="BA336" s="16">
        <f t="shared" si="200"/>
        <v>7378.77</v>
      </c>
      <c r="BB336" s="16">
        <f t="shared" si="201"/>
        <v>8284.3463181818188</v>
      </c>
      <c r="BC336" s="14">
        <v>13.1</v>
      </c>
      <c r="BD336" s="14">
        <v>0.15</v>
      </c>
      <c r="BE336" s="14">
        <v>12.8</v>
      </c>
      <c r="BF336" s="14">
        <v>57.2</v>
      </c>
      <c r="BG336" s="14">
        <v>36</v>
      </c>
      <c r="BH336" s="14">
        <v>4.5</v>
      </c>
      <c r="BI336" s="18">
        <f t="shared" si="222"/>
        <v>58.035185185185192</v>
      </c>
      <c r="BJ336" s="18">
        <f t="shared" si="202"/>
        <v>58.504834082637558</v>
      </c>
      <c r="BK336" s="18">
        <f t="shared" si="203"/>
        <v>3510.2900449582535</v>
      </c>
      <c r="BL336" s="18">
        <f t="shared" si="204"/>
        <v>3942.6939550417474</v>
      </c>
      <c r="BM336" s="14">
        <f t="shared" si="205"/>
        <v>3.94</v>
      </c>
      <c r="BN336" s="14">
        <v>4.04</v>
      </c>
      <c r="BO336" s="14">
        <v>0.376</v>
      </c>
      <c r="BP336" s="14">
        <v>2.35</v>
      </c>
      <c r="BQ336" s="14">
        <v>0.20499999999999999</v>
      </c>
      <c r="BR336" s="16">
        <f t="shared" si="226"/>
        <v>19.815463189427309</v>
      </c>
      <c r="BS336" s="16">
        <f t="shared" si="227"/>
        <v>1.8442114255506605</v>
      </c>
      <c r="BT336" s="16">
        <f t="shared" si="228"/>
        <v>11.526321409691629</v>
      </c>
      <c r="BU336" s="16">
        <f t="shared" si="229"/>
        <v>1.0054876123348016</v>
      </c>
      <c r="BV336" s="16">
        <f t="shared" si="230"/>
        <v>22.247360944493387</v>
      </c>
      <c r="BW336" s="16">
        <f t="shared" si="231"/>
        <v>2.070546464140969</v>
      </c>
      <c r="BX336" s="16">
        <f t="shared" si="232"/>
        <v>12.940915400881057</v>
      </c>
      <c r="BY336" s="16">
        <f t="shared" si="233"/>
        <v>1.128888364757709</v>
      </c>
      <c r="BZ336" s="16">
        <v>2.15</v>
      </c>
      <c r="CA336" s="16">
        <v>0.20300000000000001</v>
      </c>
      <c r="CB336" s="16">
        <v>1.21</v>
      </c>
      <c r="CC336" s="16">
        <v>0.17499999999999999</v>
      </c>
      <c r="CD336" s="16">
        <v>0.5</v>
      </c>
      <c r="CE336" s="16">
        <v>0.156</v>
      </c>
      <c r="CF336" s="16">
        <v>0.96</v>
      </c>
      <c r="CG336" s="16">
        <v>7.1999999999999995E-2</v>
      </c>
      <c r="CH336" s="16">
        <f t="shared" si="206"/>
        <v>36.89385</v>
      </c>
      <c r="CI336" s="16">
        <f t="shared" si="207"/>
        <v>11.5108812</v>
      </c>
      <c r="CJ336" s="16">
        <f t="shared" si="208"/>
        <v>70.836191999999997</v>
      </c>
      <c r="CK336" s="16">
        <f t="shared" si="209"/>
        <v>5.3127143999999999</v>
      </c>
      <c r="CL336" s="16">
        <f t="shared" si="210"/>
        <v>41.42173159090909</v>
      </c>
      <c r="CM336" s="16">
        <f t="shared" si="211"/>
        <v>12.923580256363637</v>
      </c>
      <c r="CN336" s="16">
        <f t="shared" si="212"/>
        <v>79.529724654545447</v>
      </c>
      <c r="CO336" s="16">
        <f t="shared" si="213"/>
        <v>5.9647293490909084</v>
      </c>
      <c r="CP336" s="16">
        <v>1.44</v>
      </c>
      <c r="CQ336" s="16">
        <v>0.42399999999999999</v>
      </c>
      <c r="CR336" s="16">
        <v>0.4</v>
      </c>
      <c r="CS336" s="16">
        <v>0.107</v>
      </c>
      <c r="CT336" s="16">
        <f t="shared" si="214"/>
        <v>50.548176647398847</v>
      </c>
      <c r="CU336" s="16">
        <f t="shared" si="215"/>
        <v>14.883629790622994</v>
      </c>
      <c r="CV336" s="16">
        <f t="shared" si="216"/>
        <v>14.041160179833014</v>
      </c>
      <c r="CW336" s="16">
        <f t="shared" si="217"/>
        <v>3.7560103481053311</v>
      </c>
      <c r="CX336" s="16">
        <f t="shared" si="218"/>
        <v>56.751816508670522</v>
      </c>
      <c r="CY336" s="16">
        <f t="shared" si="219"/>
        <v>16.710257083108544</v>
      </c>
      <c r="CZ336" s="16">
        <f t="shared" si="220"/>
        <v>15.764393474630703</v>
      </c>
      <c r="DA336" s="16">
        <f t="shared" si="221"/>
        <v>4.2169752544637129</v>
      </c>
      <c r="DB336" s="16"/>
      <c r="DC336" s="16"/>
      <c r="DD336" s="16"/>
      <c r="DE336" s="16"/>
      <c r="DF336" s="16"/>
      <c r="DG336" s="16"/>
      <c r="DH336" s="16"/>
      <c r="DI336" s="16"/>
    </row>
    <row r="337" spans="1:113" x14ac:dyDescent="0.25">
      <c r="A337" s="14">
        <v>2020</v>
      </c>
      <c r="B337" s="14">
        <v>17</v>
      </c>
      <c r="C337" s="14" t="s">
        <v>16</v>
      </c>
      <c r="D337" s="14" t="str">
        <f t="shared" si="234"/>
        <v>4</v>
      </c>
      <c r="E337" s="14">
        <v>401</v>
      </c>
      <c r="F337" s="14">
        <v>671</v>
      </c>
      <c r="G337" s="14">
        <v>2</v>
      </c>
      <c r="H337" s="14" t="s">
        <v>3</v>
      </c>
      <c r="I337" s="14">
        <v>100</v>
      </c>
      <c r="J337" s="17">
        <f t="shared" si="235"/>
        <v>112</v>
      </c>
      <c r="K337" s="14">
        <v>0</v>
      </c>
      <c r="L337" s="17">
        <f t="shared" si="236"/>
        <v>0</v>
      </c>
      <c r="M337" s="14">
        <v>0</v>
      </c>
      <c r="N337" s="17">
        <f t="shared" si="237"/>
        <v>0</v>
      </c>
      <c r="O337" s="14">
        <v>10</v>
      </c>
      <c r="P337" s="14">
        <v>8.9999999999999993E-3</v>
      </c>
      <c r="Q337" s="14">
        <v>5.2</v>
      </c>
      <c r="R337" s="14">
        <v>6</v>
      </c>
      <c r="S337" s="14">
        <v>2.7</v>
      </c>
      <c r="T337" s="14">
        <v>17</v>
      </c>
      <c r="U337" s="14">
        <v>14</v>
      </c>
      <c r="V337" s="16">
        <v>10</v>
      </c>
      <c r="W337" s="16">
        <v>9.0358539544637519</v>
      </c>
      <c r="X337" s="16">
        <v>7.82</v>
      </c>
      <c r="Y337" s="16">
        <v>142</v>
      </c>
      <c r="Z337" s="16">
        <v>1546</v>
      </c>
      <c r="AA337" s="16">
        <v>264</v>
      </c>
      <c r="AB337" s="16">
        <v>12</v>
      </c>
      <c r="AC337" s="16">
        <f t="shared" si="238"/>
        <v>10.318184774715039</v>
      </c>
      <c r="AD337" s="16">
        <v>1.766053227</v>
      </c>
      <c r="AE337" s="16"/>
      <c r="AF337" s="16"/>
      <c r="AG337" s="16">
        <v>3.6</v>
      </c>
      <c r="AH337" s="16">
        <v>3.4</v>
      </c>
      <c r="AI337" s="16">
        <v>2.302950042</v>
      </c>
      <c r="AJ337" s="16">
        <v>1.34</v>
      </c>
      <c r="AK337" s="16"/>
      <c r="AL337" s="16"/>
      <c r="AM337" s="16"/>
      <c r="AN337" s="16"/>
      <c r="AO337" s="16">
        <v>0.44769999999999999</v>
      </c>
      <c r="AP337" s="16">
        <v>38.799999999999997</v>
      </c>
      <c r="AQ337" s="18">
        <v>30.5</v>
      </c>
      <c r="AR337" s="18">
        <f t="shared" si="223"/>
        <v>8.2999999999999972</v>
      </c>
      <c r="AS337" s="18">
        <f t="shared" si="224"/>
        <v>191.12669603524219</v>
      </c>
      <c r="AT337" s="18">
        <f t="shared" si="225"/>
        <v>214.5831541850219</v>
      </c>
      <c r="AU337" s="14">
        <v>0.62</v>
      </c>
      <c r="AV337" s="14">
        <v>440.5</v>
      </c>
      <c r="AW337" s="18">
        <v>34</v>
      </c>
      <c r="AX337" s="14">
        <v>245.1</v>
      </c>
      <c r="AY337" s="18">
        <v>30.5</v>
      </c>
      <c r="AZ337" s="16">
        <f t="shared" si="199"/>
        <v>327.31119311193106</v>
      </c>
      <c r="BA337" s="16">
        <f t="shared" si="200"/>
        <v>7537.1</v>
      </c>
      <c r="BB337" s="16">
        <f t="shared" si="201"/>
        <v>8462.1077272727289</v>
      </c>
      <c r="BC337" s="14">
        <v>11.4</v>
      </c>
      <c r="BD337" s="14">
        <v>0.15</v>
      </c>
      <c r="BE337" s="14">
        <v>13</v>
      </c>
      <c r="BF337" s="14">
        <v>58.4</v>
      </c>
      <c r="BG337" s="14">
        <v>36</v>
      </c>
      <c r="BH337" s="14">
        <v>4.5</v>
      </c>
      <c r="BI337" s="18">
        <f t="shared" si="222"/>
        <v>50.416666666666671</v>
      </c>
      <c r="BJ337" s="18">
        <f t="shared" si="202"/>
        <v>50.708092485549138</v>
      </c>
      <c r="BK337" s="18">
        <f t="shared" si="203"/>
        <v>3042.4855491329481</v>
      </c>
      <c r="BL337" s="18">
        <f t="shared" si="204"/>
        <v>3417.2644508670523</v>
      </c>
      <c r="BM337" s="14">
        <f t="shared" si="205"/>
        <v>3.42</v>
      </c>
      <c r="BN337" s="14">
        <v>4.4400000000000004</v>
      </c>
      <c r="BO337" s="14">
        <v>0.248</v>
      </c>
      <c r="BP337" s="14">
        <v>2.71</v>
      </c>
      <c r="BQ337" s="14">
        <v>0.39900000000000002</v>
      </c>
      <c r="BR337" s="16">
        <f t="shared" si="226"/>
        <v>8.4860253039647535</v>
      </c>
      <c r="BS337" s="16">
        <f t="shared" si="227"/>
        <v>0.47399420616740062</v>
      </c>
      <c r="BT337" s="16">
        <f t="shared" si="228"/>
        <v>5.1795334625550629</v>
      </c>
      <c r="BU337" s="16">
        <f t="shared" si="229"/>
        <v>0.76259551718061647</v>
      </c>
      <c r="BV337" s="16">
        <f t="shared" si="230"/>
        <v>9.5274920458149719</v>
      </c>
      <c r="BW337" s="16">
        <f t="shared" si="231"/>
        <v>0.53216622237885436</v>
      </c>
      <c r="BX337" s="16">
        <f t="shared" si="232"/>
        <v>5.8152034784140927</v>
      </c>
      <c r="BY337" s="16">
        <f t="shared" si="233"/>
        <v>0.85618678519823754</v>
      </c>
      <c r="BZ337" s="16">
        <v>2.75</v>
      </c>
      <c r="CA337" s="16">
        <v>0.17799999999999999</v>
      </c>
      <c r="CB337" s="16">
        <v>1.05</v>
      </c>
      <c r="CC337" s="16">
        <v>0.219</v>
      </c>
      <c r="CD337" s="16">
        <v>0.76</v>
      </c>
      <c r="CE337" s="16">
        <v>9.9000000000000005E-2</v>
      </c>
      <c r="CF337" s="16">
        <v>1.05</v>
      </c>
      <c r="CG337" s="16">
        <v>7.2999999999999995E-2</v>
      </c>
      <c r="CH337" s="16">
        <f t="shared" si="206"/>
        <v>57.281960000000005</v>
      </c>
      <c r="CI337" s="16">
        <f t="shared" si="207"/>
        <v>7.4617290000000001</v>
      </c>
      <c r="CJ337" s="16">
        <f t="shared" si="208"/>
        <v>79.139550000000014</v>
      </c>
      <c r="CK337" s="16">
        <f t="shared" si="209"/>
        <v>5.5020829999999998</v>
      </c>
      <c r="CL337" s="16">
        <f t="shared" si="210"/>
        <v>64.312018727272729</v>
      </c>
      <c r="CM337" s="16">
        <f t="shared" si="211"/>
        <v>8.3774866499999998</v>
      </c>
      <c r="CN337" s="16">
        <f t="shared" si="212"/>
        <v>88.852131136363653</v>
      </c>
      <c r="CO337" s="16">
        <f t="shared" si="213"/>
        <v>6.17733864090909</v>
      </c>
      <c r="CP337" s="16">
        <v>1.88</v>
      </c>
      <c r="CQ337" s="16">
        <v>0.29699999999999999</v>
      </c>
      <c r="CR337" s="16">
        <v>0.3</v>
      </c>
      <c r="CS337" s="16">
        <v>0.11600000000000001</v>
      </c>
      <c r="CT337" s="16">
        <f t="shared" si="214"/>
        <v>57.198728323699413</v>
      </c>
      <c r="CU337" s="16">
        <f t="shared" si="215"/>
        <v>9.0361820809248563</v>
      </c>
      <c r="CV337" s="16">
        <f t="shared" si="216"/>
        <v>9.1274566473988443</v>
      </c>
      <c r="CW337" s="16">
        <f t="shared" si="217"/>
        <v>3.5292832369942198</v>
      </c>
      <c r="CX337" s="16">
        <f t="shared" si="218"/>
        <v>64.218572254335257</v>
      </c>
      <c r="CY337" s="16">
        <f t="shared" si="219"/>
        <v>10.145168063583816</v>
      </c>
      <c r="CZ337" s="16">
        <f t="shared" si="220"/>
        <v>10.24764450867052</v>
      </c>
      <c r="DA337" s="16">
        <f t="shared" si="221"/>
        <v>3.9624225433526012</v>
      </c>
      <c r="DB337" s="16"/>
      <c r="DC337" s="16"/>
      <c r="DD337" s="16"/>
      <c r="DE337" s="16"/>
      <c r="DF337" s="16"/>
      <c r="DG337" s="16"/>
      <c r="DH337" s="16"/>
      <c r="DI337" s="16"/>
    </row>
    <row r="338" spans="1:113" x14ac:dyDescent="0.25">
      <c r="A338" s="14">
        <v>2020</v>
      </c>
      <c r="B338" s="14">
        <v>17</v>
      </c>
      <c r="C338" s="14" t="s">
        <v>16</v>
      </c>
      <c r="D338" s="14" t="str">
        <f t="shared" si="234"/>
        <v>4</v>
      </c>
      <c r="E338" s="14">
        <v>402</v>
      </c>
      <c r="F338" s="14">
        <v>672</v>
      </c>
      <c r="G338" s="14">
        <v>3</v>
      </c>
      <c r="H338" s="14" t="s">
        <v>1</v>
      </c>
      <c r="I338" s="14">
        <v>100</v>
      </c>
      <c r="J338" s="17">
        <f t="shared" si="235"/>
        <v>112</v>
      </c>
      <c r="K338" s="14">
        <v>40</v>
      </c>
      <c r="L338" s="17">
        <f t="shared" si="236"/>
        <v>45</v>
      </c>
      <c r="M338" s="14">
        <v>0</v>
      </c>
      <c r="N338" s="17">
        <f t="shared" si="237"/>
        <v>0</v>
      </c>
      <c r="O338" s="14">
        <v>10</v>
      </c>
      <c r="P338" s="14">
        <v>8.9999999999999993E-3</v>
      </c>
      <c r="Q338" s="14">
        <v>5.2</v>
      </c>
      <c r="R338" s="14">
        <v>6</v>
      </c>
      <c r="S338" s="14">
        <v>2.7</v>
      </c>
      <c r="T338" s="14">
        <v>17</v>
      </c>
      <c r="U338" s="14">
        <v>14</v>
      </c>
      <c r="V338" s="16">
        <v>10</v>
      </c>
      <c r="W338" s="16">
        <v>9.0358539544637519</v>
      </c>
      <c r="X338" s="16">
        <v>7.82</v>
      </c>
      <c r="Y338" s="16">
        <v>142</v>
      </c>
      <c r="Z338" s="16">
        <v>1546</v>
      </c>
      <c r="AA338" s="16">
        <v>264</v>
      </c>
      <c r="AB338" s="16">
        <v>12</v>
      </c>
      <c r="AC338" s="16">
        <f t="shared" si="238"/>
        <v>10.318184774715039</v>
      </c>
      <c r="AD338" s="16">
        <v>1.766053227</v>
      </c>
      <c r="AE338" s="16"/>
      <c r="AF338" s="16"/>
      <c r="AG338" s="16">
        <v>3.6</v>
      </c>
      <c r="AH338" s="16">
        <v>3.4</v>
      </c>
      <c r="AI338" s="16">
        <v>2.302950042</v>
      </c>
      <c r="AJ338" s="16">
        <v>1.34</v>
      </c>
      <c r="AK338" s="16"/>
      <c r="AL338" s="16"/>
      <c r="AM338" s="16"/>
      <c r="AN338" s="16"/>
      <c r="AO338" s="16">
        <v>0.6421</v>
      </c>
      <c r="AP338" s="16">
        <v>53</v>
      </c>
      <c r="AQ338" s="18">
        <v>30.5</v>
      </c>
      <c r="AR338" s="18">
        <f t="shared" si="223"/>
        <v>22.5</v>
      </c>
      <c r="AS338" s="18">
        <f t="shared" si="224"/>
        <v>518.11453744493394</v>
      </c>
      <c r="AT338" s="18">
        <f t="shared" si="225"/>
        <v>581.70132158590309</v>
      </c>
      <c r="AU338" s="14">
        <v>0.6</v>
      </c>
      <c r="AV338" s="14">
        <v>509.8</v>
      </c>
      <c r="AW338" s="18">
        <v>34</v>
      </c>
      <c r="AX338" s="14">
        <v>292.5</v>
      </c>
      <c r="AY338" s="18">
        <v>30.5</v>
      </c>
      <c r="AZ338" s="16">
        <f t="shared" si="199"/>
        <v>330.39092055485497</v>
      </c>
      <c r="BA338" s="16">
        <f t="shared" si="200"/>
        <v>7608.02</v>
      </c>
      <c r="BB338" s="16">
        <f t="shared" si="201"/>
        <v>8541.731545454546</v>
      </c>
      <c r="BC338" s="14">
        <v>15.45</v>
      </c>
      <c r="BD338" s="14">
        <v>0.15</v>
      </c>
      <c r="BE338" s="14">
        <v>13.1</v>
      </c>
      <c r="BF338" s="14">
        <v>57.9</v>
      </c>
      <c r="BG338" s="14">
        <v>36</v>
      </c>
      <c r="BH338" s="14">
        <v>4.5</v>
      </c>
      <c r="BI338" s="18">
        <f t="shared" si="222"/>
        <v>68.566666666666663</v>
      </c>
      <c r="BJ338" s="18">
        <f t="shared" si="202"/>
        <v>68.883737957610791</v>
      </c>
      <c r="BK338" s="18">
        <f t="shared" si="203"/>
        <v>4133.0242774566477</v>
      </c>
      <c r="BL338" s="18">
        <f t="shared" si="204"/>
        <v>4642.1377225433525</v>
      </c>
      <c r="BM338" s="14">
        <f t="shared" si="205"/>
        <v>4.6399999999999997</v>
      </c>
      <c r="BN338" s="14">
        <v>4.93</v>
      </c>
      <c r="BO338" s="14">
        <v>0.41</v>
      </c>
      <c r="BP338" s="14">
        <v>2.76</v>
      </c>
      <c r="BQ338" s="14">
        <v>0.26100000000000001</v>
      </c>
      <c r="BR338" s="16">
        <f t="shared" si="226"/>
        <v>25.54304669603524</v>
      </c>
      <c r="BS338" s="16">
        <f t="shared" si="227"/>
        <v>2.1242696035242288</v>
      </c>
      <c r="BT338" s="16">
        <f t="shared" si="228"/>
        <v>14.299961233480177</v>
      </c>
      <c r="BU338" s="16">
        <f t="shared" si="229"/>
        <v>1.3522789427312776</v>
      </c>
      <c r="BV338" s="16">
        <f t="shared" si="230"/>
        <v>28.677875154185017</v>
      </c>
      <c r="BW338" s="16">
        <f t="shared" si="231"/>
        <v>2.3849754185022021</v>
      </c>
      <c r="BX338" s="16">
        <f t="shared" si="232"/>
        <v>16.054956475770926</v>
      </c>
      <c r="BY338" s="16">
        <f t="shared" si="233"/>
        <v>1.5182404493392072</v>
      </c>
      <c r="BZ338" s="16">
        <v>2.6</v>
      </c>
      <c r="CA338" s="16">
        <v>0.193</v>
      </c>
      <c r="CB338" s="16">
        <v>0.99</v>
      </c>
      <c r="CC338" s="16">
        <v>0.19800000000000001</v>
      </c>
      <c r="CD338" s="16">
        <v>0.85</v>
      </c>
      <c r="CE338" s="16">
        <v>0.13700000000000001</v>
      </c>
      <c r="CF338" s="16">
        <v>0.88</v>
      </c>
      <c r="CG338" s="16">
        <v>7.0999999999999994E-2</v>
      </c>
      <c r="CH338" s="16">
        <f t="shared" si="206"/>
        <v>64.668170000000003</v>
      </c>
      <c r="CI338" s="16">
        <f t="shared" si="207"/>
        <v>10.422987400000002</v>
      </c>
      <c r="CJ338" s="16">
        <f t="shared" si="208"/>
        <v>66.950576000000012</v>
      </c>
      <c r="CK338" s="16">
        <f t="shared" si="209"/>
        <v>5.4016941999999997</v>
      </c>
      <c r="CL338" s="16">
        <f t="shared" si="210"/>
        <v>72.604718136363644</v>
      </c>
      <c r="CM338" s="16">
        <f t="shared" si="211"/>
        <v>11.70217221727273</v>
      </c>
      <c r="CN338" s="16">
        <f t="shared" si="212"/>
        <v>75.167237600000007</v>
      </c>
      <c r="CO338" s="16">
        <f t="shared" si="213"/>
        <v>6.0646293972727268</v>
      </c>
      <c r="CP338" s="16">
        <v>1.69</v>
      </c>
      <c r="CQ338" s="16">
        <v>0.29799999999999999</v>
      </c>
      <c r="CR338" s="16">
        <v>0.28999999999999998</v>
      </c>
      <c r="CS338" s="16">
        <v>0.11</v>
      </c>
      <c r="CT338" s="16">
        <f t="shared" si="214"/>
        <v>69.848110289017342</v>
      </c>
      <c r="CU338" s="16">
        <f t="shared" si="215"/>
        <v>12.31641234682081</v>
      </c>
      <c r="CV338" s="16">
        <f t="shared" si="216"/>
        <v>11.985770404624278</v>
      </c>
      <c r="CW338" s="16">
        <f t="shared" si="217"/>
        <v>4.5463267052023131</v>
      </c>
      <c r="CX338" s="16">
        <f t="shared" si="218"/>
        <v>78.420378369942199</v>
      </c>
      <c r="CY338" s="16">
        <f t="shared" si="219"/>
        <v>13.827972043930638</v>
      </c>
      <c r="CZ338" s="16">
        <f t="shared" si="220"/>
        <v>13.456751317919077</v>
      </c>
      <c r="DA338" s="16">
        <f t="shared" si="221"/>
        <v>5.1042849826589602</v>
      </c>
      <c r="DB338" s="16"/>
      <c r="DC338" s="16"/>
      <c r="DD338" s="16"/>
      <c r="DE338" s="16"/>
      <c r="DF338" s="16"/>
      <c r="DG338" s="16"/>
      <c r="DH338" s="16"/>
      <c r="DI338" s="16"/>
    </row>
    <row r="339" spans="1:113" x14ac:dyDescent="0.25">
      <c r="A339" s="14">
        <v>2020</v>
      </c>
      <c r="B339" s="14">
        <v>17</v>
      </c>
      <c r="C339" s="14" t="s">
        <v>16</v>
      </c>
      <c r="D339" s="14" t="str">
        <f t="shared" si="234"/>
        <v>4</v>
      </c>
      <c r="E339" s="14">
        <v>404</v>
      </c>
      <c r="F339" s="14">
        <v>674</v>
      </c>
      <c r="G339" s="14">
        <v>4</v>
      </c>
      <c r="H339" s="14" t="s">
        <v>1</v>
      </c>
      <c r="I339" s="14">
        <v>100</v>
      </c>
      <c r="J339" s="17">
        <f t="shared" si="235"/>
        <v>112</v>
      </c>
      <c r="K339" s="14">
        <v>80</v>
      </c>
      <c r="L339" s="17">
        <f t="shared" si="236"/>
        <v>90</v>
      </c>
      <c r="M339" s="14">
        <v>0</v>
      </c>
      <c r="N339" s="17">
        <f t="shared" si="237"/>
        <v>0</v>
      </c>
      <c r="O339" s="14">
        <v>10</v>
      </c>
      <c r="P339" s="14">
        <v>8.9999999999999993E-3</v>
      </c>
      <c r="Q339" s="14">
        <v>5.2</v>
      </c>
      <c r="R339" s="14">
        <v>6</v>
      </c>
      <c r="S339" s="14">
        <v>2.7</v>
      </c>
      <c r="T339" s="14">
        <v>17</v>
      </c>
      <c r="U339" s="14">
        <v>14</v>
      </c>
      <c r="V339" s="16">
        <v>10</v>
      </c>
      <c r="W339" s="16">
        <v>9.0358539544637519</v>
      </c>
      <c r="X339" s="16">
        <v>7.82</v>
      </c>
      <c r="Y339" s="16">
        <v>142</v>
      </c>
      <c r="Z339" s="16">
        <v>1546</v>
      </c>
      <c r="AA339" s="16">
        <v>264</v>
      </c>
      <c r="AB339" s="16">
        <v>12</v>
      </c>
      <c r="AC339" s="16">
        <f t="shared" si="238"/>
        <v>10.318184774715039</v>
      </c>
      <c r="AD339" s="16">
        <v>1.766053227</v>
      </c>
      <c r="AE339" s="16"/>
      <c r="AF339" s="16"/>
      <c r="AG339" s="16">
        <v>3.6</v>
      </c>
      <c r="AH339" s="16">
        <v>3.4</v>
      </c>
      <c r="AI339" s="16">
        <v>2.302950042</v>
      </c>
      <c r="AJ339" s="16">
        <v>1.34</v>
      </c>
      <c r="AK339" s="16"/>
      <c r="AL339" s="16"/>
      <c r="AM339" s="16"/>
      <c r="AN339" s="16"/>
      <c r="AO339" s="16">
        <v>0.70389999999999997</v>
      </c>
      <c r="AP339" s="16">
        <v>61.3</v>
      </c>
      <c r="AQ339" s="18">
        <v>30.5</v>
      </c>
      <c r="AR339" s="18">
        <f t="shared" si="223"/>
        <v>30.799999999999997</v>
      </c>
      <c r="AS339" s="18">
        <f t="shared" si="224"/>
        <v>709.24123348017611</v>
      </c>
      <c r="AT339" s="18">
        <f t="shared" si="225"/>
        <v>796.28447577092493</v>
      </c>
      <c r="AU339" s="14">
        <v>0.62</v>
      </c>
      <c r="AV339" s="14">
        <v>389.7</v>
      </c>
      <c r="AW339" s="18">
        <v>34</v>
      </c>
      <c r="AX339" s="14">
        <v>251.6</v>
      </c>
      <c r="AY339" s="18">
        <v>30.5</v>
      </c>
      <c r="AZ339" s="16">
        <f t="shared" si="199"/>
        <v>385.38656170930557</v>
      </c>
      <c r="BA339" s="16">
        <f t="shared" si="200"/>
        <v>8874.42</v>
      </c>
      <c r="BB339" s="16">
        <f t="shared" si="201"/>
        <v>9963.5533636363634</v>
      </c>
      <c r="BC339" s="14">
        <v>17.600000000000001</v>
      </c>
      <c r="BD339" s="14">
        <v>0.15</v>
      </c>
      <c r="BE339" s="14">
        <v>12.9</v>
      </c>
      <c r="BF339" s="14">
        <v>58.6</v>
      </c>
      <c r="BG339" s="14">
        <v>36</v>
      </c>
      <c r="BH339" s="14">
        <v>4.5</v>
      </c>
      <c r="BI339" s="18">
        <f t="shared" si="222"/>
        <v>78.20185185185187</v>
      </c>
      <c r="BJ339" s="18">
        <f t="shared" si="202"/>
        <v>78.744292442731776</v>
      </c>
      <c r="BK339" s="18">
        <f t="shared" si="203"/>
        <v>4724.6575465639062</v>
      </c>
      <c r="BL339" s="18">
        <f t="shared" si="204"/>
        <v>5306.6494534360963</v>
      </c>
      <c r="BM339" s="14">
        <f t="shared" si="205"/>
        <v>5.3</v>
      </c>
      <c r="BN339" s="14">
        <v>4.55</v>
      </c>
      <c r="BO339" s="14">
        <v>0.47599999999999998</v>
      </c>
      <c r="BP339" s="14">
        <v>2.7</v>
      </c>
      <c r="BQ339" s="14">
        <v>0.252</v>
      </c>
      <c r="BR339" s="16">
        <f t="shared" si="226"/>
        <v>32.270476123348011</v>
      </c>
      <c r="BS339" s="16">
        <f t="shared" si="227"/>
        <v>3.3759882713656379</v>
      </c>
      <c r="BT339" s="16">
        <f t="shared" si="228"/>
        <v>19.149513303964756</v>
      </c>
      <c r="BU339" s="16">
        <f t="shared" si="229"/>
        <v>1.7872879083700439</v>
      </c>
      <c r="BV339" s="16">
        <f t="shared" si="230"/>
        <v>36.230943647577085</v>
      </c>
      <c r="BW339" s="16">
        <f t="shared" si="231"/>
        <v>3.7903141046696027</v>
      </c>
      <c r="BX339" s="16">
        <f t="shared" si="232"/>
        <v>21.499680845814975</v>
      </c>
      <c r="BY339" s="16">
        <f t="shared" si="233"/>
        <v>2.0066368789427314</v>
      </c>
      <c r="BZ339" s="16">
        <v>2.63</v>
      </c>
      <c r="CA339" s="16">
        <v>0.21099999999999999</v>
      </c>
      <c r="CB339" s="16">
        <v>0.98</v>
      </c>
      <c r="CC339" s="16">
        <v>0.188</v>
      </c>
      <c r="CD339" s="16">
        <v>0.6</v>
      </c>
      <c r="CE339" s="16">
        <v>0.122</v>
      </c>
      <c r="CF339" s="16">
        <v>0.96</v>
      </c>
      <c r="CG339" s="16">
        <v>6.7000000000000004E-2</v>
      </c>
      <c r="CH339" s="16">
        <f t="shared" si="206"/>
        <v>53.246520000000004</v>
      </c>
      <c r="CI339" s="16">
        <f t="shared" si="207"/>
        <v>10.8267924</v>
      </c>
      <c r="CJ339" s="16">
        <f t="shared" si="208"/>
        <v>85.194431999999992</v>
      </c>
      <c r="CK339" s="16">
        <f t="shared" si="209"/>
        <v>5.9458614000000001</v>
      </c>
      <c r="CL339" s="16">
        <f t="shared" si="210"/>
        <v>59.781320181818188</v>
      </c>
      <c r="CM339" s="16">
        <f t="shared" si="211"/>
        <v>12.155535103636364</v>
      </c>
      <c r="CN339" s="16">
        <f t="shared" si="212"/>
        <v>95.650112290909078</v>
      </c>
      <c r="CO339" s="16">
        <f t="shared" si="213"/>
        <v>6.6755807536363641</v>
      </c>
      <c r="CP339" s="16">
        <v>1.59</v>
      </c>
      <c r="CQ339" s="16">
        <v>0.314</v>
      </c>
      <c r="CR339" s="16">
        <v>0.28999999999999998</v>
      </c>
      <c r="CS339" s="16">
        <v>0.10299999999999999</v>
      </c>
      <c r="CT339" s="16">
        <f t="shared" si="214"/>
        <v>75.122054990366109</v>
      </c>
      <c r="CU339" s="16">
        <f t="shared" si="215"/>
        <v>14.835424696210666</v>
      </c>
      <c r="CV339" s="16">
        <f t="shared" si="216"/>
        <v>13.701506885035327</v>
      </c>
      <c r="CW339" s="16">
        <f t="shared" si="217"/>
        <v>4.8663972729608229</v>
      </c>
      <c r="CX339" s="16">
        <f t="shared" si="218"/>
        <v>84.341579921001951</v>
      </c>
      <c r="CY339" s="16">
        <f t="shared" si="219"/>
        <v>16.656135908927428</v>
      </c>
      <c r="CZ339" s="16">
        <f t="shared" si="220"/>
        <v>15.383055457289663</v>
      </c>
      <c r="DA339" s="16">
        <f t="shared" si="221"/>
        <v>5.463636938278742</v>
      </c>
      <c r="DB339" s="16"/>
      <c r="DC339" s="16"/>
      <c r="DD339" s="16"/>
      <c r="DE339" s="16"/>
      <c r="DF339" s="16"/>
      <c r="DG339" s="16"/>
      <c r="DH339" s="16"/>
      <c r="DI339" s="16"/>
    </row>
    <row r="340" spans="1:113" x14ac:dyDescent="0.25">
      <c r="A340" s="14">
        <v>2020</v>
      </c>
      <c r="B340" s="14">
        <v>17</v>
      </c>
      <c r="C340" s="14" t="s">
        <v>16</v>
      </c>
      <c r="D340" s="14" t="str">
        <f t="shared" si="234"/>
        <v>4</v>
      </c>
      <c r="E340" s="14">
        <v>409</v>
      </c>
      <c r="F340" s="14">
        <v>679</v>
      </c>
      <c r="G340" s="14">
        <v>1</v>
      </c>
      <c r="H340" s="14" t="s">
        <v>2</v>
      </c>
      <c r="I340" s="14">
        <v>0</v>
      </c>
      <c r="J340" s="17">
        <f t="shared" si="235"/>
        <v>0</v>
      </c>
      <c r="K340" s="14">
        <v>0</v>
      </c>
      <c r="L340" s="17">
        <f t="shared" si="236"/>
        <v>0</v>
      </c>
      <c r="M340" s="14">
        <v>0</v>
      </c>
      <c r="N340" s="17">
        <f t="shared" si="237"/>
        <v>0</v>
      </c>
      <c r="O340" s="14">
        <v>10</v>
      </c>
      <c r="P340" s="14">
        <v>8.9999999999999993E-3</v>
      </c>
      <c r="Q340" s="14">
        <v>5.2</v>
      </c>
      <c r="R340" s="14">
        <v>6</v>
      </c>
      <c r="S340" s="14">
        <v>2.7</v>
      </c>
      <c r="T340" s="14">
        <v>17</v>
      </c>
      <c r="U340" s="14">
        <v>14</v>
      </c>
      <c r="V340" s="16">
        <v>10</v>
      </c>
      <c r="W340" s="16">
        <v>9.0358539544637519</v>
      </c>
      <c r="X340" s="16">
        <v>7.82</v>
      </c>
      <c r="Y340" s="16">
        <v>142</v>
      </c>
      <c r="Z340" s="16">
        <v>1546</v>
      </c>
      <c r="AA340" s="16">
        <v>264</v>
      </c>
      <c r="AB340" s="16">
        <v>12</v>
      </c>
      <c r="AC340" s="16">
        <f t="shared" si="238"/>
        <v>10.318184774715039</v>
      </c>
      <c r="AD340" s="16">
        <v>1.766053227</v>
      </c>
      <c r="AE340" s="16"/>
      <c r="AF340" s="16"/>
      <c r="AG340" s="16">
        <v>3.6</v>
      </c>
      <c r="AH340" s="16">
        <v>3.4</v>
      </c>
      <c r="AI340" s="16">
        <v>2.302950042</v>
      </c>
      <c r="AJ340" s="16">
        <v>1.34</v>
      </c>
      <c r="AK340" s="16"/>
      <c r="AL340" s="16"/>
      <c r="AM340" s="16"/>
      <c r="AN340" s="16"/>
      <c r="AO340" s="16">
        <v>0.41</v>
      </c>
      <c r="AP340" s="16">
        <v>38.1</v>
      </c>
      <c r="AQ340" s="18">
        <v>30.5</v>
      </c>
      <c r="AR340" s="18">
        <f t="shared" si="223"/>
        <v>7.6000000000000014</v>
      </c>
      <c r="AS340" s="18">
        <f t="shared" si="224"/>
        <v>175.00757709251104</v>
      </c>
      <c r="AT340" s="18">
        <f t="shared" si="225"/>
        <v>196.48577973568285</v>
      </c>
      <c r="AU340" s="14">
        <v>0.3</v>
      </c>
      <c r="AV340" s="14">
        <v>292.89999999999998</v>
      </c>
      <c r="AW340" s="18">
        <v>34</v>
      </c>
      <c r="AX340" s="14">
        <v>190.3</v>
      </c>
      <c r="AY340" s="18">
        <v>30.5</v>
      </c>
      <c r="AZ340" s="16">
        <f t="shared" si="199"/>
        <v>185.16801853997686</v>
      </c>
      <c r="BA340" s="16">
        <f t="shared" si="200"/>
        <v>4263.92</v>
      </c>
      <c r="BB340" s="16">
        <f t="shared" si="201"/>
        <v>4787.2192727272732</v>
      </c>
      <c r="BC340" s="14">
        <v>7.3</v>
      </c>
      <c r="BD340" s="14">
        <v>0.15</v>
      </c>
      <c r="BE340" s="14">
        <v>13</v>
      </c>
      <c r="BF340" s="14">
        <v>57.5</v>
      </c>
      <c r="BG340" s="14">
        <v>36</v>
      </c>
      <c r="BH340" s="14">
        <v>4.5</v>
      </c>
      <c r="BI340" s="18">
        <f t="shared" si="222"/>
        <v>32.042592592592591</v>
      </c>
      <c r="BJ340" s="18">
        <f t="shared" si="202"/>
        <v>32.227809890815671</v>
      </c>
      <c r="BK340" s="18">
        <f t="shared" si="203"/>
        <v>1933.6685934489403</v>
      </c>
      <c r="BL340" s="18">
        <f t="shared" si="204"/>
        <v>2171.8614065510596</v>
      </c>
      <c r="BM340" s="14">
        <f t="shared" si="205"/>
        <v>2.17</v>
      </c>
      <c r="BN340" s="14">
        <v>3.65</v>
      </c>
      <c r="BO340" s="14">
        <v>0.26100000000000001</v>
      </c>
      <c r="BP340" s="14">
        <v>2.59</v>
      </c>
      <c r="BQ340" s="14">
        <v>0.27400000000000002</v>
      </c>
      <c r="BR340" s="16">
        <f t="shared" si="226"/>
        <v>6.3877765638766526</v>
      </c>
      <c r="BS340" s="16">
        <f t="shared" si="227"/>
        <v>0.45676977621145382</v>
      </c>
      <c r="BT340" s="16">
        <f t="shared" si="228"/>
        <v>4.5326962466960357</v>
      </c>
      <c r="BU340" s="16">
        <f t="shared" si="229"/>
        <v>0.47952076123348031</v>
      </c>
      <c r="BV340" s="16">
        <f t="shared" si="230"/>
        <v>7.1717309603524235</v>
      </c>
      <c r="BW340" s="16">
        <f t="shared" si="231"/>
        <v>0.51282788511013222</v>
      </c>
      <c r="BX340" s="16">
        <f t="shared" si="232"/>
        <v>5.0889816951541853</v>
      </c>
      <c r="BY340" s="16">
        <f t="shared" si="233"/>
        <v>0.53837103647577111</v>
      </c>
      <c r="BZ340" s="16">
        <v>2.15</v>
      </c>
      <c r="CA340" s="16">
        <v>0.20100000000000001</v>
      </c>
      <c r="CB340" s="16">
        <v>1.41</v>
      </c>
      <c r="CC340" s="16">
        <v>0.184</v>
      </c>
      <c r="CD340" s="16">
        <v>0.57999999999999996</v>
      </c>
      <c r="CE340" s="16">
        <v>0.10199999999999999</v>
      </c>
      <c r="CF340" s="16">
        <v>0.96</v>
      </c>
      <c r="CG340" s="16">
        <v>6.6000000000000003E-2</v>
      </c>
      <c r="CH340" s="16">
        <f t="shared" si="206"/>
        <v>24.730736</v>
      </c>
      <c r="CI340" s="16">
        <f t="shared" si="207"/>
        <v>4.3491983999999997</v>
      </c>
      <c r="CJ340" s="16">
        <f t="shared" si="208"/>
        <v>40.933631999999996</v>
      </c>
      <c r="CK340" s="16">
        <f t="shared" si="209"/>
        <v>2.8141872000000001</v>
      </c>
      <c r="CL340" s="16">
        <f t="shared" si="210"/>
        <v>27.765871781818184</v>
      </c>
      <c r="CM340" s="16">
        <f t="shared" si="211"/>
        <v>4.8829636581818177</v>
      </c>
      <c r="CN340" s="16">
        <f t="shared" si="212"/>
        <v>45.957305018181813</v>
      </c>
      <c r="CO340" s="16">
        <f t="shared" si="213"/>
        <v>3.1595647200000001</v>
      </c>
      <c r="CP340" s="16">
        <v>1.51</v>
      </c>
      <c r="CQ340" s="16">
        <v>0.28599999999999998</v>
      </c>
      <c r="CR340" s="16">
        <v>0.27</v>
      </c>
      <c r="CS340" s="16">
        <v>0.105</v>
      </c>
      <c r="CT340" s="16">
        <f t="shared" si="214"/>
        <v>29.198395761078999</v>
      </c>
      <c r="CU340" s="16">
        <f t="shared" si="215"/>
        <v>5.530292177263969</v>
      </c>
      <c r="CV340" s="16">
        <f t="shared" si="216"/>
        <v>5.2209052023121387</v>
      </c>
      <c r="CW340" s="16">
        <f t="shared" si="217"/>
        <v>2.0303520231213872</v>
      </c>
      <c r="CX340" s="16">
        <f t="shared" si="218"/>
        <v>32.781835240847784</v>
      </c>
      <c r="CY340" s="16">
        <f t="shared" si="219"/>
        <v>6.2090098535645462</v>
      </c>
      <c r="CZ340" s="16">
        <f t="shared" si="220"/>
        <v>5.861652658959537</v>
      </c>
      <c r="DA340" s="16">
        <f t="shared" si="221"/>
        <v>2.2795315895953756</v>
      </c>
      <c r="DB340" s="16"/>
      <c r="DC340" s="16"/>
      <c r="DD340" s="16"/>
      <c r="DE340" s="16"/>
      <c r="DF340" s="16"/>
      <c r="DG340" s="16"/>
      <c r="DH340" s="16"/>
      <c r="DI340" s="16"/>
    </row>
    <row r="341" spans="1:113" x14ac:dyDescent="0.25">
      <c r="A341" s="14">
        <v>2020</v>
      </c>
      <c r="B341" s="14">
        <v>17</v>
      </c>
      <c r="C341" s="14" t="s">
        <v>16</v>
      </c>
      <c r="D341" s="14" t="str">
        <f t="shared" si="234"/>
        <v>4</v>
      </c>
      <c r="E341" s="14">
        <v>410</v>
      </c>
      <c r="F341" s="14">
        <v>680</v>
      </c>
      <c r="G341" s="14">
        <v>5</v>
      </c>
      <c r="H341" s="14" t="s">
        <v>1</v>
      </c>
      <c r="I341" s="14">
        <v>100</v>
      </c>
      <c r="J341" s="17">
        <f t="shared" si="235"/>
        <v>112</v>
      </c>
      <c r="K341" s="14">
        <v>120</v>
      </c>
      <c r="L341" s="17">
        <f t="shared" si="236"/>
        <v>135</v>
      </c>
      <c r="M341" s="14">
        <v>0</v>
      </c>
      <c r="N341" s="17">
        <f t="shared" si="237"/>
        <v>0</v>
      </c>
      <c r="O341" s="14">
        <v>10</v>
      </c>
      <c r="P341" s="14">
        <v>8.9999999999999993E-3</v>
      </c>
      <c r="Q341" s="14">
        <v>5.2</v>
      </c>
      <c r="R341" s="14">
        <v>6</v>
      </c>
      <c r="S341" s="14">
        <v>2.7</v>
      </c>
      <c r="T341" s="14">
        <v>17</v>
      </c>
      <c r="U341" s="14">
        <v>14</v>
      </c>
      <c r="V341" s="16">
        <v>10</v>
      </c>
      <c r="W341" s="16">
        <v>9.0358539544637519</v>
      </c>
      <c r="X341" s="16">
        <v>7.82</v>
      </c>
      <c r="Y341" s="16">
        <v>142</v>
      </c>
      <c r="Z341" s="16">
        <v>1546</v>
      </c>
      <c r="AA341" s="16">
        <v>264</v>
      </c>
      <c r="AB341" s="16">
        <v>12</v>
      </c>
      <c r="AC341" s="16">
        <f t="shared" si="238"/>
        <v>10.318184774715039</v>
      </c>
      <c r="AD341" s="16">
        <v>1.766053227</v>
      </c>
      <c r="AE341" s="16"/>
      <c r="AF341" s="16"/>
      <c r="AG341" s="16">
        <v>3.6</v>
      </c>
      <c r="AH341" s="16">
        <v>3.4</v>
      </c>
      <c r="AI341" s="16">
        <v>2.302950042</v>
      </c>
      <c r="AJ341" s="16">
        <v>1.34</v>
      </c>
      <c r="AK341" s="16"/>
      <c r="AL341" s="16"/>
      <c r="AM341" s="16"/>
      <c r="AN341" s="16"/>
      <c r="AO341" s="16">
        <v>0.68430000000000002</v>
      </c>
      <c r="AP341" s="16">
        <v>60</v>
      </c>
      <c r="AQ341" s="18">
        <v>30.5</v>
      </c>
      <c r="AR341" s="18">
        <f t="shared" si="223"/>
        <v>29.5</v>
      </c>
      <c r="AS341" s="18">
        <f t="shared" si="224"/>
        <v>679.30572687224662</v>
      </c>
      <c r="AT341" s="18">
        <f t="shared" si="225"/>
        <v>762.67506607929511</v>
      </c>
      <c r="AU341" s="14">
        <v>0.7</v>
      </c>
      <c r="AV341" s="14">
        <v>571.6</v>
      </c>
      <c r="AW341" s="18">
        <v>34</v>
      </c>
      <c r="AX341" s="14">
        <v>365</v>
      </c>
      <c r="AY341" s="18">
        <v>30.5</v>
      </c>
      <c r="AZ341" s="16">
        <f t="shared" si="199"/>
        <v>435.54687499999994</v>
      </c>
      <c r="BA341" s="16">
        <f t="shared" si="200"/>
        <v>10029.469999999999</v>
      </c>
      <c r="BB341" s="16">
        <f t="shared" si="201"/>
        <v>11260.359499999999</v>
      </c>
      <c r="BC341" s="14">
        <v>16.25</v>
      </c>
      <c r="BD341" s="14">
        <v>0.15</v>
      </c>
      <c r="BE341" s="14">
        <v>13</v>
      </c>
      <c r="BF341" s="14">
        <v>57.6</v>
      </c>
      <c r="BG341" s="14">
        <v>36</v>
      </c>
      <c r="BH341" s="14">
        <v>4.5</v>
      </c>
      <c r="BI341" s="18">
        <f t="shared" si="222"/>
        <v>72.151851851851873</v>
      </c>
      <c r="BJ341" s="18">
        <f t="shared" si="202"/>
        <v>72.568914579319227</v>
      </c>
      <c r="BK341" s="18">
        <f t="shared" si="203"/>
        <v>4354.1348747591537</v>
      </c>
      <c r="BL341" s="18">
        <f t="shared" si="204"/>
        <v>4890.4851252408489</v>
      </c>
      <c r="BM341" s="14">
        <f t="shared" si="205"/>
        <v>4.8899999999999997</v>
      </c>
      <c r="BN341" s="14">
        <v>4.54</v>
      </c>
      <c r="BO341" s="14">
        <v>0.61299999999999999</v>
      </c>
      <c r="BP341" s="14">
        <v>3.2</v>
      </c>
      <c r="BQ341" s="14">
        <v>0.29899999999999999</v>
      </c>
      <c r="BR341" s="16">
        <f t="shared" si="226"/>
        <v>30.840479999999999</v>
      </c>
      <c r="BS341" s="16">
        <f t="shared" si="227"/>
        <v>4.164144105726872</v>
      </c>
      <c r="BT341" s="16">
        <f t="shared" si="228"/>
        <v>21.737783259911893</v>
      </c>
      <c r="BU341" s="16">
        <f t="shared" si="229"/>
        <v>2.0311241233480173</v>
      </c>
      <c r="BV341" s="16">
        <f t="shared" si="230"/>
        <v>34.625447999999999</v>
      </c>
      <c r="BW341" s="16">
        <f t="shared" si="231"/>
        <v>4.6751981550660791</v>
      </c>
      <c r="BX341" s="16">
        <f t="shared" si="232"/>
        <v>24.405602114537444</v>
      </c>
      <c r="BY341" s="16">
        <f t="shared" si="233"/>
        <v>2.2803984475770922</v>
      </c>
      <c r="BZ341" s="16">
        <v>2.48</v>
      </c>
      <c r="CA341" s="16">
        <v>0.217</v>
      </c>
      <c r="CB341" s="16">
        <v>1.1499999999999999</v>
      </c>
      <c r="CC341" s="16">
        <v>0.20899999999999999</v>
      </c>
      <c r="CD341" s="16">
        <v>0.56999999999999995</v>
      </c>
      <c r="CE341" s="16">
        <v>0.111</v>
      </c>
      <c r="CF341" s="16">
        <v>0.88</v>
      </c>
      <c r="CG341" s="16">
        <v>6.0999999999999999E-2</v>
      </c>
      <c r="CH341" s="16">
        <f t="shared" si="206"/>
        <v>57.167978999999988</v>
      </c>
      <c r="CI341" s="16">
        <f t="shared" si="207"/>
        <v>11.1327117</v>
      </c>
      <c r="CJ341" s="16">
        <f t="shared" si="208"/>
        <v>88.259336000000005</v>
      </c>
      <c r="CK341" s="16">
        <f t="shared" si="209"/>
        <v>6.1179766999999989</v>
      </c>
      <c r="CL341" s="16">
        <f t="shared" si="210"/>
        <v>64.184049149999979</v>
      </c>
      <c r="CM341" s="16">
        <f t="shared" si="211"/>
        <v>12.498999044999998</v>
      </c>
      <c r="CN341" s="16">
        <f t="shared" si="212"/>
        <v>99.091163600000002</v>
      </c>
      <c r="CO341" s="16">
        <f t="shared" si="213"/>
        <v>6.8688192949999989</v>
      </c>
      <c r="CP341" s="16">
        <v>1.54</v>
      </c>
      <c r="CQ341" s="16">
        <v>0.36299999999999999</v>
      </c>
      <c r="CR341" s="16">
        <v>0.33</v>
      </c>
      <c r="CS341" s="16">
        <v>0.109</v>
      </c>
      <c r="CT341" s="16">
        <f t="shared" si="214"/>
        <v>67.053677071290963</v>
      </c>
      <c r="CU341" s="16">
        <f t="shared" si="215"/>
        <v>15.805509595375728</v>
      </c>
      <c r="CV341" s="16">
        <f t="shared" si="216"/>
        <v>14.368645086705207</v>
      </c>
      <c r="CW341" s="16">
        <f t="shared" si="217"/>
        <v>4.7460070134874774</v>
      </c>
      <c r="CX341" s="16">
        <f t="shared" si="218"/>
        <v>75.282991984585763</v>
      </c>
      <c r="CY341" s="16">
        <f t="shared" si="219"/>
        <v>17.745276682080931</v>
      </c>
      <c r="CZ341" s="16">
        <f t="shared" si="220"/>
        <v>16.132069710982666</v>
      </c>
      <c r="DA341" s="16">
        <f t="shared" si="221"/>
        <v>5.3284715105973044</v>
      </c>
      <c r="DB341" s="16"/>
      <c r="DC341" s="16"/>
      <c r="DD341" s="16"/>
      <c r="DE341" s="16"/>
      <c r="DF341" s="16"/>
      <c r="DG341" s="16"/>
      <c r="DH341" s="16"/>
      <c r="DI341" s="16"/>
    </row>
    <row r="342" spans="1:113" x14ac:dyDescent="0.25">
      <c r="A342" s="14">
        <v>2020</v>
      </c>
      <c r="B342" s="14">
        <v>18</v>
      </c>
      <c r="C342" s="14" t="s">
        <v>17</v>
      </c>
      <c r="D342" s="14" t="str">
        <f t="shared" si="234"/>
        <v>1</v>
      </c>
      <c r="E342" s="14">
        <v>102</v>
      </c>
      <c r="F342" s="14">
        <v>682</v>
      </c>
      <c r="G342" s="14">
        <v>4</v>
      </c>
      <c r="H342" s="14" t="s">
        <v>1</v>
      </c>
      <c r="I342" s="14">
        <v>100</v>
      </c>
      <c r="J342" s="17">
        <f t="shared" si="235"/>
        <v>112</v>
      </c>
      <c r="K342" s="14">
        <v>80</v>
      </c>
      <c r="L342" s="17">
        <f t="shared" si="236"/>
        <v>90</v>
      </c>
      <c r="M342" s="14">
        <v>0</v>
      </c>
      <c r="N342" s="17">
        <f t="shared" si="237"/>
        <v>0</v>
      </c>
      <c r="O342" s="14">
        <v>10</v>
      </c>
      <c r="P342" s="14">
        <v>0</v>
      </c>
      <c r="Q342" s="14">
        <v>5.7</v>
      </c>
      <c r="R342" s="14">
        <v>6.3</v>
      </c>
      <c r="S342" s="14">
        <v>2.7</v>
      </c>
      <c r="T342" s="14">
        <v>11</v>
      </c>
      <c r="U342" s="14">
        <v>9</v>
      </c>
      <c r="V342" s="16">
        <v>8</v>
      </c>
      <c r="W342" s="16">
        <v>6.8484535650089882</v>
      </c>
      <c r="X342" s="16">
        <v>6.27</v>
      </c>
      <c r="Y342" s="16">
        <v>141</v>
      </c>
      <c r="Z342" s="16">
        <v>2209</v>
      </c>
      <c r="AA342" s="16">
        <v>384</v>
      </c>
      <c r="AB342" s="16">
        <v>29</v>
      </c>
      <c r="AC342" s="16">
        <f t="shared" si="238"/>
        <v>14.692194594423921</v>
      </c>
      <c r="AD342" s="16">
        <v>1.0537357599999999</v>
      </c>
      <c r="AE342" s="16"/>
      <c r="AF342" s="16"/>
      <c r="AG342" s="16">
        <v>3.3</v>
      </c>
      <c r="AH342" s="16">
        <v>5</v>
      </c>
      <c r="AI342" s="16">
        <v>2.1792680199999999</v>
      </c>
      <c r="AJ342" s="16">
        <v>2.34</v>
      </c>
      <c r="AK342" s="16"/>
      <c r="AL342" s="16"/>
      <c r="AM342" s="16"/>
      <c r="AN342" s="16"/>
      <c r="AO342" s="16">
        <v>0.72330000000000005</v>
      </c>
      <c r="AP342" s="16">
        <v>91.4</v>
      </c>
      <c r="AQ342" s="18">
        <v>30.5</v>
      </c>
      <c r="AR342" s="18">
        <f t="shared" si="223"/>
        <v>60.900000000000006</v>
      </c>
      <c r="AS342" s="18">
        <f t="shared" si="224"/>
        <v>1402.3633480176213</v>
      </c>
      <c r="AT342" s="18">
        <f t="shared" si="225"/>
        <v>1574.4715770925111</v>
      </c>
      <c r="AU342" s="14">
        <v>0.7</v>
      </c>
      <c r="AV342" s="14">
        <v>481.3</v>
      </c>
      <c r="AW342" s="18">
        <v>34</v>
      </c>
      <c r="AX342" s="14">
        <v>275.89999999999998</v>
      </c>
      <c r="AY342" s="18">
        <v>30.5</v>
      </c>
      <c r="AZ342" s="16">
        <f t="shared" si="199"/>
        <v>384.0375586854459</v>
      </c>
      <c r="BA342" s="16">
        <f t="shared" si="200"/>
        <v>8843.35</v>
      </c>
      <c r="BB342" s="16">
        <f t="shared" si="201"/>
        <v>9928.6702272727289</v>
      </c>
      <c r="BC342" s="14">
        <v>17.45</v>
      </c>
      <c r="BD342" s="14">
        <v>0.15</v>
      </c>
      <c r="BE342" s="14">
        <v>12.8</v>
      </c>
      <c r="BF342" s="14">
        <v>59.7</v>
      </c>
      <c r="BG342" s="14">
        <v>36</v>
      </c>
      <c r="BH342" s="14">
        <v>4.5</v>
      </c>
      <c r="BI342" s="18">
        <f t="shared" ref="BI342:BI373" si="239">((43560/(BG342*BH342))*(BC342-BD342)/60)</f>
        <v>77.529629629629639</v>
      </c>
      <c r="BJ342" s="18">
        <f t="shared" si="202"/>
        <v>78.157037037037057</v>
      </c>
      <c r="BK342" s="18">
        <f t="shared" si="203"/>
        <v>4689.4222222222234</v>
      </c>
      <c r="BL342" s="18">
        <f t="shared" si="204"/>
        <v>5267.0737777777795</v>
      </c>
      <c r="BM342" s="14">
        <f t="shared" si="205"/>
        <v>5.26</v>
      </c>
      <c r="BN342" s="14">
        <v>4.47</v>
      </c>
      <c r="BO342" s="14">
        <v>0.54300000000000004</v>
      </c>
      <c r="BP342" s="14">
        <v>2.76</v>
      </c>
      <c r="BQ342" s="14">
        <v>0.29099999999999998</v>
      </c>
      <c r="BR342" s="16">
        <f t="shared" si="226"/>
        <v>62.685641656387666</v>
      </c>
      <c r="BS342" s="16">
        <f t="shared" si="227"/>
        <v>7.6148329797356853</v>
      </c>
      <c r="BT342" s="16">
        <f t="shared" si="228"/>
        <v>38.705228405286348</v>
      </c>
      <c r="BU342" s="16">
        <f t="shared" si="229"/>
        <v>4.0808773427312781</v>
      </c>
      <c r="BV342" s="16">
        <f t="shared" si="230"/>
        <v>70.378879496035239</v>
      </c>
      <c r="BW342" s="16">
        <f t="shared" si="231"/>
        <v>8.5493806636123377</v>
      </c>
      <c r="BX342" s="16">
        <f t="shared" si="232"/>
        <v>43.45541552775331</v>
      </c>
      <c r="BY342" s="16">
        <f t="shared" si="233"/>
        <v>4.5817122893392073</v>
      </c>
      <c r="BZ342" s="16">
        <v>2.36</v>
      </c>
      <c r="CA342" s="16">
        <v>0.216</v>
      </c>
      <c r="CB342" s="16">
        <v>1.01</v>
      </c>
      <c r="CC342" s="16">
        <v>0.26</v>
      </c>
      <c r="CD342" s="16">
        <v>0.53</v>
      </c>
      <c r="CE342" s="16">
        <v>8.6999999999999994E-2</v>
      </c>
      <c r="CF342" s="16">
        <v>1.1100000000000001</v>
      </c>
      <c r="CG342" s="16">
        <v>6.4000000000000001E-2</v>
      </c>
      <c r="CH342" s="16">
        <f t="shared" si="206"/>
        <v>46.869755000000005</v>
      </c>
      <c r="CI342" s="16">
        <f t="shared" si="207"/>
        <v>7.6937144999999996</v>
      </c>
      <c r="CJ342" s="16">
        <f t="shared" si="208"/>
        <v>98.161185000000003</v>
      </c>
      <c r="CK342" s="16">
        <f t="shared" si="209"/>
        <v>5.6597440000000008</v>
      </c>
      <c r="CL342" s="16">
        <f t="shared" si="210"/>
        <v>52.621952204545458</v>
      </c>
      <c r="CM342" s="16">
        <f t="shared" si="211"/>
        <v>8.6379430977272715</v>
      </c>
      <c r="CN342" s="16">
        <f t="shared" si="212"/>
        <v>110.20823952272728</v>
      </c>
      <c r="CO342" s="16">
        <f t="shared" si="213"/>
        <v>6.3543489454545465</v>
      </c>
      <c r="CP342" s="16">
        <v>1.65</v>
      </c>
      <c r="CQ342" s="16">
        <v>0.29699999999999999</v>
      </c>
      <c r="CR342" s="16">
        <v>0.28000000000000003</v>
      </c>
      <c r="CS342" s="16">
        <v>0.106</v>
      </c>
      <c r="CT342" s="16">
        <f t="shared" si="214"/>
        <v>77.375466666666682</v>
      </c>
      <c r="CU342" s="16">
        <f t="shared" si="215"/>
        <v>13.927584000000003</v>
      </c>
      <c r="CV342" s="16">
        <f t="shared" si="216"/>
        <v>13.130382222222227</v>
      </c>
      <c r="CW342" s="16">
        <f t="shared" si="217"/>
        <v>4.9707875555555567</v>
      </c>
      <c r="CX342" s="16">
        <f t="shared" si="218"/>
        <v>86.871546666666674</v>
      </c>
      <c r="CY342" s="16">
        <f t="shared" si="219"/>
        <v>15.636878400000004</v>
      </c>
      <c r="CZ342" s="16">
        <f t="shared" si="220"/>
        <v>14.741838222222228</v>
      </c>
      <c r="DA342" s="16">
        <f t="shared" si="221"/>
        <v>5.5808387555555568</v>
      </c>
      <c r="DB342" s="16"/>
      <c r="DC342" s="16"/>
      <c r="DD342" s="16"/>
      <c r="DE342" s="16"/>
      <c r="DF342" s="16"/>
      <c r="DG342" s="16"/>
      <c r="DH342" s="16"/>
      <c r="DI342" s="16"/>
    </row>
    <row r="343" spans="1:113" x14ac:dyDescent="0.25">
      <c r="A343" s="14">
        <v>2020</v>
      </c>
      <c r="B343" s="14">
        <v>18</v>
      </c>
      <c r="C343" s="14" t="s">
        <v>17</v>
      </c>
      <c r="D343" s="14" t="str">
        <f t="shared" si="234"/>
        <v>1</v>
      </c>
      <c r="E343" s="14">
        <v>103</v>
      </c>
      <c r="F343" s="14">
        <v>683</v>
      </c>
      <c r="G343" s="14">
        <v>5</v>
      </c>
      <c r="H343" s="14" t="s">
        <v>1</v>
      </c>
      <c r="I343" s="14">
        <v>100</v>
      </c>
      <c r="J343" s="17">
        <f t="shared" si="235"/>
        <v>112</v>
      </c>
      <c r="K343" s="14">
        <v>120</v>
      </c>
      <c r="L343" s="17">
        <f t="shared" si="236"/>
        <v>135</v>
      </c>
      <c r="M343" s="14">
        <v>0</v>
      </c>
      <c r="N343" s="17">
        <f t="shared" si="237"/>
        <v>0</v>
      </c>
      <c r="O343" s="14">
        <v>10</v>
      </c>
      <c r="P343" s="14">
        <v>0</v>
      </c>
      <c r="Q343" s="14">
        <v>5.7</v>
      </c>
      <c r="R343" s="14">
        <v>6.3</v>
      </c>
      <c r="S343" s="14">
        <v>2.7</v>
      </c>
      <c r="T343" s="14">
        <v>11</v>
      </c>
      <c r="U343" s="14">
        <v>9</v>
      </c>
      <c r="V343" s="16">
        <v>8</v>
      </c>
      <c r="W343" s="16">
        <v>6.8484535650089882</v>
      </c>
      <c r="X343" s="16">
        <v>6.27</v>
      </c>
      <c r="Y343" s="16">
        <v>141</v>
      </c>
      <c r="Z343" s="16">
        <v>2209</v>
      </c>
      <c r="AA343" s="16">
        <v>384</v>
      </c>
      <c r="AB343" s="16">
        <v>29</v>
      </c>
      <c r="AC343" s="16">
        <f t="shared" si="238"/>
        <v>14.692194594423921</v>
      </c>
      <c r="AD343" s="16">
        <v>1.0537357599999999</v>
      </c>
      <c r="AE343" s="16"/>
      <c r="AF343" s="16"/>
      <c r="AG343" s="16">
        <v>3.3</v>
      </c>
      <c r="AH343" s="16">
        <v>5</v>
      </c>
      <c r="AI343" s="16">
        <v>2.1792680199999999</v>
      </c>
      <c r="AJ343" s="16">
        <v>2.34</v>
      </c>
      <c r="AK343" s="16"/>
      <c r="AL343" s="16"/>
      <c r="AM343" s="16"/>
      <c r="AN343" s="16"/>
      <c r="AO343" s="16">
        <v>0.71479999999999999</v>
      </c>
      <c r="AP343" s="16">
        <v>83.3</v>
      </c>
      <c r="AQ343" s="18">
        <v>30.5</v>
      </c>
      <c r="AR343" s="18">
        <f t="shared" si="223"/>
        <v>52.8</v>
      </c>
      <c r="AS343" s="18">
        <f t="shared" si="224"/>
        <v>1215.8421145374448</v>
      </c>
      <c r="AT343" s="18">
        <f t="shared" si="225"/>
        <v>1365.0591013215858</v>
      </c>
      <c r="AU343" s="14">
        <v>0.64</v>
      </c>
      <c r="AV343" s="14">
        <v>374.3</v>
      </c>
      <c r="AW343" s="18">
        <v>34</v>
      </c>
      <c r="AX343" s="14">
        <v>208.2</v>
      </c>
      <c r="AY343" s="18">
        <v>30.5</v>
      </c>
      <c r="AZ343" s="16">
        <f t="shared" si="199"/>
        <v>334.19923596826328</v>
      </c>
      <c r="BA343" s="16">
        <f t="shared" si="200"/>
        <v>7695.71</v>
      </c>
      <c r="BB343" s="16">
        <f t="shared" si="201"/>
        <v>8640.1834999999992</v>
      </c>
      <c r="BC343" s="14">
        <v>16.3</v>
      </c>
      <c r="BD343" s="14">
        <v>0.15</v>
      </c>
      <c r="BE343" s="14">
        <v>13.2</v>
      </c>
      <c r="BF343" s="14">
        <v>59.2</v>
      </c>
      <c r="BG343" s="14">
        <v>36</v>
      </c>
      <c r="BH343" s="14">
        <v>4.5</v>
      </c>
      <c r="BI343" s="18">
        <f t="shared" si="239"/>
        <v>72.375925925925941</v>
      </c>
      <c r="BJ343" s="18">
        <f t="shared" si="202"/>
        <v>72.626940697923374</v>
      </c>
      <c r="BK343" s="18">
        <f t="shared" si="203"/>
        <v>4357.6164418754024</v>
      </c>
      <c r="BL343" s="18">
        <f t="shared" si="204"/>
        <v>4894.3955581245991</v>
      </c>
      <c r="BM343" s="14">
        <f t="shared" si="205"/>
        <v>4.8899999999999997</v>
      </c>
      <c r="BN343" s="14">
        <v>3.28</v>
      </c>
      <c r="BO343" s="14">
        <v>0.53600000000000003</v>
      </c>
      <c r="BP343" s="14">
        <v>2.73</v>
      </c>
      <c r="BQ343" s="14">
        <v>0.26800000000000002</v>
      </c>
      <c r="BR343" s="16">
        <f t="shared" si="226"/>
        <v>39.879621356828181</v>
      </c>
      <c r="BS343" s="16">
        <f t="shared" si="227"/>
        <v>6.5169137339207044</v>
      </c>
      <c r="BT343" s="16">
        <f t="shared" si="228"/>
        <v>33.192489726872246</v>
      </c>
      <c r="BU343" s="16">
        <f t="shared" si="229"/>
        <v>3.2584568669603522</v>
      </c>
      <c r="BV343" s="16">
        <f t="shared" si="230"/>
        <v>44.773938523348001</v>
      </c>
      <c r="BW343" s="16">
        <f t="shared" si="231"/>
        <v>7.3167167830836997</v>
      </c>
      <c r="BX343" s="16">
        <f t="shared" si="232"/>
        <v>37.26611346607929</v>
      </c>
      <c r="BY343" s="16">
        <f t="shared" si="233"/>
        <v>3.6583583915418498</v>
      </c>
      <c r="BZ343" s="16">
        <v>2.09</v>
      </c>
      <c r="CA343" s="16">
        <v>0.2</v>
      </c>
      <c r="CB343" s="16">
        <v>1.2</v>
      </c>
      <c r="CC343" s="16">
        <v>0.17699999999999999</v>
      </c>
      <c r="CD343" s="16">
        <v>0.7</v>
      </c>
      <c r="CE343" s="16">
        <v>0.121</v>
      </c>
      <c r="CF343" s="16">
        <v>1.03</v>
      </c>
      <c r="CG343" s="16">
        <v>8.1000000000000003E-2</v>
      </c>
      <c r="CH343" s="16">
        <f t="shared" si="206"/>
        <v>53.869969999999995</v>
      </c>
      <c r="CI343" s="16">
        <f t="shared" si="207"/>
        <v>9.3118090999999996</v>
      </c>
      <c r="CJ343" s="16">
        <f t="shared" si="208"/>
        <v>79.265812999999994</v>
      </c>
      <c r="CK343" s="16">
        <f t="shared" si="209"/>
        <v>6.2335251000000005</v>
      </c>
      <c r="CL343" s="16">
        <f t="shared" si="210"/>
        <v>60.481284499999994</v>
      </c>
      <c r="CM343" s="16">
        <f t="shared" si="211"/>
        <v>10.454622035</v>
      </c>
      <c r="CN343" s="16">
        <f t="shared" si="212"/>
        <v>88.99389004999999</v>
      </c>
      <c r="CO343" s="16">
        <f t="shared" si="213"/>
        <v>6.9985486350000006</v>
      </c>
      <c r="CP343" s="16">
        <v>1.46</v>
      </c>
      <c r="CQ343" s="16">
        <v>0.32800000000000001</v>
      </c>
      <c r="CR343" s="16">
        <v>0.3</v>
      </c>
      <c r="CS343" s="16">
        <v>9.7000000000000003E-2</v>
      </c>
      <c r="CT343" s="16">
        <f t="shared" si="214"/>
        <v>63.621200051380875</v>
      </c>
      <c r="CU343" s="16">
        <f t="shared" si="215"/>
        <v>14.292981929351321</v>
      </c>
      <c r="CV343" s="16">
        <f t="shared" si="216"/>
        <v>13.072849325626208</v>
      </c>
      <c r="CW343" s="16">
        <f t="shared" si="217"/>
        <v>4.2268879486191402</v>
      </c>
      <c r="CX343" s="16">
        <f t="shared" si="218"/>
        <v>71.429256421323075</v>
      </c>
      <c r="CY343" s="16">
        <f t="shared" si="219"/>
        <v>16.047120620680801</v>
      </c>
      <c r="CZ343" s="16">
        <f t="shared" si="220"/>
        <v>14.677244470134879</v>
      </c>
      <c r="DA343" s="16">
        <f t="shared" si="221"/>
        <v>4.7456423786769442</v>
      </c>
      <c r="DB343" s="16"/>
      <c r="DC343" s="16"/>
      <c r="DD343" s="16"/>
      <c r="DE343" s="16"/>
      <c r="DF343" s="16"/>
      <c r="DG343" s="16"/>
      <c r="DH343" s="16"/>
      <c r="DI343" s="16"/>
    </row>
    <row r="344" spans="1:113" x14ac:dyDescent="0.25">
      <c r="A344" s="14">
        <v>2020</v>
      </c>
      <c r="B344" s="14">
        <v>18</v>
      </c>
      <c r="C344" s="14" t="s">
        <v>17</v>
      </c>
      <c r="D344" s="14" t="str">
        <f t="shared" si="234"/>
        <v>1</v>
      </c>
      <c r="E344" s="14">
        <v>105</v>
      </c>
      <c r="F344" s="14">
        <v>685</v>
      </c>
      <c r="G344" s="14">
        <v>1</v>
      </c>
      <c r="H344" s="14" t="s">
        <v>2</v>
      </c>
      <c r="I344" s="14">
        <v>0</v>
      </c>
      <c r="J344" s="17">
        <f t="shared" si="235"/>
        <v>0</v>
      </c>
      <c r="K344" s="14">
        <v>0</v>
      </c>
      <c r="L344" s="17">
        <f t="shared" si="236"/>
        <v>0</v>
      </c>
      <c r="M344" s="14">
        <v>0</v>
      </c>
      <c r="N344" s="17">
        <f t="shared" si="237"/>
        <v>0</v>
      </c>
      <c r="O344" s="14">
        <v>10</v>
      </c>
      <c r="P344" s="14">
        <v>0</v>
      </c>
      <c r="Q344" s="14">
        <v>5.7</v>
      </c>
      <c r="R344" s="14">
        <v>6.3</v>
      </c>
      <c r="S344" s="14">
        <v>2.7</v>
      </c>
      <c r="T344" s="14">
        <v>11</v>
      </c>
      <c r="U344" s="14">
        <v>9</v>
      </c>
      <c r="V344" s="16">
        <v>8</v>
      </c>
      <c r="W344" s="16">
        <v>6.8484535650089882</v>
      </c>
      <c r="X344" s="16">
        <v>6.27</v>
      </c>
      <c r="Y344" s="16">
        <v>141</v>
      </c>
      <c r="Z344" s="16">
        <v>2209</v>
      </c>
      <c r="AA344" s="16">
        <v>384</v>
      </c>
      <c r="AB344" s="16">
        <v>29</v>
      </c>
      <c r="AC344" s="16">
        <f t="shared" si="238"/>
        <v>14.692194594423921</v>
      </c>
      <c r="AD344" s="16">
        <v>1.0537357599999999</v>
      </c>
      <c r="AE344" s="16"/>
      <c r="AF344" s="16"/>
      <c r="AG344" s="16">
        <v>3.3</v>
      </c>
      <c r="AH344" s="16">
        <v>5</v>
      </c>
      <c r="AI344" s="16">
        <v>2.1792680199999999</v>
      </c>
      <c r="AJ344" s="16">
        <v>2.34</v>
      </c>
      <c r="AK344" s="16"/>
      <c r="AL344" s="16"/>
      <c r="AM344" s="16"/>
      <c r="AN344" s="16"/>
      <c r="AO344" s="16">
        <v>0.4</v>
      </c>
      <c r="AP344" s="16">
        <v>45.2</v>
      </c>
      <c r="AQ344" s="18">
        <v>30.5</v>
      </c>
      <c r="AR344" s="18">
        <f t="shared" si="223"/>
        <v>14.700000000000003</v>
      </c>
      <c r="AS344" s="18">
        <f t="shared" si="224"/>
        <v>338.50149779735688</v>
      </c>
      <c r="AT344" s="18">
        <f t="shared" si="225"/>
        <v>380.04486343612342</v>
      </c>
      <c r="AU344" s="14">
        <v>0.36</v>
      </c>
      <c r="AV344" s="14">
        <v>351.9</v>
      </c>
      <c r="AW344" s="18">
        <v>34</v>
      </c>
      <c r="AX344" s="14">
        <v>195.5</v>
      </c>
      <c r="AY344" s="18">
        <v>30.5</v>
      </c>
      <c r="AZ344" s="16">
        <f t="shared" si="199"/>
        <v>186.8512110726644</v>
      </c>
      <c r="BA344" s="16">
        <f t="shared" si="200"/>
        <v>4302.68</v>
      </c>
      <c r="BB344" s="16">
        <f t="shared" si="201"/>
        <v>4830.7361818181826</v>
      </c>
      <c r="BC344" s="14">
        <v>8.5</v>
      </c>
      <c r="BD344" s="14">
        <v>0.15</v>
      </c>
      <c r="BE344" s="14">
        <v>13.2</v>
      </c>
      <c r="BF344" s="14">
        <v>59.3</v>
      </c>
      <c r="BG344" s="14">
        <v>36</v>
      </c>
      <c r="BH344" s="14">
        <v>4.5</v>
      </c>
      <c r="BI344" s="18">
        <f t="shared" si="239"/>
        <v>37.420370370370371</v>
      </c>
      <c r="BJ344" s="18">
        <f t="shared" si="202"/>
        <v>37.550152001712696</v>
      </c>
      <c r="BK344" s="18">
        <f t="shared" si="203"/>
        <v>2253.0091201027617</v>
      </c>
      <c r="BL344" s="18">
        <f t="shared" si="204"/>
        <v>2530.5388798972381</v>
      </c>
      <c r="BM344" s="14">
        <f t="shared" si="205"/>
        <v>2.5299999999999998</v>
      </c>
      <c r="BN344" s="14">
        <v>2.8</v>
      </c>
      <c r="BO344" s="14">
        <v>0.16900000000000001</v>
      </c>
      <c r="BP344" s="14">
        <v>2.02</v>
      </c>
      <c r="BQ344" s="14">
        <v>0.20300000000000001</v>
      </c>
      <c r="BR344" s="16">
        <f t="shared" si="226"/>
        <v>9.4780419383259922</v>
      </c>
      <c r="BS344" s="16">
        <f t="shared" si="227"/>
        <v>0.57206753127753318</v>
      </c>
      <c r="BT344" s="16">
        <f t="shared" si="228"/>
        <v>6.8377302555066084</v>
      </c>
      <c r="BU344" s="16">
        <f t="shared" si="229"/>
        <v>0.6871580405286345</v>
      </c>
      <c r="BV344" s="16">
        <f t="shared" si="230"/>
        <v>10.641256176211456</v>
      </c>
      <c r="BW344" s="16">
        <f t="shared" si="231"/>
        <v>0.64227581920704857</v>
      </c>
      <c r="BX344" s="16">
        <f t="shared" si="232"/>
        <v>7.6769062414096929</v>
      </c>
      <c r="BY344" s="16">
        <f t="shared" si="233"/>
        <v>0.77149107277533047</v>
      </c>
      <c r="BZ344" s="16">
        <v>2.04</v>
      </c>
      <c r="CA344" s="16">
        <v>0.18099999999999999</v>
      </c>
      <c r="CB344" s="16">
        <v>1.46</v>
      </c>
      <c r="CC344" s="16">
        <v>0.20200000000000001</v>
      </c>
      <c r="CD344" s="16">
        <v>0.77</v>
      </c>
      <c r="CE344" s="16">
        <v>0.16600000000000001</v>
      </c>
      <c r="CF344" s="16">
        <v>0.99</v>
      </c>
      <c r="CG344" s="16">
        <v>7.4999999999999997E-2</v>
      </c>
      <c r="CH344" s="16">
        <f t="shared" si="206"/>
        <v>33.130636000000003</v>
      </c>
      <c r="CI344" s="16">
        <f t="shared" si="207"/>
        <v>7.1424488000000004</v>
      </c>
      <c r="CJ344" s="16">
        <f t="shared" si="208"/>
        <v>42.596531999999996</v>
      </c>
      <c r="CK344" s="16">
        <f t="shared" si="209"/>
        <v>3.2270100000000004</v>
      </c>
      <c r="CL344" s="16">
        <f t="shared" si="210"/>
        <v>37.196668600000002</v>
      </c>
      <c r="CM344" s="16">
        <f t="shared" si="211"/>
        <v>8.0190220618181822</v>
      </c>
      <c r="CN344" s="16">
        <f t="shared" si="212"/>
        <v>47.824288199999991</v>
      </c>
      <c r="CO344" s="16">
        <f t="shared" si="213"/>
        <v>3.6230521363636363</v>
      </c>
      <c r="CP344" s="16">
        <v>1.6</v>
      </c>
      <c r="CQ344" s="16">
        <v>0.29199999999999998</v>
      </c>
      <c r="CR344" s="16">
        <v>0.28000000000000003</v>
      </c>
      <c r="CS344" s="16">
        <v>0.107</v>
      </c>
      <c r="CT344" s="16">
        <f t="shared" si="214"/>
        <v>36.048145921644185</v>
      </c>
      <c r="CU344" s="16">
        <f t="shared" si="215"/>
        <v>6.5787866307000638</v>
      </c>
      <c r="CV344" s="16">
        <f t="shared" si="216"/>
        <v>6.3084255362877339</v>
      </c>
      <c r="CW344" s="16">
        <f t="shared" si="217"/>
        <v>2.4107197585099551</v>
      </c>
      <c r="CX344" s="16">
        <f t="shared" si="218"/>
        <v>40.47223655748234</v>
      </c>
      <c r="CY344" s="16">
        <f t="shared" si="219"/>
        <v>7.3861831717405266</v>
      </c>
      <c r="CZ344" s="16">
        <f t="shared" si="220"/>
        <v>7.0826413975594109</v>
      </c>
      <c r="DA344" s="16">
        <f t="shared" si="221"/>
        <v>2.7065808197816312</v>
      </c>
      <c r="DB344" s="16"/>
      <c r="DC344" s="16"/>
      <c r="DD344" s="16"/>
      <c r="DE344" s="16"/>
      <c r="DF344" s="16"/>
      <c r="DG344" s="16"/>
      <c r="DH344" s="16"/>
      <c r="DI344" s="16"/>
    </row>
    <row r="345" spans="1:113" x14ac:dyDescent="0.25">
      <c r="A345" s="14">
        <v>2020</v>
      </c>
      <c r="B345" s="14">
        <v>18</v>
      </c>
      <c r="C345" s="14" t="s">
        <v>17</v>
      </c>
      <c r="D345" s="14" t="str">
        <f t="shared" si="234"/>
        <v>1</v>
      </c>
      <c r="E345" s="14">
        <v>107</v>
      </c>
      <c r="F345" s="14">
        <v>687</v>
      </c>
      <c r="G345" s="14">
        <v>3</v>
      </c>
      <c r="H345" s="14" t="s">
        <v>1</v>
      </c>
      <c r="I345" s="14">
        <v>100</v>
      </c>
      <c r="J345" s="17">
        <f t="shared" si="235"/>
        <v>112</v>
      </c>
      <c r="K345" s="14">
        <v>40</v>
      </c>
      <c r="L345" s="17">
        <f t="shared" si="236"/>
        <v>45</v>
      </c>
      <c r="M345" s="14">
        <v>0</v>
      </c>
      <c r="N345" s="17">
        <f t="shared" si="237"/>
        <v>0</v>
      </c>
      <c r="O345" s="14">
        <v>10</v>
      </c>
      <c r="P345" s="14">
        <v>0</v>
      </c>
      <c r="Q345" s="14">
        <v>5.7</v>
      </c>
      <c r="R345" s="14">
        <v>6.3</v>
      </c>
      <c r="S345" s="14">
        <v>2.7</v>
      </c>
      <c r="T345" s="14">
        <v>11</v>
      </c>
      <c r="U345" s="14">
        <v>9</v>
      </c>
      <c r="V345" s="16">
        <v>8</v>
      </c>
      <c r="W345" s="16">
        <v>6.8484535650089882</v>
      </c>
      <c r="X345" s="16">
        <v>6.27</v>
      </c>
      <c r="Y345" s="16">
        <v>141</v>
      </c>
      <c r="Z345" s="16">
        <v>2209</v>
      </c>
      <c r="AA345" s="16">
        <v>384</v>
      </c>
      <c r="AB345" s="16">
        <v>29</v>
      </c>
      <c r="AC345" s="16">
        <f t="shared" si="238"/>
        <v>14.692194594423921</v>
      </c>
      <c r="AD345" s="16">
        <v>1.0537357599999999</v>
      </c>
      <c r="AE345" s="16"/>
      <c r="AF345" s="16"/>
      <c r="AG345" s="16">
        <v>3.3</v>
      </c>
      <c r="AH345" s="16">
        <v>5</v>
      </c>
      <c r="AI345" s="16">
        <v>2.1792680199999999</v>
      </c>
      <c r="AJ345" s="16">
        <v>2.34</v>
      </c>
      <c r="AK345" s="16"/>
      <c r="AL345" s="16"/>
      <c r="AM345" s="16"/>
      <c r="AN345" s="16"/>
      <c r="AO345" s="16">
        <v>0.63560000000000005</v>
      </c>
      <c r="AP345" s="16">
        <v>77.7</v>
      </c>
      <c r="AQ345" s="18">
        <v>30.5</v>
      </c>
      <c r="AR345" s="18">
        <f t="shared" si="223"/>
        <v>47.2</v>
      </c>
      <c r="AS345" s="18">
        <f t="shared" si="224"/>
        <v>1086.8891629955947</v>
      </c>
      <c r="AT345" s="18">
        <f t="shared" si="225"/>
        <v>1220.2801057268723</v>
      </c>
      <c r="AU345" s="14">
        <v>0.82</v>
      </c>
      <c r="AV345" s="14">
        <v>306.2</v>
      </c>
      <c r="AW345" s="18">
        <v>34</v>
      </c>
      <c r="AX345" s="14">
        <v>167.8</v>
      </c>
      <c r="AY345" s="18">
        <v>30.5</v>
      </c>
      <c r="AZ345" s="16">
        <f t="shared" si="199"/>
        <v>413.61498897869222</v>
      </c>
      <c r="BA345" s="16">
        <f t="shared" si="200"/>
        <v>9524.44</v>
      </c>
      <c r="BB345" s="16">
        <f t="shared" si="201"/>
        <v>10693.348545454546</v>
      </c>
      <c r="BC345" s="14">
        <v>14.9</v>
      </c>
      <c r="BD345" s="14">
        <v>0.15</v>
      </c>
      <c r="BE345" s="14">
        <v>13</v>
      </c>
      <c r="BF345" s="14">
        <v>59</v>
      </c>
      <c r="BG345" s="14">
        <v>36</v>
      </c>
      <c r="BH345" s="14">
        <v>4.5</v>
      </c>
      <c r="BI345" s="18">
        <f t="shared" si="239"/>
        <v>66.101851851851862</v>
      </c>
      <c r="BJ345" s="18">
        <f t="shared" si="202"/>
        <v>66.483943481053316</v>
      </c>
      <c r="BK345" s="18">
        <f t="shared" si="203"/>
        <v>3989.036608863199</v>
      </c>
      <c r="BL345" s="18">
        <f t="shared" si="204"/>
        <v>4480.4133911368017</v>
      </c>
      <c r="BM345" s="14">
        <f t="shared" si="205"/>
        <v>4.4800000000000004</v>
      </c>
      <c r="BN345" s="14">
        <v>4.2</v>
      </c>
      <c r="BO345" s="14">
        <v>0.32</v>
      </c>
      <c r="BP345" s="14">
        <v>2.14</v>
      </c>
      <c r="BQ345" s="14">
        <v>0.246</v>
      </c>
      <c r="BR345" s="16">
        <f t="shared" si="226"/>
        <v>45.64934484581498</v>
      </c>
      <c r="BS345" s="16">
        <f t="shared" si="227"/>
        <v>3.4780453215859031</v>
      </c>
      <c r="BT345" s="16">
        <f t="shared" si="228"/>
        <v>23.259428088105729</v>
      </c>
      <c r="BU345" s="16">
        <f t="shared" si="229"/>
        <v>2.6737473409691628</v>
      </c>
      <c r="BV345" s="16">
        <f t="shared" si="230"/>
        <v>51.251764440528639</v>
      </c>
      <c r="BW345" s="16">
        <f t="shared" si="231"/>
        <v>3.9048963383259911</v>
      </c>
      <c r="BX345" s="16">
        <f t="shared" si="232"/>
        <v>26.113994262555067</v>
      </c>
      <c r="BY345" s="16">
        <f t="shared" si="233"/>
        <v>3.0018890600881054</v>
      </c>
      <c r="BZ345" s="16">
        <v>2.19</v>
      </c>
      <c r="CA345" s="16">
        <v>0.19</v>
      </c>
      <c r="CB345" s="16">
        <v>1.26</v>
      </c>
      <c r="CC345" s="16">
        <v>0.192</v>
      </c>
      <c r="CD345" s="16">
        <v>0.46</v>
      </c>
      <c r="CE345" s="16">
        <v>8.5000000000000006E-2</v>
      </c>
      <c r="CF345" s="16">
        <v>1.07</v>
      </c>
      <c r="CG345" s="16">
        <v>6.0999999999999999E-2</v>
      </c>
      <c r="CH345" s="16">
        <f t="shared" si="206"/>
        <v>43.812424</v>
      </c>
      <c r="CI345" s="16">
        <f t="shared" si="207"/>
        <v>8.0957740000000005</v>
      </c>
      <c r="CJ345" s="16">
        <f t="shared" si="208"/>
        <v>101.91150800000001</v>
      </c>
      <c r="CK345" s="16">
        <f t="shared" si="209"/>
        <v>5.8099084000000003</v>
      </c>
      <c r="CL345" s="16">
        <f t="shared" si="210"/>
        <v>49.189403309090906</v>
      </c>
      <c r="CM345" s="16">
        <f t="shared" si="211"/>
        <v>9.0893462636363651</v>
      </c>
      <c r="CN345" s="16">
        <f t="shared" si="212"/>
        <v>114.41882943636365</v>
      </c>
      <c r="CO345" s="16">
        <f t="shared" si="213"/>
        <v>6.5229426127272738</v>
      </c>
      <c r="CP345" s="16">
        <v>1.43</v>
      </c>
      <c r="CQ345" s="16">
        <v>0.28599999999999998</v>
      </c>
      <c r="CR345" s="16">
        <v>0.28000000000000003</v>
      </c>
      <c r="CS345" s="16">
        <v>9.7000000000000003E-2</v>
      </c>
      <c r="CT345" s="16">
        <f t="shared" si="214"/>
        <v>57.04322350674375</v>
      </c>
      <c r="CU345" s="16">
        <f t="shared" si="215"/>
        <v>11.408644701348749</v>
      </c>
      <c r="CV345" s="16">
        <f t="shared" si="216"/>
        <v>11.169302504816958</v>
      </c>
      <c r="CW345" s="16">
        <f t="shared" si="217"/>
        <v>3.8693655105973033</v>
      </c>
      <c r="CX345" s="16">
        <f t="shared" si="218"/>
        <v>64.043982755298657</v>
      </c>
      <c r="CY345" s="16">
        <f t="shared" si="219"/>
        <v>12.808796551059732</v>
      </c>
      <c r="CZ345" s="16">
        <f t="shared" si="220"/>
        <v>12.540080539499041</v>
      </c>
      <c r="DA345" s="16">
        <f t="shared" si="221"/>
        <v>4.3442421868978816</v>
      </c>
      <c r="DB345" s="16"/>
      <c r="DC345" s="16"/>
      <c r="DD345" s="16"/>
      <c r="DE345" s="16"/>
      <c r="DF345" s="16"/>
      <c r="DG345" s="16"/>
      <c r="DH345" s="16"/>
      <c r="DI345" s="16"/>
    </row>
    <row r="346" spans="1:113" x14ac:dyDescent="0.25">
      <c r="A346" s="14">
        <v>2020</v>
      </c>
      <c r="B346" s="14">
        <v>18</v>
      </c>
      <c r="C346" s="14" t="s">
        <v>17</v>
      </c>
      <c r="D346" s="14" t="str">
        <f t="shared" si="234"/>
        <v>1</v>
      </c>
      <c r="E346" s="14">
        <v>108</v>
      </c>
      <c r="F346" s="14">
        <v>688</v>
      </c>
      <c r="G346" s="14">
        <v>2</v>
      </c>
      <c r="H346" s="14" t="s">
        <v>3</v>
      </c>
      <c r="I346" s="14">
        <v>100</v>
      </c>
      <c r="J346" s="17">
        <f t="shared" si="235"/>
        <v>112</v>
      </c>
      <c r="K346" s="14">
        <v>0</v>
      </c>
      <c r="L346" s="17">
        <f t="shared" si="236"/>
        <v>0</v>
      </c>
      <c r="M346" s="14">
        <v>0</v>
      </c>
      <c r="N346" s="17">
        <f t="shared" si="237"/>
        <v>0</v>
      </c>
      <c r="O346" s="14">
        <v>10</v>
      </c>
      <c r="P346" s="14">
        <v>0</v>
      </c>
      <c r="Q346" s="14">
        <v>5.7</v>
      </c>
      <c r="R346" s="14">
        <v>6.3</v>
      </c>
      <c r="S346" s="14">
        <v>2.7</v>
      </c>
      <c r="T346" s="14">
        <v>11</v>
      </c>
      <c r="U346" s="14">
        <v>9</v>
      </c>
      <c r="V346" s="16">
        <v>8</v>
      </c>
      <c r="W346" s="16">
        <v>6.8484535650089882</v>
      </c>
      <c r="X346" s="16">
        <v>6.27</v>
      </c>
      <c r="Y346" s="16">
        <v>141</v>
      </c>
      <c r="Z346" s="16">
        <v>2209</v>
      </c>
      <c r="AA346" s="16">
        <v>384</v>
      </c>
      <c r="AB346" s="16">
        <v>29</v>
      </c>
      <c r="AC346" s="16">
        <f t="shared" si="238"/>
        <v>14.692194594423921</v>
      </c>
      <c r="AD346" s="16">
        <v>1.0537357599999999</v>
      </c>
      <c r="AE346" s="16"/>
      <c r="AF346" s="16"/>
      <c r="AG346" s="16">
        <v>3.3</v>
      </c>
      <c r="AH346" s="16">
        <v>5</v>
      </c>
      <c r="AI346" s="16">
        <v>2.1792680199999999</v>
      </c>
      <c r="AJ346" s="16">
        <v>2.34</v>
      </c>
      <c r="AK346" s="16"/>
      <c r="AL346" s="16"/>
      <c r="AM346" s="16"/>
      <c r="AN346" s="16"/>
      <c r="AO346" s="16">
        <v>0.43419999999999997</v>
      </c>
      <c r="AP346" s="16">
        <v>47.1</v>
      </c>
      <c r="AQ346" s="18">
        <v>30.5</v>
      </c>
      <c r="AR346" s="18">
        <f t="shared" ref="AR346:AR377" si="240">AP346-AQ346</f>
        <v>16.600000000000001</v>
      </c>
      <c r="AS346" s="18">
        <f t="shared" ref="AS346:AS377" si="241">(43560/((O346/12)*5))*AR346/454</f>
        <v>382.25339207048461</v>
      </c>
      <c r="AT346" s="18">
        <f t="shared" ref="AT346:AT377" si="242">(AS346/2.2)*2.47</f>
        <v>429.16630837004408</v>
      </c>
      <c r="AU346" s="14">
        <v>0.64</v>
      </c>
      <c r="AV346" s="14">
        <v>320.8</v>
      </c>
      <c r="AW346" s="18">
        <v>34</v>
      </c>
      <c r="AX346" s="14">
        <v>160</v>
      </c>
      <c r="AY346" s="18">
        <v>30.5</v>
      </c>
      <c r="AZ346" s="16">
        <f t="shared" si="199"/>
        <v>288.98186889818692</v>
      </c>
      <c r="BA346" s="16">
        <f t="shared" si="200"/>
        <v>6654.48</v>
      </c>
      <c r="BB346" s="16">
        <f t="shared" si="201"/>
        <v>7471.1661818181819</v>
      </c>
      <c r="BC346" s="14">
        <v>11.9</v>
      </c>
      <c r="BD346" s="14">
        <v>0.15</v>
      </c>
      <c r="BE346" s="14">
        <v>12.6</v>
      </c>
      <c r="BF346" s="14">
        <v>60.5</v>
      </c>
      <c r="BG346" s="14">
        <v>36</v>
      </c>
      <c r="BH346" s="14">
        <v>4.5</v>
      </c>
      <c r="BI346" s="18">
        <f t="shared" si="239"/>
        <v>52.657407407407412</v>
      </c>
      <c r="BJ346" s="18">
        <f t="shared" si="202"/>
        <v>53.205287946906459</v>
      </c>
      <c r="BK346" s="18">
        <f t="shared" si="203"/>
        <v>3192.3172768143877</v>
      </c>
      <c r="BL346" s="18">
        <f t="shared" si="204"/>
        <v>3585.552723185614</v>
      </c>
      <c r="BM346" s="14">
        <f t="shared" si="205"/>
        <v>3.58</v>
      </c>
      <c r="BN346" s="14">
        <v>4.08</v>
      </c>
      <c r="BO346" s="14">
        <v>0.17299999999999999</v>
      </c>
      <c r="BP346" s="14">
        <v>2.23</v>
      </c>
      <c r="BQ346" s="14">
        <v>0.28899999999999998</v>
      </c>
      <c r="BR346" s="16">
        <f t="shared" ref="BR346:BR377" si="243">AS346*(BN346/100)</f>
        <v>15.595938396475773</v>
      </c>
      <c r="BS346" s="16">
        <f t="shared" ref="BS346:BS377" si="244">$AS346*(BO346/100)</f>
        <v>0.66129836828193833</v>
      </c>
      <c r="BT346" s="16">
        <f t="shared" ref="BT346:BT377" si="245">$AS346*(BP346/100)</f>
        <v>8.5242506431718077</v>
      </c>
      <c r="BU346" s="16">
        <f t="shared" ref="BU346:BU377" si="246">$AS346*(BQ346/100)</f>
        <v>1.1047123030837005</v>
      </c>
      <c r="BV346" s="16">
        <f t="shared" ref="BV346:BV377" si="247">BR346/2.2*2.47</f>
        <v>17.509985381497799</v>
      </c>
      <c r="BW346" s="16">
        <f t="shared" ref="BW346:BW377" si="248">BS346/2.2*2.47</f>
        <v>0.7424577134801762</v>
      </c>
      <c r="BX346" s="16">
        <f t="shared" ref="BX346:BX377" si="249">BT346/2.2*2.47</f>
        <v>9.5704086766519829</v>
      </c>
      <c r="BY346" s="16">
        <f t="shared" ref="BY346:BY377" si="250">BU346/2.2*2.47</f>
        <v>1.2402906311894273</v>
      </c>
      <c r="BZ346" s="16">
        <v>3.05</v>
      </c>
      <c r="CA346" s="16">
        <v>0.17699999999999999</v>
      </c>
      <c r="CB346" s="16">
        <v>1.17</v>
      </c>
      <c r="CC346" s="16">
        <v>0.22900000000000001</v>
      </c>
      <c r="CD346" s="16">
        <v>0.97</v>
      </c>
      <c r="CE346" s="16">
        <v>0.11799999999999999</v>
      </c>
      <c r="CF346" s="16">
        <v>1.25</v>
      </c>
      <c r="CG346" s="16">
        <v>9.6000000000000002E-2</v>
      </c>
      <c r="CH346" s="16">
        <f t="shared" si="206"/>
        <v>64.548456000000002</v>
      </c>
      <c r="CI346" s="16">
        <f t="shared" si="207"/>
        <v>7.8522863999999988</v>
      </c>
      <c r="CJ346" s="16">
        <f t="shared" si="208"/>
        <v>83.180999999999997</v>
      </c>
      <c r="CK346" s="16">
        <f t="shared" si="209"/>
        <v>6.3883007999999997</v>
      </c>
      <c r="CL346" s="16">
        <f t="shared" si="210"/>
        <v>72.470311963636362</v>
      </c>
      <c r="CM346" s="16">
        <f t="shared" si="211"/>
        <v>8.8159760945454533</v>
      </c>
      <c r="CN346" s="16">
        <f t="shared" si="212"/>
        <v>93.389577272727266</v>
      </c>
      <c r="CO346" s="16">
        <f t="shared" si="213"/>
        <v>7.172319534545454</v>
      </c>
      <c r="CP346" s="16">
        <v>1.93</v>
      </c>
      <c r="CQ346" s="16">
        <v>0.246</v>
      </c>
      <c r="CR346" s="16">
        <v>0.26</v>
      </c>
      <c r="CS346" s="16">
        <v>0.125</v>
      </c>
      <c r="CT346" s="16">
        <f t="shared" si="214"/>
        <v>61.611723442517672</v>
      </c>
      <c r="CU346" s="16">
        <f t="shared" si="215"/>
        <v>7.8531005009633938</v>
      </c>
      <c r="CV346" s="16">
        <f t="shared" si="216"/>
        <v>8.3000249197174067</v>
      </c>
      <c r="CW346" s="16">
        <f t="shared" si="217"/>
        <v>3.9903965960179848</v>
      </c>
      <c r="CX346" s="16">
        <f t="shared" si="218"/>
        <v>69.173162228644841</v>
      </c>
      <c r="CY346" s="16">
        <f t="shared" si="219"/>
        <v>8.8168901078998108</v>
      </c>
      <c r="CZ346" s="16">
        <f t="shared" si="220"/>
        <v>9.3186643416827248</v>
      </c>
      <c r="DA346" s="16">
        <f t="shared" si="221"/>
        <v>4.4801270873474648</v>
      </c>
      <c r="DB346" s="16"/>
      <c r="DC346" s="16"/>
      <c r="DD346" s="16"/>
      <c r="DE346" s="16"/>
      <c r="DF346" s="16"/>
      <c r="DG346" s="16"/>
      <c r="DH346" s="16"/>
      <c r="DI346" s="16"/>
    </row>
    <row r="347" spans="1:113" x14ac:dyDescent="0.25">
      <c r="A347" s="14">
        <v>2020</v>
      </c>
      <c r="B347" s="14">
        <v>18</v>
      </c>
      <c r="C347" s="14" t="s">
        <v>17</v>
      </c>
      <c r="D347" s="14" t="str">
        <f t="shared" si="234"/>
        <v>2</v>
      </c>
      <c r="E347" s="14">
        <v>201</v>
      </c>
      <c r="F347" s="14">
        <v>691</v>
      </c>
      <c r="G347" s="14">
        <v>3</v>
      </c>
      <c r="H347" s="14" t="s">
        <v>1</v>
      </c>
      <c r="I347" s="14">
        <v>100</v>
      </c>
      <c r="J347" s="17">
        <f t="shared" si="235"/>
        <v>112</v>
      </c>
      <c r="K347" s="14">
        <v>40</v>
      </c>
      <c r="L347" s="17">
        <f t="shared" si="236"/>
        <v>45</v>
      </c>
      <c r="M347" s="14">
        <v>0</v>
      </c>
      <c r="N347" s="17">
        <f t="shared" si="237"/>
        <v>0</v>
      </c>
      <c r="O347" s="14">
        <v>10</v>
      </c>
      <c r="P347" s="14">
        <v>0</v>
      </c>
      <c r="Q347" s="14">
        <v>5.8</v>
      </c>
      <c r="R347" s="14">
        <v>6.4</v>
      </c>
      <c r="S347" s="14">
        <v>2.9</v>
      </c>
      <c r="T347" s="14">
        <v>12</v>
      </c>
      <c r="U347" s="14">
        <v>10</v>
      </c>
      <c r="V347" s="16">
        <v>8</v>
      </c>
      <c r="W347" s="16">
        <v>6.8808594967046144</v>
      </c>
      <c r="X347" s="16">
        <v>6.89</v>
      </c>
      <c r="Y347" s="16">
        <v>159</v>
      </c>
      <c r="Z347" s="16">
        <v>2394</v>
      </c>
      <c r="AA347" s="16">
        <v>410</v>
      </c>
      <c r="AB347" s="16">
        <v>26</v>
      </c>
      <c r="AC347" s="16">
        <f t="shared" si="238"/>
        <v>15.864178691336976</v>
      </c>
      <c r="AD347" s="16">
        <v>1.3516626629999999</v>
      </c>
      <c r="AE347" s="16"/>
      <c r="AF347" s="16"/>
      <c r="AG347" s="16">
        <v>2</v>
      </c>
      <c r="AH347" s="16">
        <v>4.2</v>
      </c>
      <c r="AI347" s="16">
        <v>2.1214844159999999</v>
      </c>
      <c r="AJ347" s="16">
        <v>1.72</v>
      </c>
      <c r="AK347" s="16"/>
      <c r="AL347" s="16"/>
      <c r="AM347" s="16"/>
      <c r="AN347" s="16"/>
      <c r="AO347" s="16">
        <v>0.64600000000000002</v>
      </c>
      <c r="AP347" s="16">
        <v>77</v>
      </c>
      <c r="AQ347" s="18">
        <v>30.5</v>
      </c>
      <c r="AR347" s="18">
        <f t="shared" si="240"/>
        <v>46.5</v>
      </c>
      <c r="AS347" s="18">
        <f t="shared" si="241"/>
        <v>1070.7700440528633</v>
      </c>
      <c r="AT347" s="18">
        <f t="shared" si="242"/>
        <v>1202.1827312775331</v>
      </c>
      <c r="AU347" s="14">
        <v>0.6</v>
      </c>
      <c r="AV347" s="14">
        <v>304.10000000000002</v>
      </c>
      <c r="AW347" s="18">
        <v>34</v>
      </c>
      <c r="AX347" s="14">
        <v>172.5</v>
      </c>
      <c r="AY347" s="18">
        <v>30.5</v>
      </c>
      <c r="AZ347" s="16">
        <f t="shared" si="199"/>
        <v>315.43872639763043</v>
      </c>
      <c r="BA347" s="16">
        <f t="shared" si="200"/>
        <v>7263.71</v>
      </c>
      <c r="BB347" s="16">
        <f t="shared" si="201"/>
        <v>8155.1653181818183</v>
      </c>
      <c r="BC347" s="14">
        <v>15.95</v>
      </c>
      <c r="BD347" s="14">
        <v>0.15</v>
      </c>
      <c r="BE347" s="14">
        <v>13</v>
      </c>
      <c r="BF347" s="14">
        <v>58.5</v>
      </c>
      <c r="BG347" s="14">
        <v>36</v>
      </c>
      <c r="BH347" s="14">
        <v>4.5</v>
      </c>
      <c r="BI347" s="18">
        <f t="shared" si="239"/>
        <v>70.80740740740741</v>
      </c>
      <c r="BJ347" s="18">
        <f t="shared" si="202"/>
        <v>71.216698779704558</v>
      </c>
      <c r="BK347" s="18">
        <f t="shared" si="203"/>
        <v>4273.0019267822736</v>
      </c>
      <c r="BL347" s="18">
        <f t="shared" si="204"/>
        <v>4799.3580732177261</v>
      </c>
      <c r="BM347" s="14">
        <f t="shared" si="205"/>
        <v>4.8</v>
      </c>
      <c r="BN347" s="14">
        <v>3.39</v>
      </c>
      <c r="BO347" s="14">
        <v>0.44800000000000001</v>
      </c>
      <c r="BP347" s="14">
        <v>2.95</v>
      </c>
      <c r="BQ347" s="14">
        <v>0.28699999999999998</v>
      </c>
      <c r="BR347" s="16">
        <f t="shared" si="243"/>
        <v>36.299104493392065</v>
      </c>
      <c r="BS347" s="16">
        <f t="shared" si="244"/>
        <v>4.797049797356828</v>
      </c>
      <c r="BT347" s="16">
        <f t="shared" si="245"/>
        <v>31.587716299559471</v>
      </c>
      <c r="BU347" s="16">
        <f t="shared" si="246"/>
        <v>3.0731100264317175</v>
      </c>
      <c r="BV347" s="16">
        <f t="shared" si="247"/>
        <v>40.753994590308366</v>
      </c>
      <c r="BW347" s="16">
        <f t="shared" si="248"/>
        <v>5.385778636123348</v>
      </c>
      <c r="BX347" s="16">
        <f t="shared" si="249"/>
        <v>35.464390572687222</v>
      </c>
      <c r="BY347" s="16">
        <f t="shared" si="250"/>
        <v>3.4502644387665189</v>
      </c>
      <c r="BZ347" s="16">
        <v>2.2799999999999998</v>
      </c>
      <c r="CA347" s="16">
        <v>0.19600000000000001</v>
      </c>
      <c r="CB347" s="16">
        <v>1.1499999999999999</v>
      </c>
      <c r="CC347" s="16">
        <v>0.188</v>
      </c>
      <c r="CD347" s="16">
        <v>0.6</v>
      </c>
      <c r="CE347" s="16">
        <v>7.4999999999999997E-2</v>
      </c>
      <c r="CF347" s="16">
        <v>0.99</v>
      </c>
      <c r="CG347" s="16">
        <v>7.0000000000000007E-2</v>
      </c>
      <c r="CH347" s="16">
        <f t="shared" si="206"/>
        <v>43.582259999999998</v>
      </c>
      <c r="CI347" s="16">
        <f t="shared" si="207"/>
        <v>5.4477824999999998</v>
      </c>
      <c r="CJ347" s="16">
        <f t="shared" si="208"/>
        <v>71.910728999999989</v>
      </c>
      <c r="CK347" s="16">
        <f t="shared" si="209"/>
        <v>5.0845970000000005</v>
      </c>
      <c r="CL347" s="16">
        <f t="shared" si="210"/>
        <v>48.930991909090906</v>
      </c>
      <c r="CM347" s="16">
        <f t="shared" si="211"/>
        <v>6.1163739886363633</v>
      </c>
      <c r="CN347" s="16">
        <f t="shared" si="212"/>
        <v>80.736136649999992</v>
      </c>
      <c r="CO347" s="16">
        <f t="shared" si="213"/>
        <v>5.7086157227272727</v>
      </c>
      <c r="CP347" s="16">
        <v>1.49</v>
      </c>
      <c r="CQ347" s="16">
        <v>0.33400000000000002</v>
      </c>
      <c r="CR347" s="16">
        <v>0.32</v>
      </c>
      <c r="CS347" s="16">
        <v>0.106</v>
      </c>
      <c r="CT347" s="16">
        <f t="shared" si="214"/>
        <v>63.667728709055879</v>
      </c>
      <c r="CU347" s="16">
        <f t="shared" si="215"/>
        <v>14.271826435452795</v>
      </c>
      <c r="CV347" s="16">
        <f t="shared" si="216"/>
        <v>13.673606165703276</v>
      </c>
      <c r="CW347" s="16">
        <f t="shared" si="217"/>
        <v>4.5293820423892095</v>
      </c>
      <c r="CX347" s="16">
        <f t="shared" si="218"/>
        <v>71.481495414258191</v>
      </c>
      <c r="CY347" s="16">
        <f t="shared" si="219"/>
        <v>16.02336877071291</v>
      </c>
      <c r="CZ347" s="16">
        <f t="shared" si="220"/>
        <v>15.35173055876686</v>
      </c>
      <c r="DA347" s="16">
        <f t="shared" si="221"/>
        <v>5.085260747591521</v>
      </c>
      <c r="DB347" s="16"/>
      <c r="DC347" s="16"/>
      <c r="DD347" s="16"/>
      <c r="DE347" s="16"/>
      <c r="DF347" s="16"/>
      <c r="DG347" s="16"/>
      <c r="DH347" s="16"/>
      <c r="DI347" s="16"/>
    </row>
    <row r="348" spans="1:113" x14ac:dyDescent="0.25">
      <c r="A348" s="14">
        <v>2020</v>
      </c>
      <c r="B348" s="14">
        <v>18</v>
      </c>
      <c r="C348" s="14" t="s">
        <v>17</v>
      </c>
      <c r="D348" s="14" t="str">
        <f t="shared" si="234"/>
        <v>2</v>
      </c>
      <c r="E348" s="14">
        <v>202</v>
      </c>
      <c r="F348" s="14">
        <v>692</v>
      </c>
      <c r="G348" s="14">
        <v>5</v>
      </c>
      <c r="H348" s="14" t="s">
        <v>1</v>
      </c>
      <c r="I348" s="14">
        <v>100</v>
      </c>
      <c r="J348" s="17">
        <f t="shared" si="235"/>
        <v>112</v>
      </c>
      <c r="K348" s="14">
        <v>120</v>
      </c>
      <c r="L348" s="17">
        <f t="shared" si="236"/>
        <v>135</v>
      </c>
      <c r="M348" s="14">
        <v>0</v>
      </c>
      <c r="N348" s="17">
        <f t="shared" si="237"/>
        <v>0</v>
      </c>
      <c r="O348" s="14">
        <v>10</v>
      </c>
      <c r="P348" s="14">
        <v>0</v>
      </c>
      <c r="Q348" s="14">
        <v>5.8</v>
      </c>
      <c r="R348" s="14">
        <v>6.4</v>
      </c>
      <c r="S348" s="14">
        <v>2.9</v>
      </c>
      <c r="T348" s="14">
        <v>12</v>
      </c>
      <c r="U348" s="14">
        <v>10</v>
      </c>
      <c r="V348" s="16">
        <v>8</v>
      </c>
      <c r="W348" s="16">
        <v>6.8808594967046144</v>
      </c>
      <c r="X348" s="16">
        <v>6.89</v>
      </c>
      <c r="Y348" s="16">
        <v>159</v>
      </c>
      <c r="Z348" s="16">
        <v>2394</v>
      </c>
      <c r="AA348" s="16">
        <v>410</v>
      </c>
      <c r="AB348" s="16">
        <v>26</v>
      </c>
      <c r="AC348" s="16">
        <f t="shared" si="238"/>
        <v>15.864178691336976</v>
      </c>
      <c r="AD348" s="16">
        <v>1.3516626629999999</v>
      </c>
      <c r="AE348" s="16"/>
      <c r="AF348" s="16"/>
      <c r="AG348" s="16">
        <v>2</v>
      </c>
      <c r="AH348" s="16">
        <v>4.2</v>
      </c>
      <c r="AI348" s="16">
        <v>2.1214844159999999</v>
      </c>
      <c r="AJ348" s="16">
        <v>1.72</v>
      </c>
      <c r="AK348" s="16"/>
      <c r="AL348" s="16"/>
      <c r="AM348" s="16"/>
      <c r="AN348" s="16"/>
      <c r="AO348" s="16">
        <v>0.70830000000000004</v>
      </c>
      <c r="AP348" s="16">
        <v>82</v>
      </c>
      <c r="AQ348" s="18">
        <v>30.5</v>
      </c>
      <c r="AR348" s="18">
        <f t="shared" si="240"/>
        <v>51.5</v>
      </c>
      <c r="AS348" s="18">
        <f t="shared" si="241"/>
        <v>1185.9066079295153</v>
      </c>
      <c r="AT348" s="18">
        <f t="shared" si="242"/>
        <v>1331.4496916299559</v>
      </c>
      <c r="AU348" s="14">
        <v>0.8</v>
      </c>
      <c r="AV348" s="14">
        <v>399.6</v>
      </c>
      <c r="AW348" s="18">
        <v>34</v>
      </c>
      <c r="AX348" s="14">
        <v>234.3</v>
      </c>
      <c r="AY348" s="18">
        <v>30.5</v>
      </c>
      <c r="AZ348" s="16">
        <f t="shared" si="199"/>
        <v>445.95185995623638</v>
      </c>
      <c r="BA348" s="16">
        <f t="shared" si="200"/>
        <v>10269.07</v>
      </c>
      <c r="BB348" s="16">
        <f t="shared" si="201"/>
        <v>11529.364954545454</v>
      </c>
      <c r="BC348" s="14">
        <v>16.899999999999999</v>
      </c>
      <c r="BD348" s="14">
        <v>0.15</v>
      </c>
      <c r="BE348" s="14">
        <v>13.1</v>
      </c>
      <c r="BF348" s="14">
        <v>59.1</v>
      </c>
      <c r="BG348" s="14">
        <v>36</v>
      </c>
      <c r="BH348" s="14">
        <v>4.5</v>
      </c>
      <c r="BI348" s="18">
        <f t="shared" si="239"/>
        <v>75.064814814814824</v>
      </c>
      <c r="BJ348" s="18">
        <f t="shared" si="202"/>
        <v>75.411935345750393</v>
      </c>
      <c r="BK348" s="18">
        <f t="shared" si="203"/>
        <v>4524.7161207450235</v>
      </c>
      <c r="BL348" s="18">
        <f t="shared" si="204"/>
        <v>5082.0788792549783</v>
      </c>
      <c r="BM348" s="14">
        <f t="shared" si="205"/>
        <v>5.08</v>
      </c>
      <c r="BN348" s="14">
        <v>4.1900000000000004</v>
      </c>
      <c r="BO348" s="14">
        <v>0.66700000000000004</v>
      </c>
      <c r="BP348" s="14">
        <v>3.15</v>
      </c>
      <c r="BQ348" s="14">
        <v>0.34899999999999998</v>
      </c>
      <c r="BR348" s="16">
        <f t="shared" si="243"/>
        <v>49.689486872246697</v>
      </c>
      <c r="BS348" s="16">
        <f t="shared" si="244"/>
        <v>7.9099970748898674</v>
      </c>
      <c r="BT348" s="16">
        <f t="shared" si="245"/>
        <v>37.356058149779734</v>
      </c>
      <c r="BU348" s="16">
        <f t="shared" si="246"/>
        <v>4.1388140616740081</v>
      </c>
      <c r="BV348" s="16">
        <f t="shared" si="247"/>
        <v>55.787742079295157</v>
      </c>
      <c r="BW348" s="16">
        <f t="shared" si="248"/>
        <v>8.8807694431718058</v>
      </c>
      <c r="BX348" s="16">
        <f t="shared" si="249"/>
        <v>41.940665286343609</v>
      </c>
      <c r="BY348" s="16">
        <f t="shared" si="250"/>
        <v>4.646759423788545</v>
      </c>
      <c r="BZ348" s="16">
        <v>2.3199999999999998</v>
      </c>
      <c r="CA348" s="16">
        <v>0.20300000000000001</v>
      </c>
      <c r="CB348" s="16">
        <v>1</v>
      </c>
      <c r="CC348" s="16">
        <v>0.19400000000000001</v>
      </c>
      <c r="CD348" s="16">
        <v>0.55000000000000004</v>
      </c>
      <c r="CE348" s="16">
        <v>9.2999999999999999E-2</v>
      </c>
      <c r="CF348" s="16">
        <v>1.1000000000000001</v>
      </c>
      <c r="CG348" s="16">
        <v>6.7000000000000004E-2</v>
      </c>
      <c r="CH348" s="16">
        <f t="shared" si="206"/>
        <v>56.479885000000003</v>
      </c>
      <c r="CI348" s="16">
        <f t="shared" si="207"/>
        <v>9.5502350999999983</v>
      </c>
      <c r="CJ348" s="16">
        <f t="shared" si="208"/>
        <v>112.95977000000001</v>
      </c>
      <c r="CK348" s="16">
        <f t="shared" si="209"/>
        <v>6.8802769000000001</v>
      </c>
      <c r="CL348" s="16">
        <f t="shared" si="210"/>
        <v>63.41150725</v>
      </c>
      <c r="CM348" s="16">
        <f t="shared" si="211"/>
        <v>10.722309407727272</v>
      </c>
      <c r="CN348" s="16">
        <f t="shared" si="212"/>
        <v>126.8230145</v>
      </c>
      <c r="CO348" s="16">
        <f t="shared" si="213"/>
        <v>7.7246745195454549</v>
      </c>
      <c r="CP348" s="16">
        <v>1.5</v>
      </c>
      <c r="CQ348" s="16">
        <v>0.318</v>
      </c>
      <c r="CR348" s="16">
        <v>0.3</v>
      </c>
      <c r="CS348" s="16">
        <v>9.9000000000000005E-2</v>
      </c>
      <c r="CT348" s="16">
        <f t="shared" si="214"/>
        <v>67.87074181117535</v>
      </c>
      <c r="CU348" s="16">
        <f t="shared" si="215"/>
        <v>14.388597263969176</v>
      </c>
      <c r="CV348" s="16">
        <f t="shared" si="216"/>
        <v>13.574148362235071</v>
      </c>
      <c r="CW348" s="16">
        <f t="shared" si="217"/>
        <v>4.4794689595375736</v>
      </c>
      <c r="CX348" s="16">
        <f t="shared" si="218"/>
        <v>76.200332851637782</v>
      </c>
      <c r="CY348" s="16">
        <f t="shared" si="219"/>
        <v>16.154470564547211</v>
      </c>
      <c r="CZ348" s="16">
        <f t="shared" si="220"/>
        <v>15.240066570327558</v>
      </c>
      <c r="DA348" s="16">
        <f t="shared" si="221"/>
        <v>5.0292219682080939</v>
      </c>
      <c r="DB348" s="16"/>
      <c r="DC348" s="16"/>
      <c r="DD348" s="16"/>
      <c r="DE348" s="16"/>
      <c r="DF348" s="16"/>
      <c r="DG348" s="16"/>
      <c r="DH348" s="16"/>
      <c r="DI348" s="16"/>
    </row>
    <row r="349" spans="1:113" x14ac:dyDescent="0.25">
      <c r="A349" s="14">
        <v>2020</v>
      </c>
      <c r="B349" s="14">
        <v>18</v>
      </c>
      <c r="C349" s="14" t="s">
        <v>17</v>
      </c>
      <c r="D349" s="14" t="str">
        <f t="shared" si="234"/>
        <v>2</v>
      </c>
      <c r="E349" s="14">
        <v>205</v>
      </c>
      <c r="F349" s="14">
        <v>695</v>
      </c>
      <c r="G349" s="14">
        <v>4</v>
      </c>
      <c r="H349" s="14" t="s">
        <v>1</v>
      </c>
      <c r="I349" s="14">
        <v>100</v>
      </c>
      <c r="J349" s="17">
        <f t="shared" si="235"/>
        <v>112</v>
      </c>
      <c r="K349" s="14">
        <v>80</v>
      </c>
      <c r="L349" s="17">
        <f t="shared" si="236"/>
        <v>90</v>
      </c>
      <c r="M349" s="14">
        <v>0</v>
      </c>
      <c r="N349" s="17">
        <f t="shared" si="237"/>
        <v>0</v>
      </c>
      <c r="O349" s="14">
        <v>10</v>
      </c>
      <c r="P349" s="14">
        <v>0</v>
      </c>
      <c r="Q349" s="14">
        <v>5.8</v>
      </c>
      <c r="R349" s="14">
        <v>6.4</v>
      </c>
      <c r="S349" s="14">
        <v>2.9</v>
      </c>
      <c r="T349" s="14">
        <v>12</v>
      </c>
      <c r="U349" s="14">
        <v>10</v>
      </c>
      <c r="V349" s="16">
        <v>8</v>
      </c>
      <c r="W349" s="16">
        <v>6.8808594967046144</v>
      </c>
      <c r="X349" s="16">
        <v>6.89</v>
      </c>
      <c r="Y349" s="16">
        <v>159</v>
      </c>
      <c r="Z349" s="16">
        <v>2394</v>
      </c>
      <c r="AA349" s="16">
        <v>410</v>
      </c>
      <c r="AB349" s="16">
        <v>26</v>
      </c>
      <c r="AC349" s="16">
        <f t="shared" si="238"/>
        <v>15.864178691336976</v>
      </c>
      <c r="AD349" s="16">
        <v>1.3516626629999999</v>
      </c>
      <c r="AE349" s="16"/>
      <c r="AF349" s="16"/>
      <c r="AG349" s="16">
        <v>2</v>
      </c>
      <c r="AH349" s="16">
        <v>4.2</v>
      </c>
      <c r="AI349" s="16">
        <v>2.1214844159999999</v>
      </c>
      <c r="AJ349" s="16">
        <v>1.72</v>
      </c>
      <c r="AK349" s="16"/>
      <c r="AL349" s="16"/>
      <c r="AM349" s="16"/>
      <c r="AN349" s="16"/>
      <c r="AO349" s="16">
        <v>0.65190000000000003</v>
      </c>
      <c r="AP349" s="16">
        <v>83.8</v>
      </c>
      <c r="AQ349" s="18">
        <v>30.5</v>
      </c>
      <c r="AR349" s="18">
        <f t="shared" si="240"/>
        <v>53.3</v>
      </c>
      <c r="AS349" s="18">
        <f t="shared" si="241"/>
        <v>1227.3557709251099</v>
      </c>
      <c r="AT349" s="18">
        <f t="shared" si="242"/>
        <v>1377.9857973568278</v>
      </c>
      <c r="AU349" s="14">
        <v>0.6</v>
      </c>
      <c r="AV349" s="14">
        <v>313.39999999999998</v>
      </c>
      <c r="AW349" s="18">
        <v>34</v>
      </c>
      <c r="AX349" s="14">
        <v>165</v>
      </c>
      <c r="AY349" s="18">
        <v>30.5</v>
      </c>
      <c r="AZ349" s="16">
        <f t="shared" si="199"/>
        <v>288.83321403006448</v>
      </c>
      <c r="BA349" s="16">
        <f t="shared" si="200"/>
        <v>6651.05</v>
      </c>
      <c r="BB349" s="16">
        <f t="shared" si="201"/>
        <v>7467.3152272727284</v>
      </c>
      <c r="BC349" s="14">
        <v>14.15</v>
      </c>
      <c r="BD349" s="14">
        <v>0.15</v>
      </c>
      <c r="BE349" s="14">
        <v>12.9</v>
      </c>
      <c r="BF349" s="14">
        <v>58.4</v>
      </c>
      <c r="BG349" s="14">
        <v>36</v>
      </c>
      <c r="BH349" s="14">
        <v>4.5</v>
      </c>
      <c r="BI349" s="18">
        <f t="shared" si="239"/>
        <v>62.740740740740748</v>
      </c>
      <c r="BJ349" s="18">
        <f t="shared" si="202"/>
        <v>63.175936630271899</v>
      </c>
      <c r="BK349" s="18">
        <f t="shared" si="203"/>
        <v>3790.5561978163141</v>
      </c>
      <c r="BL349" s="18">
        <f t="shared" si="204"/>
        <v>4257.4838021836877</v>
      </c>
      <c r="BM349" s="14">
        <f t="shared" si="205"/>
        <v>4.26</v>
      </c>
      <c r="BN349" s="14">
        <v>3.94</v>
      </c>
      <c r="BO349" s="14">
        <v>0.58299999999999996</v>
      </c>
      <c r="BP349" s="14">
        <v>2.97</v>
      </c>
      <c r="BQ349" s="14">
        <v>0.35099999999999998</v>
      </c>
      <c r="BR349" s="16">
        <f t="shared" si="243"/>
        <v>48.357817374449326</v>
      </c>
      <c r="BS349" s="16">
        <f t="shared" si="244"/>
        <v>7.1554841444933901</v>
      </c>
      <c r="BT349" s="16">
        <f t="shared" si="245"/>
        <v>36.452466396475764</v>
      </c>
      <c r="BU349" s="16">
        <f t="shared" si="246"/>
        <v>4.3080187559471357</v>
      </c>
      <c r="BV349" s="16">
        <f t="shared" si="247"/>
        <v>54.292640415859012</v>
      </c>
      <c r="BW349" s="16">
        <f t="shared" si="248"/>
        <v>8.0336571985903067</v>
      </c>
      <c r="BX349" s="16">
        <f t="shared" si="249"/>
        <v>40.926178181497789</v>
      </c>
      <c r="BY349" s="16">
        <f t="shared" si="250"/>
        <v>4.8367301487224656</v>
      </c>
      <c r="BZ349" s="16">
        <v>1.83</v>
      </c>
      <c r="CA349" s="16">
        <v>0.192</v>
      </c>
      <c r="CB349" s="16">
        <v>1.2</v>
      </c>
      <c r="CC349" s="16">
        <v>0.161</v>
      </c>
      <c r="CD349" s="16">
        <v>0.69</v>
      </c>
      <c r="CE349" s="16">
        <v>0.105</v>
      </c>
      <c r="CF349" s="16">
        <v>1.02</v>
      </c>
      <c r="CG349" s="16">
        <v>9.0999999999999998E-2</v>
      </c>
      <c r="CH349" s="16">
        <f t="shared" si="206"/>
        <v>45.892245000000003</v>
      </c>
      <c r="CI349" s="16">
        <f t="shared" si="207"/>
        <v>6.9836024999999999</v>
      </c>
      <c r="CJ349" s="16">
        <f t="shared" si="208"/>
        <v>67.840710000000001</v>
      </c>
      <c r="CK349" s="16">
        <f t="shared" si="209"/>
        <v>6.0524554999999998</v>
      </c>
      <c r="CL349" s="16">
        <f t="shared" si="210"/>
        <v>51.524475068181822</v>
      </c>
      <c r="CM349" s="16">
        <f t="shared" si="211"/>
        <v>7.8406809886363638</v>
      </c>
      <c r="CN349" s="16">
        <f t="shared" si="212"/>
        <v>76.166615318181812</v>
      </c>
      <c r="CO349" s="16">
        <f t="shared" si="213"/>
        <v>6.7952568568181819</v>
      </c>
      <c r="CP349" s="16">
        <v>1.48</v>
      </c>
      <c r="CQ349" s="16">
        <v>0.35599999999999998</v>
      </c>
      <c r="CR349" s="16">
        <v>0.35</v>
      </c>
      <c r="CS349" s="16">
        <v>0.1</v>
      </c>
      <c r="CT349" s="16">
        <f t="shared" si="214"/>
        <v>56.100231727681454</v>
      </c>
      <c r="CU349" s="16">
        <f t="shared" si="215"/>
        <v>13.494380064226078</v>
      </c>
      <c r="CV349" s="16">
        <f t="shared" si="216"/>
        <v>13.266946692357099</v>
      </c>
      <c r="CW349" s="16">
        <f t="shared" si="217"/>
        <v>3.790556197816314</v>
      </c>
      <c r="CX349" s="16">
        <f t="shared" si="218"/>
        <v>62.985260166987814</v>
      </c>
      <c r="CY349" s="16">
        <f t="shared" si="219"/>
        <v>15.150508526653825</v>
      </c>
      <c r="CZ349" s="16">
        <f t="shared" si="220"/>
        <v>14.895162877328197</v>
      </c>
      <c r="DA349" s="16">
        <f t="shared" si="221"/>
        <v>4.2557608220937704</v>
      </c>
      <c r="DB349" s="16"/>
      <c r="DC349" s="16"/>
      <c r="DD349" s="16"/>
      <c r="DE349" s="16"/>
      <c r="DF349" s="16"/>
      <c r="DG349" s="16"/>
      <c r="DH349" s="16"/>
      <c r="DI349" s="16"/>
    </row>
    <row r="350" spans="1:113" x14ac:dyDescent="0.25">
      <c r="A350" s="14">
        <v>2020</v>
      </c>
      <c r="B350" s="14">
        <v>18</v>
      </c>
      <c r="C350" s="14" t="s">
        <v>17</v>
      </c>
      <c r="D350" s="14" t="str">
        <f t="shared" si="234"/>
        <v>2</v>
      </c>
      <c r="E350" s="14">
        <v>207</v>
      </c>
      <c r="F350" s="14">
        <v>697</v>
      </c>
      <c r="G350" s="14">
        <v>2</v>
      </c>
      <c r="H350" s="14" t="s">
        <v>3</v>
      </c>
      <c r="I350" s="14">
        <v>100</v>
      </c>
      <c r="J350" s="17">
        <f t="shared" si="235"/>
        <v>112</v>
      </c>
      <c r="K350" s="14">
        <v>0</v>
      </c>
      <c r="L350" s="17">
        <f t="shared" si="236"/>
        <v>0</v>
      </c>
      <c r="M350" s="14">
        <v>0</v>
      </c>
      <c r="N350" s="17">
        <f t="shared" si="237"/>
        <v>0</v>
      </c>
      <c r="O350" s="14">
        <v>10</v>
      </c>
      <c r="P350" s="14">
        <v>0</v>
      </c>
      <c r="Q350" s="14">
        <v>5.8</v>
      </c>
      <c r="R350" s="14">
        <v>6.4</v>
      </c>
      <c r="S350" s="14">
        <v>2.9</v>
      </c>
      <c r="T350" s="14">
        <v>12</v>
      </c>
      <c r="U350" s="14">
        <v>10</v>
      </c>
      <c r="V350" s="16">
        <v>8</v>
      </c>
      <c r="W350" s="16">
        <v>6.8808594967046144</v>
      </c>
      <c r="X350" s="16">
        <v>6.89</v>
      </c>
      <c r="Y350" s="16">
        <v>159</v>
      </c>
      <c r="Z350" s="16">
        <v>2394</v>
      </c>
      <c r="AA350" s="16">
        <v>410</v>
      </c>
      <c r="AB350" s="16">
        <v>26</v>
      </c>
      <c r="AC350" s="16">
        <f t="shared" si="238"/>
        <v>15.864178691336976</v>
      </c>
      <c r="AD350" s="16">
        <v>1.3516626629999999</v>
      </c>
      <c r="AE350" s="16"/>
      <c r="AF350" s="16"/>
      <c r="AG350" s="16">
        <v>2</v>
      </c>
      <c r="AH350" s="16">
        <v>4.2</v>
      </c>
      <c r="AI350" s="16">
        <v>2.1214844159999999</v>
      </c>
      <c r="AJ350" s="16">
        <v>1.72</v>
      </c>
      <c r="AK350" s="16"/>
      <c r="AL350" s="16"/>
      <c r="AM350" s="16"/>
      <c r="AN350" s="16"/>
      <c r="AO350" s="16">
        <v>0.46610000000000001</v>
      </c>
      <c r="AP350" s="16">
        <v>44.5</v>
      </c>
      <c r="AQ350" s="18">
        <v>30.5</v>
      </c>
      <c r="AR350" s="18">
        <f t="shared" si="240"/>
        <v>14</v>
      </c>
      <c r="AS350" s="18">
        <f t="shared" si="241"/>
        <v>322.38237885462559</v>
      </c>
      <c r="AT350" s="18">
        <f t="shared" si="242"/>
        <v>361.94748898678421</v>
      </c>
      <c r="AU350" s="14">
        <v>0.57999999999999996</v>
      </c>
      <c r="AV350" s="14">
        <v>340.8</v>
      </c>
      <c r="AW350" s="18">
        <v>34</v>
      </c>
      <c r="AX350" s="14">
        <v>159.69999999999999</v>
      </c>
      <c r="AY350" s="18">
        <v>30.5</v>
      </c>
      <c r="AZ350" s="16">
        <f t="shared" si="199"/>
        <v>244.25032594524114</v>
      </c>
      <c r="BA350" s="16">
        <f t="shared" si="200"/>
        <v>5624.43</v>
      </c>
      <c r="BB350" s="16">
        <f t="shared" si="201"/>
        <v>6314.7009545454539</v>
      </c>
      <c r="BC350" s="14">
        <v>13.65</v>
      </c>
      <c r="BD350" s="14">
        <v>0.15</v>
      </c>
      <c r="BE350" s="14">
        <v>13.1</v>
      </c>
      <c r="BF350" s="14">
        <v>59.8</v>
      </c>
      <c r="BG350" s="14">
        <v>36</v>
      </c>
      <c r="BH350" s="14">
        <v>4.5</v>
      </c>
      <c r="BI350" s="18">
        <f t="shared" si="239"/>
        <v>60.500000000000007</v>
      </c>
      <c r="BJ350" s="18">
        <f t="shared" si="202"/>
        <v>60.779768786127185</v>
      </c>
      <c r="BK350" s="18">
        <f t="shared" si="203"/>
        <v>3646.7861271676311</v>
      </c>
      <c r="BL350" s="18">
        <f t="shared" si="204"/>
        <v>4096.0038728323707</v>
      </c>
      <c r="BM350" s="14">
        <f t="shared" si="205"/>
        <v>4.09</v>
      </c>
      <c r="BN350" s="14">
        <v>4.17</v>
      </c>
      <c r="BO350" s="14">
        <v>0.20799999999999999</v>
      </c>
      <c r="BP350" s="14">
        <v>2.63</v>
      </c>
      <c r="BQ350" s="14">
        <v>0.36199999999999999</v>
      </c>
      <c r="BR350" s="16">
        <f t="shared" si="243"/>
        <v>13.443345198237887</v>
      </c>
      <c r="BS350" s="16">
        <f t="shared" si="244"/>
        <v>0.67055534801762118</v>
      </c>
      <c r="BT350" s="16">
        <f t="shared" si="245"/>
        <v>8.4786565638766529</v>
      </c>
      <c r="BU350" s="16">
        <f t="shared" si="246"/>
        <v>1.1670242114537446</v>
      </c>
      <c r="BV350" s="16">
        <f t="shared" si="247"/>
        <v>15.093210290748901</v>
      </c>
      <c r="BW350" s="16">
        <f t="shared" si="248"/>
        <v>0.75285077709251103</v>
      </c>
      <c r="BX350" s="16">
        <f t="shared" si="249"/>
        <v>9.5192189603524238</v>
      </c>
      <c r="BY350" s="16">
        <f t="shared" si="250"/>
        <v>1.3102499101321587</v>
      </c>
      <c r="BZ350" s="16">
        <v>2.94</v>
      </c>
      <c r="CA350" s="16">
        <v>0.188</v>
      </c>
      <c r="CB350" s="16">
        <v>1.3</v>
      </c>
      <c r="CC350" s="16">
        <v>0.22900000000000001</v>
      </c>
      <c r="CD350" s="16">
        <v>0.88</v>
      </c>
      <c r="CE350" s="16">
        <v>0.129</v>
      </c>
      <c r="CF350" s="16">
        <v>1.1200000000000001</v>
      </c>
      <c r="CG350" s="16">
        <v>8.2000000000000003E-2</v>
      </c>
      <c r="CH350" s="16">
        <f t="shared" si="206"/>
        <v>49.494984000000002</v>
      </c>
      <c r="CI350" s="16">
        <f t="shared" si="207"/>
        <v>7.2555147000000009</v>
      </c>
      <c r="CJ350" s="16">
        <f t="shared" si="208"/>
        <v>62.99361600000001</v>
      </c>
      <c r="CK350" s="16">
        <f t="shared" si="209"/>
        <v>4.6120326</v>
      </c>
      <c r="CL350" s="16">
        <f t="shared" si="210"/>
        <v>55.569368399999995</v>
      </c>
      <c r="CM350" s="16">
        <f t="shared" si="211"/>
        <v>8.1459642313636369</v>
      </c>
      <c r="CN350" s="16">
        <f t="shared" si="212"/>
        <v>70.724650690909101</v>
      </c>
      <c r="CO350" s="16">
        <f t="shared" si="213"/>
        <v>5.1780547827272727</v>
      </c>
      <c r="CP350" s="16">
        <v>1.83</v>
      </c>
      <c r="CQ350" s="16">
        <v>0.25700000000000001</v>
      </c>
      <c r="CR350" s="16">
        <v>0.27</v>
      </c>
      <c r="CS350" s="16">
        <v>0.11700000000000001</v>
      </c>
      <c r="CT350" s="16">
        <f t="shared" si="214"/>
        <v>66.736186127167656</v>
      </c>
      <c r="CU350" s="16">
        <f t="shared" si="215"/>
        <v>9.3722403468208135</v>
      </c>
      <c r="CV350" s="16">
        <f t="shared" si="216"/>
        <v>9.8463225433526045</v>
      </c>
      <c r="CW350" s="16">
        <f t="shared" si="217"/>
        <v>4.2667397687861284</v>
      </c>
      <c r="CX350" s="16">
        <f t="shared" si="218"/>
        <v>74.926536242774588</v>
      </c>
      <c r="CY350" s="16">
        <f t="shared" si="219"/>
        <v>10.522469843930642</v>
      </c>
      <c r="CZ350" s="16">
        <f t="shared" si="220"/>
        <v>11.054734855491334</v>
      </c>
      <c r="DA350" s="16">
        <f t="shared" si="221"/>
        <v>4.7903851040462442</v>
      </c>
      <c r="DB350" s="16"/>
      <c r="DC350" s="16"/>
      <c r="DD350" s="16"/>
      <c r="DE350" s="16"/>
      <c r="DF350" s="16"/>
      <c r="DG350" s="16"/>
      <c r="DH350" s="16"/>
      <c r="DI350" s="16"/>
    </row>
    <row r="351" spans="1:113" x14ac:dyDescent="0.25">
      <c r="A351" s="14">
        <v>2020</v>
      </c>
      <c r="B351" s="14">
        <v>18</v>
      </c>
      <c r="C351" s="14" t="s">
        <v>17</v>
      </c>
      <c r="D351" s="14" t="str">
        <f t="shared" si="234"/>
        <v>2</v>
      </c>
      <c r="E351" s="14">
        <v>210</v>
      </c>
      <c r="F351" s="14">
        <v>700</v>
      </c>
      <c r="G351" s="14">
        <v>1</v>
      </c>
      <c r="H351" s="14" t="s">
        <v>2</v>
      </c>
      <c r="I351" s="14">
        <v>0</v>
      </c>
      <c r="J351" s="17">
        <f t="shared" si="235"/>
        <v>0</v>
      </c>
      <c r="K351" s="14">
        <v>0</v>
      </c>
      <c r="L351" s="17">
        <f t="shared" si="236"/>
        <v>0</v>
      </c>
      <c r="M351" s="14">
        <v>0</v>
      </c>
      <c r="N351" s="17">
        <f t="shared" si="237"/>
        <v>0</v>
      </c>
      <c r="O351" s="14">
        <v>10</v>
      </c>
      <c r="P351" s="14">
        <v>0</v>
      </c>
      <c r="Q351" s="14">
        <v>5.8</v>
      </c>
      <c r="R351" s="14">
        <v>6.4</v>
      </c>
      <c r="S351" s="14">
        <v>2.9</v>
      </c>
      <c r="T351" s="14">
        <v>12</v>
      </c>
      <c r="U351" s="14">
        <v>10</v>
      </c>
      <c r="V351" s="16">
        <v>8</v>
      </c>
      <c r="W351" s="16">
        <v>6.8808594967046144</v>
      </c>
      <c r="X351" s="16">
        <v>6.89</v>
      </c>
      <c r="Y351" s="16">
        <v>159</v>
      </c>
      <c r="Z351" s="16">
        <v>2394</v>
      </c>
      <c r="AA351" s="16">
        <v>410</v>
      </c>
      <c r="AB351" s="16">
        <v>26</v>
      </c>
      <c r="AC351" s="16">
        <f t="shared" si="238"/>
        <v>15.864178691336976</v>
      </c>
      <c r="AD351" s="16">
        <v>1.3516626629999999</v>
      </c>
      <c r="AE351" s="16"/>
      <c r="AF351" s="16"/>
      <c r="AG351" s="16">
        <v>2</v>
      </c>
      <c r="AH351" s="16">
        <v>4.2</v>
      </c>
      <c r="AI351" s="16">
        <v>2.1214844159999999</v>
      </c>
      <c r="AJ351" s="16">
        <v>1.72</v>
      </c>
      <c r="AK351" s="16"/>
      <c r="AL351" s="16"/>
      <c r="AM351" s="16"/>
      <c r="AN351" s="16"/>
      <c r="AO351" s="16">
        <v>0.38450000000000001</v>
      </c>
      <c r="AP351" s="16">
        <v>44.3</v>
      </c>
      <c r="AQ351" s="18">
        <v>30.5</v>
      </c>
      <c r="AR351" s="18">
        <f t="shared" si="240"/>
        <v>13.799999999999997</v>
      </c>
      <c r="AS351" s="18">
        <f t="shared" si="241"/>
        <v>317.77691629955939</v>
      </c>
      <c r="AT351" s="18">
        <f t="shared" si="242"/>
        <v>356.77681057268711</v>
      </c>
      <c r="AU351" s="14">
        <v>0.32</v>
      </c>
      <c r="AV351" s="14">
        <v>238.5</v>
      </c>
      <c r="AW351" s="18">
        <v>34</v>
      </c>
      <c r="AX351" s="14">
        <v>121.3</v>
      </c>
      <c r="AY351" s="18">
        <v>30.5</v>
      </c>
      <c r="AZ351" s="16">
        <f t="shared" si="199"/>
        <v>142.08312958435206</v>
      </c>
      <c r="BA351" s="16">
        <f t="shared" si="200"/>
        <v>3271.79</v>
      </c>
      <c r="BB351" s="16">
        <f t="shared" si="201"/>
        <v>3673.3278636363634</v>
      </c>
      <c r="BC351" s="14">
        <v>8.15</v>
      </c>
      <c r="BD351" s="14">
        <v>0.15</v>
      </c>
      <c r="BE351" s="14">
        <v>12.7</v>
      </c>
      <c r="BF351" s="14">
        <v>59.1</v>
      </c>
      <c r="BG351" s="14">
        <v>36</v>
      </c>
      <c r="BH351" s="14">
        <v>4.5</v>
      </c>
      <c r="BI351" s="18">
        <f t="shared" si="239"/>
        <v>35.851851851851855</v>
      </c>
      <c r="BJ351" s="18">
        <f t="shared" si="202"/>
        <v>36.183429672447019</v>
      </c>
      <c r="BK351" s="18">
        <f t="shared" si="203"/>
        <v>2171.0057803468212</v>
      </c>
      <c r="BL351" s="18">
        <f t="shared" si="204"/>
        <v>2438.4342196531798</v>
      </c>
      <c r="BM351" s="14">
        <f t="shared" si="205"/>
        <v>2.44</v>
      </c>
      <c r="BN351" s="14">
        <v>3.23</v>
      </c>
      <c r="BO351" s="14">
        <v>0.20399999999999999</v>
      </c>
      <c r="BP351" s="14">
        <v>2.41</v>
      </c>
      <c r="BQ351" s="14">
        <v>0.252</v>
      </c>
      <c r="BR351" s="16">
        <f t="shared" si="243"/>
        <v>10.264194396475769</v>
      </c>
      <c r="BS351" s="16">
        <f t="shared" si="244"/>
        <v>0.64826490925110103</v>
      </c>
      <c r="BT351" s="16">
        <f t="shared" si="245"/>
        <v>7.6584236828193815</v>
      </c>
      <c r="BU351" s="16">
        <f t="shared" si="246"/>
        <v>0.80079782907488972</v>
      </c>
      <c r="BV351" s="16">
        <f t="shared" si="247"/>
        <v>11.523890981497795</v>
      </c>
      <c r="BW351" s="16">
        <f t="shared" si="248"/>
        <v>0.72782469356828161</v>
      </c>
      <c r="BX351" s="16">
        <f t="shared" si="249"/>
        <v>8.5983211348017594</v>
      </c>
      <c r="BY351" s="16">
        <f t="shared" si="250"/>
        <v>0.89907756264317162</v>
      </c>
      <c r="BZ351" s="16">
        <v>2.09</v>
      </c>
      <c r="CA351" s="16">
        <v>0.17799999999999999</v>
      </c>
      <c r="CB351" s="16">
        <v>1.38</v>
      </c>
      <c r="CC351" s="16">
        <v>0.187</v>
      </c>
      <c r="CD351" s="16">
        <v>0.57999999999999996</v>
      </c>
      <c r="CE351" s="16">
        <v>0.17499999999999999</v>
      </c>
      <c r="CF351" s="16">
        <v>1.01</v>
      </c>
      <c r="CG351" s="16">
        <v>7.3999999999999996E-2</v>
      </c>
      <c r="CH351" s="16">
        <f t="shared" si="206"/>
        <v>18.976381999999997</v>
      </c>
      <c r="CI351" s="16">
        <f t="shared" si="207"/>
        <v>5.7256324999999997</v>
      </c>
      <c r="CJ351" s="16">
        <f t="shared" si="208"/>
        <v>33.045079000000001</v>
      </c>
      <c r="CK351" s="16">
        <f t="shared" si="209"/>
        <v>2.4211245999999997</v>
      </c>
      <c r="CL351" s="16">
        <f t="shared" si="210"/>
        <v>21.305301609090908</v>
      </c>
      <c r="CM351" s="16">
        <f t="shared" si="211"/>
        <v>6.4283237613636359</v>
      </c>
      <c r="CN351" s="16">
        <f t="shared" si="212"/>
        <v>37.100611422727276</v>
      </c>
      <c r="CO351" s="16">
        <f t="shared" si="213"/>
        <v>2.7182626190909089</v>
      </c>
      <c r="CP351" s="16">
        <v>1.5</v>
      </c>
      <c r="CQ351" s="16">
        <v>0.30199999999999999</v>
      </c>
      <c r="CR351" s="16">
        <v>0.28999999999999998</v>
      </c>
      <c r="CS351" s="16">
        <v>0.10100000000000001</v>
      </c>
      <c r="CT351" s="16">
        <f t="shared" si="214"/>
        <v>32.565086705202319</v>
      </c>
      <c r="CU351" s="16">
        <f t="shared" si="215"/>
        <v>6.5564374566474006</v>
      </c>
      <c r="CV351" s="16">
        <f t="shared" si="216"/>
        <v>6.2959167630057813</v>
      </c>
      <c r="CW351" s="16">
        <f t="shared" si="217"/>
        <v>2.1927158381502894</v>
      </c>
      <c r="CX351" s="16">
        <f t="shared" si="218"/>
        <v>36.561710982658965</v>
      </c>
      <c r="CY351" s="16">
        <f t="shared" si="219"/>
        <v>7.3610911445086726</v>
      </c>
      <c r="CZ351" s="16">
        <f t="shared" si="220"/>
        <v>7.0685974566473995</v>
      </c>
      <c r="DA351" s="16">
        <f t="shared" si="221"/>
        <v>2.4618218728323704</v>
      </c>
      <c r="DB351" s="16"/>
      <c r="DC351" s="16"/>
      <c r="DD351" s="16"/>
      <c r="DE351" s="16"/>
      <c r="DF351" s="16"/>
      <c r="DG351" s="16"/>
      <c r="DH351" s="16"/>
      <c r="DI351" s="16"/>
    </row>
    <row r="352" spans="1:113" x14ac:dyDescent="0.25">
      <c r="A352" s="14">
        <v>2020</v>
      </c>
      <c r="B352" s="14">
        <v>18</v>
      </c>
      <c r="C352" s="14" t="s">
        <v>17</v>
      </c>
      <c r="D352" s="14" t="str">
        <f t="shared" si="234"/>
        <v>3</v>
      </c>
      <c r="E352" s="14">
        <v>301</v>
      </c>
      <c r="F352" s="14">
        <v>701</v>
      </c>
      <c r="G352" s="14">
        <v>2</v>
      </c>
      <c r="H352" s="14" t="s">
        <v>3</v>
      </c>
      <c r="I352" s="14">
        <v>100</v>
      </c>
      <c r="J352" s="17">
        <f t="shared" si="235"/>
        <v>112</v>
      </c>
      <c r="K352" s="14">
        <v>0</v>
      </c>
      <c r="L352" s="17">
        <f t="shared" si="236"/>
        <v>0</v>
      </c>
      <c r="M352" s="14">
        <v>0</v>
      </c>
      <c r="N352" s="17">
        <f t="shared" si="237"/>
        <v>0</v>
      </c>
      <c r="O352" s="14">
        <v>10</v>
      </c>
      <c r="P352" s="14">
        <v>0</v>
      </c>
      <c r="Q352" s="14">
        <v>5.5</v>
      </c>
      <c r="R352" s="14">
        <v>6.2</v>
      </c>
      <c r="S352" s="14">
        <v>3</v>
      </c>
      <c r="T352" s="14">
        <v>12</v>
      </c>
      <c r="U352" s="14">
        <v>10</v>
      </c>
      <c r="V352" s="16">
        <v>9</v>
      </c>
      <c r="W352" s="16">
        <v>7.6315969143199522</v>
      </c>
      <c r="X352" s="16">
        <v>6.42</v>
      </c>
      <c r="Y352" s="16">
        <v>158</v>
      </c>
      <c r="Z352" s="16">
        <v>2294</v>
      </c>
      <c r="AA352" s="16">
        <v>392</v>
      </c>
      <c r="AB352" s="16">
        <v>24</v>
      </c>
      <c r="AC352" s="16">
        <f t="shared" si="238"/>
        <v>15.204777346257879</v>
      </c>
      <c r="AD352" s="16">
        <v>0.80658438600000004</v>
      </c>
      <c r="AE352" s="16"/>
      <c r="AF352" s="16"/>
      <c r="AG352" s="16">
        <v>2.6</v>
      </c>
      <c r="AH352" s="16">
        <v>4.5999999999999996</v>
      </c>
      <c r="AI352" s="16">
        <v>1.6664091519999999</v>
      </c>
      <c r="AJ352" s="16">
        <v>2.2400000000000002</v>
      </c>
      <c r="AK352" s="16"/>
      <c r="AL352" s="16"/>
      <c r="AM352" s="16"/>
      <c r="AN352" s="16"/>
      <c r="AO352" s="16">
        <v>0.46360000000000001</v>
      </c>
      <c r="AP352" s="16">
        <v>49.7</v>
      </c>
      <c r="AQ352" s="18">
        <v>30.5</v>
      </c>
      <c r="AR352" s="18">
        <f t="shared" si="240"/>
        <v>19.200000000000003</v>
      </c>
      <c r="AS352" s="18">
        <f t="shared" si="241"/>
        <v>442.12440528634363</v>
      </c>
      <c r="AT352" s="18">
        <f t="shared" si="242"/>
        <v>496.385127753304</v>
      </c>
      <c r="AU352" s="14">
        <v>0.42</v>
      </c>
      <c r="AV352" s="14">
        <v>301.8</v>
      </c>
      <c r="AW352" s="18">
        <v>34</v>
      </c>
      <c r="AX352" s="14">
        <v>159.30000000000001</v>
      </c>
      <c r="AY352" s="18">
        <v>30.5</v>
      </c>
      <c r="AZ352" s="16">
        <f t="shared" si="199"/>
        <v>202.00149365197908</v>
      </c>
      <c r="BA352" s="16">
        <f t="shared" si="200"/>
        <v>4651.55</v>
      </c>
      <c r="BB352" s="16">
        <f t="shared" si="201"/>
        <v>5222.4220454545457</v>
      </c>
      <c r="BC352" s="14">
        <v>12.95</v>
      </c>
      <c r="BD352" s="14">
        <v>0.15</v>
      </c>
      <c r="BE352" s="14">
        <v>12.9</v>
      </c>
      <c r="BF352" s="14">
        <v>59.7</v>
      </c>
      <c r="BG352" s="14">
        <v>36</v>
      </c>
      <c r="BH352" s="14">
        <v>4.5</v>
      </c>
      <c r="BI352" s="18">
        <f t="shared" si="239"/>
        <v>57.36296296296296</v>
      </c>
      <c r="BJ352" s="18">
        <f t="shared" si="202"/>
        <v>57.760856347677155</v>
      </c>
      <c r="BK352" s="18">
        <f t="shared" si="203"/>
        <v>3465.6513808606292</v>
      </c>
      <c r="BL352" s="18">
        <f t="shared" si="204"/>
        <v>3892.55661913937</v>
      </c>
      <c r="BM352" s="14">
        <f t="shared" si="205"/>
        <v>3.89</v>
      </c>
      <c r="BN352" s="14">
        <v>3.48</v>
      </c>
      <c r="BO352" s="14">
        <v>0.17199999999999999</v>
      </c>
      <c r="BP352" s="14">
        <v>2.25</v>
      </c>
      <c r="BQ352" s="14">
        <v>0.26900000000000002</v>
      </c>
      <c r="BR352" s="16">
        <f t="shared" si="243"/>
        <v>15.385929303964756</v>
      </c>
      <c r="BS352" s="16">
        <f t="shared" si="244"/>
        <v>0.76045397709251106</v>
      </c>
      <c r="BT352" s="16">
        <f t="shared" si="245"/>
        <v>9.9477991189427311</v>
      </c>
      <c r="BU352" s="16">
        <f t="shared" si="246"/>
        <v>1.1893146502202645</v>
      </c>
      <c r="BV352" s="16">
        <f t="shared" si="247"/>
        <v>17.274202445814975</v>
      </c>
      <c r="BW352" s="16">
        <f t="shared" si="248"/>
        <v>0.85378241973568292</v>
      </c>
      <c r="BX352" s="16">
        <f t="shared" si="249"/>
        <v>11.168665374449338</v>
      </c>
      <c r="BY352" s="16">
        <f t="shared" si="250"/>
        <v>1.3352759936563878</v>
      </c>
      <c r="BZ352" s="16">
        <v>2.79</v>
      </c>
      <c r="CA352" s="16">
        <v>0.17399999999999999</v>
      </c>
      <c r="CB352" s="16">
        <v>1.24</v>
      </c>
      <c r="CC352" s="16">
        <v>0.21099999999999999</v>
      </c>
      <c r="CD352" s="16">
        <v>0.64</v>
      </c>
      <c r="CE352" s="16">
        <v>8.5999999999999993E-2</v>
      </c>
      <c r="CF352" s="16">
        <v>1.01</v>
      </c>
      <c r="CG352" s="16">
        <v>6.4000000000000001E-2</v>
      </c>
      <c r="CH352" s="16">
        <f t="shared" si="206"/>
        <v>29.769920000000003</v>
      </c>
      <c r="CI352" s="16">
        <f t="shared" si="207"/>
        <v>4.0003330000000004</v>
      </c>
      <c r="CJ352" s="16">
        <f t="shared" si="208"/>
        <v>46.980654999999999</v>
      </c>
      <c r="CK352" s="16">
        <f t="shared" si="209"/>
        <v>2.9769920000000005</v>
      </c>
      <c r="CL352" s="16">
        <f t="shared" si="210"/>
        <v>33.423501090909092</v>
      </c>
      <c r="CM352" s="16">
        <f t="shared" si="211"/>
        <v>4.4912829590909098</v>
      </c>
      <c r="CN352" s="16">
        <f t="shared" si="212"/>
        <v>52.746462659090909</v>
      </c>
      <c r="CO352" s="16">
        <f t="shared" si="213"/>
        <v>3.3423501090909098</v>
      </c>
      <c r="CP352" s="16">
        <v>1.79</v>
      </c>
      <c r="CQ352" s="16">
        <v>0.23699999999999999</v>
      </c>
      <c r="CR352" s="16">
        <v>0.24</v>
      </c>
      <c r="CS352" s="16">
        <v>0.11</v>
      </c>
      <c r="CT352" s="16">
        <f t="shared" si="214"/>
        <v>62.035159717405257</v>
      </c>
      <c r="CU352" s="16">
        <f t="shared" si="215"/>
        <v>8.2135937726396904</v>
      </c>
      <c r="CV352" s="16">
        <f t="shared" si="216"/>
        <v>8.3175633140655094</v>
      </c>
      <c r="CW352" s="16">
        <f t="shared" si="217"/>
        <v>3.8122165189466921</v>
      </c>
      <c r="CX352" s="16">
        <f t="shared" si="218"/>
        <v>69.648565682723174</v>
      </c>
      <c r="CY352" s="16">
        <f t="shared" si="219"/>
        <v>9.2216257356454712</v>
      </c>
      <c r="CZ352" s="16">
        <f t="shared" si="220"/>
        <v>9.3383551753371847</v>
      </c>
      <c r="DA352" s="16">
        <f t="shared" si="221"/>
        <v>4.2800794553628769</v>
      </c>
      <c r="DB352" s="16"/>
      <c r="DC352" s="16"/>
      <c r="DD352" s="16"/>
      <c r="DE352" s="16"/>
      <c r="DF352" s="16"/>
      <c r="DG352" s="16"/>
      <c r="DH352" s="16"/>
      <c r="DI352" s="16"/>
    </row>
    <row r="353" spans="1:113" x14ac:dyDescent="0.25">
      <c r="A353" s="14">
        <v>2020</v>
      </c>
      <c r="B353" s="14">
        <v>18</v>
      </c>
      <c r="C353" s="14" t="s">
        <v>17</v>
      </c>
      <c r="D353" s="14" t="str">
        <f t="shared" si="234"/>
        <v>3</v>
      </c>
      <c r="E353" s="14">
        <v>302</v>
      </c>
      <c r="F353" s="14">
        <v>702</v>
      </c>
      <c r="G353" s="14">
        <v>1</v>
      </c>
      <c r="H353" s="14" t="s">
        <v>2</v>
      </c>
      <c r="I353" s="14">
        <v>0</v>
      </c>
      <c r="J353" s="17">
        <f t="shared" si="235"/>
        <v>0</v>
      </c>
      <c r="K353" s="14">
        <v>0</v>
      </c>
      <c r="L353" s="17">
        <f t="shared" si="236"/>
        <v>0</v>
      </c>
      <c r="M353" s="14">
        <v>0</v>
      </c>
      <c r="N353" s="17">
        <f t="shared" si="237"/>
        <v>0</v>
      </c>
      <c r="O353" s="14">
        <v>10</v>
      </c>
      <c r="P353" s="14">
        <v>0</v>
      </c>
      <c r="Q353" s="14">
        <v>5.5</v>
      </c>
      <c r="R353" s="14">
        <v>6.2</v>
      </c>
      <c r="S353" s="14">
        <v>3</v>
      </c>
      <c r="T353" s="14">
        <v>12</v>
      </c>
      <c r="U353" s="14">
        <v>10</v>
      </c>
      <c r="V353" s="16">
        <v>9</v>
      </c>
      <c r="W353" s="16">
        <v>7.6315969143199522</v>
      </c>
      <c r="X353" s="16">
        <v>6.42</v>
      </c>
      <c r="Y353" s="16">
        <v>158</v>
      </c>
      <c r="Z353" s="16">
        <v>2294</v>
      </c>
      <c r="AA353" s="16">
        <v>392</v>
      </c>
      <c r="AB353" s="16">
        <v>24</v>
      </c>
      <c r="AC353" s="16">
        <f t="shared" si="238"/>
        <v>15.204777346257879</v>
      </c>
      <c r="AD353" s="16">
        <v>0.80658438600000004</v>
      </c>
      <c r="AE353" s="16"/>
      <c r="AF353" s="16"/>
      <c r="AG353" s="16">
        <v>2.6</v>
      </c>
      <c r="AH353" s="16">
        <v>4.5999999999999996</v>
      </c>
      <c r="AI353" s="16">
        <v>1.6664091519999999</v>
      </c>
      <c r="AJ353" s="16">
        <v>2.2400000000000002</v>
      </c>
      <c r="AK353" s="16"/>
      <c r="AL353" s="16"/>
      <c r="AM353" s="16"/>
      <c r="AN353" s="16"/>
      <c r="AO353" s="16">
        <v>0.39340000000000003</v>
      </c>
      <c r="AP353" s="16">
        <v>48.4</v>
      </c>
      <c r="AQ353" s="18">
        <v>30.5</v>
      </c>
      <c r="AR353" s="18">
        <f t="shared" si="240"/>
        <v>17.899999999999999</v>
      </c>
      <c r="AS353" s="18">
        <f t="shared" si="241"/>
        <v>412.18889867841403</v>
      </c>
      <c r="AT353" s="18">
        <f t="shared" si="242"/>
        <v>462.77571806167396</v>
      </c>
      <c r="AU353" s="14">
        <v>0.32</v>
      </c>
      <c r="AV353" s="14">
        <v>220</v>
      </c>
      <c r="AW353" s="18">
        <v>34</v>
      </c>
      <c r="AX353" s="14">
        <v>112</v>
      </c>
      <c r="AY353" s="18">
        <v>30.5</v>
      </c>
      <c r="AZ353" s="16">
        <f t="shared" si="199"/>
        <v>140.21505376344086</v>
      </c>
      <c r="BA353" s="16">
        <f t="shared" si="200"/>
        <v>3228.78</v>
      </c>
      <c r="BB353" s="16">
        <f t="shared" si="201"/>
        <v>3625.0393636363638</v>
      </c>
      <c r="BC353" s="14">
        <v>8.5500000000000007</v>
      </c>
      <c r="BD353" s="14">
        <v>0.15</v>
      </c>
      <c r="BE353" s="14">
        <v>12.8</v>
      </c>
      <c r="BF353" s="14">
        <v>58.7</v>
      </c>
      <c r="BG353" s="14">
        <v>36</v>
      </c>
      <c r="BH353" s="14">
        <v>4.5</v>
      </c>
      <c r="BI353" s="18">
        <f t="shared" si="239"/>
        <v>37.644444444444453</v>
      </c>
      <c r="BJ353" s="18">
        <f t="shared" si="202"/>
        <v>37.949081567116252</v>
      </c>
      <c r="BK353" s="18">
        <f t="shared" si="203"/>
        <v>2276.9448940269749</v>
      </c>
      <c r="BL353" s="18">
        <f t="shared" si="204"/>
        <v>2557.423105973025</v>
      </c>
      <c r="BM353" s="14">
        <f t="shared" si="205"/>
        <v>2.56</v>
      </c>
      <c r="BN353" s="14">
        <v>3</v>
      </c>
      <c r="BO353" s="14">
        <v>0.25</v>
      </c>
      <c r="BP353" s="14">
        <v>2.88</v>
      </c>
      <c r="BQ353" s="14">
        <v>0.311</v>
      </c>
      <c r="BR353" s="16">
        <f t="shared" si="243"/>
        <v>12.365666960352421</v>
      </c>
      <c r="BS353" s="16">
        <f t="shared" si="244"/>
        <v>1.0304722466960352</v>
      </c>
      <c r="BT353" s="16">
        <f t="shared" si="245"/>
        <v>11.871040281938324</v>
      </c>
      <c r="BU353" s="16">
        <f t="shared" si="246"/>
        <v>1.2819074748898676</v>
      </c>
      <c r="BV353" s="16">
        <f t="shared" si="247"/>
        <v>13.883271541850219</v>
      </c>
      <c r="BW353" s="16">
        <f t="shared" si="248"/>
        <v>1.156939295154185</v>
      </c>
      <c r="BX353" s="16">
        <f t="shared" si="249"/>
        <v>13.327940680176209</v>
      </c>
      <c r="BY353" s="16">
        <f t="shared" si="250"/>
        <v>1.4392324831718057</v>
      </c>
      <c r="BZ353" s="16">
        <v>2.15</v>
      </c>
      <c r="CA353" s="16">
        <v>0.19</v>
      </c>
      <c r="CB353" s="16">
        <v>1.3</v>
      </c>
      <c r="CC353" s="16">
        <v>0.186</v>
      </c>
      <c r="CD353" s="16">
        <v>0.42</v>
      </c>
      <c r="CE353" s="16">
        <v>0.108</v>
      </c>
      <c r="CF353" s="16">
        <v>1.08</v>
      </c>
      <c r="CG353" s="16">
        <v>5.5E-2</v>
      </c>
      <c r="CH353" s="16">
        <f t="shared" si="206"/>
        <v>13.560876</v>
      </c>
      <c r="CI353" s="16">
        <f t="shared" si="207"/>
        <v>3.4870824000000002</v>
      </c>
      <c r="CJ353" s="16">
        <f t="shared" si="208"/>
        <v>34.870824000000006</v>
      </c>
      <c r="CK353" s="16">
        <f t="shared" si="209"/>
        <v>1.7758290000000003</v>
      </c>
      <c r="CL353" s="16">
        <f t="shared" si="210"/>
        <v>15.225165327272729</v>
      </c>
      <c r="CM353" s="16">
        <f t="shared" si="211"/>
        <v>3.9150425127272732</v>
      </c>
      <c r="CN353" s="16">
        <f t="shared" si="212"/>
        <v>39.150425127272733</v>
      </c>
      <c r="CO353" s="16">
        <f t="shared" si="213"/>
        <v>1.9937716500000005</v>
      </c>
      <c r="CP353" s="16">
        <v>1.53</v>
      </c>
      <c r="CQ353" s="16">
        <v>0.34499999999999997</v>
      </c>
      <c r="CR353" s="16">
        <v>0.32</v>
      </c>
      <c r="CS353" s="16">
        <v>9.9000000000000005E-2</v>
      </c>
      <c r="CT353" s="16">
        <f t="shared" si="214"/>
        <v>34.83725687861272</v>
      </c>
      <c r="CU353" s="16">
        <f t="shared" si="215"/>
        <v>7.8554598843930634</v>
      </c>
      <c r="CV353" s="16">
        <f t="shared" si="216"/>
        <v>7.2862236608863205</v>
      </c>
      <c r="CW353" s="16">
        <f t="shared" si="217"/>
        <v>2.2541754450867053</v>
      </c>
      <c r="CX353" s="16">
        <f t="shared" si="218"/>
        <v>39.112738404624281</v>
      </c>
      <c r="CY353" s="16">
        <f t="shared" si="219"/>
        <v>8.8195390520231207</v>
      </c>
      <c r="CZ353" s="16">
        <f t="shared" si="220"/>
        <v>8.1804420192678222</v>
      </c>
      <c r="DA353" s="16">
        <f t="shared" si="221"/>
        <v>2.530824249710983</v>
      </c>
      <c r="DB353" s="16"/>
      <c r="DC353" s="16"/>
      <c r="DD353" s="16"/>
      <c r="DE353" s="16"/>
      <c r="DF353" s="16"/>
      <c r="DG353" s="16"/>
      <c r="DH353" s="16"/>
      <c r="DI353" s="16"/>
    </row>
    <row r="354" spans="1:113" x14ac:dyDescent="0.25">
      <c r="A354" s="14">
        <v>2020</v>
      </c>
      <c r="B354" s="14">
        <v>18</v>
      </c>
      <c r="C354" s="14" t="s">
        <v>17</v>
      </c>
      <c r="D354" s="14" t="str">
        <f t="shared" si="234"/>
        <v>3</v>
      </c>
      <c r="E354" s="14">
        <v>304</v>
      </c>
      <c r="F354" s="14">
        <v>704</v>
      </c>
      <c r="G354" s="14">
        <v>3</v>
      </c>
      <c r="H354" s="14" t="s">
        <v>1</v>
      </c>
      <c r="I354" s="14">
        <v>100</v>
      </c>
      <c r="J354" s="17">
        <f t="shared" si="235"/>
        <v>112</v>
      </c>
      <c r="K354" s="14">
        <v>40</v>
      </c>
      <c r="L354" s="17">
        <f t="shared" si="236"/>
        <v>45</v>
      </c>
      <c r="M354" s="14">
        <v>0</v>
      </c>
      <c r="N354" s="17">
        <f t="shared" si="237"/>
        <v>0</v>
      </c>
      <c r="O354" s="14">
        <v>10</v>
      </c>
      <c r="P354" s="14">
        <v>0</v>
      </c>
      <c r="Q354" s="14">
        <v>5.5</v>
      </c>
      <c r="R354" s="14">
        <v>6.2</v>
      </c>
      <c r="S354" s="14">
        <v>3</v>
      </c>
      <c r="T354" s="14">
        <v>12</v>
      </c>
      <c r="U354" s="14">
        <v>10</v>
      </c>
      <c r="V354" s="16">
        <v>9</v>
      </c>
      <c r="W354" s="16">
        <v>7.6315969143199522</v>
      </c>
      <c r="X354" s="16">
        <v>6.42</v>
      </c>
      <c r="Y354" s="16">
        <v>158</v>
      </c>
      <c r="Z354" s="16">
        <v>2294</v>
      </c>
      <c r="AA354" s="16">
        <v>392</v>
      </c>
      <c r="AB354" s="16">
        <v>24</v>
      </c>
      <c r="AC354" s="16">
        <f t="shared" si="238"/>
        <v>15.204777346257879</v>
      </c>
      <c r="AD354" s="16">
        <v>0.80658438600000004</v>
      </c>
      <c r="AE354" s="16"/>
      <c r="AF354" s="16"/>
      <c r="AG354" s="16">
        <v>2.6</v>
      </c>
      <c r="AH354" s="16">
        <v>4.5999999999999996</v>
      </c>
      <c r="AI354" s="16">
        <v>1.6664091519999999</v>
      </c>
      <c r="AJ354" s="16">
        <v>2.2400000000000002</v>
      </c>
      <c r="AK354" s="16"/>
      <c r="AL354" s="16"/>
      <c r="AM354" s="16"/>
      <c r="AN354" s="16"/>
      <c r="AO354" s="16">
        <v>0.60240000000000005</v>
      </c>
      <c r="AP354" s="16">
        <v>68.5</v>
      </c>
      <c r="AQ354" s="18">
        <v>30.5</v>
      </c>
      <c r="AR354" s="18">
        <f t="shared" si="240"/>
        <v>38</v>
      </c>
      <c r="AS354" s="18">
        <f t="shared" si="241"/>
        <v>875.0378854625551</v>
      </c>
      <c r="AT354" s="18">
        <f t="shared" si="242"/>
        <v>982.42889867841416</v>
      </c>
      <c r="AU354" s="14">
        <v>0.57999999999999996</v>
      </c>
      <c r="AV354" s="14">
        <v>356.5</v>
      </c>
      <c r="AW354" s="18">
        <v>34</v>
      </c>
      <c r="AX354" s="14">
        <v>191.6</v>
      </c>
      <c r="AY354" s="18">
        <v>30.5</v>
      </c>
      <c r="AZ354" s="16">
        <f t="shared" si="199"/>
        <v>289.73023255813951</v>
      </c>
      <c r="BA354" s="16">
        <f t="shared" si="200"/>
        <v>6671.71</v>
      </c>
      <c r="BB354" s="16">
        <f t="shared" si="201"/>
        <v>7490.5107727272725</v>
      </c>
      <c r="BC354" s="14">
        <v>16.100000000000001</v>
      </c>
      <c r="BD354" s="14">
        <v>0.15</v>
      </c>
      <c r="BE354" s="14">
        <v>12.6</v>
      </c>
      <c r="BF354" s="14">
        <v>59.9</v>
      </c>
      <c r="BG354" s="14">
        <v>36</v>
      </c>
      <c r="BH354" s="14">
        <v>4.5</v>
      </c>
      <c r="BI354" s="18">
        <f t="shared" si="239"/>
        <v>71.479629629629642</v>
      </c>
      <c r="BJ354" s="18">
        <f t="shared" si="202"/>
        <v>72.22334831941771</v>
      </c>
      <c r="BK354" s="18">
        <f t="shared" si="203"/>
        <v>4333.4008991650626</v>
      </c>
      <c r="BL354" s="18">
        <f t="shared" si="204"/>
        <v>4867.1971008349401</v>
      </c>
      <c r="BM354" s="14">
        <f t="shared" si="205"/>
        <v>4.87</v>
      </c>
      <c r="BN354" s="14">
        <v>4.5999999999999996</v>
      </c>
      <c r="BO354" s="14">
        <v>0.44400000000000001</v>
      </c>
      <c r="BP354" s="14">
        <v>2.96</v>
      </c>
      <c r="BQ354" s="14">
        <v>0.33300000000000002</v>
      </c>
      <c r="BR354" s="16">
        <f t="shared" si="243"/>
        <v>40.251742731277531</v>
      </c>
      <c r="BS354" s="16">
        <f t="shared" si="244"/>
        <v>3.8851682114537449</v>
      </c>
      <c r="BT354" s="16">
        <f t="shared" si="245"/>
        <v>25.901121409691633</v>
      </c>
      <c r="BU354" s="16">
        <f t="shared" si="246"/>
        <v>2.9138761585903086</v>
      </c>
      <c r="BV354" s="16">
        <f t="shared" si="247"/>
        <v>45.191729339207043</v>
      </c>
      <c r="BW354" s="16">
        <f t="shared" si="248"/>
        <v>4.3619843101321596</v>
      </c>
      <c r="BX354" s="16">
        <f t="shared" si="249"/>
        <v>29.07989540088106</v>
      </c>
      <c r="BY354" s="16">
        <f t="shared" si="250"/>
        <v>3.2714882325991188</v>
      </c>
      <c r="BZ354" s="16">
        <v>3.13</v>
      </c>
      <c r="CA354" s="16">
        <v>0.224</v>
      </c>
      <c r="CB354" s="16">
        <v>1.07</v>
      </c>
      <c r="CC354" s="16">
        <v>0.222</v>
      </c>
      <c r="CD354" s="16">
        <v>0.62</v>
      </c>
      <c r="CE354" s="16">
        <v>9.8000000000000004E-2</v>
      </c>
      <c r="CF354" s="16">
        <v>0.97</v>
      </c>
      <c r="CG354" s="16">
        <v>6.3E-2</v>
      </c>
      <c r="CH354" s="16">
        <f t="shared" si="206"/>
        <v>41.364601999999998</v>
      </c>
      <c r="CI354" s="16">
        <f t="shared" si="207"/>
        <v>6.5382758000000001</v>
      </c>
      <c r="CJ354" s="16">
        <f t="shared" si="208"/>
        <v>64.715586999999999</v>
      </c>
      <c r="CK354" s="16">
        <f t="shared" si="209"/>
        <v>4.2031773000000001</v>
      </c>
      <c r="CL354" s="16">
        <f t="shared" si="210"/>
        <v>46.441166790909087</v>
      </c>
      <c r="CM354" s="16">
        <f t="shared" si="211"/>
        <v>7.3407005572727266</v>
      </c>
      <c r="CN354" s="16">
        <f t="shared" si="212"/>
        <v>72.657954495454547</v>
      </c>
      <c r="CO354" s="16">
        <f t="shared" si="213"/>
        <v>4.7190217868181819</v>
      </c>
      <c r="CP354" s="16">
        <v>1.82</v>
      </c>
      <c r="CQ354" s="16">
        <v>0.26400000000000001</v>
      </c>
      <c r="CR354" s="16">
        <v>0.25</v>
      </c>
      <c r="CS354" s="16">
        <v>0.114</v>
      </c>
      <c r="CT354" s="16">
        <f t="shared" si="214"/>
        <v>78.867896364804139</v>
      </c>
      <c r="CU354" s="16">
        <f t="shared" si="215"/>
        <v>11.440178373795765</v>
      </c>
      <c r="CV354" s="16">
        <f t="shared" si="216"/>
        <v>10.833502247912657</v>
      </c>
      <c r="CW354" s="16">
        <f t="shared" si="217"/>
        <v>4.9400770250481711</v>
      </c>
      <c r="CX354" s="16">
        <f t="shared" si="218"/>
        <v>88.547138191393728</v>
      </c>
      <c r="CY354" s="16">
        <f t="shared" si="219"/>
        <v>12.844200265125245</v>
      </c>
      <c r="CZ354" s="16">
        <f t="shared" si="220"/>
        <v>12.163068432883756</v>
      </c>
      <c r="DA354" s="16">
        <f t="shared" si="221"/>
        <v>5.5463592053949924</v>
      </c>
      <c r="DB354" s="16"/>
      <c r="DC354" s="16"/>
      <c r="DD354" s="16"/>
      <c r="DE354" s="16"/>
      <c r="DF354" s="16"/>
      <c r="DG354" s="16"/>
      <c r="DH354" s="16"/>
      <c r="DI354" s="16"/>
    </row>
    <row r="355" spans="1:113" x14ac:dyDescent="0.25">
      <c r="A355" s="14">
        <v>2020</v>
      </c>
      <c r="B355" s="14">
        <v>18</v>
      </c>
      <c r="C355" s="14" t="s">
        <v>17</v>
      </c>
      <c r="D355" s="14" t="str">
        <f t="shared" si="234"/>
        <v>3</v>
      </c>
      <c r="E355" s="14">
        <v>305</v>
      </c>
      <c r="F355" s="14">
        <v>705</v>
      </c>
      <c r="G355" s="14">
        <v>5</v>
      </c>
      <c r="H355" s="14" t="s">
        <v>1</v>
      </c>
      <c r="I355" s="14">
        <v>100</v>
      </c>
      <c r="J355" s="17">
        <f t="shared" si="235"/>
        <v>112</v>
      </c>
      <c r="K355" s="14">
        <v>120</v>
      </c>
      <c r="L355" s="17">
        <f t="shared" si="236"/>
        <v>135</v>
      </c>
      <c r="M355" s="14">
        <v>0</v>
      </c>
      <c r="N355" s="17">
        <f t="shared" si="237"/>
        <v>0</v>
      </c>
      <c r="O355" s="14">
        <v>10</v>
      </c>
      <c r="P355" s="14">
        <v>0</v>
      </c>
      <c r="Q355" s="14">
        <v>5.5</v>
      </c>
      <c r="R355" s="14">
        <v>6.2</v>
      </c>
      <c r="S355" s="14">
        <v>3</v>
      </c>
      <c r="T355" s="14">
        <v>12</v>
      </c>
      <c r="U355" s="14">
        <v>10</v>
      </c>
      <c r="V355" s="16">
        <v>9</v>
      </c>
      <c r="W355" s="16">
        <v>7.6315969143199522</v>
      </c>
      <c r="X355" s="16">
        <v>6.42</v>
      </c>
      <c r="Y355" s="16">
        <v>158</v>
      </c>
      <c r="Z355" s="16">
        <v>2294</v>
      </c>
      <c r="AA355" s="16">
        <v>392</v>
      </c>
      <c r="AB355" s="16">
        <v>24</v>
      </c>
      <c r="AC355" s="16">
        <f t="shared" si="238"/>
        <v>15.204777346257879</v>
      </c>
      <c r="AD355" s="16">
        <v>0.80658438600000004</v>
      </c>
      <c r="AE355" s="16"/>
      <c r="AF355" s="16"/>
      <c r="AG355" s="16">
        <v>2.6</v>
      </c>
      <c r="AH355" s="16">
        <v>4.5999999999999996</v>
      </c>
      <c r="AI355" s="16">
        <v>1.6664091519999999</v>
      </c>
      <c r="AJ355" s="16">
        <v>2.2400000000000002</v>
      </c>
      <c r="AK355" s="16"/>
      <c r="AL355" s="16"/>
      <c r="AM355" s="16"/>
      <c r="AN355" s="16"/>
      <c r="AO355" s="16">
        <v>0.68540000000000001</v>
      </c>
      <c r="AP355" s="16">
        <v>73.2</v>
      </c>
      <c r="AQ355" s="18">
        <v>30.5</v>
      </c>
      <c r="AR355" s="18">
        <f t="shared" si="240"/>
        <v>42.7</v>
      </c>
      <c r="AS355" s="18">
        <f t="shared" si="241"/>
        <v>983.26625550660799</v>
      </c>
      <c r="AT355" s="18">
        <f t="shared" si="242"/>
        <v>1103.9398414096916</v>
      </c>
      <c r="AU355" s="14">
        <v>0.68</v>
      </c>
      <c r="AV355" s="14">
        <v>348.5</v>
      </c>
      <c r="AW355" s="18">
        <v>34</v>
      </c>
      <c r="AX355" s="14">
        <v>191.1</v>
      </c>
      <c r="AY355" s="18">
        <v>30.5</v>
      </c>
      <c r="AZ355" s="16">
        <f t="shared" si="199"/>
        <v>347.24324324324323</v>
      </c>
      <c r="BA355" s="16">
        <f t="shared" si="200"/>
        <v>7996.08</v>
      </c>
      <c r="BB355" s="16">
        <f t="shared" si="201"/>
        <v>8977.4170909090899</v>
      </c>
      <c r="BC355" s="14">
        <v>16.95</v>
      </c>
      <c r="BD355" s="14">
        <v>0.15</v>
      </c>
      <c r="BE355" s="14">
        <v>13</v>
      </c>
      <c r="BF355" s="14">
        <v>59.1</v>
      </c>
      <c r="BG355" s="14">
        <v>36</v>
      </c>
      <c r="BH355" s="14">
        <v>4.5</v>
      </c>
      <c r="BI355" s="18">
        <f t="shared" si="239"/>
        <v>75.288888888888906</v>
      </c>
      <c r="BJ355" s="18">
        <f t="shared" si="202"/>
        <v>75.724084778420064</v>
      </c>
      <c r="BK355" s="18">
        <f t="shared" si="203"/>
        <v>4543.4450867052037</v>
      </c>
      <c r="BL355" s="18">
        <f t="shared" si="204"/>
        <v>5103.1149132947985</v>
      </c>
      <c r="BM355" s="14">
        <f t="shared" si="205"/>
        <v>5.0999999999999996</v>
      </c>
      <c r="BN355" s="14">
        <v>4.33</v>
      </c>
      <c r="BO355" s="14">
        <v>0.60299999999999998</v>
      </c>
      <c r="BP355" s="14">
        <v>3.1</v>
      </c>
      <c r="BQ355" s="14">
        <v>0.33900000000000002</v>
      </c>
      <c r="BR355" s="16">
        <f t="shared" si="243"/>
        <v>42.575428863436123</v>
      </c>
      <c r="BS355" s="16">
        <f t="shared" si="244"/>
        <v>5.9290955207048457</v>
      </c>
      <c r="BT355" s="16">
        <f t="shared" si="245"/>
        <v>30.481253920704848</v>
      </c>
      <c r="BU355" s="16">
        <f t="shared" si="246"/>
        <v>3.3332726061674012</v>
      </c>
      <c r="BV355" s="16">
        <f t="shared" si="247"/>
        <v>47.80059513303965</v>
      </c>
      <c r="BW355" s="16">
        <f t="shared" si="248"/>
        <v>6.6567572437004401</v>
      </c>
      <c r="BX355" s="16">
        <f t="shared" si="249"/>
        <v>34.222135083700444</v>
      </c>
      <c r="BY355" s="16">
        <f t="shared" si="250"/>
        <v>3.742356062378855</v>
      </c>
      <c r="BZ355" s="16">
        <v>2.36</v>
      </c>
      <c r="CA355" s="16">
        <v>0.214</v>
      </c>
      <c r="CB355" s="16">
        <v>1.1399999999999999</v>
      </c>
      <c r="CC355" s="16">
        <v>0.17899999999999999</v>
      </c>
      <c r="CD355" s="16">
        <v>0.76</v>
      </c>
      <c r="CE355" s="16">
        <v>0.121</v>
      </c>
      <c r="CF355" s="16">
        <v>0.84</v>
      </c>
      <c r="CG355" s="16">
        <v>6.4000000000000001E-2</v>
      </c>
      <c r="CH355" s="16">
        <f t="shared" si="206"/>
        <v>60.770207999999997</v>
      </c>
      <c r="CI355" s="16">
        <f t="shared" si="207"/>
        <v>9.6752567999999997</v>
      </c>
      <c r="CJ355" s="16">
        <f t="shared" si="208"/>
        <v>67.16707199999999</v>
      </c>
      <c r="CK355" s="16">
        <f t="shared" si="209"/>
        <v>5.1174912000000008</v>
      </c>
      <c r="CL355" s="16">
        <f t="shared" si="210"/>
        <v>68.228369890909093</v>
      </c>
      <c r="CM355" s="16">
        <f t="shared" si="211"/>
        <v>10.86267468</v>
      </c>
      <c r="CN355" s="16">
        <f t="shared" si="212"/>
        <v>75.410303563636361</v>
      </c>
      <c r="CO355" s="16">
        <f t="shared" si="213"/>
        <v>5.7455469381818194</v>
      </c>
      <c r="CP355" s="16">
        <v>1.51</v>
      </c>
      <c r="CQ355" s="16">
        <v>0.41599999999999998</v>
      </c>
      <c r="CR355" s="16">
        <v>0.38</v>
      </c>
      <c r="CS355" s="16">
        <v>0.105</v>
      </c>
      <c r="CT355" s="16">
        <f t="shared" si="214"/>
        <v>68.606020809248577</v>
      </c>
      <c r="CU355" s="16">
        <f t="shared" si="215"/>
        <v>18.900731560693647</v>
      </c>
      <c r="CV355" s="16">
        <f t="shared" si="216"/>
        <v>17.265091329479773</v>
      </c>
      <c r="CW355" s="16">
        <f t="shared" si="217"/>
        <v>4.770617341040464</v>
      </c>
      <c r="CX355" s="16">
        <f t="shared" si="218"/>
        <v>77.025850635838168</v>
      </c>
      <c r="CY355" s="16">
        <f t="shared" si="219"/>
        <v>21.220366797687866</v>
      </c>
      <c r="CZ355" s="16">
        <f t="shared" si="220"/>
        <v>19.38398890173411</v>
      </c>
      <c r="DA355" s="16">
        <f t="shared" si="221"/>
        <v>5.3561021965317943</v>
      </c>
      <c r="DB355" s="16"/>
      <c r="DC355" s="16"/>
      <c r="DD355" s="16"/>
      <c r="DE355" s="16"/>
      <c r="DF355" s="16"/>
      <c r="DG355" s="16"/>
      <c r="DH355" s="16"/>
      <c r="DI355" s="16"/>
    </row>
    <row r="356" spans="1:113" x14ac:dyDescent="0.25">
      <c r="A356" s="14">
        <v>2020</v>
      </c>
      <c r="B356" s="14">
        <v>18</v>
      </c>
      <c r="C356" s="14" t="s">
        <v>17</v>
      </c>
      <c r="D356" s="14" t="str">
        <f t="shared" si="234"/>
        <v>3</v>
      </c>
      <c r="E356" s="14">
        <v>309</v>
      </c>
      <c r="F356" s="14">
        <v>709</v>
      </c>
      <c r="G356" s="14">
        <v>4</v>
      </c>
      <c r="H356" s="14" t="s">
        <v>1</v>
      </c>
      <c r="I356" s="14">
        <v>100</v>
      </c>
      <c r="J356" s="17">
        <f t="shared" si="235"/>
        <v>112</v>
      </c>
      <c r="K356" s="14">
        <v>80</v>
      </c>
      <c r="L356" s="17">
        <f t="shared" si="236"/>
        <v>90</v>
      </c>
      <c r="M356" s="14">
        <v>0</v>
      </c>
      <c r="N356" s="17">
        <f t="shared" si="237"/>
        <v>0</v>
      </c>
      <c r="O356" s="14">
        <v>10</v>
      </c>
      <c r="P356" s="14">
        <v>0</v>
      </c>
      <c r="Q356" s="14">
        <v>5.5</v>
      </c>
      <c r="R356" s="14">
        <v>6.2</v>
      </c>
      <c r="S356" s="14">
        <v>3</v>
      </c>
      <c r="T356" s="14">
        <v>12</v>
      </c>
      <c r="U356" s="14">
        <v>10</v>
      </c>
      <c r="V356" s="16">
        <v>9</v>
      </c>
      <c r="W356" s="16">
        <v>7.6315969143199522</v>
      </c>
      <c r="X356" s="16">
        <v>6.42</v>
      </c>
      <c r="Y356" s="16">
        <v>158</v>
      </c>
      <c r="Z356" s="16">
        <v>2294</v>
      </c>
      <c r="AA356" s="16">
        <v>392</v>
      </c>
      <c r="AB356" s="16">
        <v>24</v>
      </c>
      <c r="AC356" s="16">
        <f t="shared" si="238"/>
        <v>15.204777346257879</v>
      </c>
      <c r="AD356" s="16">
        <v>0.80658438600000004</v>
      </c>
      <c r="AE356" s="16"/>
      <c r="AF356" s="16"/>
      <c r="AG356" s="16">
        <v>2.6</v>
      </c>
      <c r="AH356" s="16">
        <v>4.5999999999999996</v>
      </c>
      <c r="AI356" s="16">
        <v>1.6664091519999999</v>
      </c>
      <c r="AJ356" s="16">
        <v>2.2400000000000002</v>
      </c>
      <c r="AK356" s="16"/>
      <c r="AL356" s="16"/>
      <c r="AM356" s="16"/>
      <c r="AN356" s="16"/>
      <c r="AO356" s="16">
        <v>0.67569999999999997</v>
      </c>
      <c r="AP356" s="16">
        <v>82.2</v>
      </c>
      <c r="AQ356" s="18">
        <v>30.5</v>
      </c>
      <c r="AR356" s="18">
        <f t="shared" si="240"/>
        <v>51.7</v>
      </c>
      <c r="AS356" s="18">
        <f t="shared" si="241"/>
        <v>1190.5120704845815</v>
      </c>
      <c r="AT356" s="18">
        <f t="shared" si="242"/>
        <v>1336.6203700440528</v>
      </c>
      <c r="AU356" s="14">
        <v>0.82</v>
      </c>
      <c r="AV356" s="14">
        <v>329.7</v>
      </c>
      <c r="AW356" s="18">
        <v>34</v>
      </c>
      <c r="AX356" s="14">
        <v>183.1</v>
      </c>
      <c r="AY356" s="18">
        <v>30.5</v>
      </c>
      <c r="AZ356" s="16">
        <f t="shared" si="199"/>
        <v>423.17213391951299</v>
      </c>
      <c r="BA356" s="16">
        <f t="shared" si="200"/>
        <v>9744.52</v>
      </c>
      <c r="BB356" s="16">
        <f t="shared" si="201"/>
        <v>10940.438363636364</v>
      </c>
      <c r="BC356" s="14">
        <v>14.35</v>
      </c>
      <c r="BD356" s="14">
        <v>0.15</v>
      </c>
      <c r="BE356" s="14">
        <v>13</v>
      </c>
      <c r="BF356" s="14">
        <v>58.6</v>
      </c>
      <c r="BG356" s="14">
        <v>36</v>
      </c>
      <c r="BH356" s="14">
        <v>4.5</v>
      </c>
      <c r="BI356" s="18">
        <f t="shared" si="239"/>
        <v>63.63703703703704</v>
      </c>
      <c r="BJ356" s="18">
        <f t="shared" si="202"/>
        <v>64.004881181759799</v>
      </c>
      <c r="BK356" s="18">
        <f t="shared" si="203"/>
        <v>3840.2928709055877</v>
      </c>
      <c r="BL356" s="18">
        <f t="shared" si="204"/>
        <v>4313.3471290944126</v>
      </c>
      <c r="BM356" s="14">
        <f t="shared" si="205"/>
        <v>4.3099999999999996</v>
      </c>
      <c r="BN356" s="14">
        <v>4.3899999999999997</v>
      </c>
      <c r="BO356" s="14">
        <v>0.70499999999999996</v>
      </c>
      <c r="BP356" s="14">
        <v>3.15</v>
      </c>
      <c r="BQ356" s="14">
        <v>0.32800000000000001</v>
      </c>
      <c r="BR356" s="16">
        <f t="shared" si="243"/>
        <v>52.263479894273118</v>
      </c>
      <c r="BS356" s="16">
        <f t="shared" si="244"/>
        <v>8.3931100969162991</v>
      </c>
      <c r="BT356" s="16">
        <f t="shared" si="245"/>
        <v>37.501130220264315</v>
      </c>
      <c r="BU356" s="16">
        <f t="shared" si="246"/>
        <v>3.9048795911894274</v>
      </c>
      <c r="BV356" s="16">
        <f t="shared" si="247"/>
        <v>58.677634244933913</v>
      </c>
      <c r="BW356" s="16">
        <f t="shared" si="248"/>
        <v>9.423173608810572</v>
      </c>
      <c r="BX356" s="16">
        <f t="shared" si="249"/>
        <v>42.103541656387669</v>
      </c>
      <c r="BY356" s="16">
        <f t="shared" si="250"/>
        <v>4.3841148137444934</v>
      </c>
      <c r="BZ356" s="16">
        <v>2.15</v>
      </c>
      <c r="CA356" s="16">
        <v>0.192</v>
      </c>
      <c r="CB356" s="16">
        <v>1.1499999999999999</v>
      </c>
      <c r="CC356" s="16">
        <v>0.17399999999999999</v>
      </c>
      <c r="CD356" s="16">
        <v>0.7</v>
      </c>
      <c r="CE356" s="16">
        <v>0.11700000000000001</v>
      </c>
      <c r="CF356" s="16">
        <v>1.1399999999999999</v>
      </c>
      <c r="CG356" s="16">
        <v>7.2999999999999995E-2</v>
      </c>
      <c r="CH356" s="16">
        <f t="shared" si="206"/>
        <v>68.211640000000003</v>
      </c>
      <c r="CI356" s="16">
        <f t="shared" si="207"/>
        <v>11.401088400000001</v>
      </c>
      <c r="CJ356" s="16">
        <f t="shared" si="208"/>
        <v>111.08752799999999</v>
      </c>
      <c r="CK356" s="16">
        <f t="shared" si="209"/>
        <v>7.1134995999999999</v>
      </c>
      <c r="CL356" s="16">
        <f t="shared" si="210"/>
        <v>76.583068545454537</v>
      </c>
      <c r="CM356" s="16">
        <f t="shared" si="211"/>
        <v>12.800312885454545</v>
      </c>
      <c r="CN356" s="16">
        <f t="shared" si="212"/>
        <v>124.72099734545453</v>
      </c>
      <c r="CO356" s="16">
        <f t="shared" si="213"/>
        <v>7.9865200054545449</v>
      </c>
      <c r="CP356" s="16">
        <v>1.45</v>
      </c>
      <c r="CQ356" s="16">
        <v>0.34300000000000003</v>
      </c>
      <c r="CR356" s="16">
        <v>0.33</v>
      </c>
      <c r="CS356" s="16">
        <v>0.10299999999999999</v>
      </c>
      <c r="CT356" s="16">
        <f t="shared" si="214"/>
        <v>55.684246628131021</v>
      </c>
      <c r="CU356" s="16">
        <f t="shared" si="215"/>
        <v>13.172204547206167</v>
      </c>
      <c r="CV356" s="16">
        <f t="shared" si="216"/>
        <v>12.67296647398844</v>
      </c>
      <c r="CW356" s="16">
        <f t="shared" si="217"/>
        <v>3.9555016570327548</v>
      </c>
      <c r="CX356" s="16">
        <f t="shared" si="218"/>
        <v>62.518222350674371</v>
      </c>
      <c r="CY356" s="16">
        <f t="shared" si="219"/>
        <v>14.788793287090559</v>
      </c>
      <c r="CZ356" s="16">
        <f t="shared" si="220"/>
        <v>14.228285086705203</v>
      </c>
      <c r="DA356" s="16">
        <f t="shared" si="221"/>
        <v>4.4409495876685927</v>
      </c>
      <c r="DB356" s="16"/>
      <c r="DC356" s="16"/>
      <c r="DD356" s="16"/>
      <c r="DE356" s="16"/>
      <c r="DF356" s="16"/>
      <c r="DG356" s="16"/>
      <c r="DH356" s="16"/>
      <c r="DI356" s="16"/>
    </row>
    <row r="357" spans="1:113" x14ac:dyDescent="0.25">
      <c r="A357" s="14">
        <v>2020</v>
      </c>
      <c r="B357" s="14">
        <v>18</v>
      </c>
      <c r="C357" s="14" t="s">
        <v>17</v>
      </c>
      <c r="D357" s="14" t="str">
        <f t="shared" si="234"/>
        <v>4</v>
      </c>
      <c r="E357" s="14">
        <v>401</v>
      </c>
      <c r="F357" s="14">
        <v>711</v>
      </c>
      <c r="G357" s="14">
        <v>2</v>
      </c>
      <c r="H357" s="14" t="s">
        <v>3</v>
      </c>
      <c r="I357" s="14">
        <v>100</v>
      </c>
      <c r="J357" s="17">
        <f t="shared" si="235"/>
        <v>112</v>
      </c>
      <c r="K357" s="14">
        <v>0</v>
      </c>
      <c r="L357" s="17">
        <f t="shared" si="236"/>
        <v>0</v>
      </c>
      <c r="M357" s="14">
        <v>0</v>
      </c>
      <c r="N357" s="17">
        <f t="shared" si="237"/>
        <v>0</v>
      </c>
      <c r="O357" s="14">
        <v>10</v>
      </c>
      <c r="P357" s="14">
        <v>0</v>
      </c>
      <c r="Q357" s="14">
        <v>5.5</v>
      </c>
      <c r="R357" s="14">
        <v>6.1</v>
      </c>
      <c r="S357" s="14">
        <v>3.3</v>
      </c>
      <c r="T357" s="14">
        <v>13</v>
      </c>
      <c r="U357" s="14">
        <v>11</v>
      </c>
      <c r="V357" s="16">
        <v>8</v>
      </c>
      <c r="W357" s="16">
        <v>8.6199778310365485</v>
      </c>
      <c r="X357" s="16">
        <v>7.09</v>
      </c>
      <c r="Y357" s="16">
        <v>158</v>
      </c>
      <c r="Z357" s="16">
        <v>1951</v>
      </c>
      <c r="AA357" s="16">
        <v>336</v>
      </c>
      <c r="AB357" s="16">
        <v>22</v>
      </c>
      <c r="AC357" s="16">
        <f t="shared" si="238"/>
        <v>13.020176344289728</v>
      </c>
      <c r="AD357" s="16">
        <v>0.94470503699999997</v>
      </c>
      <c r="AE357" s="16"/>
      <c r="AF357" s="16"/>
      <c r="AG357" s="16">
        <v>4.3</v>
      </c>
      <c r="AH357" s="16">
        <v>5</v>
      </c>
      <c r="AI357" s="16">
        <v>2.2549339700000002</v>
      </c>
      <c r="AJ357" s="16">
        <v>1.24</v>
      </c>
      <c r="AK357" s="16"/>
      <c r="AL357" s="16"/>
      <c r="AM357" s="16"/>
      <c r="AN357" s="16"/>
      <c r="AO357" s="16">
        <v>0.4506</v>
      </c>
      <c r="AP357" s="16">
        <v>49.6</v>
      </c>
      <c r="AQ357" s="18">
        <v>30.5</v>
      </c>
      <c r="AR357" s="18">
        <f t="shared" si="240"/>
        <v>19.100000000000001</v>
      </c>
      <c r="AS357" s="18">
        <f t="shared" si="241"/>
        <v>439.82167400881059</v>
      </c>
      <c r="AT357" s="18">
        <f t="shared" si="242"/>
        <v>493.79978854625551</v>
      </c>
      <c r="AU357" s="14">
        <v>0.72</v>
      </c>
      <c r="AV357" s="14">
        <v>370.2</v>
      </c>
      <c r="AW357" s="18">
        <v>34</v>
      </c>
      <c r="AX357" s="14">
        <v>194</v>
      </c>
      <c r="AY357" s="18">
        <v>30.5</v>
      </c>
      <c r="AZ357" s="16">
        <f t="shared" si="199"/>
        <v>350.14872099940516</v>
      </c>
      <c r="BA357" s="16">
        <f t="shared" si="200"/>
        <v>8062.98</v>
      </c>
      <c r="BB357" s="16">
        <f t="shared" si="201"/>
        <v>9052.5275454545445</v>
      </c>
      <c r="BC357" s="14">
        <v>11.15</v>
      </c>
      <c r="BD357" s="14">
        <v>0.15</v>
      </c>
      <c r="BE357" s="14">
        <v>12.7</v>
      </c>
      <c r="BF357" s="14">
        <v>60.2</v>
      </c>
      <c r="BG357" s="14">
        <v>36</v>
      </c>
      <c r="BH357" s="14">
        <v>4.5</v>
      </c>
      <c r="BI357" s="18">
        <f t="shared" si="239"/>
        <v>49.296296296296305</v>
      </c>
      <c r="BJ357" s="18">
        <f t="shared" si="202"/>
        <v>49.752215799614646</v>
      </c>
      <c r="BK357" s="18">
        <f t="shared" si="203"/>
        <v>2985.1329479768788</v>
      </c>
      <c r="BL357" s="18">
        <f t="shared" si="204"/>
        <v>3352.8470520231213</v>
      </c>
      <c r="BM357" s="14">
        <f t="shared" si="205"/>
        <v>3.35</v>
      </c>
      <c r="BN357" s="14">
        <v>3.92</v>
      </c>
      <c r="BO357" s="14">
        <v>0.29499999999999998</v>
      </c>
      <c r="BP357" s="14">
        <v>3.06</v>
      </c>
      <c r="BQ357" s="14">
        <v>0.29699999999999999</v>
      </c>
      <c r="BR357" s="16">
        <f t="shared" si="243"/>
        <v>17.241009621145373</v>
      </c>
      <c r="BS357" s="16">
        <f t="shared" si="244"/>
        <v>1.2974739383259912</v>
      </c>
      <c r="BT357" s="16">
        <f t="shared" si="245"/>
        <v>13.458543224669604</v>
      </c>
      <c r="BU357" s="16">
        <f t="shared" si="246"/>
        <v>1.3062703718061675</v>
      </c>
      <c r="BV357" s="16">
        <f t="shared" si="247"/>
        <v>19.356951711013213</v>
      </c>
      <c r="BW357" s="16">
        <f t="shared" si="248"/>
        <v>1.4567093762114536</v>
      </c>
      <c r="BX357" s="16">
        <f t="shared" si="249"/>
        <v>15.110273529515419</v>
      </c>
      <c r="BY357" s="16">
        <f t="shared" si="250"/>
        <v>1.4665853719823789</v>
      </c>
      <c r="BZ357" s="16">
        <v>3.1</v>
      </c>
      <c r="CA357" s="16">
        <v>0.186</v>
      </c>
      <c r="CB357" s="16">
        <v>1.32</v>
      </c>
      <c r="CC357" s="16">
        <v>0.217</v>
      </c>
      <c r="CD357" s="16">
        <v>0.69</v>
      </c>
      <c r="CE357" s="16">
        <v>0.1</v>
      </c>
      <c r="CF357" s="16">
        <v>1.03</v>
      </c>
      <c r="CG357" s="16">
        <v>8.8999999999999996E-2</v>
      </c>
      <c r="CH357" s="16">
        <f t="shared" si="206"/>
        <v>55.634561999999995</v>
      </c>
      <c r="CI357" s="16">
        <f t="shared" si="207"/>
        <v>8.0629799999999996</v>
      </c>
      <c r="CJ357" s="16">
        <f t="shared" si="208"/>
        <v>83.048693999999998</v>
      </c>
      <c r="CK357" s="16">
        <f t="shared" si="209"/>
        <v>7.1760521999999991</v>
      </c>
      <c r="CL357" s="16">
        <f t="shared" si="210"/>
        <v>62.462440063636357</v>
      </c>
      <c r="CM357" s="16">
        <f t="shared" si="211"/>
        <v>9.0525275454545451</v>
      </c>
      <c r="CN357" s="16">
        <f t="shared" si="212"/>
        <v>93.241033718181825</v>
      </c>
      <c r="CO357" s="16">
        <f t="shared" si="213"/>
        <v>8.0567495154545448</v>
      </c>
      <c r="CP357" s="16">
        <v>1.88</v>
      </c>
      <c r="CQ357" s="16">
        <v>0.26200000000000001</v>
      </c>
      <c r="CR357" s="16">
        <v>0.27</v>
      </c>
      <c r="CS357" s="16">
        <v>0.126</v>
      </c>
      <c r="CT357" s="16">
        <f t="shared" si="214"/>
        <v>56.120499421965313</v>
      </c>
      <c r="CU357" s="16">
        <f t="shared" si="215"/>
        <v>7.8210483236994222</v>
      </c>
      <c r="CV357" s="16">
        <f t="shared" si="216"/>
        <v>8.0598589595375731</v>
      </c>
      <c r="CW357" s="16">
        <f t="shared" si="217"/>
        <v>3.7612675144508674</v>
      </c>
      <c r="CX357" s="16">
        <f t="shared" si="218"/>
        <v>63.008015260115606</v>
      </c>
      <c r="CY357" s="16">
        <f t="shared" si="219"/>
        <v>8.78090425433526</v>
      </c>
      <c r="CZ357" s="16">
        <f t="shared" si="220"/>
        <v>9.0490234682080928</v>
      </c>
      <c r="DA357" s="16">
        <f t="shared" si="221"/>
        <v>4.22287761849711</v>
      </c>
      <c r="DB357" s="16"/>
      <c r="DC357" s="16"/>
      <c r="DD357" s="16"/>
      <c r="DE357" s="16"/>
      <c r="DF357" s="16"/>
      <c r="DG357" s="16"/>
      <c r="DH357" s="16"/>
      <c r="DI357" s="16"/>
    </row>
    <row r="358" spans="1:113" x14ac:dyDescent="0.25">
      <c r="A358" s="14">
        <v>2020</v>
      </c>
      <c r="B358" s="14">
        <v>18</v>
      </c>
      <c r="C358" s="14" t="s">
        <v>17</v>
      </c>
      <c r="D358" s="14" t="str">
        <f t="shared" si="234"/>
        <v>4</v>
      </c>
      <c r="E358" s="14">
        <v>402</v>
      </c>
      <c r="F358" s="14">
        <v>712</v>
      </c>
      <c r="G358" s="14">
        <v>3</v>
      </c>
      <c r="H358" s="14" t="s">
        <v>1</v>
      </c>
      <c r="I358" s="14">
        <v>100</v>
      </c>
      <c r="J358" s="17">
        <f t="shared" si="235"/>
        <v>112</v>
      </c>
      <c r="K358" s="14">
        <v>40</v>
      </c>
      <c r="L358" s="17">
        <f t="shared" si="236"/>
        <v>45</v>
      </c>
      <c r="M358" s="14">
        <v>0</v>
      </c>
      <c r="N358" s="17">
        <f t="shared" si="237"/>
        <v>0</v>
      </c>
      <c r="O358" s="14">
        <v>10</v>
      </c>
      <c r="P358" s="14">
        <v>0</v>
      </c>
      <c r="Q358" s="14">
        <v>5.5</v>
      </c>
      <c r="R358" s="14">
        <v>6.1</v>
      </c>
      <c r="S358" s="14">
        <v>3.3</v>
      </c>
      <c r="T358" s="14">
        <v>13</v>
      </c>
      <c r="U358" s="14">
        <v>11</v>
      </c>
      <c r="V358" s="16">
        <v>8</v>
      </c>
      <c r="W358" s="16">
        <v>8.6199778310365485</v>
      </c>
      <c r="X358" s="16">
        <v>7.09</v>
      </c>
      <c r="Y358" s="16">
        <v>158</v>
      </c>
      <c r="Z358" s="16">
        <v>1951</v>
      </c>
      <c r="AA358" s="16">
        <v>336</v>
      </c>
      <c r="AB358" s="16">
        <v>22</v>
      </c>
      <c r="AC358" s="16">
        <f t="shared" si="238"/>
        <v>13.020176344289728</v>
      </c>
      <c r="AD358" s="16">
        <v>0.94470503699999997</v>
      </c>
      <c r="AE358" s="16"/>
      <c r="AF358" s="16"/>
      <c r="AG358" s="16">
        <v>4.3</v>
      </c>
      <c r="AH358" s="16">
        <v>5</v>
      </c>
      <c r="AI358" s="16">
        <v>2.2549339700000002</v>
      </c>
      <c r="AJ358" s="16">
        <v>1.24</v>
      </c>
      <c r="AK358" s="16"/>
      <c r="AL358" s="16"/>
      <c r="AM358" s="16"/>
      <c r="AN358" s="16"/>
      <c r="AO358" s="16">
        <v>0.63329999999999997</v>
      </c>
      <c r="AP358" s="16">
        <v>61.4</v>
      </c>
      <c r="AQ358" s="18">
        <v>30.5</v>
      </c>
      <c r="AR358" s="18">
        <f t="shared" si="240"/>
        <v>30.9</v>
      </c>
      <c r="AS358" s="18">
        <f t="shared" si="241"/>
        <v>711.5439647577092</v>
      </c>
      <c r="AT358" s="18">
        <f t="shared" si="242"/>
        <v>798.86981497797353</v>
      </c>
      <c r="AU358" s="14">
        <v>0.88</v>
      </c>
      <c r="AV358" s="14">
        <v>463</v>
      </c>
      <c r="AW358" s="18">
        <v>34</v>
      </c>
      <c r="AX358" s="14">
        <v>237.1</v>
      </c>
      <c r="AY358" s="18">
        <v>30.5</v>
      </c>
      <c r="AZ358" s="16">
        <f t="shared" ref="AZ358:AZ421" si="251">((AX358-AY358)/(AV358-AW358))*AU358*1000</f>
        <v>423.79487179487182</v>
      </c>
      <c r="BA358" s="16">
        <f t="shared" ref="BA358:BA421" si="252">ROUND(43560/((O358/12)*5)*AZ358/454,2)</f>
        <v>9758.86</v>
      </c>
      <c r="BB358" s="16">
        <f t="shared" ref="BB358:BB421" si="253">BA358/2.2*2.47</f>
        <v>10956.538272727274</v>
      </c>
      <c r="BC358" s="14">
        <v>15.85</v>
      </c>
      <c r="BD358" s="14">
        <v>0.15</v>
      </c>
      <c r="BE358" s="14">
        <v>12.6</v>
      </c>
      <c r="BF358" s="14">
        <v>59.4</v>
      </c>
      <c r="BG358" s="14">
        <v>36</v>
      </c>
      <c r="BH358" s="14">
        <v>4.5</v>
      </c>
      <c r="BI358" s="18">
        <f t="shared" si="239"/>
        <v>70.359259259259261</v>
      </c>
      <c r="BJ358" s="18">
        <f t="shared" ref="BJ358:BJ421" si="254">(((100-BE358)/100)*BI358)/(86.5/100)</f>
        <v>71.091320916292034</v>
      </c>
      <c r="BK358" s="18">
        <f t="shared" ref="BK358:BK421" si="255">BJ358*60</f>
        <v>4265.479254977522</v>
      </c>
      <c r="BL358" s="18">
        <f t="shared" ref="BL358:BL421" si="256">BK358/2.2*2.471</f>
        <v>4790.9087450224797</v>
      </c>
      <c r="BM358" s="14">
        <f t="shared" ref="BM358:BM380" si="257">ROUND(BK358/2.2/1000*2.47,2)</f>
        <v>4.79</v>
      </c>
      <c r="BN358" s="14">
        <v>4.7699999999999996</v>
      </c>
      <c r="BO358" s="14">
        <v>0.46500000000000002</v>
      </c>
      <c r="BP358" s="14">
        <v>3.15</v>
      </c>
      <c r="BQ358" s="14">
        <v>0.34399999999999997</v>
      </c>
      <c r="BR358" s="16">
        <f t="shared" si="243"/>
        <v>33.940647118942721</v>
      </c>
      <c r="BS358" s="16">
        <f t="shared" si="244"/>
        <v>3.3086794361233482</v>
      </c>
      <c r="BT358" s="16">
        <f t="shared" si="245"/>
        <v>22.41363488986784</v>
      </c>
      <c r="BU358" s="16">
        <f t="shared" si="246"/>
        <v>2.4477112387665194</v>
      </c>
      <c r="BV358" s="16">
        <f t="shared" si="247"/>
        <v>38.106090174449328</v>
      </c>
      <c r="BW358" s="16">
        <f t="shared" si="248"/>
        <v>3.7147446396475776</v>
      </c>
      <c r="BX358" s="16">
        <f t="shared" si="249"/>
        <v>25.164399171806167</v>
      </c>
      <c r="BY358" s="16">
        <f t="shared" si="250"/>
        <v>2.7481121635242287</v>
      </c>
      <c r="BZ358" s="16">
        <v>2.85</v>
      </c>
      <c r="CA358" s="16">
        <v>0.214</v>
      </c>
      <c r="CB358" s="16">
        <v>1.06</v>
      </c>
      <c r="CC358" s="16">
        <v>0.217</v>
      </c>
      <c r="CD358" s="16">
        <v>0.57999999999999996</v>
      </c>
      <c r="CE358" s="16">
        <v>0.113</v>
      </c>
      <c r="CF358" s="16">
        <v>0.94</v>
      </c>
      <c r="CG358" s="16">
        <v>7.1999999999999995E-2</v>
      </c>
      <c r="CH358" s="16">
        <f t="shared" ref="CH358:CH389" si="258">$BA358*(CD358/100)</f>
        <v>56.601388</v>
      </c>
      <c r="CI358" s="16">
        <f t="shared" ref="CI358:CI389" si="259">$BA358*(CE358/100)</f>
        <v>11.027511799999999</v>
      </c>
      <c r="CJ358" s="16">
        <f t="shared" ref="CJ358:CJ389" si="260">$BA358*(CF358/100)</f>
        <v>91.733283999999998</v>
      </c>
      <c r="CK358" s="16">
        <f t="shared" ref="CK358:CK389" si="261">$BA358*(CG358/100)</f>
        <v>7.0263792</v>
      </c>
      <c r="CL358" s="16">
        <f t="shared" ref="CL358:CL389" si="262">CH358/2.2*2.47</f>
        <v>63.547921981818185</v>
      </c>
      <c r="CM358" s="16">
        <f t="shared" ref="CM358:CM389" si="263">CI358/2.2*2.47</f>
        <v>12.380888248181817</v>
      </c>
      <c r="CN358" s="16">
        <f t="shared" ref="CN358:CN389" si="264">CJ358/2.2*2.47</f>
        <v>102.99145976363637</v>
      </c>
      <c r="CO358" s="16">
        <f t="shared" ref="CO358:CO389" si="265">CK358/2.2*2.47</f>
        <v>7.8887075563636371</v>
      </c>
      <c r="CP358" s="16">
        <v>1.64</v>
      </c>
      <c r="CQ358" s="16">
        <v>0.31900000000000001</v>
      </c>
      <c r="CR358" s="16">
        <v>0.3</v>
      </c>
      <c r="CS358" s="16">
        <v>0.113</v>
      </c>
      <c r="CT358" s="16">
        <f t="shared" ref="CT358:CT380" si="266">$BK358*(CP358/100)</f>
        <v>69.953859781631351</v>
      </c>
      <c r="CU358" s="16">
        <f t="shared" ref="CU358:CU380" si="267">$BK358*(CQ358/100)</f>
        <v>13.606878823378295</v>
      </c>
      <c r="CV358" s="16">
        <f t="shared" ref="CV358:CV380" si="268">$BK358*(CR358/100)</f>
        <v>12.796437764932566</v>
      </c>
      <c r="CW358" s="16">
        <f t="shared" ref="CW358:CW380" si="269">$BK358*(CS358/100)</f>
        <v>4.8199915581245998</v>
      </c>
      <c r="CX358" s="16">
        <f t="shared" ref="CX358:CX380" si="270">CT358/2.2*2.47</f>
        <v>78.53910620937701</v>
      </c>
      <c r="CY358" s="16">
        <f t="shared" ref="CY358:CY380" si="271">CU358/2.2*2.47</f>
        <v>15.276813951701996</v>
      </c>
      <c r="CZ358" s="16">
        <f t="shared" ref="CZ358:CZ380" si="272">CV358/2.2*2.47</f>
        <v>14.366909672447017</v>
      </c>
      <c r="DA358" s="16">
        <f t="shared" ref="DA358:DA380" si="273">CW358/2.2*2.47</f>
        <v>5.4115359766217104</v>
      </c>
      <c r="DB358" s="16"/>
      <c r="DC358" s="16"/>
      <c r="DD358" s="16"/>
      <c r="DE358" s="16"/>
      <c r="DF358" s="16"/>
      <c r="DG358" s="16"/>
      <c r="DH358" s="16"/>
      <c r="DI358" s="16"/>
    </row>
    <row r="359" spans="1:113" x14ac:dyDescent="0.25">
      <c r="A359" s="14">
        <v>2020</v>
      </c>
      <c r="B359" s="14">
        <v>18</v>
      </c>
      <c r="C359" s="14" t="s">
        <v>17</v>
      </c>
      <c r="D359" s="14" t="str">
        <f t="shared" si="234"/>
        <v>4</v>
      </c>
      <c r="E359" s="14">
        <v>404</v>
      </c>
      <c r="F359" s="14">
        <v>714</v>
      </c>
      <c r="G359" s="14">
        <v>4</v>
      </c>
      <c r="H359" s="14" t="s">
        <v>1</v>
      </c>
      <c r="I359" s="14">
        <v>100</v>
      </c>
      <c r="J359" s="17">
        <f t="shared" si="235"/>
        <v>112</v>
      </c>
      <c r="K359" s="14">
        <v>80</v>
      </c>
      <c r="L359" s="17">
        <f t="shared" si="236"/>
        <v>90</v>
      </c>
      <c r="M359" s="14">
        <v>0</v>
      </c>
      <c r="N359" s="17">
        <f t="shared" si="237"/>
        <v>0</v>
      </c>
      <c r="O359" s="14">
        <v>10</v>
      </c>
      <c r="P359" s="14">
        <v>0</v>
      </c>
      <c r="Q359" s="14">
        <v>5.5</v>
      </c>
      <c r="R359" s="14">
        <v>6.1</v>
      </c>
      <c r="S359" s="14">
        <v>3.3</v>
      </c>
      <c r="T359" s="14">
        <v>13</v>
      </c>
      <c r="U359" s="14">
        <v>11</v>
      </c>
      <c r="V359" s="16">
        <v>8</v>
      </c>
      <c r="W359" s="16">
        <v>8.6199778310365485</v>
      </c>
      <c r="X359" s="16">
        <v>7.09</v>
      </c>
      <c r="Y359" s="16">
        <v>158</v>
      </c>
      <c r="Z359" s="16">
        <v>1951</v>
      </c>
      <c r="AA359" s="16">
        <v>336</v>
      </c>
      <c r="AB359" s="16">
        <v>22</v>
      </c>
      <c r="AC359" s="16">
        <f t="shared" si="238"/>
        <v>13.020176344289728</v>
      </c>
      <c r="AD359" s="16">
        <v>0.94470503699999997</v>
      </c>
      <c r="AE359" s="16"/>
      <c r="AF359" s="16"/>
      <c r="AG359" s="16">
        <v>4.3</v>
      </c>
      <c r="AH359" s="16">
        <v>5</v>
      </c>
      <c r="AI359" s="16">
        <v>2.2549339700000002</v>
      </c>
      <c r="AJ359" s="16">
        <v>1.24</v>
      </c>
      <c r="AK359" s="16"/>
      <c r="AL359" s="16"/>
      <c r="AM359" s="16"/>
      <c r="AN359" s="16"/>
      <c r="AO359" s="16">
        <v>0.69569999999999999</v>
      </c>
      <c r="AP359" s="16">
        <v>72.900000000000006</v>
      </c>
      <c r="AQ359" s="18">
        <v>30.5</v>
      </c>
      <c r="AR359" s="18">
        <f t="shared" si="240"/>
        <v>42.400000000000006</v>
      </c>
      <c r="AS359" s="18">
        <f t="shared" si="241"/>
        <v>976.35806167400892</v>
      </c>
      <c r="AT359" s="18">
        <f t="shared" si="242"/>
        <v>1096.1838237885463</v>
      </c>
      <c r="AU359" s="14">
        <v>0.92</v>
      </c>
      <c r="AV359" s="14">
        <v>463</v>
      </c>
      <c r="AW359" s="18">
        <v>34</v>
      </c>
      <c r="AX359" s="14">
        <v>246.9</v>
      </c>
      <c r="AY359" s="18">
        <v>30.5</v>
      </c>
      <c r="AZ359" s="16">
        <f t="shared" si="251"/>
        <v>464.07459207459209</v>
      </c>
      <c r="BA359" s="16">
        <f t="shared" si="252"/>
        <v>10686.39</v>
      </c>
      <c r="BB359" s="16">
        <f t="shared" si="253"/>
        <v>11997.901499999998</v>
      </c>
      <c r="BC359" s="14">
        <v>17.45</v>
      </c>
      <c r="BD359" s="14">
        <v>0.15</v>
      </c>
      <c r="BE359" s="14">
        <v>12.7</v>
      </c>
      <c r="BF359" s="14">
        <v>60</v>
      </c>
      <c r="BG359" s="14">
        <v>36</v>
      </c>
      <c r="BH359" s="14">
        <v>4.5</v>
      </c>
      <c r="BI359" s="18">
        <f t="shared" si="239"/>
        <v>77.529629629629639</v>
      </c>
      <c r="BJ359" s="18">
        <f t="shared" si="254"/>
        <v>78.24666666666667</v>
      </c>
      <c r="BK359" s="18">
        <f t="shared" si="255"/>
        <v>4694.8</v>
      </c>
      <c r="BL359" s="18">
        <f t="shared" si="256"/>
        <v>5273.1140000000005</v>
      </c>
      <c r="BM359" s="14">
        <f t="shared" si="257"/>
        <v>5.27</v>
      </c>
      <c r="BN359" s="14">
        <v>4.8499999999999996</v>
      </c>
      <c r="BO359" s="14">
        <v>0.75</v>
      </c>
      <c r="BP359" s="14">
        <v>3.4</v>
      </c>
      <c r="BQ359" s="14">
        <v>0.39</v>
      </c>
      <c r="BR359" s="16">
        <f t="shared" si="243"/>
        <v>47.353365991189428</v>
      </c>
      <c r="BS359" s="16">
        <f t="shared" si="244"/>
        <v>7.322685462555067</v>
      </c>
      <c r="BT359" s="16">
        <f t="shared" si="245"/>
        <v>33.196174096916309</v>
      </c>
      <c r="BU359" s="16">
        <f t="shared" si="246"/>
        <v>3.8077964405286351</v>
      </c>
      <c r="BV359" s="16">
        <f t="shared" si="247"/>
        <v>53.164915453744491</v>
      </c>
      <c r="BW359" s="16">
        <f t="shared" si="248"/>
        <v>8.2213786784140979</v>
      </c>
      <c r="BX359" s="16">
        <f t="shared" si="249"/>
        <v>37.270250008810578</v>
      </c>
      <c r="BY359" s="16">
        <f t="shared" si="250"/>
        <v>4.2751169127753315</v>
      </c>
      <c r="BZ359" s="16">
        <v>2.95</v>
      </c>
      <c r="CA359" s="16">
        <v>0.22</v>
      </c>
      <c r="CB359" s="16">
        <v>1.03</v>
      </c>
      <c r="CC359" s="16">
        <v>0.20499999999999999</v>
      </c>
      <c r="CD359" s="16">
        <v>0.71</v>
      </c>
      <c r="CE359" s="16">
        <v>0.11899999999999999</v>
      </c>
      <c r="CF359" s="16">
        <v>0.98</v>
      </c>
      <c r="CG359" s="16">
        <v>7.4999999999999997E-2</v>
      </c>
      <c r="CH359" s="16">
        <f t="shared" si="258"/>
        <v>75.873368999999997</v>
      </c>
      <c r="CI359" s="16">
        <f t="shared" si="259"/>
        <v>12.716804099999997</v>
      </c>
      <c r="CJ359" s="16">
        <f t="shared" si="260"/>
        <v>104.72662199999999</v>
      </c>
      <c r="CK359" s="16">
        <f t="shared" si="261"/>
        <v>8.0147925000000004</v>
      </c>
      <c r="CL359" s="16">
        <f t="shared" si="262"/>
        <v>85.185100649999995</v>
      </c>
      <c r="CM359" s="16">
        <f t="shared" si="263"/>
        <v>14.277502784999998</v>
      </c>
      <c r="CN359" s="16">
        <f t="shared" si="264"/>
        <v>117.57943469999998</v>
      </c>
      <c r="CO359" s="16">
        <f t="shared" si="265"/>
        <v>8.9984261249999999</v>
      </c>
      <c r="CP359" s="16">
        <v>1.73</v>
      </c>
      <c r="CQ359" s="16">
        <v>0.28799999999999998</v>
      </c>
      <c r="CR359" s="16">
        <v>0.26</v>
      </c>
      <c r="CS359" s="16">
        <v>0.113</v>
      </c>
      <c r="CT359" s="16">
        <f t="shared" si="266"/>
        <v>81.220039999999997</v>
      </c>
      <c r="CU359" s="16">
        <f t="shared" si="267"/>
        <v>13.521023999999999</v>
      </c>
      <c r="CV359" s="16">
        <f t="shared" si="268"/>
        <v>12.206479999999999</v>
      </c>
      <c r="CW359" s="16">
        <f t="shared" si="269"/>
        <v>5.3051240000000002</v>
      </c>
      <c r="CX359" s="16">
        <f t="shared" si="270"/>
        <v>91.187954000000005</v>
      </c>
      <c r="CY359" s="16">
        <f t="shared" si="271"/>
        <v>15.180422399999999</v>
      </c>
      <c r="CZ359" s="16">
        <f t="shared" si="272"/>
        <v>13.704547999999999</v>
      </c>
      <c r="DA359" s="16">
        <f t="shared" si="273"/>
        <v>5.9562073999999994</v>
      </c>
      <c r="DB359" s="16"/>
      <c r="DC359" s="16"/>
      <c r="DD359" s="16"/>
      <c r="DE359" s="16"/>
      <c r="DF359" s="16"/>
      <c r="DG359" s="16"/>
      <c r="DH359" s="16"/>
      <c r="DI359" s="16"/>
    </row>
    <row r="360" spans="1:113" x14ac:dyDescent="0.25">
      <c r="A360" s="14">
        <v>2020</v>
      </c>
      <c r="B360" s="14">
        <v>18</v>
      </c>
      <c r="C360" s="14" t="s">
        <v>17</v>
      </c>
      <c r="D360" s="14" t="str">
        <f t="shared" si="234"/>
        <v>4</v>
      </c>
      <c r="E360" s="14">
        <v>409</v>
      </c>
      <c r="F360" s="14">
        <v>719</v>
      </c>
      <c r="G360" s="14">
        <v>1</v>
      </c>
      <c r="H360" s="14" t="s">
        <v>2</v>
      </c>
      <c r="I360" s="14">
        <v>0</v>
      </c>
      <c r="J360" s="17">
        <f t="shared" si="235"/>
        <v>0</v>
      </c>
      <c r="K360" s="14">
        <v>0</v>
      </c>
      <c r="L360" s="17">
        <f t="shared" si="236"/>
        <v>0</v>
      </c>
      <c r="M360" s="14">
        <v>0</v>
      </c>
      <c r="N360" s="17">
        <f t="shared" si="237"/>
        <v>0</v>
      </c>
      <c r="O360" s="14">
        <v>10</v>
      </c>
      <c r="P360" s="14">
        <v>0</v>
      </c>
      <c r="Q360" s="14">
        <v>5.5</v>
      </c>
      <c r="R360" s="14">
        <v>6.1</v>
      </c>
      <c r="S360" s="14">
        <v>3.3</v>
      </c>
      <c r="T360" s="14">
        <v>13</v>
      </c>
      <c r="U360" s="14">
        <v>11</v>
      </c>
      <c r="V360" s="16">
        <v>8</v>
      </c>
      <c r="W360" s="16">
        <v>8.6199778310365485</v>
      </c>
      <c r="X360" s="16">
        <v>7.09</v>
      </c>
      <c r="Y360" s="16">
        <v>158</v>
      </c>
      <c r="Z360" s="16">
        <v>1951</v>
      </c>
      <c r="AA360" s="16">
        <v>336</v>
      </c>
      <c r="AB360" s="16">
        <v>22</v>
      </c>
      <c r="AC360" s="16">
        <f t="shared" si="238"/>
        <v>13.020176344289728</v>
      </c>
      <c r="AD360" s="16">
        <v>0.94470503699999997</v>
      </c>
      <c r="AE360" s="16"/>
      <c r="AF360" s="16"/>
      <c r="AG360" s="16">
        <v>4.3</v>
      </c>
      <c r="AH360" s="16">
        <v>5</v>
      </c>
      <c r="AI360" s="16">
        <v>2.2549339700000002</v>
      </c>
      <c r="AJ360" s="16">
        <v>1.24</v>
      </c>
      <c r="AK360" s="16"/>
      <c r="AL360" s="16"/>
      <c r="AM360" s="16"/>
      <c r="AN360" s="16"/>
      <c r="AO360" s="16">
        <v>0.38500000000000001</v>
      </c>
      <c r="AP360" s="16">
        <v>37.200000000000003</v>
      </c>
      <c r="AQ360" s="18">
        <v>30.5</v>
      </c>
      <c r="AR360" s="18">
        <f t="shared" si="240"/>
        <v>6.7000000000000028</v>
      </c>
      <c r="AS360" s="18">
        <f t="shared" si="241"/>
        <v>154.28299559471373</v>
      </c>
      <c r="AT360" s="18">
        <f t="shared" si="242"/>
        <v>173.21772687224677</v>
      </c>
      <c r="AU360" s="14">
        <v>0.32</v>
      </c>
      <c r="AV360" s="14">
        <v>329.3</v>
      </c>
      <c r="AW360" s="18">
        <v>34</v>
      </c>
      <c r="AX360" s="14">
        <v>170.1</v>
      </c>
      <c r="AY360" s="18">
        <v>30.5</v>
      </c>
      <c r="AZ360" s="16">
        <f t="shared" si="251"/>
        <v>151.27666779546223</v>
      </c>
      <c r="BA360" s="16">
        <f t="shared" si="252"/>
        <v>3483.5</v>
      </c>
      <c r="BB360" s="16">
        <f t="shared" si="253"/>
        <v>3911.0204545454544</v>
      </c>
      <c r="BC360" s="14">
        <v>7.45</v>
      </c>
      <c r="BD360" s="14">
        <v>0.15</v>
      </c>
      <c r="BE360" s="14">
        <v>12.8</v>
      </c>
      <c r="BF360" s="14">
        <v>58.8</v>
      </c>
      <c r="BG360" s="14">
        <v>36</v>
      </c>
      <c r="BH360" s="14">
        <v>4.5</v>
      </c>
      <c r="BI360" s="18">
        <f t="shared" si="239"/>
        <v>32.714814814814815</v>
      </c>
      <c r="BJ360" s="18">
        <f t="shared" si="254"/>
        <v>32.979558980946265</v>
      </c>
      <c r="BK360" s="18">
        <f t="shared" si="255"/>
        <v>1978.773538856776</v>
      </c>
      <c r="BL360" s="18">
        <f t="shared" si="256"/>
        <v>2222.5224611432245</v>
      </c>
      <c r="BM360" s="14">
        <f t="shared" si="257"/>
        <v>2.2200000000000002</v>
      </c>
      <c r="BN360" s="14">
        <v>3.88</v>
      </c>
      <c r="BO360" s="14">
        <v>0.25700000000000001</v>
      </c>
      <c r="BP360" s="14">
        <v>2.2000000000000002</v>
      </c>
      <c r="BQ360" s="14">
        <v>0.34399999999999997</v>
      </c>
      <c r="BR360" s="16">
        <f t="shared" si="243"/>
        <v>5.9861802290748924</v>
      </c>
      <c r="BS360" s="16">
        <f t="shared" si="244"/>
        <v>0.39650729867841433</v>
      </c>
      <c r="BT360" s="16">
        <f t="shared" si="245"/>
        <v>3.3942259030837021</v>
      </c>
      <c r="BU360" s="16">
        <f t="shared" si="246"/>
        <v>0.53073350484581516</v>
      </c>
      <c r="BV360" s="16">
        <f t="shared" si="247"/>
        <v>6.7208478026431751</v>
      </c>
      <c r="BW360" s="16">
        <f t="shared" si="248"/>
        <v>0.44516955806167424</v>
      </c>
      <c r="BX360" s="16">
        <f t="shared" si="249"/>
        <v>3.8107899911894294</v>
      </c>
      <c r="BY360" s="16">
        <f t="shared" si="250"/>
        <v>0.59586898044052883</v>
      </c>
      <c r="BZ360" s="16">
        <v>2.08</v>
      </c>
      <c r="CA360" s="16">
        <v>0.20200000000000001</v>
      </c>
      <c r="CB360" s="16">
        <v>1.46</v>
      </c>
      <c r="CC360" s="16">
        <v>0.19400000000000001</v>
      </c>
      <c r="CD360" s="16">
        <v>0.62</v>
      </c>
      <c r="CE360" s="16">
        <v>0.13</v>
      </c>
      <c r="CF360" s="16">
        <v>0.91</v>
      </c>
      <c r="CG360" s="16">
        <v>6.2E-2</v>
      </c>
      <c r="CH360" s="16">
        <f t="shared" si="258"/>
        <v>21.5977</v>
      </c>
      <c r="CI360" s="16">
        <f t="shared" si="259"/>
        <v>4.5285500000000001</v>
      </c>
      <c r="CJ360" s="16">
        <f t="shared" si="260"/>
        <v>31.699850000000001</v>
      </c>
      <c r="CK360" s="16">
        <f t="shared" si="261"/>
        <v>2.15977</v>
      </c>
      <c r="CL360" s="16">
        <f t="shared" si="262"/>
        <v>24.24832681818182</v>
      </c>
      <c r="CM360" s="16">
        <f t="shared" si="263"/>
        <v>5.0843265909090904</v>
      </c>
      <c r="CN360" s="16">
        <f t="shared" si="264"/>
        <v>35.590286136363638</v>
      </c>
      <c r="CO360" s="16">
        <f t="shared" si="265"/>
        <v>2.4248326818181818</v>
      </c>
      <c r="CP360" s="16">
        <v>1.4</v>
      </c>
      <c r="CQ360" s="16">
        <v>0.312</v>
      </c>
      <c r="CR360" s="16">
        <v>0.3</v>
      </c>
      <c r="CS360" s="16">
        <v>0.10299999999999999</v>
      </c>
      <c r="CT360" s="16">
        <f t="shared" si="266"/>
        <v>27.702829543994859</v>
      </c>
      <c r="CU360" s="16">
        <f t="shared" si="267"/>
        <v>6.1737734412331413</v>
      </c>
      <c r="CV360" s="16">
        <f t="shared" si="268"/>
        <v>5.9363206165703284</v>
      </c>
      <c r="CW360" s="16">
        <f t="shared" si="269"/>
        <v>2.038136745022479</v>
      </c>
      <c r="CX360" s="16">
        <f t="shared" si="270"/>
        <v>31.102722260757865</v>
      </c>
      <c r="CY360" s="16">
        <f t="shared" si="271"/>
        <v>6.9314638181117543</v>
      </c>
      <c r="CZ360" s="16">
        <f t="shared" si="272"/>
        <v>6.6648690558766868</v>
      </c>
      <c r="DA360" s="16">
        <f t="shared" si="273"/>
        <v>2.288271709184329</v>
      </c>
      <c r="DB360" s="16"/>
      <c r="DC360" s="16"/>
      <c r="DD360" s="16"/>
      <c r="DE360" s="16"/>
      <c r="DF360" s="16"/>
      <c r="DG360" s="16"/>
      <c r="DH360" s="16"/>
      <c r="DI360" s="16"/>
    </row>
    <row r="361" spans="1:113" x14ac:dyDescent="0.25">
      <c r="A361" s="14">
        <v>2020</v>
      </c>
      <c r="B361" s="14">
        <v>18</v>
      </c>
      <c r="C361" s="14" t="s">
        <v>17</v>
      </c>
      <c r="D361" s="14" t="str">
        <f t="shared" si="234"/>
        <v>4</v>
      </c>
      <c r="E361" s="14">
        <v>410</v>
      </c>
      <c r="F361" s="14">
        <v>720</v>
      </c>
      <c r="G361" s="14">
        <v>5</v>
      </c>
      <c r="H361" s="14" t="s">
        <v>1</v>
      </c>
      <c r="I361" s="14">
        <v>100</v>
      </c>
      <c r="J361" s="17">
        <f t="shared" si="235"/>
        <v>112</v>
      </c>
      <c r="K361" s="14">
        <v>120</v>
      </c>
      <c r="L361" s="17">
        <f t="shared" si="236"/>
        <v>135</v>
      </c>
      <c r="M361" s="14">
        <v>0</v>
      </c>
      <c r="N361" s="17">
        <f t="shared" si="237"/>
        <v>0</v>
      </c>
      <c r="O361" s="14">
        <v>10</v>
      </c>
      <c r="P361" s="14">
        <v>0</v>
      </c>
      <c r="Q361" s="14">
        <v>5.5</v>
      </c>
      <c r="R361" s="14">
        <v>6.1</v>
      </c>
      <c r="S361" s="14">
        <v>3.3</v>
      </c>
      <c r="T361" s="14">
        <v>13</v>
      </c>
      <c r="U361" s="14">
        <v>11</v>
      </c>
      <c r="V361" s="16">
        <v>8</v>
      </c>
      <c r="W361" s="16">
        <v>8.6199778310365485</v>
      </c>
      <c r="X361" s="16">
        <v>7.09</v>
      </c>
      <c r="Y361" s="16">
        <v>158</v>
      </c>
      <c r="Z361" s="16">
        <v>1951</v>
      </c>
      <c r="AA361" s="16">
        <v>336</v>
      </c>
      <c r="AB361" s="16">
        <v>22</v>
      </c>
      <c r="AC361" s="16">
        <f t="shared" si="238"/>
        <v>13.020176344289728</v>
      </c>
      <c r="AD361" s="16">
        <v>0.94470503699999997</v>
      </c>
      <c r="AE361" s="16"/>
      <c r="AF361" s="16"/>
      <c r="AG361" s="16">
        <v>4.3</v>
      </c>
      <c r="AH361" s="16">
        <v>5</v>
      </c>
      <c r="AI361" s="16">
        <v>2.2549339700000002</v>
      </c>
      <c r="AJ361" s="16">
        <v>1.24</v>
      </c>
      <c r="AK361" s="16"/>
      <c r="AL361" s="16"/>
      <c r="AM361" s="16"/>
      <c r="AN361" s="16"/>
      <c r="AO361" s="16">
        <v>0.70240000000000002</v>
      </c>
      <c r="AP361" s="16">
        <v>59.9</v>
      </c>
      <c r="AQ361" s="18">
        <v>30.5</v>
      </c>
      <c r="AR361" s="18">
        <f t="shared" si="240"/>
        <v>29.4</v>
      </c>
      <c r="AS361" s="18">
        <f t="shared" si="241"/>
        <v>677.00299559471364</v>
      </c>
      <c r="AT361" s="18">
        <f t="shared" si="242"/>
        <v>760.08972687224673</v>
      </c>
      <c r="AU361" s="14">
        <v>0.57999999999999996</v>
      </c>
      <c r="AV361" s="14">
        <v>341</v>
      </c>
      <c r="AW361" s="18">
        <v>34</v>
      </c>
      <c r="AX361" s="14">
        <v>175.2</v>
      </c>
      <c r="AY361" s="18">
        <v>30.5</v>
      </c>
      <c r="AZ361" s="16">
        <f t="shared" si="251"/>
        <v>273.37459283387614</v>
      </c>
      <c r="BA361" s="16">
        <f t="shared" si="252"/>
        <v>6295.08</v>
      </c>
      <c r="BB361" s="16">
        <f t="shared" si="253"/>
        <v>7067.6579999999994</v>
      </c>
      <c r="BC361" s="14">
        <v>17.05</v>
      </c>
      <c r="BD361" s="14">
        <v>0.15</v>
      </c>
      <c r="BE361" s="14">
        <v>13</v>
      </c>
      <c r="BF361" s="14">
        <v>59.1</v>
      </c>
      <c r="BG361" s="14">
        <v>36</v>
      </c>
      <c r="BH361" s="14">
        <v>4.5</v>
      </c>
      <c r="BI361" s="18">
        <f t="shared" si="239"/>
        <v>75.737037037037055</v>
      </c>
      <c r="BJ361" s="18">
        <f t="shared" si="254"/>
        <v>76.174823378291606</v>
      </c>
      <c r="BK361" s="18">
        <f t="shared" si="255"/>
        <v>4570.4894026974962</v>
      </c>
      <c r="BL361" s="18">
        <f t="shared" si="256"/>
        <v>5133.4905973025061</v>
      </c>
      <c r="BM361" s="14">
        <f t="shared" si="257"/>
        <v>5.13</v>
      </c>
      <c r="BN361" s="14">
        <v>4.88</v>
      </c>
      <c r="BO361" s="14">
        <v>0.53200000000000003</v>
      </c>
      <c r="BP361" s="14">
        <v>2.66</v>
      </c>
      <c r="BQ361" s="14">
        <v>0.34799999999999998</v>
      </c>
      <c r="BR361" s="16">
        <f t="shared" si="243"/>
        <v>33.037746185022023</v>
      </c>
      <c r="BS361" s="16">
        <f t="shared" si="244"/>
        <v>3.6016559365638767</v>
      </c>
      <c r="BT361" s="16">
        <f t="shared" si="245"/>
        <v>18.008279682819385</v>
      </c>
      <c r="BU361" s="16">
        <f t="shared" si="246"/>
        <v>2.3559704246696032</v>
      </c>
      <c r="BV361" s="16">
        <f t="shared" si="247"/>
        <v>37.092378671365637</v>
      </c>
      <c r="BW361" s="16">
        <f t="shared" si="248"/>
        <v>4.0436773469603526</v>
      </c>
      <c r="BX361" s="16">
        <f t="shared" si="249"/>
        <v>20.218386734801765</v>
      </c>
      <c r="BY361" s="16">
        <f t="shared" si="250"/>
        <v>2.6451122495154182</v>
      </c>
      <c r="BZ361" s="16">
        <v>2.4300000000000002</v>
      </c>
      <c r="CA361" s="16">
        <v>0.19700000000000001</v>
      </c>
      <c r="CB361" s="16">
        <v>1.06</v>
      </c>
      <c r="CC361" s="16">
        <v>0.191</v>
      </c>
      <c r="CD361" s="16">
        <v>0.65</v>
      </c>
      <c r="CE361" s="16">
        <v>0.09</v>
      </c>
      <c r="CF361" s="16">
        <v>1.1599999999999999</v>
      </c>
      <c r="CG361" s="16">
        <v>7.4999999999999997E-2</v>
      </c>
      <c r="CH361" s="16">
        <f t="shared" si="258"/>
        <v>40.918020000000006</v>
      </c>
      <c r="CI361" s="16">
        <f t="shared" si="259"/>
        <v>5.6655720000000001</v>
      </c>
      <c r="CJ361" s="16">
        <f t="shared" si="260"/>
        <v>73.022927999999993</v>
      </c>
      <c r="CK361" s="16">
        <f t="shared" si="261"/>
        <v>4.7213099999999999</v>
      </c>
      <c r="CL361" s="16">
        <f t="shared" si="262"/>
        <v>45.939777000000007</v>
      </c>
      <c r="CM361" s="16">
        <f t="shared" si="263"/>
        <v>6.3608921999999994</v>
      </c>
      <c r="CN361" s="16">
        <f t="shared" si="264"/>
        <v>81.984832799999978</v>
      </c>
      <c r="CO361" s="16">
        <f t="shared" si="265"/>
        <v>5.3007435000000003</v>
      </c>
      <c r="CP361" s="16">
        <v>1.52</v>
      </c>
      <c r="CQ361" s="16">
        <v>0.372</v>
      </c>
      <c r="CR361" s="16">
        <v>0.34</v>
      </c>
      <c r="CS361" s="16">
        <v>0.11</v>
      </c>
      <c r="CT361" s="16">
        <f t="shared" si="266"/>
        <v>69.471438921001948</v>
      </c>
      <c r="CU361" s="16">
        <f t="shared" si="267"/>
        <v>17.002220578034684</v>
      </c>
      <c r="CV361" s="16">
        <f t="shared" si="268"/>
        <v>15.539663969171489</v>
      </c>
      <c r="CW361" s="16">
        <f t="shared" si="269"/>
        <v>5.0275383429672464</v>
      </c>
      <c r="CX361" s="16">
        <f t="shared" si="270"/>
        <v>77.997479152215831</v>
      </c>
      <c r="CY361" s="16">
        <f t="shared" si="271"/>
        <v>19.088856739884395</v>
      </c>
      <c r="CZ361" s="16">
        <f t="shared" si="272"/>
        <v>17.446804547206174</v>
      </c>
      <c r="DA361" s="16">
        <f t="shared" si="273"/>
        <v>5.6445544123314084</v>
      </c>
      <c r="DB361" s="16"/>
      <c r="DC361" s="16"/>
      <c r="DD361" s="16"/>
      <c r="DE361" s="16"/>
      <c r="DF361" s="16"/>
      <c r="DG361" s="16"/>
      <c r="DH361" s="16"/>
      <c r="DI361" s="16"/>
    </row>
    <row r="362" spans="1:113" x14ac:dyDescent="0.25">
      <c r="A362" s="14">
        <v>2020</v>
      </c>
      <c r="B362" s="14">
        <v>19</v>
      </c>
      <c r="C362" s="14" t="s">
        <v>13</v>
      </c>
      <c r="D362" s="14" t="str">
        <f t="shared" si="234"/>
        <v>1</v>
      </c>
      <c r="E362" s="14">
        <v>102</v>
      </c>
      <c r="F362" s="14">
        <v>722</v>
      </c>
      <c r="G362" s="14">
        <v>4</v>
      </c>
      <c r="H362" s="14" t="s">
        <v>1</v>
      </c>
      <c r="I362" s="14">
        <v>100</v>
      </c>
      <c r="J362" s="17">
        <f t="shared" si="235"/>
        <v>112</v>
      </c>
      <c r="K362" s="14">
        <v>80</v>
      </c>
      <c r="L362" s="17">
        <f t="shared" si="236"/>
        <v>90</v>
      </c>
      <c r="M362" s="14">
        <v>0</v>
      </c>
      <c r="N362" s="17">
        <f t="shared" si="237"/>
        <v>0</v>
      </c>
      <c r="O362" s="14">
        <v>7.5</v>
      </c>
      <c r="P362" s="14">
        <v>0</v>
      </c>
      <c r="Q362" s="14">
        <v>6.3</v>
      </c>
      <c r="R362" s="14">
        <v>6.7</v>
      </c>
      <c r="S362" s="14">
        <v>2.6</v>
      </c>
      <c r="T362" s="14">
        <v>9</v>
      </c>
      <c r="U362" s="14">
        <v>8</v>
      </c>
      <c r="V362" s="16">
        <v>8</v>
      </c>
      <c r="W362" s="16">
        <v>8.2527106051527888</v>
      </c>
      <c r="X362" s="16">
        <v>8.39</v>
      </c>
      <c r="Y362" s="16">
        <v>162</v>
      </c>
      <c r="Z362" s="16">
        <v>1995</v>
      </c>
      <c r="AA362" s="16">
        <v>277</v>
      </c>
      <c r="AB362" s="16">
        <v>24</v>
      </c>
      <c r="AC362" s="16">
        <f t="shared" si="238"/>
        <v>12.773505467672845</v>
      </c>
      <c r="AD362" s="16">
        <v>1.169093159</v>
      </c>
      <c r="AE362" s="16"/>
      <c r="AF362" s="16"/>
      <c r="AG362" s="16">
        <v>0.4</v>
      </c>
      <c r="AH362" s="16">
        <v>2.8</v>
      </c>
      <c r="AI362" s="16">
        <v>1.7955614499999999</v>
      </c>
      <c r="AJ362" s="16">
        <v>1.08</v>
      </c>
      <c r="AK362" s="16">
        <v>0.3</v>
      </c>
      <c r="AL362" s="16">
        <v>2.6</v>
      </c>
      <c r="AM362" s="16">
        <v>1.5708147459999999</v>
      </c>
      <c r="AN362" s="16">
        <v>0.96</v>
      </c>
      <c r="AO362" s="16">
        <v>0.74529999999999996</v>
      </c>
      <c r="AP362" s="16">
        <v>101.9</v>
      </c>
      <c r="AQ362" s="18">
        <v>30.5</v>
      </c>
      <c r="AR362" s="18">
        <f t="shared" si="240"/>
        <v>71.400000000000006</v>
      </c>
      <c r="AS362" s="18">
        <f t="shared" si="241"/>
        <v>2192.2001762114542</v>
      </c>
      <c r="AT362" s="18">
        <f t="shared" si="242"/>
        <v>2461.2429251101325</v>
      </c>
      <c r="AU362" s="14">
        <v>0.74</v>
      </c>
      <c r="AV362" s="14">
        <v>478</v>
      </c>
      <c r="AW362" s="18">
        <v>34</v>
      </c>
      <c r="AX362" s="14">
        <v>221.9</v>
      </c>
      <c r="AY362" s="18">
        <v>30.5</v>
      </c>
      <c r="AZ362" s="16">
        <f t="shared" si="251"/>
        <v>319</v>
      </c>
      <c r="BA362" s="16">
        <f t="shared" si="252"/>
        <v>9794.2800000000007</v>
      </c>
      <c r="BB362" s="16">
        <f t="shared" si="253"/>
        <v>10996.305272727273</v>
      </c>
      <c r="BC362" s="14">
        <v>13.4</v>
      </c>
      <c r="BD362" s="14">
        <v>0.15</v>
      </c>
      <c r="BE362" s="14">
        <v>13.2</v>
      </c>
      <c r="BF362" s="14">
        <v>58</v>
      </c>
      <c r="BG362" s="14">
        <v>36</v>
      </c>
      <c r="BH362" s="14">
        <v>4.5</v>
      </c>
      <c r="BI362" s="18">
        <f t="shared" si="239"/>
        <v>59.37962962962964</v>
      </c>
      <c r="BJ362" s="18">
        <f t="shared" si="254"/>
        <v>59.585570541639918</v>
      </c>
      <c r="BK362" s="18">
        <f t="shared" si="255"/>
        <v>3575.1342324983952</v>
      </c>
      <c r="BL362" s="18">
        <f t="shared" si="256"/>
        <v>4015.5257675016064</v>
      </c>
      <c r="BM362" s="14">
        <f t="shared" si="257"/>
        <v>4.01</v>
      </c>
      <c r="BN362" s="14">
        <v>2.66</v>
      </c>
      <c r="BO362" s="14">
        <v>0.26100000000000001</v>
      </c>
      <c r="BP362" s="14">
        <v>2.39</v>
      </c>
      <c r="BQ362" s="14">
        <v>0.183</v>
      </c>
      <c r="BR362" s="16">
        <f t="shared" si="243"/>
        <v>58.312524687224688</v>
      </c>
      <c r="BS362" s="16">
        <f t="shared" si="244"/>
        <v>5.7216424599118954</v>
      </c>
      <c r="BT362" s="16">
        <f t="shared" si="245"/>
        <v>52.393584211453756</v>
      </c>
      <c r="BU362" s="16">
        <f t="shared" si="246"/>
        <v>4.011726322466961</v>
      </c>
      <c r="BV362" s="16">
        <f t="shared" si="247"/>
        <v>65.469061807929535</v>
      </c>
      <c r="BW362" s="16">
        <f t="shared" si="248"/>
        <v>6.4238440345374457</v>
      </c>
      <c r="BX362" s="16">
        <f t="shared" si="249"/>
        <v>58.823705910132176</v>
      </c>
      <c r="BY362" s="16">
        <f t="shared" si="250"/>
        <v>4.5040745529515425</v>
      </c>
      <c r="BZ362" s="16">
        <v>3.08</v>
      </c>
      <c r="CA362" s="16">
        <v>0.25700000000000001</v>
      </c>
      <c r="CB362" s="16">
        <v>1.33</v>
      </c>
      <c r="CC362" s="16">
        <v>0.246</v>
      </c>
      <c r="CD362" s="16">
        <v>0.92</v>
      </c>
      <c r="CE362" s="16">
        <v>0.14000000000000001</v>
      </c>
      <c r="CF362" s="16">
        <v>1.21</v>
      </c>
      <c r="CG362" s="16">
        <v>0.08</v>
      </c>
      <c r="CH362" s="16">
        <f t="shared" si="258"/>
        <v>90.107376000000002</v>
      </c>
      <c r="CI362" s="16">
        <f t="shared" si="259"/>
        <v>13.711992000000002</v>
      </c>
      <c r="CJ362" s="16">
        <f t="shared" si="260"/>
        <v>118.51078800000001</v>
      </c>
      <c r="CK362" s="16">
        <f t="shared" si="261"/>
        <v>7.8354240000000006</v>
      </c>
      <c r="CL362" s="16">
        <f t="shared" si="262"/>
        <v>101.16600850909091</v>
      </c>
      <c r="CM362" s="16">
        <f t="shared" si="263"/>
        <v>15.394827381818184</v>
      </c>
      <c r="CN362" s="16">
        <f t="shared" si="264"/>
        <v>133.05529379999999</v>
      </c>
      <c r="CO362" s="16">
        <f t="shared" si="265"/>
        <v>8.7970442181818189</v>
      </c>
      <c r="CP362" s="16">
        <v>1.77</v>
      </c>
      <c r="CQ362" s="16">
        <v>0.438</v>
      </c>
      <c r="CR362" s="16">
        <v>0.35</v>
      </c>
      <c r="CS362" s="16">
        <v>0.113</v>
      </c>
      <c r="CT362" s="16">
        <f t="shared" si="266"/>
        <v>63.279875915221595</v>
      </c>
      <c r="CU362" s="16">
        <f t="shared" si="267"/>
        <v>15.659087938342973</v>
      </c>
      <c r="CV362" s="16">
        <f t="shared" si="268"/>
        <v>12.512969813744382</v>
      </c>
      <c r="CW362" s="16">
        <f t="shared" si="269"/>
        <v>4.0399016827231859</v>
      </c>
      <c r="CX362" s="16">
        <f t="shared" si="270"/>
        <v>71.046042504816967</v>
      </c>
      <c r="CY362" s="16">
        <f t="shared" si="271"/>
        <v>17.580885094412338</v>
      </c>
      <c r="CZ362" s="16">
        <f t="shared" si="272"/>
        <v>14.048652472703919</v>
      </c>
      <c r="DA362" s="16">
        <f t="shared" si="273"/>
        <v>4.5357077983301224</v>
      </c>
      <c r="DB362" s="16"/>
      <c r="DC362" s="16"/>
      <c r="DD362" s="16"/>
      <c r="DE362" s="16"/>
      <c r="DF362" s="16"/>
      <c r="DG362" s="16"/>
      <c r="DH362" s="16"/>
      <c r="DI362" s="16"/>
    </row>
    <row r="363" spans="1:113" x14ac:dyDescent="0.25">
      <c r="A363" s="14">
        <v>2020</v>
      </c>
      <c r="B363" s="14">
        <v>19</v>
      </c>
      <c r="C363" s="14" t="s">
        <v>13</v>
      </c>
      <c r="D363" s="14" t="str">
        <f t="shared" si="234"/>
        <v>1</v>
      </c>
      <c r="E363" s="14">
        <v>103</v>
      </c>
      <c r="F363" s="14">
        <v>723</v>
      </c>
      <c r="G363" s="14">
        <v>5</v>
      </c>
      <c r="H363" s="14" t="s">
        <v>1</v>
      </c>
      <c r="I363" s="14">
        <v>100</v>
      </c>
      <c r="J363" s="17">
        <f t="shared" si="235"/>
        <v>112</v>
      </c>
      <c r="K363" s="14">
        <v>120</v>
      </c>
      <c r="L363" s="17">
        <f t="shared" si="236"/>
        <v>135</v>
      </c>
      <c r="M363" s="14">
        <v>0</v>
      </c>
      <c r="N363" s="17">
        <f t="shared" si="237"/>
        <v>0</v>
      </c>
      <c r="O363" s="14">
        <v>7.5</v>
      </c>
      <c r="P363" s="14">
        <v>0</v>
      </c>
      <c r="Q363" s="14">
        <v>6.3</v>
      </c>
      <c r="R363" s="14">
        <v>6.7</v>
      </c>
      <c r="S363" s="14">
        <v>2.6</v>
      </c>
      <c r="T363" s="14">
        <v>9</v>
      </c>
      <c r="U363" s="14">
        <v>8</v>
      </c>
      <c r="V363" s="16">
        <v>8</v>
      </c>
      <c r="W363" s="16">
        <v>8.2527106051527888</v>
      </c>
      <c r="X363" s="16">
        <v>8.39</v>
      </c>
      <c r="Y363" s="16">
        <v>162</v>
      </c>
      <c r="Z363" s="16">
        <v>1995</v>
      </c>
      <c r="AA363" s="16">
        <v>277</v>
      </c>
      <c r="AB363" s="16">
        <v>24</v>
      </c>
      <c r="AC363" s="16">
        <f t="shared" si="238"/>
        <v>12.773505467672845</v>
      </c>
      <c r="AD363" s="16">
        <v>1.169093159</v>
      </c>
      <c r="AE363" s="16"/>
      <c r="AF363" s="16"/>
      <c r="AG363" s="16">
        <v>0.4</v>
      </c>
      <c r="AH363" s="16">
        <v>2.8</v>
      </c>
      <c r="AI363" s="16">
        <v>1.7955614499999999</v>
      </c>
      <c r="AJ363" s="16">
        <v>1.08</v>
      </c>
      <c r="AK363" s="16">
        <v>0.3</v>
      </c>
      <c r="AL363" s="16">
        <v>2.6</v>
      </c>
      <c r="AM363" s="16">
        <v>1.5708147459999999</v>
      </c>
      <c r="AN363" s="16">
        <v>0.96</v>
      </c>
      <c r="AO363" s="16">
        <v>0.75380000000000003</v>
      </c>
      <c r="AP363" s="16">
        <v>97.3</v>
      </c>
      <c r="AQ363" s="18">
        <v>30.5</v>
      </c>
      <c r="AR363" s="18">
        <f t="shared" si="240"/>
        <v>66.8</v>
      </c>
      <c r="AS363" s="18">
        <f t="shared" si="241"/>
        <v>2050.9659911894273</v>
      </c>
      <c r="AT363" s="18">
        <f t="shared" si="242"/>
        <v>2302.6754537444931</v>
      </c>
      <c r="AU363" s="14">
        <v>0.57999999999999996</v>
      </c>
      <c r="AV363" s="14">
        <v>609.29999999999995</v>
      </c>
      <c r="AW363" s="18">
        <v>34</v>
      </c>
      <c r="AX363" s="14">
        <v>299.7</v>
      </c>
      <c r="AY363" s="18">
        <v>30.5</v>
      </c>
      <c r="AZ363" s="16">
        <f t="shared" si="251"/>
        <v>271.39926994611506</v>
      </c>
      <c r="BA363" s="16">
        <f t="shared" si="252"/>
        <v>8332.7900000000009</v>
      </c>
      <c r="BB363" s="16">
        <f t="shared" si="253"/>
        <v>9355.4505909090913</v>
      </c>
      <c r="BC363" s="14">
        <v>14.75</v>
      </c>
      <c r="BD363" s="14">
        <v>0.15</v>
      </c>
      <c r="BE363" s="14">
        <v>13.5</v>
      </c>
      <c r="BF363" s="14">
        <v>58.5</v>
      </c>
      <c r="BG363" s="14">
        <v>36</v>
      </c>
      <c r="BH363" s="14">
        <v>4.5</v>
      </c>
      <c r="BI363" s="18">
        <f t="shared" si="239"/>
        <v>65.42962962962963</v>
      </c>
      <c r="BJ363" s="18">
        <f t="shared" si="254"/>
        <v>65.42962962962963</v>
      </c>
      <c r="BK363" s="18">
        <f t="shared" si="255"/>
        <v>3925.7777777777778</v>
      </c>
      <c r="BL363" s="18">
        <f t="shared" si="256"/>
        <v>4409.362222222222</v>
      </c>
      <c r="BM363" s="14">
        <f t="shared" si="257"/>
        <v>4.41</v>
      </c>
      <c r="BN363" s="14">
        <v>2.46</v>
      </c>
      <c r="BO363" s="14">
        <v>0.252</v>
      </c>
      <c r="BP363" s="14">
        <v>2.56</v>
      </c>
      <c r="BQ363" s="14">
        <v>0.189</v>
      </c>
      <c r="BR363" s="16">
        <f t="shared" si="243"/>
        <v>50.453763383259911</v>
      </c>
      <c r="BS363" s="16">
        <f t="shared" si="244"/>
        <v>5.168434297797357</v>
      </c>
      <c r="BT363" s="16">
        <f t="shared" si="245"/>
        <v>52.50472937444934</v>
      </c>
      <c r="BU363" s="16">
        <f t="shared" si="246"/>
        <v>3.8763257233480175</v>
      </c>
      <c r="BV363" s="16">
        <f t="shared" si="247"/>
        <v>56.645816162114535</v>
      </c>
      <c r="BW363" s="16">
        <f t="shared" si="248"/>
        <v>5.8027421434361228</v>
      </c>
      <c r="BX363" s="16">
        <f t="shared" si="249"/>
        <v>58.948491615859027</v>
      </c>
      <c r="BY363" s="16">
        <f t="shared" si="250"/>
        <v>4.3520566075770928</v>
      </c>
      <c r="BZ363" s="16">
        <v>3.35</v>
      </c>
      <c r="CA363" s="16">
        <v>0.247</v>
      </c>
      <c r="CB363" s="16">
        <v>1.23</v>
      </c>
      <c r="CC363" s="16">
        <v>0.23499999999999999</v>
      </c>
      <c r="CD363" s="16">
        <v>0.65</v>
      </c>
      <c r="CE363" s="16">
        <v>0.106</v>
      </c>
      <c r="CF363" s="16">
        <v>1.28</v>
      </c>
      <c r="CG363" s="16">
        <v>6.7000000000000004E-2</v>
      </c>
      <c r="CH363" s="16">
        <f t="shared" si="258"/>
        <v>54.163135000000011</v>
      </c>
      <c r="CI363" s="16">
        <f t="shared" si="259"/>
        <v>8.8327574000000002</v>
      </c>
      <c r="CJ363" s="16">
        <f t="shared" si="260"/>
        <v>106.65971200000001</v>
      </c>
      <c r="CK363" s="16">
        <f t="shared" si="261"/>
        <v>5.5829693000000011</v>
      </c>
      <c r="CL363" s="16">
        <f t="shared" si="262"/>
        <v>60.810428840909104</v>
      </c>
      <c r="CM363" s="16">
        <f t="shared" si="263"/>
        <v>9.9167776263636362</v>
      </c>
      <c r="CN363" s="16">
        <f t="shared" si="264"/>
        <v>119.74976756363638</v>
      </c>
      <c r="CO363" s="16">
        <f t="shared" si="265"/>
        <v>6.2681518959090914</v>
      </c>
      <c r="CP363" s="16">
        <v>1.91</v>
      </c>
      <c r="CQ363" s="16">
        <v>0.35799999999999998</v>
      </c>
      <c r="CR363" s="16">
        <v>0.28000000000000003</v>
      </c>
      <c r="CS363" s="16">
        <v>0.122</v>
      </c>
      <c r="CT363" s="16">
        <f t="shared" si="266"/>
        <v>74.982355555555557</v>
      </c>
      <c r="CU363" s="16">
        <f t="shared" si="267"/>
        <v>14.054284444444445</v>
      </c>
      <c r="CV363" s="16">
        <f t="shared" si="268"/>
        <v>10.99217777777778</v>
      </c>
      <c r="CW363" s="16">
        <f t="shared" si="269"/>
        <v>4.7894488888888889</v>
      </c>
      <c r="CX363" s="16">
        <f t="shared" si="270"/>
        <v>84.184735555555562</v>
      </c>
      <c r="CY363" s="16">
        <f t="shared" si="271"/>
        <v>15.779128444444444</v>
      </c>
      <c r="CZ363" s="16">
        <f t="shared" si="272"/>
        <v>12.34121777777778</v>
      </c>
      <c r="DA363" s="16">
        <f t="shared" si="273"/>
        <v>5.3772448888888889</v>
      </c>
      <c r="DB363" s="16"/>
      <c r="DC363" s="16"/>
      <c r="DD363" s="16"/>
      <c r="DE363" s="16"/>
      <c r="DF363" s="16"/>
      <c r="DG363" s="16"/>
      <c r="DH363" s="16"/>
      <c r="DI363" s="16"/>
    </row>
    <row r="364" spans="1:113" x14ac:dyDescent="0.25">
      <c r="A364" s="14">
        <v>2020</v>
      </c>
      <c r="B364" s="14">
        <v>19</v>
      </c>
      <c r="C364" s="14" t="s">
        <v>13</v>
      </c>
      <c r="D364" s="14" t="str">
        <f t="shared" si="234"/>
        <v>1</v>
      </c>
      <c r="E364" s="14">
        <v>105</v>
      </c>
      <c r="F364" s="14">
        <v>725</v>
      </c>
      <c r="G364" s="14">
        <v>1</v>
      </c>
      <c r="H364" s="14" t="s">
        <v>2</v>
      </c>
      <c r="I364" s="14">
        <v>0</v>
      </c>
      <c r="J364" s="17">
        <f t="shared" si="235"/>
        <v>0</v>
      </c>
      <c r="K364" s="14">
        <v>0</v>
      </c>
      <c r="L364" s="17">
        <f t="shared" si="236"/>
        <v>0</v>
      </c>
      <c r="M364" s="14">
        <v>0</v>
      </c>
      <c r="N364" s="17">
        <f t="shared" si="237"/>
        <v>0</v>
      </c>
      <c r="O364" s="14">
        <v>7.5</v>
      </c>
      <c r="P364" s="14">
        <v>0</v>
      </c>
      <c r="Q364" s="14">
        <v>6.3</v>
      </c>
      <c r="R364" s="14">
        <v>6.7</v>
      </c>
      <c r="S364" s="14">
        <v>2.6</v>
      </c>
      <c r="T364" s="14">
        <v>9</v>
      </c>
      <c r="U364" s="14">
        <v>8</v>
      </c>
      <c r="V364" s="16">
        <v>8</v>
      </c>
      <c r="W364" s="16">
        <v>8.2527106051527888</v>
      </c>
      <c r="X364" s="16">
        <v>8.39</v>
      </c>
      <c r="Y364" s="16">
        <v>162</v>
      </c>
      <c r="Z364" s="16">
        <v>1995</v>
      </c>
      <c r="AA364" s="16">
        <v>277</v>
      </c>
      <c r="AB364" s="16">
        <v>24</v>
      </c>
      <c r="AC364" s="16">
        <f t="shared" si="238"/>
        <v>12.773505467672845</v>
      </c>
      <c r="AD364" s="16">
        <v>1.169093159</v>
      </c>
      <c r="AE364" s="16"/>
      <c r="AF364" s="16"/>
      <c r="AG364" s="16">
        <v>0.4</v>
      </c>
      <c r="AH364" s="16">
        <v>2.8</v>
      </c>
      <c r="AI364" s="16">
        <v>1.7955614499999999</v>
      </c>
      <c r="AJ364" s="16">
        <v>1.08</v>
      </c>
      <c r="AK364" s="16">
        <v>0.3</v>
      </c>
      <c r="AL364" s="16">
        <v>2.6</v>
      </c>
      <c r="AM364" s="16">
        <v>1.5708147459999999</v>
      </c>
      <c r="AN364" s="16">
        <v>0.96</v>
      </c>
      <c r="AO364" s="16">
        <v>0.37569999999999998</v>
      </c>
      <c r="AP364" s="16">
        <v>60</v>
      </c>
      <c r="AQ364" s="18">
        <v>30.5</v>
      </c>
      <c r="AR364" s="18">
        <f t="shared" si="240"/>
        <v>29.5</v>
      </c>
      <c r="AS364" s="18">
        <f t="shared" si="241"/>
        <v>905.74096916299561</v>
      </c>
      <c r="AT364" s="18">
        <f t="shared" si="242"/>
        <v>1016.9000881057268</v>
      </c>
      <c r="AU364" s="14">
        <v>0.2</v>
      </c>
      <c r="AV364" s="14">
        <v>207.1</v>
      </c>
      <c r="AW364" s="18">
        <v>34</v>
      </c>
      <c r="AX364" s="14">
        <v>119.7</v>
      </c>
      <c r="AY364" s="18">
        <v>30.5</v>
      </c>
      <c r="AZ364" s="16">
        <f t="shared" si="251"/>
        <v>103.06181398035818</v>
      </c>
      <c r="BA364" s="16">
        <f t="shared" si="252"/>
        <v>3164.32</v>
      </c>
      <c r="BB364" s="16">
        <f t="shared" si="253"/>
        <v>3552.6683636363637</v>
      </c>
      <c r="BC364" s="14">
        <v>6.45</v>
      </c>
      <c r="BD364" s="14">
        <v>0.15</v>
      </c>
      <c r="BE364" s="14">
        <v>13.1</v>
      </c>
      <c r="BF364" s="14">
        <v>58.8</v>
      </c>
      <c r="BG364" s="14">
        <v>36</v>
      </c>
      <c r="BH364" s="14">
        <v>4.5</v>
      </c>
      <c r="BI364" s="18">
        <f t="shared" si="239"/>
        <v>28.233333333333334</v>
      </c>
      <c r="BJ364" s="18">
        <f t="shared" si="254"/>
        <v>28.363892100192682</v>
      </c>
      <c r="BK364" s="18">
        <f t="shared" si="255"/>
        <v>1701.8335260115609</v>
      </c>
      <c r="BL364" s="18">
        <f t="shared" si="256"/>
        <v>1911.4684739884394</v>
      </c>
      <c r="BM364" s="14">
        <f t="shared" si="257"/>
        <v>1.91</v>
      </c>
      <c r="BN364" s="14">
        <v>2.4700000000000002</v>
      </c>
      <c r="BO364" s="14">
        <v>0.215</v>
      </c>
      <c r="BP364" s="14">
        <v>2.11</v>
      </c>
      <c r="BQ364" s="14">
        <v>0.20899999999999999</v>
      </c>
      <c r="BR364" s="16">
        <f t="shared" si="243"/>
        <v>22.371801938325994</v>
      </c>
      <c r="BS364" s="16">
        <f t="shared" si="244"/>
        <v>1.9473430837004406</v>
      </c>
      <c r="BT364" s="16">
        <f t="shared" si="245"/>
        <v>19.111134449339204</v>
      </c>
      <c r="BU364" s="16">
        <f t="shared" si="246"/>
        <v>1.8929986255506608</v>
      </c>
      <c r="BV364" s="16">
        <f t="shared" si="247"/>
        <v>25.117432176211455</v>
      </c>
      <c r="BW364" s="16">
        <f t="shared" si="248"/>
        <v>2.1863351894273131</v>
      </c>
      <c r="BX364" s="16">
        <f t="shared" si="249"/>
        <v>21.456591859030834</v>
      </c>
      <c r="BY364" s="16">
        <f t="shared" si="250"/>
        <v>2.1253211841409692</v>
      </c>
      <c r="BZ364" s="16">
        <v>2.17</v>
      </c>
      <c r="CA364" s="16">
        <v>0.21299999999999999</v>
      </c>
      <c r="CB364" s="16">
        <v>1.2</v>
      </c>
      <c r="CC364" s="16">
        <v>0.16200000000000001</v>
      </c>
      <c r="CD364" s="16">
        <v>0.5</v>
      </c>
      <c r="CE364" s="16">
        <v>0.158</v>
      </c>
      <c r="CF364" s="16">
        <v>0.98</v>
      </c>
      <c r="CG364" s="16">
        <v>6.5000000000000002E-2</v>
      </c>
      <c r="CH364" s="16">
        <f t="shared" si="258"/>
        <v>15.821600000000002</v>
      </c>
      <c r="CI364" s="16">
        <f t="shared" si="259"/>
        <v>4.9996255999999999</v>
      </c>
      <c r="CJ364" s="16">
        <f t="shared" si="260"/>
        <v>31.010336000000002</v>
      </c>
      <c r="CK364" s="16">
        <f t="shared" si="261"/>
        <v>2.0568080000000002</v>
      </c>
      <c r="CL364" s="16">
        <f t="shared" si="262"/>
        <v>17.763341818181818</v>
      </c>
      <c r="CM364" s="16">
        <f t="shared" si="263"/>
        <v>5.613216014545455</v>
      </c>
      <c r="CN364" s="16">
        <f t="shared" si="264"/>
        <v>34.81614996363637</v>
      </c>
      <c r="CO364" s="16">
        <f t="shared" si="265"/>
        <v>2.3092344363636368</v>
      </c>
      <c r="CP364" s="16">
        <v>1.69</v>
      </c>
      <c r="CQ364" s="16">
        <v>0.39800000000000002</v>
      </c>
      <c r="CR364" s="16">
        <v>0.33</v>
      </c>
      <c r="CS364" s="16">
        <v>0.107</v>
      </c>
      <c r="CT364" s="16">
        <f t="shared" si="266"/>
        <v>28.760986589595376</v>
      </c>
      <c r="CU364" s="16">
        <f t="shared" si="267"/>
        <v>6.7732974335260128</v>
      </c>
      <c r="CV364" s="16">
        <f t="shared" si="268"/>
        <v>5.6160506358381515</v>
      </c>
      <c r="CW364" s="16">
        <f t="shared" si="269"/>
        <v>1.8209618728323702</v>
      </c>
      <c r="CX364" s="16">
        <f t="shared" si="270"/>
        <v>32.290744034682085</v>
      </c>
      <c r="CY364" s="16">
        <f t="shared" si="271"/>
        <v>7.6045657549132963</v>
      </c>
      <c r="CZ364" s="16">
        <f t="shared" si="272"/>
        <v>6.305293213872833</v>
      </c>
      <c r="DA364" s="16">
        <f t="shared" si="273"/>
        <v>2.0444435572254336</v>
      </c>
      <c r="DB364" s="16"/>
      <c r="DC364" s="16"/>
      <c r="DD364" s="16"/>
      <c r="DE364" s="16"/>
      <c r="DF364" s="16"/>
      <c r="DG364" s="16"/>
      <c r="DH364" s="16"/>
      <c r="DI364" s="16"/>
    </row>
    <row r="365" spans="1:113" x14ac:dyDescent="0.25">
      <c r="A365" s="14">
        <v>2020</v>
      </c>
      <c r="B365" s="14">
        <v>19</v>
      </c>
      <c r="C365" s="14" t="s">
        <v>13</v>
      </c>
      <c r="D365" s="14" t="str">
        <f t="shared" si="234"/>
        <v>1</v>
      </c>
      <c r="E365" s="14">
        <v>107</v>
      </c>
      <c r="F365" s="14">
        <v>727</v>
      </c>
      <c r="G365" s="14">
        <v>3</v>
      </c>
      <c r="H365" s="14" t="s">
        <v>1</v>
      </c>
      <c r="I365" s="14">
        <v>100</v>
      </c>
      <c r="J365" s="17">
        <f t="shared" si="235"/>
        <v>112</v>
      </c>
      <c r="K365" s="14">
        <v>40</v>
      </c>
      <c r="L365" s="17">
        <f t="shared" si="236"/>
        <v>45</v>
      </c>
      <c r="M365" s="14">
        <v>0</v>
      </c>
      <c r="N365" s="17">
        <f t="shared" si="237"/>
        <v>0</v>
      </c>
      <c r="O365" s="14">
        <v>7.5</v>
      </c>
      <c r="P365" s="14">
        <v>0</v>
      </c>
      <c r="Q365" s="14">
        <v>6.3</v>
      </c>
      <c r="R365" s="14">
        <v>6.7</v>
      </c>
      <c r="S365" s="14">
        <v>2.6</v>
      </c>
      <c r="T365" s="14">
        <v>9</v>
      </c>
      <c r="U365" s="14">
        <v>8</v>
      </c>
      <c r="V365" s="16">
        <v>8</v>
      </c>
      <c r="W365" s="16">
        <v>8.2527106051527888</v>
      </c>
      <c r="X365" s="16">
        <v>8.39</v>
      </c>
      <c r="Y365" s="16">
        <v>162</v>
      </c>
      <c r="Z365" s="16">
        <v>1995</v>
      </c>
      <c r="AA365" s="16">
        <v>277</v>
      </c>
      <c r="AB365" s="16">
        <v>24</v>
      </c>
      <c r="AC365" s="16">
        <f t="shared" si="238"/>
        <v>12.773505467672845</v>
      </c>
      <c r="AD365" s="16">
        <v>1.169093159</v>
      </c>
      <c r="AE365" s="16"/>
      <c r="AF365" s="16"/>
      <c r="AG365" s="16">
        <v>0.4</v>
      </c>
      <c r="AH365" s="16">
        <v>2.8</v>
      </c>
      <c r="AI365" s="16">
        <v>1.7955614499999999</v>
      </c>
      <c r="AJ365" s="16">
        <v>1.08</v>
      </c>
      <c r="AK365" s="16">
        <v>0.3</v>
      </c>
      <c r="AL365" s="16">
        <v>2.6</v>
      </c>
      <c r="AM365" s="16">
        <v>1.5708147459999999</v>
      </c>
      <c r="AN365" s="16">
        <v>0.96</v>
      </c>
      <c r="AO365" s="16">
        <v>0.57189999999999996</v>
      </c>
      <c r="AP365" s="16">
        <v>58.4</v>
      </c>
      <c r="AQ365" s="18">
        <v>30.5</v>
      </c>
      <c r="AR365" s="18">
        <f t="shared" si="240"/>
        <v>27.9</v>
      </c>
      <c r="AS365" s="18">
        <f t="shared" si="241"/>
        <v>856.61603524229076</v>
      </c>
      <c r="AT365" s="18">
        <f t="shared" si="242"/>
        <v>961.74618502202645</v>
      </c>
      <c r="AU365" s="14">
        <v>0.44</v>
      </c>
      <c r="AV365" s="14">
        <v>475.4</v>
      </c>
      <c r="AW365" s="18">
        <v>34</v>
      </c>
      <c r="AX365" s="14">
        <v>244.5</v>
      </c>
      <c r="AY365" s="18">
        <v>30.5</v>
      </c>
      <c r="AZ365" s="16">
        <f t="shared" si="251"/>
        <v>213.32125056637972</v>
      </c>
      <c r="BA365" s="16">
        <f t="shared" si="252"/>
        <v>6549.62</v>
      </c>
      <c r="BB365" s="16">
        <f t="shared" si="253"/>
        <v>7353.4370000000008</v>
      </c>
      <c r="BC365" s="14">
        <v>11.25</v>
      </c>
      <c r="BD365" s="14">
        <v>0.15</v>
      </c>
      <c r="BE365" s="14">
        <v>12.9</v>
      </c>
      <c r="BF365" s="14">
        <v>57.9</v>
      </c>
      <c r="BG365" s="14">
        <v>36</v>
      </c>
      <c r="BH365" s="14">
        <v>4.5</v>
      </c>
      <c r="BI365" s="18">
        <f t="shared" si="239"/>
        <v>49.744444444444447</v>
      </c>
      <c r="BJ365" s="18">
        <f t="shared" si="254"/>
        <v>50.089492614001287</v>
      </c>
      <c r="BK365" s="18">
        <f t="shared" si="255"/>
        <v>3005.3695568400772</v>
      </c>
      <c r="BL365" s="18">
        <f t="shared" si="256"/>
        <v>3375.5764431599232</v>
      </c>
      <c r="BM365" s="14">
        <f t="shared" si="257"/>
        <v>3.37</v>
      </c>
      <c r="BN365" s="14">
        <v>2.87</v>
      </c>
      <c r="BO365" s="14">
        <v>0.21299999999999999</v>
      </c>
      <c r="BP365" s="14">
        <v>2.16</v>
      </c>
      <c r="BQ365" s="14">
        <v>0.193</v>
      </c>
      <c r="BR365" s="16">
        <f t="shared" si="243"/>
        <v>24.584880211453743</v>
      </c>
      <c r="BS365" s="16">
        <f t="shared" si="244"/>
        <v>1.8245921550660793</v>
      </c>
      <c r="BT365" s="16">
        <f t="shared" si="245"/>
        <v>18.502906361233482</v>
      </c>
      <c r="BU365" s="16">
        <f t="shared" si="246"/>
        <v>1.6532689480176213</v>
      </c>
      <c r="BV365" s="16">
        <f t="shared" si="247"/>
        <v>27.602115510132155</v>
      </c>
      <c r="BW365" s="16">
        <f t="shared" si="248"/>
        <v>2.0485193740969163</v>
      </c>
      <c r="BX365" s="16">
        <f t="shared" si="249"/>
        <v>20.773717596475773</v>
      </c>
      <c r="BY365" s="16">
        <f t="shared" si="250"/>
        <v>1.856170137092511</v>
      </c>
      <c r="BZ365" s="16">
        <v>3.15</v>
      </c>
      <c r="CA365" s="16">
        <v>0.20300000000000001</v>
      </c>
      <c r="CB365" s="16">
        <v>1.25</v>
      </c>
      <c r="CC365" s="16">
        <v>0.20699999999999999</v>
      </c>
      <c r="CD365" s="16">
        <v>0.97</v>
      </c>
      <c r="CE365" s="16">
        <v>0.17399999999999999</v>
      </c>
      <c r="CF365" s="16">
        <v>1</v>
      </c>
      <c r="CG365" s="16">
        <v>8.3000000000000004E-2</v>
      </c>
      <c r="CH365" s="16">
        <f t="shared" si="258"/>
        <v>63.531314000000002</v>
      </c>
      <c r="CI365" s="16">
        <f t="shared" si="259"/>
        <v>11.396338799999999</v>
      </c>
      <c r="CJ365" s="16">
        <f t="shared" si="260"/>
        <v>65.496200000000002</v>
      </c>
      <c r="CK365" s="16">
        <f t="shared" si="261"/>
        <v>5.4361845999999998</v>
      </c>
      <c r="CL365" s="16">
        <f t="shared" si="262"/>
        <v>71.328338900000006</v>
      </c>
      <c r="CM365" s="16">
        <f t="shared" si="263"/>
        <v>12.794980379999998</v>
      </c>
      <c r="CN365" s="16">
        <f t="shared" si="264"/>
        <v>73.534369999999996</v>
      </c>
      <c r="CO365" s="16">
        <f t="shared" si="265"/>
        <v>6.1033527099999993</v>
      </c>
      <c r="CP365" s="16">
        <v>2.09</v>
      </c>
      <c r="CQ365" s="16">
        <v>0.39400000000000002</v>
      </c>
      <c r="CR365" s="16">
        <v>0.32</v>
      </c>
      <c r="CS365" s="16">
        <v>0.123</v>
      </c>
      <c r="CT365" s="16">
        <f t="shared" si="266"/>
        <v>62.812223737957609</v>
      </c>
      <c r="CU365" s="16">
        <f t="shared" si="267"/>
        <v>11.841156053949904</v>
      </c>
      <c r="CV365" s="16">
        <f t="shared" si="268"/>
        <v>9.6171825818882475</v>
      </c>
      <c r="CW365" s="16">
        <f t="shared" si="269"/>
        <v>3.6966045549132946</v>
      </c>
      <c r="CX365" s="16">
        <f t="shared" si="270"/>
        <v>70.520996651252403</v>
      </c>
      <c r="CY365" s="16">
        <f t="shared" si="271"/>
        <v>13.29438884238921</v>
      </c>
      <c r="CZ365" s="16">
        <f t="shared" si="272"/>
        <v>10.797473171483624</v>
      </c>
      <c r="DA365" s="16">
        <f t="shared" si="273"/>
        <v>4.1502787502890177</v>
      </c>
      <c r="DB365" s="16"/>
      <c r="DC365" s="16"/>
      <c r="DD365" s="16"/>
      <c r="DE365" s="16"/>
      <c r="DF365" s="16"/>
      <c r="DG365" s="16"/>
      <c r="DH365" s="16"/>
      <c r="DI365" s="16"/>
    </row>
    <row r="366" spans="1:113" x14ac:dyDescent="0.25">
      <c r="A366" s="14">
        <v>2020</v>
      </c>
      <c r="B366" s="14">
        <v>19</v>
      </c>
      <c r="C366" s="14" t="s">
        <v>13</v>
      </c>
      <c r="D366" s="14" t="str">
        <f t="shared" si="234"/>
        <v>1</v>
      </c>
      <c r="E366" s="14">
        <v>108</v>
      </c>
      <c r="F366" s="14">
        <v>728</v>
      </c>
      <c r="G366" s="14">
        <v>2</v>
      </c>
      <c r="H366" s="14" t="s">
        <v>3</v>
      </c>
      <c r="I366" s="14">
        <v>100</v>
      </c>
      <c r="J366" s="17">
        <f t="shared" si="235"/>
        <v>112</v>
      </c>
      <c r="K366" s="14">
        <v>0</v>
      </c>
      <c r="L366" s="17">
        <f t="shared" si="236"/>
        <v>0</v>
      </c>
      <c r="M366" s="14">
        <v>0</v>
      </c>
      <c r="N366" s="17">
        <f t="shared" si="237"/>
        <v>0</v>
      </c>
      <c r="O366" s="14">
        <v>7.5</v>
      </c>
      <c r="P366" s="14">
        <v>0</v>
      </c>
      <c r="Q366" s="14">
        <v>6.3</v>
      </c>
      <c r="R366" s="14">
        <v>6.7</v>
      </c>
      <c r="S366" s="14">
        <v>2.6</v>
      </c>
      <c r="T366" s="14">
        <v>9</v>
      </c>
      <c r="U366" s="14">
        <v>8</v>
      </c>
      <c r="V366" s="16">
        <v>8</v>
      </c>
      <c r="W366" s="16">
        <v>8.2527106051527888</v>
      </c>
      <c r="X366" s="16">
        <v>8.39</v>
      </c>
      <c r="Y366" s="16">
        <v>162</v>
      </c>
      <c r="Z366" s="16">
        <v>1995</v>
      </c>
      <c r="AA366" s="16">
        <v>277</v>
      </c>
      <c r="AB366" s="16">
        <v>24</v>
      </c>
      <c r="AC366" s="16">
        <f t="shared" si="238"/>
        <v>12.773505467672845</v>
      </c>
      <c r="AD366" s="16">
        <v>1.169093159</v>
      </c>
      <c r="AE366" s="16"/>
      <c r="AF366" s="16"/>
      <c r="AG366" s="16">
        <v>0.4</v>
      </c>
      <c r="AH366" s="16">
        <v>2.8</v>
      </c>
      <c r="AI366" s="16">
        <v>1.7955614499999999</v>
      </c>
      <c r="AJ366" s="16">
        <v>1.08</v>
      </c>
      <c r="AK366" s="16">
        <v>0.3</v>
      </c>
      <c r="AL366" s="16">
        <v>2.6</v>
      </c>
      <c r="AM366" s="16">
        <v>1.5708147459999999</v>
      </c>
      <c r="AN366" s="16">
        <v>0.96</v>
      </c>
      <c r="AO366" s="16">
        <v>0.42599999999999999</v>
      </c>
      <c r="AP366" s="16">
        <v>56.4</v>
      </c>
      <c r="AQ366" s="18">
        <v>30.5</v>
      </c>
      <c r="AR366" s="18">
        <f t="shared" si="240"/>
        <v>25.9</v>
      </c>
      <c r="AS366" s="18">
        <f t="shared" si="241"/>
        <v>795.20986784140973</v>
      </c>
      <c r="AT366" s="18">
        <f t="shared" si="242"/>
        <v>892.80380616740092</v>
      </c>
      <c r="AU366" s="14">
        <v>0.38</v>
      </c>
      <c r="AV366" s="14">
        <v>389.8</v>
      </c>
      <c r="AW366" s="18">
        <v>34</v>
      </c>
      <c r="AX366" s="14">
        <v>195.6</v>
      </c>
      <c r="AY366" s="18">
        <v>30.5</v>
      </c>
      <c r="AZ366" s="16">
        <f t="shared" si="251"/>
        <v>176.32939853850476</v>
      </c>
      <c r="BA366" s="16">
        <f t="shared" si="252"/>
        <v>5413.86</v>
      </c>
      <c r="BB366" s="16">
        <f t="shared" si="253"/>
        <v>6078.2882727272727</v>
      </c>
      <c r="BC366" s="14">
        <v>8.4</v>
      </c>
      <c r="BD366" s="14">
        <v>0.15</v>
      </c>
      <c r="BE366" s="14">
        <v>12.9</v>
      </c>
      <c r="BF366" s="14">
        <v>58.3</v>
      </c>
      <c r="BG366" s="14">
        <v>36</v>
      </c>
      <c r="BH366" s="14">
        <v>4.5</v>
      </c>
      <c r="BI366" s="18">
        <f t="shared" si="239"/>
        <v>36.972222222222221</v>
      </c>
      <c r="BJ366" s="18">
        <f t="shared" si="254"/>
        <v>37.228676942838796</v>
      </c>
      <c r="BK366" s="18">
        <f t="shared" si="255"/>
        <v>2233.7206165703278</v>
      </c>
      <c r="BL366" s="18">
        <f t="shared" si="256"/>
        <v>2508.8743834296729</v>
      </c>
      <c r="BM366" s="14">
        <f t="shared" si="257"/>
        <v>2.5099999999999998</v>
      </c>
      <c r="BN366" s="14">
        <v>3.01</v>
      </c>
      <c r="BO366" s="14">
        <v>0.23599999999999999</v>
      </c>
      <c r="BP366" s="14">
        <v>2.04</v>
      </c>
      <c r="BQ366" s="14">
        <v>0.21</v>
      </c>
      <c r="BR366" s="16">
        <f t="shared" si="243"/>
        <v>23.935817022026431</v>
      </c>
      <c r="BS366" s="16">
        <f t="shared" si="244"/>
        <v>1.8766952881057266</v>
      </c>
      <c r="BT366" s="16">
        <f t="shared" si="245"/>
        <v>16.22228130396476</v>
      </c>
      <c r="BU366" s="16">
        <f t="shared" si="246"/>
        <v>1.6699407224669602</v>
      </c>
      <c r="BV366" s="16">
        <f t="shared" si="247"/>
        <v>26.873394565638765</v>
      </c>
      <c r="BW366" s="16">
        <f t="shared" si="248"/>
        <v>2.1070169825550655</v>
      </c>
      <c r="BX366" s="16">
        <f t="shared" si="249"/>
        <v>18.213197645814979</v>
      </c>
      <c r="BY366" s="16">
        <f t="shared" si="250"/>
        <v>1.8748879929515416</v>
      </c>
      <c r="BZ366" s="16">
        <v>2.89</v>
      </c>
      <c r="CA366" s="16">
        <v>0.17799999999999999</v>
      </c>
      <c r="CB366" s="16">
        <v>1.4</v>
      </c>
      <c r="CC366" s="16">
        <v>0.20699999999999999</v>
      </c>
      <c r="CD366" s="16">
        <v>0.97</v>
      </c>
      <c r="CE366" s="16">
        <v>0.113</v>
      </c>
      <c r="CF366" s="16">
        <v>1.28</v>
      </c>
      <c r="CG366" s="16">
        <v>7.5999999999999998E-2</v>
      </c>
      <c r="CH366" s="16">
        <f t="shared" si="258"/>
        <v>52.514441999999995</v>
      </c>
      <c r="CI366" s="16">
        <f t="shared" si="259"/>
        <v>6.1176617999999996</v>
      </c>
      <c r="CJ366" s="16">
        <f t="shared" si="260"/>
        <v>69.297408000000004</v>
      </c>
      <c r="CK366" s="16">
        <f t="shared" si="261"/>
        <v>4.1145335999999997</v>
      </c>
      <c r="CL366" s="16">
        <f t="shared" si="262"/>
        <v>58.959396245454542</v>
      </c>
      <c r="CM366" s="16">
        <f t="shared" si="263"/>
        <v>6.8684657481818183</v>
      </c>
      <c r="CN366" s="16">
        <f t="shared" si="264"/>
        <v>77.802089890909087</v>
      </c>
      <c r="CO366" s="16">
        <f t="shared" si="265"/>
        <v>4.6194990872727271</v>
      </c>
      <c r="CP366" s="16">
        <v>2.21</v>
      </c>
      <c r="CQ366" s="16">
        <v>0.35</v>
      </c>
      <c r="CR366" s="16">
        <v>0.28999999999999998</v>
      </c>
      <c r="CS366" s="16">
        <v>0.129</v>
      </c>
      <c r="CT366" s="16">
        <f t="shared" si="266"/>
        <v>49.365225626204243</v>
      </c>
      <c r="CU366" s="16">
        <f t="shared" si="267"/>
        <v>7.8180221579961469</v>
      </c>
      <c r="CV366" s="16">
        <f t="shared" si="268"/>
        <v>6.4777897880539506</v>
      </c>
      <c r="CW366" s="16">
        <f t="shared" si="269"/>
        <v>2.8814995953757232</v>
      </c>
      <c r="CX366" s="16">
        <f t="shared" si="270"/>
        <v>55.423685134874766</v>
      </c>
      <c r="CY366" s="16">
        <f t="shared" si="271"/>
        <v>8.7775066955684018</v>
      </c>
      <c r="CZ366" s="16">
        <f t="shared" si="272"/>
        <v>7.2727912620423893</v>
      </c>
      <c r="DA366" s="16">
        <f t="shared" si="273"/>
        <v>3.2351381820809255</v>
      </c>
      <c r="DB366" s="16"/>
      <c r="DC366" s="16"/>
      <c r="DD366" s="16"/>
      <c r="DE366" s="16"/>
      <c r="DF366" s="16"/>
      <c r="DG366" s="16"/>
      <c r="DH366" s="16"/>
      <c r="DI366" s="16"/>
    </row>
    <row r="367" spans="1:113" x14ac:dyDescent="0.25">
      <c r="A367" s="14">
        <v>2020</v>
      </c>
      <c r="B367" s="14">
        <v>19</v>
      </c>
      <c r="C367" s="14" t="s">
        <v>13</v>
      </c>
      <c r="D367" s="14" t="str">
        <f t="shared" si="234"/>
        <v>2</v>
      </c>
      <c r="E367" s="14">
        <v>201</v>
      </c>
      <c r="F367" s="14">
        <v>731</v>
      </c>
      <c r="G367" s="14">
        <v>3</v>
      </c>
      <c r="H367" s="14" t="s">
        <v>1</v>
      </c>
      <c r="I367" s="14">
        <v>100</v>
      </c>
      <c r="J367" s="17">
        <f t="shared" si="235"/>
        <v>112</v>
      </c>
      <c r="K367" s="14">
        <v>40</v>
      </c>
      <c r="L367" s="17">
        <f t="shared" si="236"/>
        <v>45</v>
      </c>
      <c r="M367" s="14">
        <v>0</v>
      </c>
      <c r="N367" s="17">
        <f t="shared" si="237"/>
        <v>0</v>
      </c>
      <c r="O367" s="14">
        <v>7.5</v>
      </c>
      <c r="P367" s="14">
        <v>0</v>
      </c>
      <c r="Q367" s="14">
        <v>6.3</v>
      </c>
      <c r="R367" s="14">
        <v>6.6</v>
      </c>
      <c r="S367" s="14">
        <v>2.8</v>
      </c>
      <c r="T367" s="14">
        <v>11</v>
      </c>
      <c r="U367" s="14">
        <v>11</v>
      </c>
      <c r="V367" s="16">
        <v>9</v>
      </c>
      <c r="W367" s="16">
        <v>47.9</v>
      </c>
      <c r="X367" s="16">
        <v>7.62</v>
      </c>
      <c r="Y367" s="16">
        <v>166</v>
      </c>
      <c r="Z367" s="16">
        <v>2116</v>
      </c>
      <c r="AA367" s="16">
        <v>299</v>
      </c>
      <c r="AB367" s="16">
        <v>24</v>
      </c>
      <c r="AC367" s="16">
        <f t="shared" si="238"/>
        <v>13.569805605548714</v>
      </c>
      <c r="AD367" s="16">
        <v>1.069967297</v>
      </c>
      <c r="AE367" s="16"/>
      <c r="AF367" s="16"/>
      <c r="AG367" s="16">
        <v>1.8</v>
      </c>
      <c r="AH367" s="16">
        <v>4</v>
      </c>
      <c r="AI367" s="16">
        <v>1.7604838780000001</v>
      </c>
      <c r="AJ367" s="16">
        <v>1.7</v>
      </c>
      <c r="AK367" s="16">
        <v>0.5</v>
      </c>
      <c r="AL367" s="16">
        <v>2.4</v>
      </c>
      <c r="AM367" s="16">
        <v>1.564204352</v>
      </c>
      <c r="AN367" s="16">
        <v>0.92</v>
      </c>
      <c r="AO367" s="16">
        <v>0.70579999999999998</v>
      </c>
      <c r="AP367" s="16">
        <v>99.1</v>
      </c>
      <c r="AQ367" s="18">
        <v>30.5</v>
      </c>
      <c r="AR367" s="18">
        <f t="shared" si="240"/>
        <v>68.599999999999994</v>
      </c>
      <c r="AS367" s="18">
        <f t="shared" si="241"/>
        <v>2106.2315418502203</v>
      </c>
      <c r="AT367" s="18">
        <f t="shared" si="242"/>
        <v>2364.7235947136564</v>
      </c>
      <c r="AU367" s="14">
        <v>0.48</v>
      </c>
      <c r="AV367" s="14">
        <v>490</v>
      </c>
      <c r="AW367" s="18">
        <v>34</v>
      </c>
      <c r="AX367" s="14">
        <v>257.10000000000002</v>
      </c>
      <c r="AY367" s="18">
        <v>30.5</v>
      </c>
      <c r="AZ367" s="16">
        <f t="shared" si="251"/>
        <v>238.5263157894737</v>
      </c>
      <c r="BA367" s="16">
        <f t="shared" si="252"/>
        <v>7323.49</v>
      </c>
      <c r="BB367" s="16">
        <f t="shared" si="253"/>
        <v>8222.2819545454531</v>
      </c>
      <c r="BC367" s="14">
        <v>15.65</v>
      </c>
      <c r="BD367" s="14">
        <v>0.15</v>
      </c>
      <c r="BE367" s="14">
        <v>13.6</v>
      </c>
      <c r="BF367" s="14">
        <v>57.7</v>
      </c>
      <c r="BG367" s="14">
        <v>36</v>
      </c>
      <c r="BH367" s="14">
        <v>4.5</v>
      </c>
      <c r="BI367" s="18">
        <f t="shared" si="239"/>
        <v>69.462962962962976</v>
      </c>
      <c r="BJ367" s="18">
        <f t="shared" si="254"/>
        <v>69.382658959537594</v>
      </c>
      <c r="BK367" s="18">
        <f t="shared" si="255"/>
        <v>4162.9595375722556</v>
      </c>
      <c r="BL367" s="18">
        <f t="shared" si="256"/>
        <v>4675.7604624277465</v>
      </c>
      <c r="BM367" s="14">
        <f t="shared" si="257"/>
        <v>4.67</v>
      </c>
      <c r="BN367" s="14">
        <v>2.72</v>
      </c>
      <c r="BO367" s="14">
        <v>0.25700000000000001</v>
      </c>
      <c r="BP367" s="14">
        <v>2.41</v>
      </c>
      <c r="BQ367" s="14">
        <v>0.19600000000000001</v>
      </c>
      <c r="BR367" s="16">
        <f t="shared" si="243"/>
        <v>57.289497938325994</v>
      </c>
      <c r="BS367" s="16">
        <f t="shared" si="244"/>
        <v>5.4130150625550666</v>
      </c>
      <c r="BT367" s="16">
        <f t="shared" si="245"/>
        <v>50.760180158590309</v>
      </c>
      <c r="BU367" s="16">
        <f t="shared" si="246"/>
        <v>4.1282138220264315</v>
      </c>
      <c r="BV367" s="16">
        <f t="shared" si="247"/>
        <v>64.320481776211452</v>
      </c>
      <c r="BW367" s="16">
        <f t="shared" si="248"/>
        <v>6.077339638414097</v>
      </c>
      <c r="BX367" s="16">
        <f t="shared" si="249"/>
        <v>56.989838632599117</v>
      </c>
      <c r="BY367" s="16">
        <f t="shared" si="250"/>
        <v>4.6348582456387666</v>
      </c>
      <c r="BZ367" s="16">
        <v>3.06</v>
      </c>
      <c r="CA367" s="16">
        <v>0.245</v>
      </c>
      <c r="CB367" s="16">
        <v>1.28</v>
      </c>
      <c r="CC367" s="16">
        <v>0.23400000000000001</v>
      </c>
      <c r="CD367" s="16">
        <v>0.48</v>
      </c>
      <c r="CE367" s="16">
        <v>0.13700000000000001</v>
      </c>
      <c r="CF367" s="16">
        <v>1.02</v>
      </c>
      <c r="CG367" s="16">
        <v>5.1999999999999998E-2</v>
      </c>
      <c r="CH367" s="16">
        <f t="shared" si="258"/>
        <v>35.152751999999992</v>
      </c>
      <c r="CI367" s="16">
        <f t="shared" si="259"/>
        <v>10.033181300000001</v>
      </c>
      <c r="CJ367" s="16">
        <f t="shared" si="260"/>
        <v>74.699598000000009</v>
      </c>
      <c r="CK367" s="16">
        <f t="shared" si="261"/>
        <v>3.8082147999999996</v>
      </c>
      <c r="CL367" s="16">
        <f t="shared" si="262"/>
        <v>39.466953381818172</v>
      </c>
      <c r="CM367" s="16">
        <f t="shared" si="263"/>
        <v>11.264526277727272</v>
      </c>
      <c r="CN367" s="16">
        <f t="shared" si="264"/>
        <v>83.867275936363654</v>
      </c>
      <c r="CO367" s="16">
        <f t="shared" si="265"/>
        <v>4.2755866163636362</v>
      </c>
      <c r="CP367" s="16">
        <v>1.93</v>
      </c>
      <c r="CQ367" s="16">
        <v>0.41399999999999998</v>
      </c>
      <c r="CR367" s="16">
        <v>0.35</v>
      </c>
      <c r="CS367" s="16">
        <v>0.15</v>
      </c>
      <c r="CT367" s="16">
        <f t="shared" si="266"/>
        <v>80.345119075144524</v>
      </c>
      <c r="CU367" s="16">
        <f t="shared" si="267"/>
        <v>17.234652485549137</v>
      </c>
      <c r="CV367" s="16">
        <f t="shared" si="268"/>
        <v>14.570358381502894</v>
      </c>
      <c r="CW367" s="16">
        <f t="shared" si="269"/>
        <v>6.2444393063583838</v>
      </c>
      <c r="CX367" s="16">
        <f t="shared" si="270"/>
        <v>90.205656416184993</v>
      </c>
      <c r="CY367" s="16">
        <f t="shared" si="271"/>
        <v>19.349814381502895</v>
      </c>
      <c r="CZ367" s="16">
        <f t="shared" si="272"/>
        <v>16.358538728323705</v>
      </c>
      <c r="DA367" s="16">
        <f t="shared" si="273"/>
        <v>7.0108023121387317</v>
      </c>
      <c r="DB367" s="16"/>
      <c r="DC367" s="16"/>
      <c r="DD367" s="16"/>
      <c r="DE367" s="16"/>
      <c r="DF367" s="16"/>
      <c r="DG367" s="16"/>
      <c r="DH367" s="16"/>
      <c r="DI367" s="16"/>
    </row>
    <row r="368" spans="1:113" x14ac:dyDescent="0.25">
      <c r="A368" s="14">
        <v>2020</v>
      </c>
      <c r="B368" s="14">
        <v>19</v>
      </c>
      <c r="C368" s="14" t="s">
        <v>13</v>
      </c>
      <c r="D368" s="14" t="str">
        <f t="shared" si="234"/>
        <v>2</v>
      </c>
      <c r="E368" s="14">
        <v>202</v>
      </c>
      <c r="F368" s="14">
        <v>732</v>
      </c>
      <c r="G368" s="14">
        <v>5</v>
      </c>
      <c r="H368" s="14" t="s">
        <v>1</v>
      </c>
      <c r="I368" s="14">
        <v>100</v>
      </c>
      <c r="J368" s="17">
        <f t="shared" si="235"/>
        <v>112</v>
      </c>
      <c r="K368" s="14">
        <v>120</v>
      </c>
      <c r="L368" s="17">
        <f t="shared" si="236"/>
        <v>135</v>
      </c>
      <c r="M368" s="14">
        <v>0</v>
      </c>
      <c r="N368" s="17">
        <f t="shared" si="237"/>
        <v>0</v>
      </c>
      <c r="O368" s="14">
        <v>7.5</v>
      </c>
      <c r="P368" s="14">
        <v>0</v>
      </c>
      <c r="Q368" s="14">
        <v>6.3</v>
      </c>
      <c r="R368" s="14">
        <v>6.6</v>
      </c>
      <c r="S368" s="14">
        <v>2.8</v>
      </c>
      <c r="T368" s="14">
        <v>11</v>
      </c>
      <c r="U368" s="14">
        <v>11</v>
      </c>
      <c r="V368" s="16">
        <v>9</v>
      </c>
      <c r="W368" s="16">
        <v>47.9</v>
      </c>
      <c r="X368" s="16">
        <v>7.62</v>
      </c>
      <c r="Y368" s="16">
        <v>166</v>
      </c>
      <c r="Z368" s="16">
        <v>2116</v>
      </c>
      <c r="AA368" s="16">
        <v>299</v>
      </c>
      <c r="AB368" s="16">
        <v>24</v>
      </c>
      <c r="AC368" s="16">
        <f t="shared" si="238"/>
        <v>13.569805605548714</v>
      </c>
      <c r="AD368" s="16">
        <v>1.069967297</v>
      </c>
      <c r="AE368" s="16"/>
      <c r="AF368" s="16"/>
      <c r="AG368" s="16">
        <v>1.8</v>
      </c>
      <c r="AH368" s="16">
        <v>4</v>
      </c>
      <c r="AI368" s="16">
        <v>1.7604838780000001</v>
      </c>
      <c r="AJ368" s="16">
        <v>1.7</v>
      </c>
      <c r="AK368" s="16">
        <v>0.5</v>
      </c>
      <c r="AL368" s="16">
        <v>2.4</v>
      </c>
      <c r="AM368" s="16">
        <v>1.564204352</v>
      </c>
      <c r="AN368" s="16">
        <v>0.92</v>
      </c>
      <c r="AO368" s="16">
        <v>0.74180000000000001</v>
      </c>
      <c r="AP368" s="16">
        <v>86.5</v>
      </c>
      <c r="AQ368" s="18">
        <v>30.5</v>
      </c>
      <c r="AR368" s="18">
        <f t="shared" si="240"/>
        <v>56</v>
      </c>
      <c r="AS368" s="18">
        <f t="shared" si="241"/>
        <v>1719.3726872246698</v>
      </c>
      <c r="AT368" s="18">
        <f t="shared" si="242"/>
        <v>1930.3866079295155</v>
      </c>
      <c r="AU368" s="14">
        <v>0.42</v>
      </c>
      <c r="AV368" s="14">
        <v>454.6</v>
      </c>
      <c r="AW368" s="18">
        <v>34</v>
      </c>
      <c r="AX368" s="14">
        <v>234.1</v>
      </c>
      <c r="AY368" s="18">
        <v>30.5</v>
      </c>
      <c r="AZ368" s="16">
        <f t="shared" si="251"/>
        <v>203.3095577746077</v>
      </c>
      <c r="BA368" s="16">
        <f t="shared" si="252"/>
        <v>6242.23</v>
      </c>
      <c r="BB368" s="16">
        <f t="shared" si="253"/>
        <v>7008.3218636363627</v>
      </c>
      <c r="BC368" s="14">
        <v>13.9</v>
      </c>
      <c r="BD368" s="14">
        <v>0.15</v>
      </c>
      <c r="BE368" s="14">
        <v>13.3</v>
      </c>
      <c r="BF368" s="14">
        <v>57.9</v>
      </c>
      <c r="BG368" s="14">
        <v>36</v>
      </c>
      <c r="BH368" s="14">
        <v>4.5</v>
      </c>
      <c r="BI368" s="18">
        <f t="shared" si="239"/>
        <v>61.620370370370374</v>
      </c>
      <c r="BJ368" s="18">
        <f t="shared" si="254"/>
        <v>61.762845215157355</v>
      </c>
      <c r="BK368" s="18">
        <f t="shared" si="255"/>
        <v>3705.7707129094415</v>
      </c>
      <c r="BL368" s="18">
        <f t="shared" si="256"/>
        <v>4162.254287090559</v>
      </c>
      <c r="BM368" s="14">
        <f t="shared" si="257"/>
        <v>4.16</v>
      </c>
      <c r="BN368" s="14">
        <v>1.94</v>
      </c>
      <c r="BO368" s="14">
        <v>0.22500000000000001</v>
      </c>
      <c r="BP368" s="14">
        <v>1.99</v>
      </c>
      <c r="BQ368" s="14">
        <v>0.154</v>
      </c>
      <c r="BR368" s="16">
        <f t="shared" si="243"/>
        <v>33.355830132158594</v>
      </c>
      <c r="BS368" s="16">
        <f t="shared" si="244"/>
        <v>3.8685885462555074</v>
      </c>
      <c r="BT368" s="16">
        <f t="shared" si="245"/>
        <v>34.215516475770933</v>
      </c>
      <c r="BU368" s="16">
        <f t="shared" si="246"/>
        <v>2.6478339383259915</v>
      </c>
      <c r="BV368" s="16">
        <f t="shared" si="247"/>
        <v>37.449500193832606</v>
      </c>
      <c r="BW368" s="16">
        <f t="shared" si="248"/>
        <v>4.3433698678414103</v>
      </c>
      <c r="BX368" s="16">
        <f t="shared" si="249"/>
        <v>38.414693497797366</v>
      </c>
      <c r="BY368" s="16">
        <f t="shared" si="250"/>
        <v>2.9727953762114536</v>
      </c>
      <c r="BZ368" s="16">
        <v>2.8</v>
      </c>
      <c r="CA368" s="16">
        <v>0.26700000000000002</v>
      </c>
      <c r="CB368" s="16">
        <v>1.26</v>
      </c>
      <c r="CC368" s="16">
        <v>0.26500000000000001</v>
      </c>
      <c r="CD368" s="16">
        <v>0.6</v>
      </c>
      <c r="CE368" s="16">
        <v>0.16500000000000001</v>
      </c>
      <c r="CF368" s="16">
        <v>0.94</v>
      </c>
      <c r="CG368" s="16">
        <v>6.0999999999999999E-2</v>
      </c>
      <c r="CH368" s="16">
        <f t="shared" si="258"/>
        <v>37.453379999999996</v>
      </c>
      <c r="CI368" s="16">
        <f t="shared" si="259"/>
        <v>10.2996795</v>
      </c>
      <c r="CJ368" s="16">
        <f t="shared" si="260"/>
        <v>58.676961999999989</v>
      </c>
      <c r="CK368" s="16">
        <f t="shared" si="261"/>
        <v>3.8077602999999995</v>
      </c>
      <c r="CL368" s="16">
        <f t="shared" si="262"/>
        <v>42.049931181818174</v>
      </c>
      <c r="CM368" s="16">
        <f t="shared" si="263"/>
        <v>11.563731075</v>
      </c>
      <c r="CN368" s="16">
        <f t="shared" si="264"/>
        <v>65.878225518181807</v>
      </c>
      <c r="CO368" s="16">
        <f t="shared" si="265"/>
        <v>4.2750763368181817</v>
      </c>
      <c r="CP368" s="16">
        <v>1.95</v>
      </c>
      <c r="CQ368" s="16">
        <v>0.40500000000000003</v>
      </c>
      <c r="CR368" s="16">
        <v>0.32</v>
      </c>
      <c r="CS368" s="16">
        <v>0.123</v>
      </c>
      <c r="CT368" s="16">
        <f t="shared" si="266"/>
        <v>72.262528901734115</v>
      </c>
      <c r="CU368" s="16">
        <f t="shared" si="267"/>
        <v>15.00837138728324</v>
      </c>
      <c r="CV368" s="16">
        <f t="shared" si="268"/>
        <v>11.858466281310214</v>
      </c>
      <c r="CW368" s="16">
        <f t="shared" si="269"/>
        <v>4.5580979768786127</v>
      </c>
      <c r="CX368" s="16">
        <f t="shared" si="270"/>
        <v>81.131111994219665</v>
      </c>
      <c r="CY368" s="16">
        <f t="shared" si="271"/>
        <v>16.850307875722546</v>
      </c>
      <c r="CZ368" s="16">
        <f t="shared" si="272"/>
        <v>13.31382350674374</v>
      </c>
      <c r="DA368" s="16">
        <f t="shared" si="273"/>
        <v>5.1175009104046243</v>
      </c>
      <c r="DB368" s="16"/>
      <c r="DC368" s="16"/>
      <c r="DD368" s="16"/>
      <c r="DE368" s="16"/>
      <c r="DF368" s="16"/>
      <c r="DG368" s="16"/>
      <c r="DH368" s="16"/>
      <c r="DI368" s="16"/>
    </row>
    <row r="369" spans="1:113" x14ac:dyDescent="0.25">
      <c r="A369" s="14">
        <v>2020</v>
      </c>
      <c r="B369" s="14">
        <v>19</v>
      </c>
      <c r="C369" s="14" t="s">
        <v>13</v>
      </c>
      <c r="D369" s="14" t="str">
        <f t="shared" si="234"/>
        <v>2</v>
      </c>
      <c r="E369" s="14">
        <v>205</v>
      </c>
      <c r="F369" s="14">
        <v>735</v>
      </c>
      <c r="G369" s="14">
        <v>4</v>
      </c>
      <c r="H369" s="14" t="s">
        <v>1</v>
      </c>
      <c r="I369" s="14">
        <v>100</v>
      </c>
      <c r="J369" s="17">
        <f t="shared" si="235"/>
        <v>112</v>
      </c>
      <c r="K369" s="14">
        <v>80</v>
      </c>
      <c r="L369" s="17">
        <f t="shared" si="236"/>
        <v>90</v>
      </c>
      <c r="M369" s="14">
        <v>0</v>
      </c>
      <c r="N369" s="17">
        <f t="shared" si="237"/>
        <v>0</v>
      </c>
      <c r="O369" s="14">
        <v>7.5</v>
      </c>
      <c r="P369" s="14">
        <v>0</v>
      </c>
      <c r="Q369" s="14">
        <v>6.3</v>
      </c>
      <c r="R369" s="14">
        <v>6.6</v>
      </c>
      <c r="S369" s="14">
        <v>2.8</v>
      </c>
      <c r="T369" s="14">
        <v>11</v>
      </c>
      <c r="U369" s="14">
        <v>11</v>
      </c>
      <c r="V369" s="16">
        <v>9</v>
      </c>
      <c r="W369" s="16">
        <v>47.9</v>
      </c>
      <c r="X369" s="16">
        <v>7.62</v>
      </c>
      <c r="Y369" s="16">
        <v>166</v>
      </c>
      <c r="Z369" s="16">
        <v>2116</v>
      </c>
      <c r="AA369" s="16">
        <v>299</v>
      </c>
      <c r="AB369" s="16">
        <v>24</v>
      </c>
      <c r="AC369" s="16">
        <f t="shared" si="238"/>
        <v>13.569805605548714</v>
      </c>
      <c r="AD369" s="16">
        <v>1.069967297</v>
      </c>
      <c r="AE369" s="16"/>
      <c r="AF369" s="16"/>
      <c r="AG369" s="16">
        <v>1.8</v>
      </c>
      <c r="AH369" s="16">
        <v>4</v>
      </c>
      <c r="AI369" s="16">
        <v>1.7604838780000001</v>
      </c>
      <c r="AJ369" s="16">
        <v>1.7</v>
      </c>
      <c r="AK369" s="16">
        <v>0.5</v>
      </c>
      <c r="AL369" s="16">
        <v>2.4</v>
      </c>
      <c r="AM369" s="16">
        <v>1.564204352</v>
      </c>
      <c r="AN369" s="16">
        <v>0.92</v>
      </c>
      <c r="AO369" s="16">
        <v>0.58579999999999999</v>
      </c>
      <c r="AP369" s="16">
        <v>95.4</v>
      </c>
      <c r="AQ369" s="18">
        <v>30.5</v>
      </c>
      <c r="AR369" s="18">
        <f t="shared" si="240"/>
        <v>64.900000000000006</v>
      </c>
      <c r="AS369" s="18">
        <f t="shared" si="241"/>
        <v>1992.6301321585904</v>
      </c>
      <c r="AT369" s="18">
        <f t="shared" si="242"/>
        <v>2237.1801938325993</v>
      </c>
      <c r="AU369" s="14">
        <v>0.54</v>
      </c>
      <c r="AV369" s="14">
        <v>532.1</v>
      </c>
      <c r="AW369" s="18">
        <v>34</v>
      </c>
      <c r="AX369" s="14">
        <v>277.60000000000002</v>
      </c>
      <c r="AY369" s="18">
        <v>30.5</v>
      </c>
      <c r="AZ369" s="16">
        <f t="shared" si="251"/>
        <v>267.88596667335878</v>
      </c>
      <c r="BA369" s="16">
        <f t="shared" si="252"/>
        <v>8224.93</v>
      </c>
      <c r="BB369" s="16">
        <f t="shared" si="253"/>
        <v>9234.353227272728</v>
      </c>
      <c r="BC369" s="14">
        <v>11.15</v>
      </c>
      <c r="BD369" s="14">
        <v>0.15</v>
      </c>
      <c r="BE369" s="14">
        <v>12.9</v>
      </c>
      <c r="BF369" s="14">
        <v>58.1</v>
      </c>
      <c r="BG369" s="14">
        <v>36</v>
      </c>
      <c r="BH369" s="14">
        <v>4.5</v>
      </c>
      <c r="BI369" s="18">
        <f t="shared" si="239"/>
        <v>49.296296296296305</v>
      </c>
      <c r="BJ369" s="18">
        <f t="shared" si="254"/>
        <v>49.638235923785068</v>
      </c>
      <c r="BK369" s="18">
        <f t="shared" si="255"/>
        <v>2978.2941554271042</v>
      </c>
      <c r="BL369" s="18">
        <f t="shared" si="256"/>
        <v>3345.1658445728976</v>
      </c>
      <c r="BM369" s="14">
        <f t="shared" si="257"/>
        <v>3.34</v>
      </c>
      <c r="BN369" s="14">
        <v>2.61</v>
      </c>
      <c r="BO369" s="14">
        <v>0.23899999999999999</v>
      </c>
      <c r="BP369" s="14">
        <v>1.76</v>
      </c>
      <c r="BQ369" s="14">
        <v>0.188</v>
      </c>
      <c r="BR369" s="16">
        <f t="shared" si="243"/>
        <v>52.007646449339205</v>
      </c>
      <c r="BS369" s="16">
        <f t="shared" si="244"/>
        <v>4.7623860158590308</v>
      </c>
      <c r="BT369" s="16">
        <f t="shared" si="245"/>
        <v>35.070290325991195</v>
      </c>
      <c r="BU369" s="16">
        <f t="shared" si="246"/>
        <v>3.74614464845815</v>
      </c>
      <c r="BV369" s="16">
        <f t="shared" si="247"/>
        <v>58.390403059030838</v>
      </c>
      <c r="BW369" s="16">
        <f t="shared" si="248"/>
        <v>5.3468606632599123</v>
      </c>
      <c r="BX369" s="16">
        <f t="shared" si="249"/>
        <v>39.374371411453751</v>
      </c>
      <c r="BY369" s="16">
        <f t="shared" si="250"/>
        <v>4.2058987644052861</v>
      </c>
      <c r="BZ369" s="16">
        <v>3.05</v>
      </c>
      <c r="CA369" s="16">
        <v>0.21299999999999999</v>
      </c>
      <c r="CB369" s="16">
        <v>1.3</v>
      </c>
      <c r="CC369" s="16">
        <v>0.26</v>
      </c>
      <c r="CD369" s="16">
        <v>0.81</v>
      </c>
      <c r="CE369" s="16">
        <v>0.152</v>
      </c>
      <c r="CF369" s="16">
        <v>0.89</v>
      </c>
      <c r="CG369" s="16">
        <v>8.2000000000000003E-2</v>
      </c>
      <c r="CH369" s="16">
        <f t="shared" si="258"/>
        <v>66.621933000000013</v>
      </c>
      <c r="CI369" s="16">
        <f t="shared" si="259"/>
        <v>12.501893599999999</v>
      </c>
      <c r="CJ369" s="16">
        <f t="shared" si="260"/>
        <v>73.201876999999996</v>
      </c>
      <c r="CK369" s="16">
        <f t="shared" si="261"/>
        <v>6.7444426000000002</v>
      </c>
      <c r="CL369" s="16">
        <f t="shared" si="262"/>
        <v>74.798261140909105</v>
      </c>
      <c r="CM369" s="16">
        <f t="shared" si="263"/>
        <v>14.036216905454545</v>
      </c>
      <c r="CN369" s="16">
        <f t="shared" si="264"/>
        <v>82.185743722727281</v>
      </c>
      <c r="CO369" s="16">
        <f t="shared" si="265"/>
        <v>7.5721696463636361</v>
      </c>
      <c r="CP369" s="16">
        <v>2.08</v>
      </c>
      <c r="CQ369" s="16">
        <v>0.33400000000000002</v>
      </c>
      <c r="CR369" s="16">
        <v>0.26</v>
      </c>
      <c r="CS369" s="16">
        <v>0.123</v>
      </c>
      <c r="CT369" s="16">
        <f t="shared" si="266"/>
        <v>61.948518432883766</v>
      </c>
      <c r="CU369" s="16">
        <f t="shared" si="267"/>
        <v>9.9475024791265287</v>
      </c>
      <c r="CV369" s="16">
        <f t="shared" si="268"/>
        <v>7.7435648041104708</v>
      </c>
      <c r="CW369" s="16">
        <f t="shared" si="269"/>
        <v>3.6633018111753382</v>
      </c>
      <c r="CX369" s="16">
        <f t="shared" si="270"/>
        <v>69.551291149646772</v>
      </c>
      <c r="CY369" s="16">
        <f t="shared" si="271"/>
        <v>11.168332328837513</v>
      </c>
      <c r="CZ369" s="16">
        <f t="shared" si="272"/>
        <v>8.6939113937058465</v>
      </c>
      <c r="DA369" s="16">
        <f t="shared" si="273"/>
        <v>4.1128888516377655</v>
      </c>
      <c r="DB369" s="16"/>
      <c r="DC369" s="16"/>
      <c r="DD369" s="16"/>
      <c r="DE369" s="16"/>
      <c r="DF369" s="16"/>
      <c r="DG369" s="16"/>
      <c r="DH369" s="16"/>
      <c r="DI369" s="16"/>
    </row>
    <row r="370" spans="1:113" x14ac:dyDescent="0.25">
      <c r="A370" s="14">
        <v>2020</v>
      </c>
      <c r="B370" s="14">
        <v>19</v>
      </c>
      <c r="C370" s="14" t="s">
        <v>13</v>
      </c>
      <c r="D370" s="14" t="str">
        <f t="shared" si="234"/>
        <v>2</v>
      </c>
      <c r="E370" s="14">
        <v>207</v>
      </c>
      <c r="F370" s="14">
        <v>737</v>
      </c>
      <c r="G370" s="14">
        <v>2</v>
      </c>
      <c r="H370" s="14" t="s">
        <v>3</v>
      </c>
      <c r="I370" s="14">
        <v>100</v>
      </c>
      <c r="J370" s="17">
        <f t="shared" si="235"/>
        <v>112</v>
      </c>
      <c r="K370" s="14">
        <v>0</v>
      </c>
      <c r="L370" s="17">
        <f t="shared" si="236"/>
        <v>0</v>
      </c>
      <c r="M370" s="14">
        <v>0</v>
      </c>
      <c r="N370" s="17">
        <f t="shared" si="237"/>
        <v>0</v>
      </c>
      <c r="O370" s="14">
        <v>7.5</v>
      </c>
      <c r="P370" s="14">
        <v>0</v>
      </c>
      <c r="Q370" s="14">
        <v>6.3</v>
      </c>
      <c r="R370" s="14">
        <v>6.6</v>
      </c>
      <c r="S370" s="14">
        <v>2.8</v>
      </c>
      <c r="T370" s="14">
        <v>11</v>
      </c>
      <c r="U370" s="14">
        <v>11</v>
      </c>
      <c r="V370" s="16">
        <v>9</v>
      </c>
      <c r="W370" s="16">
        <v>47.9</v>
      </c>
      <c r="X370" s="16">
        <v>7.62</v>
      </c>
      <c r="Y370" s="16">
        <v>166</v>
      </c>
      <c r="Z370" s="16">
        <v>2116</v>
      </c>
      <c r="AA370" s="16">
        <v>299</v>
      </c>
      <c r="AB370" s="16">
        <v>24</v>
      </c>
      <c r="AC370" s="16">
        <f t="shared" si="238"/>
        <v>13.569805605548714</v>
      </c>
      <c r="AD370" s="16">
        <v>1.069967297</v>
      </c>
      <c r="AE370" s="16"/>
      <c r="AF370" s="16"/>
      <c r="AG370" s="16">
        <v>1.8</v>
      </c>
      <c r="AH370" s="16">
        <v>4</v>
      </c>
      <c r="AI370" s="16">
        <v>1.7604838780000001</v>
      </c>
      <c r="AJ370" s="16">
        <v>1.7</v>
      </c>
      <c r="AK370" s="16">
        <v>0.5</v>
      </c>
      <c r="AL370" s="16">
        <v>2.4</v>
      </c>
      <c r="AM370" s="16">
        <v>1.564204352</v>
      </c>
      <c r="AN370" s="16">
        <v>0.92</v>
      </c>
      <c r="AO370" s="16">
        <v>0.4007</v>
      </c>
      <c r="AP370" s="16">
        <v>51</v>
      </c>
      <c r="AQ370" s="18">
        <v>30.5</v>
      </c>
      <c r="AR370" s="18">
        <f t="shared" si="240"/>
        <v>20.5</v>
      </c>
      <c r="AS370" s="18">
        <f t="shared" si="241"/>
        <v>629.41321585903097</v>
      </c>
      <c r="AT370" s="18">
        <f t="shared" si="242"/>
        <v>706.65938325991203</v>
      </c>
      <c r="AU370" s="14">
        <v>0.44</v>
      </c>
      <c r="AV370" s="14">
        <v>414.3</v>
      </c>
      <c r="AW370" s="18">
        <v>34</v>
      </c>
      <c r="AX370" s="14">
        <v>214.2</v>
      </c>
      <c r="AY370" s="18">
        <v>30.5</v>
      </c>
      <c r="AZ370" s="16">
        <f t="shared" si="251"/>
        <v>212.53747041809095</v>
      </c>
      <c r="BA370" s="16">
        <f t="shared" si="252"/>
        <v>6525.56</v>
      </c>
      <c r="BB370" s="16">
        <f t="shared" si="253"/>
        <v>7326.4241818181818</v>
      </c>
      <c r="BC370" s="14">
        <v>8.8000000000000007</v>
      </c>
      <c r="BD370" s="14">
        <v>0.15</v>
      </c>
      <c r="BE370" s="14">
        <v>12.7</v>
      </c>
      <c r="BF370" s="14">
        <v>58.3</v>
      </c>
      <c r="BG370" s="14">
        <v>36</v>
      </c>
      <c r="BH370" s="14">
        <v>4.5</v>
      </c>
      <c r="BI370" s="18">
        <f t="shared" si="239"/>
        <v>38.764814814814819</v>
      </c>
      <c r="BJ370" s="18">
        <f t="shared" si="254"/>
        <v>39.123333333333335</v>
      </c>
      <c r="BK370" s="18">
        <f t="shared" si="255"/>
        <v>2347.4</v>
      </c>
      <c r="BL370" s="18">
        <f t="shared" si="256"/>
        <v>2636.5570000000002</v>
      </c>
      <c r="BM370" s="14">
        <f t="shared" si="257"/>
        <v>2.64</v>
      </c>
      <c r="BN370" s="14">
        <v>3.35</v>
      </c>
      <c r="BO370" s="14">
        <v>0.23300000000000001</v>
      </c>
      <c r="BP370" s="14">
        <v>2.08</v>
      </c>
      <c r="BQ370" s="14">
        <v>0.251</v>
      </c>
      <c r="BR370" s="16">
        <f t="shared" si="243"/>
        <v>21.085342731277539</v>
      </c>
      <c r="BS370" s="16">
        <f t="shared" si="244"/>
        <v>1.4665327929515422</v>
      </c>
      <c r="BT370" s="16">
        <f t="shared" si="245"/>
        <v>13.091794889867844</v>
      </c>
      <c r="BU370" s="16">
        <f t="shared" si="246"/>
        <v>1.5798271718061678</v>
      </c>
      <c r="BV370" s="16">
        <f t="shared" si="247"/>
        <v>23.673089339207053</v>
      </c>
      <c r="BW370" s="16">
        <f t="shared" si="248"/>
        <v>1.646516362995595</v>
      </c>
      <c r="BX370" s="16">
        <f t="shared" si="249"/>
        <v>14.698515171806168</v>
      </c>
      <c r="BY370" s="16">
        <f t="shared" si="250"/>
        <v>1.7737150519823792</v>
      </c>
      <c r="BZ370" s="16">
        <v>2.87</v>
      </c>
      <c r="CA370" s="16">
        <v>0.20300000000000001</v>
      </c>
      <c r="CB370" s="16">
        <v>1.41</v>
      </c>
      <c r="CC370" s="16">
        <v>0.252</v>
      </c>
      <c r="CD370" s="16">
        <v>0.95</v>
      </c>
      <c r="CE370" s="16">
        <v>0.14000000000000001</v>
      </c>
      <c r="CF370" s="16">
        <v>1.07</v>
      </c>
      <c r="CG370" s="16">
        <v>8.6999999999999994E-2</v>
      </c>
      <c r="CH370" s="16">
        <f t="shared" si="258"/>
        <v>61.992820000000002</v>
      </c>
      <c r="CI370" s="16">
        <f t="shared" si="259"/>
        <v>9.135784000000001</v>
      </c>
      <c r="CJ370" s="16">
        <f t="shared" si="260"/>
        <v>69.823492000000016</v>
      </c>
      <c r="CK370" s="16">
        <f t="shared" si="261"/>
        <v>5.6772371999999995</v>
      </c>
      <c r="CL370" s="16">
        <f t="shared" si="262"/>
        <v>69.601029727272731</v>
      </c>
      <c r="CM370" s="16">
        <f t="shared" si="263"/>
        <v>10.256993854545456</v>
      </c>
      <c r="CN370" s="16">
        <f t="shared" si="264"/>
        <v>78.392738745454565</v>
      </c>
      <c r="CO370" s="16">
        <f t="shared" si="265"/>
        <v>6.3739890381818176</v>
      </c>
      <c r="CP370" s="16">
        <v>2.31</v>
      </c>
      <c r="CQ370" s="16">
        <v>0.33200000000000002</v>
      </c>
      <c r="CR370" s="16">
        <v>0.27</v>
      </c>
      <c r="CS370" s="16">
        <v>0.128</v>
      </c>
      <c r="CT370" s="16">
        <f t="shared" si="266"/>
        <v>54.224939999999997</v>
      </c>
      <c r="CU370" s="16">
        <f t="shared" si="267"/>
        <v>7.7933680000000001</v>
      </c>
      <c r="CV370" s="16">
        <f t="shared" si="268"/>
        <v>6.3379800000000008</v>
      </c>
      <c r="CW370" s="16">
        <f t="shared" si="269"/>
        <v>3.0046720000000002</v>
      </c>
      <c r="CX370" s="16">
        <f t="shared" si="270"/>
        <v>60.879818999999998</v>
      </c>
      <c r="CY370" s="16">
        <f t="shared" si="271"/>
        <v>8.7498267999999992</v>
      </c>
      <c r="CZ370" s="16">
        <f t="shared" si="272"/>
        <v>7.1158230000000007</v>
      </c>
      <c r="DA370" s="16">
        <f t="shared" si="273"/>
        <v>3.3734272000000005</v>
      </c>
      <c r="DB370" s="16"/>
      <c r="DC370" s="16"/>
      <c r="DD370" s="16"/>
      <c r="DE370" s="16"/>
      <c r="DF370" s="16"/>
      <c r="DG370" s="16"/>
      <c r="DH370" s="16"/>
      <c r="DI370" s="16"/>
    </row>
    <row r="371" spans="1:113" x14ac:dyDescent="0.25">
      <c r="A371" s="14">
        <v>2020</v>
      </c>
      <c r="B371" s="14">
        <v>19</v>
      </c>
      <c r="C371" s="14" t="s">
        <v>13</v>
      </c>
      <c r="D371" s="14" t="str">
        <f t="shared" si="234"/>
        <v>2</v>
      </c>
      <c r="E371" s="14">
        <v>210</v>
      </c>
      <c r="F371" s="14">
        <v>740</v>
      </c>
      <c r="G371" s="14">
        <v>1</v>
      </c>
      <c r="H371" s="14" t="s">
        <v>2</v>
      </c>
      <c r="I371" s="14">
        <v>0</v>
      </c>
      <c r="J371" s="17">
        <f t="shared" si="235"/>
        <v>0</v>
      </c>
      <c r="K371" s="14">
        <v>0</v>
      </c>
      <c r="L371" s="17">
        <f t="shared" si="236"/>
        <v>0</v>
      </c>
      <c r="M371" s="14">
        <v>0</v>
      </c>
      <c r="N371" s="17">
        <f t="shared" si="237"/>
        <v>0</v>
      </c>
      <c r="O371" s="14">
        <v>7.5</v>
      </c>
      <c r="P371" s="14">
        <v>0</v>
      </c>
      <c r="Q371" s="14">
        <v>6.3</v>
      </c>
      <c r="R371" s="14">
        <v>6.6</v>
      </c>
      <c r="S371" s="14">
        <v>2.8</v>
      </c>
      <c r="T371" s="14">
        <v>11</v>
      </c>
      <c r="U371" s="14">
        <v>11</v>
      </c>
      <c r="V371" s="16">
        <v>9</v>
      </c>
      <c r="W371" s="16">
        <v>47.9</v>
      </c>
      <c r="X371" s="16">
        <v>7.62</v>
      </c>
      <c r="Y371" s="16">
        <v>166</v>
      </c>
      <c r="Z371" s="16">
        <v>2116</v>
      </c>
      <c r="AA371" s="16">
        <v>299</v>
      </c>
      <c r="AB371" s="16">
        <v>24</v>
      </c>
      <c r="AC371" s="16">
        <f t="shared" si="238"/>
        <v>13.569805605548714</v>
      </c>
      <c r="AD371" s="16">
        <v>1.069967297</v>
      </c>
      <c r="AE371" s="16"/>
      <c r="AF371" s="16"/>
      <c r="AG371" s="16">
        <v>1.8</v>
      </c>
      <c r="AH371" s="16">
        <v>4</v>
      </c>
      <c r="AI371" s="16">
        <v>1.7604838780000001</v>
      </c>
      <c r="AJ371" s="16">
        <v>1.7</v>
      </c>
      <c r="AK371" s="16">
        <v>0.5</v>
      </c>
      <c r="AL371" s="16">
        <v>2.4</v>
      </c>
      <c r="AM371" s="16">
        <v>1.564204352</v>
      </c>
      <c r="AN371" s="16">
        <v>0.92</v>
      </c>
      <c r="AO371" s="16">
        <v>0.32790000000000002</v>
      </c>
      <c r="AP371" s="16">
        <v>54.6</v>
      </c>
      <c r="AQ371" s="18">
        <v>30.5</v>
      </c>
      <c r="AR371" s="18">
        <f t="shared" si="240"/>
        <v>24.1</v>
      </c>
      <c r="AS371" s="18">
        <f t="shared" si="241"/>
        <v>739.94431718061685</v>
      </c>
      <c r="AT371" s="18">
        <f t="shared" si="242"/>
        <v>830.75566519823792</v>
      </c>
      <c r="AU371" s="14">
        <v>0.1</v>
      </c>
      <c r="AV371" s="14">
        <v>120.6</v>
      </c>
      <c r="AW371" s="18">
        <v>34</v>
      </c>
      <c r="AX371" s="14">
        <v>89.7</v>
      </c>
      <c r="AY371" s="18">
        <v>30.5</v>
      </c>
      <c r="AZ371" s="16">
        <f t="shared" si="251"/>
        <v>68.360277136258688</v>
      </c>
      <c r="BA371" s="16">
        <f t="shared" si="252"/>
        <v>2098.87</v>
      </c>
      <c r="BB371" s="16">
        <f t="shared" si="253"/>
        <v>2356.4585909090906</v>
      </c>
      <c r="BC371" s="14">
        <v>5.4</v>
      </c>
      <c r="BD371" s="14">
        <v>0.15</v>
      </c>
      <c r="BE371" s="14">
        <v>12.8</v>
      </c>
      <c r="BF371" s="14">
        <v>57.8</v>
      </c>
      <c r="BG371" s="14">
        <v>36</v>
      </c>
      <c r="BH371" s="14">
        <v>4.5</v>
      </c>
      <c r="BI371" s="18">
        <f t="shared" si="239"/>
        <v>23.527777777777779</v>
      </c>
      <c r="BJ371" s="18">
        <f t="shared" si="254"/>
        <v>23.718175979447654</v>
      </c>
      <c r="BK371" s="18">
        <f t="shared" si="255"/>
        <v>1423.0905587668592</v>
      </c>
      <c r="BL371" s="18">
        <f t="shared" si="256"/>
        <v>1598.3894412331406</v>
      </c>
      <c r="BM371" s="14">
        <f t="shared" si="257"/>
        <v>1.6</v>
      </c>
      <c r="BN371" s="14">
        <v>1.55</v>
      </c>
      <c r="BO371" s="14">
        <v>0.223</v>
      </c>
      <c r="BP371" s="14">
        <v>1.46</v>
      </c>
      <c r="BQ371" s="14">
        <v>0.14599999999999999</v>
      </c>
      <c r="BR371" s="16">
        <f t="shared" si="243"/>
        <v>11.469136916299561</v>
      </c>
      <c r="BS371" s="16">
        <f t="shared" si="244"/>
        <v>1.6500758273127758</v>
      </c>
      <c r="BT371" s="16">
        <f t="shared" si="245"/>
        <v>10.803187030837005</v>
      </c>
      <c r="BU371" s="16">
        <f t="shared" si="246"/>
        <v>1.0803187030837005</v>
      </c>
      <c r="BV371" s="16">
        <f t="shared" si="247"/>
        <v>12.876712810572689</v>
      </c>
      <c r="BW371" s="16">
        <f t="shared" si="248"/>
        <v>1.8525851333920711</v>
      </c>
      <c r="BX371" s="16">
        <f t="shared" si="249"/>
        <v>12.129032711894274</v>
      </c>
      <c r="BY371" s="16">
        <f t="shared" si="250"/>
        <v>1.2129032711894272</v>
      </c>
      <c r="BZ371" s="16">
        <v>2.11</v>
      </c>
      <c r="CA371" s="16">
        <v>0.26300000000000001</v>
      </c>
      <c r="CB371" s="16">
        <v>1.1000000000000001</v>
      </c>
      <c r="CC371" s="16">
        <v>0.23100000000000001</v>
      </c>
      <c r="CD371" s="16">
        <v>0.48</v>
      </c>
      <c r="CE371" s="16">
        <v>0.19800000000000001</v>
      </c>
      <c r="CF371" s="16">
        <v>0.84</v>
      </c>
      <c r="CG371" s="16">
        <v>0.106</v>
      </c>
      <c r="CH371" s="16">
        <f t="shared" si="258"/>
        <v>10.074575999999999</v>
      </c>
      <c r="CI371" s="16">
        <f t="shared" si="259"/>
        <v>4.1557626000000001</v>
      </c>
      <c r="CJ371" s="16">
        <f t="shared" si="260"/>
        <v>17.630507999999999</v>
      </c>
      <c r="CK371" s="16">
        <f t="shared" si="261"/>
        <v>2.2248021999999996</v>
      </c>
      <c r="CL371" s="16">
        <f t="shared" si="262"/>
        <v>11.311001236363635</v>
      </c>
      <c r="CM371" s="16">
        <f t="shared" si="263"/>
        <v>4.66578801</v>
      </c>
      <c r="CN371" s="16">
        <f t="shared" si="264"/>
        <v>19.794252163636362</v>
      </c>
      <c r="CO371" s="16">
        <f t="shared" si="265"/>
        <v>2.4978461063636361</v>
      </c>
      <c r="CP371" s="16">
        <v>1.53</v>
      </c>
      <c r="CQ371" s="16">
        <v>0.30499999999999999</v>
      </c>
      <c r="CR371" s="16">
        <v>0.26</v>
      </c>
      <c r="CS371" s="16">
        <v>0.1</v>
      </c>
      <c r="CT371" s="16">
        <f t="shared" si="266"/>
        <v>21.773285549132947</v>
      </c>
      <c r="CU371" s="16">
        <f t="shared" si="267"/>
        <v>4.3404262042389199</v>
      </c>
      <c r="CV371" s="16">
        <f t="shared" si="268"/>
        <v>3.7000354527938337</v>
      </c>
      <c r="CW371" s="16">
        <f t="shared" si="269"/>
        <v>1.4230905587668592</v>
      </c>
      <c r="CX371" s="16">
        <f t="shared" si="270"/>
        <v>24.445461502890172</v>
      </c>
      <c r="CY371" s="16">
        <f t="shared" si="271"/>
        <v>4.8731148747591506</v>
      </c>
      <c r="CZ371" s="16">
        <f t="shared" si="272"/>
        <v>4.1541307129094402</v>
      </c>
      <c r="DA371" s="16">
        <f t="shared" si="273"/>
        <v>1.5977425818882465</v>
      </c>
      <c r="DB371" s="16"/>
      <c r="DC371" s="16"/>
      <c r="DD371" s="16"/>
      <c r="DE371" s="16"/>
      <c r="DF371" s="16"/>
      <c r="DG371" s="16"/>
      <c r="DH371" s="16"/>
      <c r="DI371" s="16"/>
    </row>
    <row r="372" spans="1:113" x14ac:dyDescent="0.25">
      <c r="A372" s="14">
        <v>2020</v>
      </c>
      <c r="B372" s="14">
        <v>19</v>
      </c>
      <c r="C372" s="14" t="s">
        <v>13</v>
      </c>
      <c r="D372" s="14" t="str">
        <f t="shared" si="234"/>
        <v>3</v>
      </c>
      <c r="E372" s="14">
        <v>301</v>
      </c>
      <c r="F372" s="14">
        <v>741</v>
      </c>
      <c r="G372" s="14">
        <v>2</v>
      </c>
      <c r="H372" s="14" t="s">
        <v>3</v>
      </c>
      <c r="I372" s="14">
        <v>100</v>
      </c>
      <c r="J372" s="17">
        <f t="shared" si="235"/>
        <v>112</v>
      </c>
      <c r="K372" s="14">
        <v>0</v>
      </c>
      <c r="L372" s="17">
        <f t="shared" si="236"/>
        <v>0</v>
      </c>
      <c r="M372" s="14">
        <v>0</v>
      </c>
      <c r="N372" s="17">
        <f t="shared" si="237"/>
        <v>0</v>
      </c>
      <c r="O372" s="14">
        <v>7.5</v>
      </c>
      <c r="P372" s="14">
        <v>0</v>
      </c>
      <c r="Q372" s="14">
        <v>6</v>
      </c>
      <c r="R372" s="14">
        <v>6.5</v>
      </c>
      <c r="S372" s="14">
        <v>3</v>
      </c>
      <c r="T372" s="14">
        <v>11</v>
      </c>
      <c r="U372" s="14">
        <v>10</v>
      </c>
      <c r="V372" s="16">
        <v>9</v>
      </c>
      <c r="W372" s="16">
        <v>10.704759436788498</v>
      </c>
      <c r="X372" s="16">
        <v>7.43</v>
      </c>
      <c r="Y372" s="16">
        <v>161</v>
      </c>
      <c r="Z372" s="16">
        <v>2072</v>
      </c>
      <c r="AA372" s="16">
        <v>306</v>
      </c>
      <c r="AB372" s="16">
        <v>28</v>
      </c>
      <c r="AC372" s="16">
        <f t="shared" si="238"/>
        <v>13.412022354835655</v>
      </c>
      <c r="AD372" s="16">
        <v>1.836998967</v>
      </c>
      <c r="AE372" s="16"/>
      <c r="AF372" s="16"/>
      <c r="AG372" s="16">
        <v>4.2</v>
      </c>
      <c r="AH372" s="16">
        <v>3.3</v>
      </c>
      <c r="AI372" s="16">
        <v>1.733121532</v>
      </c>
      <c r="AJ372" s="16">
        <v>1.64</v>
      </c>
      <c r="AK372" s="16">
        <v>1.1000000000000001</v>
      </c>
      <c r="AL372" s="16">
        <v>2.6</v>
      </c>
      <c r="AM372" s="16">
        <v>2.0667406490000002</v>
      </c>
      <c r="AN372" s="16">
        <v>2</v>
      </c>
      <c r="AO372" s="16">
        <v>0.60070000000000001</v>
      </c>
      <c r="AP372" s="16">
        <v>78.099999999999994</v>
      </c>
      <c r="AQ372" s="18">
        <v>30.5</v>
      </c>
      <c r="AR372" s="18">
        <f t="shared" si="240"/>
        <v>47.599999999999994</v>
      </c>
      <c r="AS372" s="18">
        <f t="shared" si="241"/>
        <v>1461.4667841409689</v>
      </c>
      <c r="AT372" s="18">
        <f t="shared" si="242"/>
        <v>1640.8286167400877</v>
      </c>
      <c r="AU372" s="14">
        <v>0.56000000000000005</v>
      </c>
      <c r="AV372" s="14">
        <v>578.70000000000005</v>
      </c>
      <c r="AW372" s="18">
        <v>34</v>
      </c>
      <c r="AX372" s="14">
        <v>282.2</v>
      </c>
      <c r="AY372" s="18">
        <v>30.5</v>
      </c>
      <c r="AZ372" s="16">
        <f t="shared" si="251"/>
        <v>258.76996511841384</v>
      </c>
      <c r="BA372" s="16">
        <f t="shared" si="252"/>
        <v>7945.04</v>
      </c>
      <c r="BB372" s="16">
        <f t="shared" si="253"/>
        <v>8920.1130909090916</v>
      </c>
      <c r="BC372" s="14">
        <v>12.25</v>
      </c>
      <c r="BD372" s="14">
        <v>0.15</v>
      </c>
      <c r="BE372" s="14">
        <v>13.5</v>
      </c>
      <c r="BF372" s="14">
        <v>58.2</v>
      </c>
      <c r="BG372" s="14">
        <v>36</v>
      </c>
      <c r="BH372" s="14">
        <v>4.5</v>
      </c>
      <c r="BI372" s="18">
        <f t="shared" si="239"/>
        <v>54.225925925925928</v>
      </c>
      <c r="BJ372" s="18">
        <f t="shared" si="254"/>
        <v>54.225925925925928</v>
      </c>
      <c r="BK372" s="18">
        <f t="shared" si="255"/>
        <v>3253.5555555555557</v>
      </c>
      <c r="BL372" s="18">
        <f t="shared" si="256"/>
        <v>3654.3344444444447</v>
      </c>
      <c r="BM372" s="14">
        <f t="shared" si="257"/>
        <v>3.65</v>
      </c>
      <c r="BN372" s="14">
        <v>2.4500000000000002</v>
      </c>
      <c r="BO372" s="14">
        <v>0.254</v>
      </c>
      <c r="BP372" s="14">
        <v>2.36</v>
      </c>
      <c r="BQ372" s="14">
        <v>0.14199999999999999</v>
      </c>
      <c r="BR372" s="16">
        <f t="shared" si="243"/>
        <v>35.805936211453741</v>
      </c>
      <c r="BS372" s="16">
        <f t="shared" si="244"/>
        <v>3.7121256317180613</v>
      </c>
      <c r="BT372" s="16">
        <f t="shared" si="245"/>
        <v>34.490616105726865</v>
      </c>
      <c r="BU372" s="16">
        <f t="shared" si="246"/>
        <v>2.0752828334801756</v>
      </c>
      <c r="BV372" s="16">
        <f t="shared" si="247"/>
        <v>40.200301110132152</v>
      </c>
      <c r="BW372" s="16">
        <f t="shared" si="248"/>
        <v>4.1677046865198237</v>
      </c>
      <c r="BX372" s="16">
        <f t="shared" si="249"/>
        <v>38.723555355066075</v>
      </c>
      <c r="BY372" s="16">
        <f t="shared" si="250"/>
        <v>2.3299766357709246</v>
      </c>
      <c r="BZ372" s="16">
        <v>3.02</v>
      </c>
      <c r="CA372" s="16">
        <v>0.26300000000000001</v>
      </c>
      <c r="CB372" s="16">
        <v>1.51</v>
      </c>
      <c r="CC372" s="16">
        <v>0.22600000000000001</v>
      </c>
      <c r="CD372" s="16">
        <v>0.7</v>
      </c>
      <c r="CE372" s="16">
        <v>0.20100000000000001</v>
      </c>
      <c r="CF372" s="16">
        <v>1.03</v>
      </c>
      <c r="CG372" s="16">
        <v>6.5000000000000002E-2</v>
      </c>
      <c r="CH372" s="16">
        <f t="shared" si="258"/>
        <v>55.615279999999991</v>
      </c>
      <c r="CI372" s="16">
        <f t="shared" si="259"/>
        <v>15.9695304</v>
      </c>
      <c r="CJ372" s="16">
        <f t="shared" si="260"/>
        <v>81.833911999999998</v>
      </c>
      <c r="CK372" s="16">
        <f t="shared" si="261"/>
        <v>5.1642760000000001</v>
      </c>
      <c r="CL372" s="16">
        <f t="shared" si="262"/>
        <v>62.440791636363628</v>
      </c>
      <c r="CM372" s="16">
        <f t="shared" si="263"/>
        <v>17.929427312727274</v>
      </c>
      <c r="CN372" s="16">
        <f t="shared" si="264"/>
        <v>91.877164836363619</v>
      </c>
      <c r="CO372" s="16">
        <f t="shared" si="265"/>
        <v>5.7980735090909086</v>
      </c>
      <c r="CP372" s="16">
        <v>2</v>
      </c>
      <c r="CQ372" s="16">
        <v>0.33700000000000002</v>
      </c>
      <c r="CR372" s="16">
        <v>0.27</v>
      </c>
      <c r="CS372" s="16">
        <v>0.108</v>
      </c>
      <c r="CT372" s="16">
        <f t="shared" si="266"/>
        <v>65.071111111111108</v>
      </c>
      <c r="CU372" s="16">
        <f t="shared" si="267"/>
        <v>10.964482222222223</v>
      </c>
      <c r="CV372" s="16">
        <f t="shared" si="268"/>
        <v>8.7846000000000011</v>
      </c>
      <c r="CW372" s="16">
        <f t="shared" si="269"/>
        <v>3.5138400000000001</v>
      </c>
      <c r="CX372" s="16">
        <f t="shared" si="270"/>
        <v>73.057111111111112</v>
      </c>
      <c r="CY372" s="16">
        <f t="shared" si="271"/>
        <v>12.310123222222224</v>
      </c>
      <c r="CZ372" s="16">
        <f t="shared" si="272"/>
        <v>9.8627100000000016</v>
      </c>
      <c r="DA372" s="16">
        <f t="shared" si="273"/>
        <v>3.945084</v>
      </c>
      <c r="DB372" s="16"/>
      <c r="DC372" s="16"/>
      <c r="DD372" s="16"/>
      <c r="DE372" s="16"/>
      <c r="DF372" s="16"/>
      <c r="DG372" s="16"/>
      <c r="DH372" s="16"/>
      <c r="DI372" s="16"/>
    </row>
    <row r="373" spans="1:113" x14ac:dyDescent="0.25">
      <c r="A373" s="14">
        <v>2020</v>
      </c>
      <c r="B373" s="14">
        <v>19</v>
      </c>
      <c r="C373" s="14" t="s">
        <v>13</v>
      </c>
      <c r="D373" s="14" t="str">
        <f t="shared" si="234"/>
        <v>3</v>
      </c>
      <c r="E373" s="14">
        <v>302</v>
      </c>
      <c r="F373" s="14">
        <v>742</v>
      </c>
      <c r="G373" s="14">
        <v>1</v>
      </c>
      <c r="H373" s="14" t="s">
        <v>2</v>
      </c>
      <c r="I373" s="14">
        <v>0</v>
      </c>
      <c r="J373" s="17">
        <f t="shared" si="235"/>
        <v>0</v>
      </c>
      <c r="K373" s="14">
        <v>0</v>
      </c>
      <c r="L373" s="17">
        <f t="shared" si="236"/>
        <v>0</v>
      </c>
      <c r="M373" s="14">
        <v>0</v>
      </c>
      <c r="N373" s="17">
        <f t="shared" si="237"/>
        <v>0</v>
      </c>
      <c r="O373" s="14">
        <v>7.5</v>
      </c>
      <c r="P373" s="14">
        <v>0</v>
      </c>
      <c r="Q373" s="14">
        <v>6</v>
      </c>
      <c r="R373" s="14">
        <v>6.5</v>
      </c>
      <c r="S373" s="14">
        <v>3</v>
      </c>
      <c r="T373" s="14">
        <v>11</v>
      </c>
      <c r="U373" s="14">
        <v>10</v>
      </c>
      <c r="V373" s="16">
        <v>9</v>
      </c>
      <c r="W373" s="16">
        <v>10.704759436788498</v>
      </c>
      <c r="X373" s="16">
        <v>7.43</v>
      </c>
      <c r="Y373" s="16">
        <v>161</v>
      </c>
      <c r="Z373" s="16">
        <v>2072</v>
      </c>
      <c r="AA373" s="16">
        <v>306</v>
      </c>
      <c r="AB373" s="16">
        <v>28</v>
      </c>
      <c r="AC373" s="16">
        <f t="shared" si="238"/>
        <v>13.412022354835655</v>
      </c>
      <c r="AD373" s="16">
        <v>1.836998967</v>
      </c>
      <c r="AE373" s="16"/>
      <c r="AF373" s="16"/>
      <c r="AG373" s="16">
        <v>4.2</v>
      </c>
      <c r="AH373" s="16">
        <v>3.3</v>
      </c>
      <c r="AI373" s="16">
        <v>1.733121532</v>
      </c>
      <c r="AJ373" s="16">
        <v>1.64</v>
      </c>
      <c r="AK373" s="16">
        <v>1.1000000000000001</v>
      </c>
      <c r="AL373" s="16">
        <v>2.6</v>
      </c>
      <c r="AM373" s="16">
        <v>2.0667406490000002</v>
      </c>
      <c r="AN373" s="16">
        <v>2</v>
      </c>
      <c r="AO373" s="16">
        <v>0.38100000000000001</v>
      </c>
      <c r="AP373" s="16">
        <v>71.7</v>
      </c>
      <c r="AQ373" s="18">
        <v>30.5</v>
      </c>
      <c r="AR373" s="18">
        <f t="shared" si="240"/>
        <v>41.2</v>
      </c>
      <c r="AS373" s="18">
        <f t="shared" si="241"/>
        <v>1264.96704845815</v>
      </c>
      <c r="AT373" s="18">
        <f t="shared" si="242"/>
        <v>1420.2130044052867</v>
      </c>
      <c r="AU373" s="14">
        <v>0.26</v>
      </c>
      <c r="AV373" s="14">
        <v>281.3</v>
      </c>
      <c r="AW373" s="18">
        <v>34</v>
      </c>
      <c r="AX373" s="14">
        <v>167.3</v>
      </c>
      <c r="AY373" s="18">
        <v>30.5</v>
      </c>
      <c r="AZ373" s="16">
        <f t="shared" si="251"/>
        <v>143.82531338455317</v>
      </c>
      <c r="BA373" s="16">
        <f t="shared" si="252"/>
        <v>4415.88</v>
      </c>
      <c r="BB373" s="16">
        <f t="shared" si="253"/>
        <v>4957.8289090909093</v>
      </c>
      <c r="BC373" s="14">
        <v>6.55</v>
      </c>
      <c r="BD373" s="14">
        <v>0.15</v>
      </c>
      <c r="BE373" s="14">
        <v>13.7</v>
      </c>
      <c r="BF373" s="14">
        <v>57.8</v>
      </c>
      <c r="BG373" s="14">
        <v>36</v>
      </c>
      <c r="BH373" s="14">
        <v>4.5</v>
      </c>
      <c r="BI373" s="18">
        <f t="shared" si="239"/>
        <v>28.68148148148148</v>
      </c>
      <c r="BJ373" s="18">
        <f t="shared" si="254"/>
        <v>28.61516591736245</v>
      </c>
      <c r="BK373" s="18">
        <f t="shared" si="255"/>
        <v>1716.909955041747</v>
      </c>
      <c r="BL373" s="18">
        <f t="shared" si="256"/>
        <v>1928.4020449582531</v>
      </c>
      <c r="BM373" s="14">
        <f t="shared" si="257"/>
        <v>1.93</v>
      </c>
      <c r="BN373" s="14">
        <v>1.77</v>
      </c>
      <c r="BO373" s="14">
        <v>0.24399999999999999</v>
      </c>
      <c r="BP373" s="14">
        <v>1.93</v>
      </c>
      <c r="BQ373" s="14">
        <v>0.14599999999999999</v>
      </c>
      <c r="BR373" s="16">
        <f t="shared" si="243"/>
        <v>22.389916757709255</v>
      </c>
      <c r="BS373" s="16">
        <f t="shared" si="244"/>
        <v>3.0865195982378859</v>
      </c>
      <c r="BT373" s="16">
        <f t="shared" si="245"/>
        <v>24.413864035242291</v>
      </c>
      <c r="BU373" s="16">
        <f t="shared" si="246"/>
        <v>1.8468518907488989</v>
      </c>
      <c r="BV373" s="16">
        <f t="shared" si="247"/>
        <v>25.137770177973572</v>
      </c>
      <c r="BW373" s="16">
        <f t="shared" si="248"/>
        <v>3.4653197307488992</v>
      </c>
      <c r="BX373" s="16">
        <f t="shared" si="249"/>
        <v>27.410110985022026</v>
      </c>
      <c r="BY373" s="16">
        <f t="shared" si="250"/>
        <v>2.0735109864317183</v>
      </c>
      <c r="BZ373" s="16">
        <v>2.1</v>
      </c>
      <c r="CA373" s="16">
        <v>0.3</v>
      </c>
      <c r="CB373" s="16">
        <v>1.18</v>
      </c>
      <c r="CC373" s="16">
        <v>0.18</v>
      </c>
      <c r="CD373" s="16">
        <v>0.62</v>
      </c>
      <c r="CE373" s="16">
        <v>0.23499999999999999</v>
      </c>
      <c r="CF373" s="16">
        <v>0.88</v>
      </c>
      <c r="CG373" s="16">
        <v>7.0000000000000007E-2</v>
      </c>
      <c r="CH373" s="16">
        <f t="shared" si="258"/>
        <v>27.378456</v>
      </c>
      <c r="CI373" s="16">
        <f t="shared" si="259"/>
        <v>10.377317999999999</v>
      </c>
      <c r="CJ373" s="16">
        <f t="shared" si="260"/>
        <v>38.859744000000006</v>
      </c>
      <c r="CK373" s="16">
        <f t="shared" si="261"/>
        <v>3.0911160000000004</v>
      </c>
      <c r="CL373" s="16">
        <f t="shared" si="262"/>
        <v>30.738539236363639</v>
      </c>
      <c r="CM373" s="16">
        <f t="shared" si="263"/>
        <v>11.650897936363634</v>
      </c>
      <c r="CN373" s="16">
        <f t="shared" si="264"/>
        <v>43.628894400000007</v>
      </c>
      <c r="CO373" s="16">
        <f t="shared" si="265"/>
        <v>3.4704802363636369</v>
      </c>
      <c r="CP373" s="16">
        <v>1.68</v>
      </c>
      <c r="CQ373" s="16">
        <v>0.33200000000000002</v>
      </c>
      <c r="CR373" s="16">
        <v>0.27</v>
      </c>
      <c r="CS373" s="16">
        <v>9.1999999999999998E-2</v>
      </c>
      <c r="CT373" s="16">
        <f t="shared" si="266"/>
        <v>28.844087244701349</v>
      </c>
      <c r="CU373" s="16">
        <f t="shared" si="267"/>
        <v>5.7001410507386003</v>
      </c>
      <c r="CV373" s="16">
        <f t="shared" si="268"/>
        <v>4.6356568786127168</v>
      </c>
      <c r="CW373" s="16">
        <f t="shared" si="269"/>
        <v>1.5795571586384074</v>
      </c>
      <c r="CX373" s="16">
        <f t="shared" si="270"/>
        <v>32.384043406551058</v>
      </c>
      <c r="CY373" s="16">
        <f t="shared" si="271"/>
        <v>6.3997038160565198</v>
      </c>
      <c r="CZ373" s="16">
        <f t="shared" si="272"/>
        <v>5.2045784046242778</v>
      </c>
      <c r="DA373" s="16">
        <f t="shared" si="273"/>
        <v>1.7734119008349392</v>
      </c>
      <c r="DB373" s="16"/>
      <c r="DC373" s="16"/>
      <c r="DD373" s="16"/>
      <c r="DE373" s="16"/>
      <c r="DF373" s="16"/>
      <c r="DG373" s="16"/>
      <c r="DH373" s="16"/>
      <c r="DI373" s="16"/>
    </row>
    <row r="374" spans="1:113" x14ac:dyDescent="0.25">
      <c r="A374" s="14">
        <v>2020</v>
      </c>
      <c r="B374" s="14">
        <v>19</v>
      </c>
      <c r="C374" s="14" t="s">
        <v>13</v>
      </c>
      <c r="D374" s="14" t="str">
        <f t="shared" si="234"/>
        <v>3</v>
      </c>
      <c r="E374" s="14">
        <v>304</v>
      </c>
      <c r="F374" s="14">
        <v>744</v>
      </c>
      <c r="G374" s="14">
        <v>3</v>
      </c>
      <c r="H374" s="14" t="s">
        <v>1</v>
      </c>
      <c r="I374" s="14">
        <v>100</v>
      </c>
      <c r="J374" s="17">
        <f t="shared" si="235"/>
        <v>112</v>
      </c>
      <c r="K374" s="14">
        <v>40</v>
      </c>
      <c r="L374" s="17">
        <f t="shared" si="236"/>
        <v>45</v>
      </c>
      <c r="M374" s="14">
        <v>0</v>
      </c>
      <c r="N374" s="17">
        <f t="shared" si="237"/>
        <v>0</v>
      </c>
      <c r="O374" s="14">
        <v>7.5</v>
      </c>
      <c r="P374" s="14">
        <v>0</v>
      </c>
      <c r="Q374" s="14">
        <v>6</v>
      </c>
      <c r="R374" s="14">
        <v>6.5</v>
      </c>
      <c r="S374" s="14">
        <v>3</v>
      </c>
      <c r="T374" s="14">
        <v>11</v>
      </c>
      <c r="U374" s="14">
        <v>10</v>
      </c>
      <c r="V374" s="16">
        <v>9</v>
      </c>
      <c r="W374" s="16">
        <v>10.704759436788498</v>
      </c>
      <c r="X374" s="16">
        <v>7.43</v>
      </c>
      <c r="Y374" s="16">
        <v>161</v>
      </c>
      <c r="Z374" s="16">
        <v>2072</v>
      </c>
      <c r="AA374" s="16">
        <v>306</v>
      </c>
      <c r="AB374" s="16">
        <v>28</v>
      </c>
      <c r="AC374" s="16">
        <f t="shared" si="238"/>
        <v>13.412022354835655</v>
      </c>
      <c r="AD374" s="16">
        <v>1.836998967</v>
      </c>
      <c r="AE374" s="16"/>
      <c r="AF374" s="16"/>
      <c r="AG374" s="16">
        <v>4.2</v>
      </c>
      <c r="AH374" s="16">
        <v>3.3</v>
      </c>
      <c r="AI374" s="16">
        <v>1.733121532</v>
      </c>
      <c r="AJ374" s="16">
        <v>1.64</v>
      </c>
      <c r="AK374" s="16">
        <v>1.1000000000000001</v>
      </c>
      <c r="AL374" s="16">
        <v>2.6</v>
      </c>
      <c r="AM374" s="16">
        <v>2.0667406490000002</v>
      </c>
      <c r="AN374" s="16">
        <v>2</v>
      </c>
      <c r="AO374" s="16">
        <v>0.54959999999999998</v>
      </c>
      <c r="AP374" s="16">
        <v>84.5</v>
      </c>
      <c r="AQ374" s="18">
        <v>30.5</v>
      </c>
      <c r="AR374" s="18">
        <f t="shared" si="240"/>
        <v>54</v>
      </c>
      <c r="AS374" s="18">
        <f t="shared" si="241"/>
        <v>1657.9665198237888</v>
      </c>
      <c r="AT374" s="18">
        <f t="shared" si="242"/>
        <v>1861.44422907489</v>
      </c>
      <c r="AU374" s="14">
        <v>0.66</v>
      </c>
      <c r="AV374" s="14">
        <v>571.70000000000005</v>
      </c>
      <c r="AW374" s="18">
        <v>34</v>
      </c>
      <c r="AX374" s="14">
        <v>278.7</v>
      </c>
      <c r="AY374" s="18">
        <v>30.5</v>
      </c>
      <c r="AZ374" s="16">
        <f t="shared" si="251"/>
        <v>304.65315231541751</v>
      </c>
      <c r="BA374" s="16">
        <f t="shared" si="252"/>
        <v>9353.7900000000009</v>
      </c>
      <c r="BB374" s="16">
        <f t="shared" si="253"/>
        <v>10501.755136363638</v>
      </c>
      <c r="BC374" s="14">
        <v>10.65</v>
      </c>
      <c r="BD374" s="14">
        <v>0.15</v>
      </c>
      <c r="BE374" s="14">
        <v>13.2</v>
      </c>
      <c r="BF374" s="14">
        <v>57.7</v>
      </c>
      <c r="BG374" s="14">
        <v>36</v>
      </c>
      <c r="BH374" s="14">
        <v>4.5</v>
      </c>
      <c r="BI374" s="18">
        <f t="shared" ref="BI374:BI405" si="274">((43560/(BG374*BH374))*(BC374-BD374)/60)</f>
        <v>47.055555555555557</v>
      </c>
      <c r="BJ374" s="18">
        <f t="shared" si="254"/>
        <v>47.218754014129736</v>
      </c>
      <c r="BK374" s="18">
        <f t="shared" si="255"/>
        <v>2833.125240847784</v>
      </c>
      <c r="BL374" s="18">
        <f t="shared" si="256"/>
        <v>3182.1147591522154</v>
      </c>
      <c r="BM374" s="14">
        <f t="shared" si="257"/>
        <v>3.18</v>
      </c>
      <c r="BN374" s="14">
        <v>3.27</v>
      </c>
      <c r="BO374" s="14">
        <v>0.221</v>
      </c>
      <c r="BP374" s="14">
        <v>2.69</v>
      </c>
      <c r="BQ374" s="14">
        <v>0.19800000000000001</v>
      </c>
      <c r="BR374" s="16">
        <f t="shared" si="243"/>
        <v>54.215505198237892</v>
      </c>
      <c r="BS374" s="16">
        <f t="shared" si="244"/>
        <v>3.6641060088105735</v>
      </c>
      <c r="BT374" s="16">
        <f t="shared" si="245"/>
        <v>44.599299383259918</v>
      </c>
      <c r="BU374" s="16">
        <f t="shared" si="246"/>
        <v>3.2827737092511016</v>
      </c>
      <c r="BV374" s="16">
        <f t="shared" si="247"/>
        <v>60.869226290748905</v>
      </c>
      <c r="BW374" s="16">
        <f t="shared" si="248"/>
        <v>4.1137917462555071</v>
      </c>
      <c r="BX374" s="16">
        <f t="shared" si="249"/>
        <v>50.072849762114544</v>
      </c>
      <c r="BY374" s="16">
        <f t="shared" si="250"/>
        <v>3.6856595735682824</v>
      </c>
      <c r="BZ374" s="16">
        <v>3.1</v>
      </c>
      <c r="CA374" s="16">
        <v>0.222</v>
      </c>
      <c r="CB374" s="16">
        <v>1.42</v>
      </c>
      <c r="CC374" s="16">
        <v>0.24</v>
      </c>
      <c r="CD374" s="16">
        <v>0.84</v>
      </c>
      <c r="CE374" s="16">
        <v>0.18</v>
      </c>
      <c r="CF374" s="16">
        <v>1</v>
      </c>
      <c r="CG374" s="16">
        <v>7.2999999999999995E-2</v>
      </c>
      <c r="CH374" s="16">
        <f t="shared" si="258"/>
        <v>78.571836000000005</v>
      </c>
      <c r="CI374" s="16">
        <f t="shared" si="259"/>
        <v>16.836822000000002</v>
      </c>
      <c r="CJ374" s="16">
        <f t="shared" si="260"/>
        <v>93.537900000000008</v>
      </c>
      <c r="CK374" s="16">
        <f t="shared" si="261"/>
        <v>6.8282667000000004</v>
      </c>
      <c r="CL374" s="16">
        <f t="shared" si="262"/>
        <v>88.214743145454548</v>
      </c>
      <c r="CM374" s="16">
        <f t="shared" si="263"/>
        <v>18.90315924545455</v>
      </c>
      <c r="CN374" s="16">
        <f t="shared" si="264"/>
        <v>105.01755136363637</v>
      </c>
      <c r="CO374" s="16">
        <f t="shared" si="265"/>
        <v>7.6662812495454551</v>
      </c>
      <c r="CP374" s="16">
        <v>2.1</v>
      </c>
      <c r="CQ374" s="16">
        <v>0.318</v>
      </c>
      <c r="CR374" s="16">
        <v>0.25</v>
      </c>
      <c r="CS374" s="16">
        <v>0.11700000000000001</v>
      </c>
      <c r="CT374" s="16">
        <f t="shared" si="266"/>
        <v>59.495630057803467</v>
      </c>
      <c r="CU374" s="16">
        <f t="shared" si="267"/>
        <v>9.0093382658959538</v>
      </c>
      <c r="CV374" s="16">
        <f t="shared" si="268"/>
        <v>7.0828131021194602</v>
      </c>
      <c r="CW374" s="16">
        <f t="shared" si="269"/>
        <v>3.3147565317919074</v>
      </c>
      <c r="CX374" s="16">
        <f t="shared" si="270"/>
        <v>66.797366473988447</v>
      </c>
      <c r="CY374" s="16">
        <f t="shared" si="271"/>
        <v>10.115029780346822</v>
      </c>
      <c r="CZ374" s="16">
        <f t="shared" si="272"/>
        <v>7.9520674373795766</v>
      </c>
      <c r="DA374" s="16">
        <f t="shared" si="273"/>
        <v>3.7215675606936411</v>
      </c>
      <c r="DB374" s="16"/>
      <c r="DC374" s="16"/>
      <c r="DD374" s="16"/>
      <c r="DE374" s="16"/>
      <c r="DF374" s="16"/>
      <c r="DG374" s="16"/>
      <c r="DH374" s="16"/>
      <c r="DI374" s="16"/>
    </row>
    <row r="375" spans="1:113" x14ac:dyDescent="0.25">
      <c r="A375" s="14">
        <v>2020</v>
      </c>
      <c r="B375" s="14">
        <v>19</v>
      </c>
      <c r="C375" s="14" t="s">
        <v>13</v>
      </c>
      <c r="D375" s="14" t="str">
        <f t="shared" si="234"/>
        <v>3</v>
      </c>
      <c r="E375" s="14">
        <v>305</v>
      </c>
      <c r="F375" s="14">
        <v>745</v>
      </c>
      <c r="G375" s="14">
        <v>5</v>
      </c>
      <c r="H375" s="14" t="s">
        <v>1</v>
      </c>
      <c r="I375" s="14">
        <v>100</v>
      </c>
      <c r="J375" s="17">
        <f t="shared" si="235"/>
        <v>112</v>
      </c>
      <c r="K375" s="14">
        <v>120</v>
      </c>
      <c r="L375" s="17">
        <f t="shared" si="236"/>
        <v>135</v>
      </c>
      <c r="M375" s="14">
        <v>0</v>
      </c>
      <c r="N375" s="17">
        <f t="shared" si="237"/>
        <v>0</v>
      </c>
      <c r="O375" s="14">
        <v>7.5</v>
      </c>
      <c r="P375" s="14">
        <v>0</v>
      </c>
      <c r="Q375" s="14">
        <v>6</v>
      </c>
      <c r="R375" s="14">
        <v>6.5</v>
      </c>
      <c r="S375" s="14">
        <v>3</v>
      </c>
      <c r="T375" s="14">
        <v>11</v>
      </c>
      <c r="U375" s="14">
        <v>10</v>
      </c>
      <c r="V375" s="16">
        <v>9</v>
      </c>
      <c r="W375" s="16">
        <v>10.704759436788498</v>
      </c>
      <c r="X375" s="16">
        <v>7.43</v>
      </c>
      <c r="Y375" s="16">
        <v>161</v>
      </c>
      <c r="Z375" s="16">
        <v>2072</v>
      </c>
      <c r="AA375" s="16">
        <v>306</v>
      </c>
      <c r="AB375" s="16">
        <v>28</v>
      </c>
      <c r="AC375" s="16">
        <f t="shared" si="238"/>
        <v>13.412022354835655</v>
      </c>
      <c r="AD375" s="16">
        <v>1.836998967</v>
      </c>
      <c r="AE375" s="16"/>
      <c r="AF375" s="16"/>
      <c r="AG375" s="16">
        <v>4.2</v>
      </c>
      <c r="AH375" s="16">
        <v>3.3</v>
      </c>
      <c r="AI375" s="16">
        <v>1.733121532</v>
      </c>
      <c r="AJ375" s="16">
        <v>1.64</v>
      </c>
      <c r="AK375" s="16">
        <v>1.1000000000000001</v>
      </c>
      <c r="AL375" s="16">
        <v>2.6</v>
      </c>
      <c r="AM375" s="16">
        <v>2.0667406490000002</v>
      </c>
      <c r="AN375" s="16">
        <v>2</v>
      </c>
      <c r="AO375" s="16">
        <v>0.63319999999999999</v>
      </c>
      <c r="AP375" s="16">
        <v>117.5</v>
      </c>
      <c r="AQ375" s="18">
        <v>30.5</v>
      </c>
      <c r="AR375" s="18">
        <f t="shared" si="240"/>
        <v>87</v>
      </c>
      <c r="AS375" s="18">
        <f t="shared" si="241"/>
        <v>2671.1682819383263</v>
      </c>
      <c r="AT375" s="18">
        <f t="shared" si="242"/>
        <v>2998.993480176212</v>
      </c>
      <c r="AU375" s="14">
        <v>0.64</v>
      </c>
      <c r="AV375" s="14">
        <v>639.70000000000005</v>
      </c>
      <c r="AW375" s="18">
        <v>34</v>
      </c>
      <c r="AX375" s="14">
        <v>354.4</v>
      </c>
      <c r="AY375" s="18">
        <v>30.5</v>
      </c>
      <c r="AZ375" s="16">
        <f t="shared" si="251"/>
        <v>342.24203401023601</v>
      </c>
      <c r="BA375" s="16">
        <f t="shared" si="252"/>
        <v>10507.89</v>
      </c>
      <c r="BB375" s="16">
        <f t="shared" si="253"/>
        <v>11797.494681818182</v>
      </c>
      <c r="BC375" s="14">
        <v>12.7</v>
      </c>
      <c r="BD375" s="14">
        <v>0.15</v>
      </c>
      <c r="BE375" s="14">
        <v>13.2</v>
      </c>
      <c r="BF375" s="14">
        <v>58</v>
      </c>
      <c r="BG375" s="14">
        <v>36</v>
      </c>
      <c r="BH375" s="14">
        <v>4.5</v>
      </c>
      <c r="BI375" s="18">
        <f t="shared" si="274"/>
        <v>56.242592592592594</v>
      </c>
      <c r="BJ375" s="18">
        <f t="shared" si="254"/>
        <v>56.437653607364595</v>
      </c>
      <c r="BK375" s="18">
        <f t="shared" si="255"/>
        <v>3386.2592164418757</v>
      </c>
      <c r="BL375" s="18">
        <f t="shared" si="256"/>
        <v>3803.384783558125</v>
      </c>
      <c r="BM375" s="14">
        <f t="shared" si="257"/>
        <v>3.8</v>
      </c>
      <c r="BN375" s="14">
        <v>2.63</v>
      </c>
      <c r="BO375" s="14">
        <v>0.23599999999999999</v>
      </c>
      <c r="BP375" s="14">
        <v>2.56</v>
      </c>
      <c r="BQ375" s="14">
        <v>0.17299999999999999</v>
      </c>
      <c r="BR375" s="16">
        <f t="shared" si="243"/>
        <v>70.251725814977988</v>
      </c>
      <c r="BS375" s="16">
        <f t="shared" si="244"/>
        <v>6.303957145374449</v>
      </c>
      <c r="BT375" s="16">
        <f t="shared" si="245"/>
        <v>68.381908017621157</v>
      </c>
      <c r="BU375" s="16">
        <f t="shared" si="246"/>
        <v>4.6211211277533035</v>
      </c>
      <c r="BV375" s="16">
        <f t="shared" si="247"/>
        <v>78.873528528634367</v>
      </c>
      <c r="BW375" s="16">
        <f t="shared" si="248"/>
        <v>7.0776246132158587</v>
      </c>
      <c r="BX375" s="16">
        <f t="shared" si="249"/>
        <v>76.774233092511025</v>
      </c>
      <c r="BY375" s="16">
        <f t="shared" si="250"/>
        <v>5.1882587207048445</v>
      </c>
      <c r="BZ375" s="16">
        <v>2.76</v>
      </c>
      <c r="CA375" s="16">
        <v>0.245</v>
      </c>
      <c r="CB375" s="16">
        <v>1.29</v>
      </c>
      <c r="CC375" s="16">
        <v>0.218</v>
      </c>
      <c r="CD375" s="16">
        <v>0.59</v>
      </c>
      <c r="CE375" s="16">
        <v>0.153</v>
      </c>
      <c r="CF375" s="16">
        <v>0.86</v>
      </c>
      <c r="CG375" s="16">
        <v>6.0999999999999999E-2</v>
      </c>
      <c r="CH375" s="16">
        <f t="shared" si="258"/>
        <v>61.996550999999997</v>
      </c>
      <c r="CI375" s="16">
        <f t="shared" si="259"/>
        <v>16.077071699999998</v>
      </c>
      <c r="CJ375" s="16">
        <f t="shared" si="260"/>
        <v>90.367853999999994</v>
      </c>
      <c r="CK375" s="16">
        <f t="shared" si="261"/>
        <v>6.4098128999999995</v>
      </c>
      <c r="CL375" s="16">
        <f t="shared" si="262"/>
        <v>69.605218622727264</v>
      </c>
      <c r="CM375" s="16">
        <f t="shared" si="263"/>
        <v>18.050166863181815</v>
      </c>
      <c r="CN375" s="16">
        <f t="shared" si="264"/>
        <v>101.45845426363636</v>
      </c>
      <c r="CO375" s="16">
        <f t="shared" si="265"/>
        <v>7.1964717559090907</v>
      </c>
      <c r="CP375" s="16">
        <v>1.87</v>
      </c>
      <c r="CQ375" s="16">
        <v>0.34</v>
      </c>
      <c r="CR375" s="16">
        <v>0.28000000000000003</v>
      </c>
      <c r="CS375" s="16">
        <v>0.109</v>
      </c>
      <c r="CT375" s="16">
        <f t="shared" si="266"/>
        <v>63.323047347463081</v>
      </c>
      <c r="CU375" s="16">
        <f t="shared" si="267"/>
        <v>11.513281335902379</v>
      </c>
      <c r="CV375" s="16">
        <f t="shared" si="268"/>
        <v>9.4815258060372525</v>
      </c>
      <c r="CW375" s="16">
        <f t="shared" si="269"/>
        <v>3.6910225459216446</v>
      </c>
      <c r="CX375" s="16">
        <f t="shared" si="270"/>
        <v>71.09451224919718</v>
      </c>
      <c r="CY375" s="16">
        <f t="shared" si="271"/>
        <v>12.92627495439949</v>
      </c>
      <c r="CZ375" s="16">
        <f t="shared" si="272"/>
        <v>10.64516760950546</v>
      </c>
      <c r="DA375" s="16">
        <f t="shared" si="273"/>
        <v>4.1440116765574828</v>
      </c>
      <c r="DB375" s="16"/>
      <c r="DC375" s="16"/>
      <c r="DD375" s="16"/>
      <c r="DE375" s="16"/>
      <c r="DF375" s="16"/>
      <c r="DG375" s="16"/>
      <c r="DH375" s="16"/>
      <c r="DI375" s="16"/>
    </row>
    <row r="376" spans="1:113" x14ac:dyDescent="0.25">
      <c r="A376" s="14">
        <v>2020</v>
      </c>
      <c r="B376" s="14">
        <v>19</v>
      </c>
      <c r="C376" s="14" t="s">
        <v>13</v>
      </c>
      <c r="D376" s="14" t="str">
        <f t="shared" si="234"/>
        <v>3</v>
      </c>
      <c r="E376" s="14">
        <v>309</v>
      </c>
      <c r="F376" s="14">
        <v>749</v>
      </c>
      <c r="G376" s="14">
        <v>4</v>
      </c>
      <c r="H376" s="14" t="s">
        <v>1</v>
      </c>
      <c r="I376" s="14">
        <v>100</v>
      </c>
      <c r="J376" s="17">
        <f t="shared" si="235"/>
        <v>112</v>
      </c>
      <c r="K376" s="14">
        <v>80</v>
      </c>
      <c r="L376" s="17">
        <f t="shared" si="236"/>
        <v>90</v>
      </c>
      <c r="M376" s="14">
        <v>0</v>
      </c>
      <c r="N376" s="17">
        <f t="shared" si="237"/>
        <v>0</v>
      </c>
      <c r="O376" s="14">
        <v>7.5</v>
      </c>
      <c r="P376" s="14">
        <v>0</v>
      </c>
      <c r="Q376" s="14">
        <v>6</v>
      </c>
      <c r="R376" s="14">
        <v>6.5</v>
      </c>
      <c r="S376" s="14">
        <v>3</v>
      </c>
      <c r="T376" s="14">
        <v>11</v>
      </c>
      <c r="U376" s="14">
        <v>10</v>
      </c>
      <c r="V376" s="16">
        <v>9</v>
      </c>
      <c r="W376" s="16">
        <v>10.704759436788498</v>
      </c>
      <c r="X376" s="16">
        <v>7.43</v>
      </c>
      <c r="Y376" s="16">
        <v>161</v>
      </c>
      <c r="Z376" s="16">
        <v>2072</v>
      </c>
      <c r="AA376" s="16">
        <v>306</v>
      </c>
      <c r="AB376" s="16">
        <v>28</v>
      </c>
      <c r="AC376" s="16">
        <f t="shared" si="238"/>
        <v>13.412022354835655</v>
      </c>
      <c r="AD376" s="16">
        <v>1.836998967</v>
      </c>
      <c r="AE376" s="16"/>
      <c r="AF376" s="16"/>
      <c r="AG376" s="16">
        <v>4.2</v>
      </c>
      <c r="AH376" s="16">
        <v>3.3</v>
      </c>
      <c r="AI376" s="16">
        <v>1.733121532</v>
      </c>
      <c r="AJ376" s="16">
        <v>1.64</v>
      </c>
      <c r="AK376" s="16">
        <v>1.1000000000000001</v>
      </c>
      <c r="AL376" s="16">
        <v>2.6</v>
      </c>
      <c r="AM376" s="16">
        <v>2.0667406490000002</v>
      </c>
      <c r="AN376" s="16">
        <v>2</v>
      </c>
      <c r="AO376" s="16">
        <v>0.51639999999999997</v>
      </c>
      <c r="AP376" s="16">
        <v>57.6</v>
      </c>
      <c r="AQ376" s="18">
        <v>30.5</v>
      </c>
      <c r="AR376" s="18">
        <f t="shared" si="240"/>
        <v>27.1</v>
      </c>
      <c r="AS376" s="18">
        <f t="shared" si="241"/>
        <v>832.05356828193851</v>
      </c>
      <c r="AT376" s="18">
        <f t="shared" si="242"/>
        <v>934.16923348017644</v>
      </c>
      <c r="AU376" s="14">
        <v>0.52</v>
      </c>
      <c r="AV376" s="14">
        <v>522.5</v>
      </c>
      <c r="AW376" s="18">
        <v>34</v>
      </c>
      <c r="AX376" s="14">
        <v>272.10000000000002</v>
      </c>
      <c r="AY376" s="18">
        <v>30.5</v>
      </c>
      <c r="AZ376" s="16">
        <f t="shared" si="251"/>
        <v>257.1791197543501</v>
      </c>
      <c r="BA376" s="16">
        <f t="shared" si="252"/>
        <v>7896.19</v>
      </c>
      <c r="BB376" s="16">
        <f t="shared" si="253"/>
        <v>8865.2678636363635</v>
      </c>
      <c r="BC376" s="14">
        <v>10.050000000000001</v>
      </c>
      <c r="BD376" s="14">
        <v>0.15</v>
      </c>
      <c r="BE376" s="14">
        <v>12.7</v>
      </c>
      <c r="BF376" s="14">
        <v>58.5</v>
      </c>
      <c r="BG376" s="14">
        <v>36</v>
      </c>
      <c r="BH376" s="14">
        <v>4.5</v>
      </c>
      <c r="BI376" s="18">
        <f t="shared" si="274"/>
        <v>44.366666666666674</v>
      </c>
      <c r="BJ376" s="18">
        <f t="shared" si="254"/>
        <v>44.77699421965319</v>
      </c>
      <c r="BK376" s="18">
        <f t="shared" si="255"/>
        <v>2686.6196531791916</v>
      </c>
      <c r="BL376" s="18">
        <f t="shared" si="256"/>
        <v>3017.56234682081</v>
      </c>
      <c r="BM376" s="14">
        <f t="shared" si="257"/>
        <v>3.02</v>
      </c>
      <c r="BN376" s="14">
        <v>3.12</v>
      </c>
      <c r="BO376" s="14">
        <v>0.22800000000000001</v>
      </c>
      <c r="BP376" s="14">
        <v>1.93</v>
      </c>
      <c r="BQ376" s="14">
        <v>0.248</v>
      </c>
      <c r="BR376" s="16">
        <f t="shared" si="243"/>
        <v>25.960071330396485</v>
      </c>
      <c r="BS376" s="16">
        <f t="shared" si="244"/>
        <v>1.8970821356828198</v>
      </c>
      <c r="BT376" s="16">
        <f t="shared" si="245"/>
        <v>16.058633867841412</v>
      </c>
      <c r="BU376" s="16">
        <f t="shared" si="246"/>
        <v>2.0634928493392075</v>
      </c>
      <c r="BV376" s="16">
        <f t="shared" si="247"/>
        <v>29.146080084581506</v>
      </c>
      <c r="BW376" s="16">
        <f t="shared" si="248"/>
        <v>2.1299058523348022</v>
      </c>
      <c r="BX376" s="16">
        <f t="shared" si="249"/>
        <v>18.029466206167402</v>
      </c>
      <c r="BY376" s="16">
        <f t="shared" si="250"/>
        <v>2.3167396990308378</v>
      </c>
      <c r="BZ376" s="16">
        <v>3</v>
      </c>
      <c r="CA376" s="16">
        <v>0.22700000000000001</v>
      </c>
      <c r="CB376" s="16">
        <v>1.32</v>
      </c>
      <c r="CC376" s="16">
        <v>0.253</v>
      </c>
      <c r="CD376" s="16">
        <v>0.87</v>
      </c>
      <c r="CE376" s="16">
        <v>0.158</v>
      </c>
      <c r="CF376" s="16">
        <v>0.96</v>
      </c>
      <c r="CG376" s="16">
        <v>7.6999999999999999E-2</v>
      </c>
      <c r="CH376" s="16">
        <f t="shared" si="258"/>
        <v>68.69685299999999</v>
      </c>
      <c r="CI376" s="16">
        <f t="shared" si="259"/>
        <v>12.4759802</v>
      </c>
      <c r="CJ376" s="16">
        <f t="shared" si="260"/>
        <v>75.803423999999993</v>
      </c>
      <c r="CK376" s="16">
        <f t="shared" si="261"/>
        <v>6.0800662999999995</v>
      </c>
      <c r="CL376" s="16">
        <f t="shared" si="262"/>
        <v>77.12783041363636</v>
      </c>
      <c r="CM376" s="16">
        <f t="shared" si="263"/>
        <v>14.007123224545454</v>
      </c>
      <c r="CN376" s="16">
        <f t="shared" si="264"/>
        <v>85.10657149090909</v>
      </c>
      <c r="CO376" s="16">
        <f t="shared" si="265"/>
        <v>6.8262562549999988</v>
      </c>
      <c r="CP376" s="16">
        <v>1.92</v>
      </c>
      <c r="CQ376" s="16">
        <v>0.36099999999999999</v>
      </c>
      <c r="CR376" s="16">
        <v>0.3</v>
      </c>
      <c r="CS376" s="16">
        <v>0.114</v>
      </c>
      <c r="CT376" s="16">
        <f t="shared" si="266"/>
        <v>51.583097341040471</v>
      </c>
      <c r="CU376" s="16">
        <f t="shared" si="267"/>
        <v>9.698696947976881</v>
      </c>
      <c r="CV376" s="16">
        <f t="shared" si="268"/>
        <v>8.0598589595375749</v>
      </c>
      <c r="CW376" s="16">
        <f t="shared" si="269"/>
        <v>3.0627464046242783</v>
      </c>
      <c r="CX376" s="16">
        <f t="shared" si="270"/>
        <v>57.913750196531801</v>
      </c>
      <c r="CY376" s="16">
        <f t="shared" si="271"/>
        <v>10.888991573410406</v>
      </c>
      <c r="CZ376" s="16">
        <f t="shared" si="272"/>
        <v>9.0490234682080963</v>
      </c>
      <c r="DA376" s="16">
        <f t="shared" si="273"/>
        <v>3.4386289179190759</v>
      </c>
      <c r="DB376" s="16"/>
      <c r="DC376" s="16"/>
      <c r="DD376" s="16"/>
      <c r="DE376" s="16"/>
      <c r="DF376" s="16"/>
      <c r="DG376" s="16"/>
      <c r="DH376" s="16"/>
      <c r="DI376" s="16"/>
    </row>
    <row r="377" spans="1:113" x14ac:dyDescent="0.25">
      <c r="A377" s="14">
        <v>2020</v>
      </c>
      <c r="B377" s="14">
        <v>19</v>
      </c>
      <c r="C377" s="14" t="s">
        <v>13</v>
      </c>
      <c r="D377" s="14" t="str">
        <f t="shared" si="234"/>
        <v>4</v>
      </c>
      <c r="E377" s="14">
        <v>401</v>
      </c>
      <c r="F377" s="14">
        <v>751</v>
      </c>
      <c r="G377" s="14">
        <v>2</v>
      </c>
      <c r="H377" s="14" t="s">
        <v>3</v>
      </c>
      <c r="I377" s="14">
        <v>100</v>
      </c>
      <c r="J377" s="17">
        <f t="shared" si="235"/>
        <v>112</v>
      </c>
      <c r="K377" s="14">
        <v>0</v>
      </c>
      <c r="L377" s="17">
        <f t="shared" si="236"/>
        <v>0</v>
      </c>
      <c r="M377" s="14">
        <v>0</v>
      </c>
      <c r="N377" s="17">
        <f t="shared" si="237"/>
        <v>0</v>
      </c>
      <c r="O377" s="14">
        <v>7.5</v>
      </c>
      <c r="P377" s="14">
        <v>0</v>
      </c>
      <c r="Q377" s="14">
        <v>6.2</v>
      </c>
      <c r="R377" s="14">
        <v>6.6</v>
      </c>
      <c r="S377" s="14">
        <v>3.1</v>
      </c>
      <c r="T377" s="14">
        <v>12</v>
      </c>
      <c r="U377" s="14">
        <v>12</v>
      </c>
      <c r="V377" s="16">
        <v>9</v>
      </c>
      <c r="W377" s="16">
        <v>9.2626954763331337</v>
      </c>
      <c r="X377" s="16">
        <v>7.73</v>
      </c>
      <c r="Y377" s="16">
        <v>214</v>
      </c>
      <c r="Z377" s="16">
        <v>2123</v>
      </c>
      <c r="AA377" s="16">
        <v>284</v>
      </c>
      <c r="AB377" s="16">
        <v>20</v>
      </c>
      <c r="AC377" s="16">
        <f t="shared" si="238"/>
        <v>13.58671965941503</v>
      </c>
      <c r="AD377" s="16">
        <v>1.4731378829999999</v>
      </c>
      <c r="AE377" s="16"/>
      <c r="AF377" s="16"/>
      <c r="AG377" s="16">
        <v>4.0999999999999996</v>
      </c>
      <c r="AH377" s="16">
        <v>3.4</v>
      </c>
      <c r="AI377" s="16">
        <v>1.7138410980000001</v>
      </c>
      <c r="AJ377" s="16">
        <v>1.34</v>
      </c>
      <c r="AK377" s="16">
        <v>0.8</v>
      </c>
      <c r="AL377" s="16">
        <v>2.4</v>
      </c>
      <c r="AM377" s="16">
        <v>0.93382276799999997</v>
      </c>
      <c r="AN377" s="16">
        <v>1.1000000000000001</v>
      </c>
      <c r="AO377" s="16">
        <v>0.54349999999999998</v>
      </c>
      <c r="AP377" s="16">
        <v>68.7</v>
      </c>
      <c r="AQ377" s="18">
        <v>30.5</v>
      </c>
      <c r="AR377" s="18">
        <f t="shared" si="240"/>
        <v>38.200000000000003</v>
      </c>
      <c r="AS377" s="18">
        <f t="shared" si="241"/>
        <v>1172.8577973568283</v>
      </c>
      <c r="AT377" s="18">
        <f t="shared" si="242"/>
        <v>1316.7994361233482</v>
      </c>
      <c r="AU377" s="14">
        <v>0.54</v>
      </c>
      <c r="AV377" s="14">
        <v>570.4</v>
      </c>
      <c r="AW377" s="18">
        <v>34</v>
      </c>
      <c r="AX377" s="14">
        <v>268.89999999999998</v>
      </c>
      <c r="AY377" s="18">
        <v>30.5</v>
      </c>
      <c r="AZ377" s="16">
        <f t="shared" si="251"/>
        <v>240</v>
      </c>
      <c r="BA377" s="16">
        <f t="shared" si="252"/>
        <v>7368.74</v>
      </c>
      <c r="BB377" s="16">
        <f t="shared" si="253"/>
        <v>8273.0853636363627</v>
      </c>
      <c r="BC377" s="14">
        <v>11.25</v>
      </c>
      <c r="BD377" s="14">
        <v>0.15</v>
      </c>
      <c r="BE377" s="14">
        <v>13.5</v>
      </c>
      <c r="BF377" s="14">
        <v>58.3</v>
      </c>
      <c r="BG377" s="14">
        <v>36</v>
      </c>
      <c r="BH377" s="14">
        <v>4.5</v>
      </c>
      <c r="BI377" s="18">
        <f t="shared" si="274"/>
        <v>49.744444444444447</v>
      </c>
      <c r="BJ377" s="18">
        <f t="shared" si="254"/>
        <v>49.744444444444447</v>
      </c>
      <c r="BK377" s="18">
        <f t="shared" si="255"/>
        <v>2984.666666666667</v>
      </c>
      <c r="BL377" s="18">
        <f t="shared" si="256"/>
        <v>3352.3233333333337</v>
      </c>
      <c r="BM377" s="14">
        <f t="shared" si="257"/>
        <v>3.35</v>
      </c>
      <c r="BN377" s="14">
        <v>3.17</v>
      </c>
      <c r="BO377" s="14">
        <v>0.30399999999999999</v>
      </c>
      <c r="BP377" s="14">
        <v>2.59</v>
      </c>
      <c r="BQ377" s="14">
        <v>0.15</v>
      </c>
      <c r="BR377" s="16">
        <f t="shared" si="243"/>
        <v>37.179592176211457</v>
      </c>
      <c r="BS377" s="16">
        <f t="shared" si="244"/>
        <v>3.5654877039647577</v>
      </c>
      <c r="BT377" s="16">
        <f t="shared" si="245"/>
        <v>30.377016951541851</v>
      </c>
      <c r="BU377" s="16">
        <f t="shared" si="246"/>
        <v>1.7592866960352425</v>
      </c>
      <c r="BV377" s="16">
        <f t="shared" si="247"/>
        <v>41.742542125110134</v>
      </c>
      <c r="BW377" s="16">
        <f t="shared" si="248"/>
        <v>4.003070285814978</v>
      </c>
      <c r="BX377" s="16">
        <f t="shared" si="249"/>
        <v>34.105105395594713</v>
      </c>
      <c r="BY377" s="16">
        <f t="shared" si="250"/>
        <v>1.9751991541850222</v>
      </c>
      <c r="BZ377" s="16">
        <v>3</v>
      </c>
      <c r="CA377" s="16">
        <v>0.28899999999999998</v>
      </c>
      <c r="CB377" s="16">
        <v>1.34</v>
      </c>
      <c r="CC377" s="16">
        <v>0.22800000000000001</v>
      </c>
      <c r="CD377" s="16">
        <v>1.01</v>
      </c>
      <c r="CE377" s="16">
        <v>0.182</v>
      </c>
      <c r="CF377" s="16">
        <v>1.22</v>
      </c>
      <c r="CG377" s="16">
        <v>7.8E-2</v>
      </c>
      <c r="CH377" s="16">
        <f t="shared" si="258"/>
        <v>74.424273999999997</v>
      </c>
      <c r="CI377" s="16">
        <f t="shared" si="259"/>
        <v>13.411106799999999</v>
      </c>
      <c r="CJ377" s="16">
        <f t="shared" si="260"/>
        <v>89.898627999999988</v>
      </c>
      <c r="CK377" s="16">
        <f t="shared" si="261"/>
        <v>5.7476171999999996</v>
      </c>
      <c r="CL377" s="16">
        <f t="shared" si="262"/>
        <v>83.558162172727265</v>
      </c>
      <c r="CM377" s="16">
        <f t="shared" si="263"/>
        <v>15.057015361818179</v>
      </c>
      <c r="CN377" s="16">
        <f t="shared" si="264"/>
        <v>100.93164143636362</v>
      </c>
      <c r="CO377" s="16">
        <f t="shared" si="265"/>
        <v>6.4530065836363635</v>
      </c>
      <c r="CP377" s="16">
        <v>2.12</v>
      </c>
      <c r="CQ377" s="16">
        <v>0.32100000000000001</v>
      </c>
      <c r="CR377" s="16">
        <v>0.25</v>
      </c>
      <c r="CS377" s="16">
        <v>0.107</v>
      </c>
      <c r="CT377" s="16">
        <f t="shared" si="266"/>
        <v>63.274933333333337</v>
      </c>
      <c r="CU377" s="16">
        <f t="shared" si="267"/>
        <v>9.5807800000000007</v>
      </c>
      <c r="CV377" s="16">
        <f t="shared" si="268"/>
        <v>7.4616666666666678</v>
      </c>
      <c r="CW377" s="16">
        <f t="shared" si="269"/>
        <v>3.1935933333333337</v>
      </c>
      <c r="CX377" s="16">
        <f t="shared" si="270"/>
        <v>71.040493333333345</v>
      </c>
      <c r="CY377" s="16">
        <f t="shared" si="271"/>
        <v>10.756603</v>
      </c>
      <c r="CZ377" s="16">
        <f t="shared" si="272"/>
        <v>8.3774166666666687</v>
      </c>
      <c r="DA377" s="16">
        <f t="shared" si="273"/>
        <v>3.5855343333333338</v>
      </c>
      <c r="DB377" s="16"/>
      <c r="DC377" s="16"/>
      <c r="DD377" s="16"/>
      <c r="DE377" s="16"/>
      <c r="DF377" s="16"/>
      <c r="DG377" s="16"/>
      <c r="DH377" s="16"/>
      <c r="DI377" s="16"/>
    </row>
    <row r="378" spans="1:113" x14ac:dyDescent="0.25">
      <c r="A378" s="14">
        <v>2020</v>
      </c>
      <c r="B378" s="14">
        <v>19</v>
      </c>
      <c r="C378" s="14" t="s">
        <v>13</v>
      </c>
      <c r="D378" s="14" t="str">
        <f t="shared" si="234"/>
        <v>4</v>
      </c>
      <c r="E378" s="14">
        <v>402</v>
      </c>
      <c r="F378" s="14">
        <v>752</v>
      </c>
      <c r="G378" s="14">
        <v>3</v>
      </c>
      <c r="H378" s="14" t="s">
        <v>1</v>
      </c>
      <c r="I378" s="14">
        <v>100</v>
      </c>
      <c r="J378" s="17">
        <f t="shared" si="235"/>
        <v>112</v>
      </c>
      <c r="K378" s="14">
        <v>40</v>
      </c>
      <c r="L378" s="17">
        <f t="shared" si="236"/>
        <v>45</v>
      </c>
      <c r="M378" s="14">
        <v>0</v>
      </c>
      <c r="N378" s="17">
        <f t="shared" si="237"/>
        <v>0</v>
      </c>
      <c r="O378" s="14">
        <v>7.5</v>
      </c>
      <c r="P378" s="14">
        <v>0</v>
      </c>
      <c r="Q378" s="14">
        <v>6.2</v>
      </c>
      <c r="R378" s="14">
        <v>6.6</v>
      </c>
      <c r="S378" s="14">
        <v>3.1</v>
      </c>
      <c r="T378" s="14">
        <v>12</v>
      </c>
      <c r="U378" s="14">
        <v>12</v>
      </c>
      <c r="V378" s="16">
        <v>9</v>
      </c>
      <c r="W378" s="16">
        <v>9.2626954763331337</v>
      </c>
      <c r="X378" s="16">
        <v>7.73</v>
      </c>
      <c r="Y378" s="16">
        <v>214</v>
      </c>
      <c r="Z378" s="16">
        <v>2123</v>
      </c>
      <c r="AA378" s="16">
        <v>284</v>
      </c>
      <c r="AB378" s="16">
        <v>20</v>
      </c>
      <c r="AC378" s="16">
        <f t="shared" si="238"/>
        <v>13.58671965941503</v>
      </c>
      <c r="AD378" s="16">
        <v>1.4731378829999999</v>
      </c>
      <c r="AE378" s="16"/>
      <c r="AF378" s="16"/>
      <c r="AG378" s="16">
        <v>4.0999999999999996</v>
      </c>
      <c r="AH378" s="16">
        <v>3.4</v>
      </c>
      <c r="AI378" s="16">
        <v>1.7138410980000001</v>
      </c>
      <c r="AJ378" s="16">
        <v>1.34</v>
      </c>
      <c r="AK378" s="16">
        <v>0.8</v>
      </c>
      <c r="AL378" s="16">
        <v>2.4</v>
      </c>
      <c r="AM378" s="16">
        <v>0.93382276799999997</v>
      </c>
      <c r="AN378" s="16">
        <v>1.1000000000000001</v>
      </c>
      <c r="AO378" s="16">
        <v>0.53820000000000001</v>
      </c>
      <c r="AP378" s="16">
        <v>79.599999999999994</v>
      </c>
      <c r="AQ378" s="18">
        <v>30.5</v>
      </c>
      <c r="AR378" s="18">
        <f t="shared" ref="AR378:AR409" si="275">AP378-AQ378</f>
        <v>49.099999999999994</v>
      </c>
      <c r="AS378" s="18">
        <f t="shared" ref="AS378:AS409" si="276">(43560/((O378/12)*5))*AR378/454</f>
        <v>1507.52140969163</v>
      </c>
      <c r="AT378" s="18">
        <f t="shared" ref="AT378:AT409" si="277">(AS378/2.2)*2.47</f>
        <v>1692.5354008810573</v>
      </c>
      <c r="AU378" s="14">
        <v>0.68</v>
      </c>
      <c r="AV378" s="14">
        <v>572</v>
      </c>
      <c r="AW378" s="18">
        <v>34</v>
      </c>
      <c r="AX378" s="14">
        <v>284.89999999999998</v>
      </c>
      <c r="AY378" s="18">
        <v>30.5</v>
      </c>
      <c r="AZ378" s="16">
        <f t="shared" si="251"/>
        <v>321.546468401487</v>
      </c>
      <c r="BA378" s="16">
        <f t="shared" si="252"/>
        <v>9872.4699999999993</v>
      </c>
      <c r="BB378" s="16">
        <f t="shared" si="253"/>
        <v>11084.091318181818</v>
      </c>
      <c r="BC378" s="14">
        <v>10.9</v>
      </c>
      <c r="BD378" s="14">
        <v>0.15</v>
      </c>
      <c r="BE378" s="14">
        <v>13.5</v>
      </c>
      <c r="BF378" s="14">
        <v>58.4</v>
      </c>
      <c r="BG378" s="14">
        <v>36</v>
      </c>
      <c r="BH378" s="14">
        <v>4.5</v>
      </c>
      <c r="BI378" s="18">
        <f t="shared" si="274"/>
        <v>48.175925925925931</v>
      </c>
      <c r="BJ378" s="18">
        <f t="shared" si="254"/>
        <v>48.175925925925931</v>
      </c>
      <c r="BK378" s="18">
        <f t="shared" si="255"/>
        <v>2890.5555555555557</v>
      </c>
      <c r="BL378" s="18">
        <f t="shared" si="256"/>
        <v>3246.6194444444445</v>
      </c>
      <c r="BM378" s="14">
        <f t="shared" si="257"/>
        <v>3.25</v>
      </c>
      <c r="BN378" s="14">
        <v>2.72</v>
      </c>
      <c r="BO378" s="14">
        <v>0.23499999999999999</v>
      </c>
      <c r="BP378" s="14">
        <v>2.59</v>
      </c>
      <c r="BQ378" s="14">
        <v>0.17499999999999999</v>
      </c>
      <c r="BR378" s="16">
        <f t="shared" ref="BR378:BR401" si="278">AS378*(BN378/100)</f>
        <v>41.004582343612341</v>
      </c>
      <c r="BS378" s="16">
        <f t="shared" ref="BS378:BS401" si="279">$AS378*(BO378/100)</f>
        <v>3.5426753127753301</v>
      </c>
      <c r="BT378" s="16">
        <f t="shared" ref="BT378:BT401" si="280">$AS378*(BP378/100)</f>
        <v>39.044804511013218</v>
      </c>
      <c r="BU378" s="16">
        <f t="shared" ref="BU378:BU401" si="281">$AS378*(BQ378/100)</f>
        <v>2.6381624669603521</v>
      </c>
      <c r="BV378" s="16">
        <f t="shared" ref="BV378:BV401" si="282">BR378/2.2*2.47</f>
        <v>46.036962903964771</v>
      </c>
      <c r="BW378" s="16">
        <f t="shared" ref="BW378:BW401" si="283">BS378/2.2*2.47</f>
        <v>3.9774581920704843</v>
      </c>
      <c r="BX378" s="16">
        <f t="shared" ref="BX378:BX401" si="284">BT378/2.2*2.47</f>
        <v>43.836666882819387</v>
      </c>
      <c r="BY378" s="16">
        <f t="shared" ref="BY378:BY401" si="285">BU378/2.2*2.47</f>
        <v>2.9619369515418499</v>
      </c>
      <c r="BZ378" s="16">
        <v>2.82</v>
      </c>
      <c r="CA378" s="16">
        <v>0.27300000000000002</v>
      </c>
      <c r="CB378" s="16">
        <v>1.38</v>
      </c>
      <c r="CC378" s="16">
        <v>0.224</v>
      </c>
      <c r="CD378" s="16">
        <v>0.93</v>
      </c>
      <c r="CE378" s="16">
        <v>0.17899999999999999</v>
      </c>
      <c r="CF378" s="16">
        <v>1.01</v>
      </c>
      <c r="CG378" s="16">
        <v>7.1999999999999995E-2</v>
      </c>
      <c r="CH378" s="16">
        <f t="shared" si="258"/>
        <v>91.813971000000009</v>
      </c>
      <c r="CI378" s="16">
        <f t="shared" si="259"/>
        <v>17.671721299999998</v>
      </c>
      <c r="CJ378" s="16">
        <f t="shared" si="260"/>
        <v>99.711946999999995</v>
      </c>
      <c r="CK378" s="16">
        <f t="shared" si="261"/>
        <v>7.108178399999999</v>
      </c>
      <c r="CL378" s="16">
        <f t="shared" si="262"/>
        <v>103.08204925909092</v>
      </c>
      <c r="CM378" s="16">
        <f t="shared" si="263"/>
        <v>19.840523459545452</v>
      </c>
      <c r="CN378" s="16">
        <f t="shared" si="264"/>
        <v>111.94932231363636</v>
      </c>
      <c r="CO378" s="16">
        <f t="shared" si="265"/>
        <v>7.9805457490909086</v>
      </c>
      <c r="CP378" s="16">
        <v>2.0699999999999998</v>
      </c>
      <c r="CQ378" s="16">
        <v>0.33900000000000002</v>
      </c>
      <c r="CR378" s="16">
        <v>0.26</v>
      </c>
      <c r="CS378" s="16">
        <v>0.105</v>
      </c>
      <c r="CT378" s="16">
        <f t="shared" si="266"/>
        <v>59.834499999999998</v>
      </c>
      <c r="CU378" s="16">
        <f t="shared" si="267"/>
        <v>9.798983333333334</v>
      </c>
      <c r="CV378" s="16">
        <f t="shared" si="268"/>
        <v>7.5154444444444444</v>
      </c>
      <c r="CW378" s="16">
        <f t="shared" si="269"/>
        <v>3.0350833333333331</v>
      </c>
      <c r="CX378" s="16">
        <f t="shared" si="270"/>
        <v>67.177824999999999</v>
      </c>
      <c r="CY378" s="16">
        <f t="shared" si="271"/>
        <v>11.001585833333333</v>
      </c>
      <c r="CZ378" s="16">
        <f t="shared" si="272"/>
        <v>8.4377944444444442</v>
      </c>
      <c r="DA378" s="16">
        <f t="shared" si="273"/>
        <v>3.4075708333333332</v>
      </c>
      <c r="DB378" s="16"/>
      <c r="DC378" s="16"/>
      <c r="DD378" s="16"/>
      <c r="DE378" s="16"/>
      <c r="DF378" s="16"/>
      <c r="DG378" s="16"/>
      <c r="DH378" s="16"/>
      <c r="DI378" s="16"/>
    </row>
    <row r="379" spans="1:113" x14ac:dyDescent="0.25">
      <c r="A379" s="14">
        <v>2020</v>
      </c>
      <c r="B379" s="14">
        <v>19</v>
      </c>
      <c r="C379" s="14" t="s">
        <v>13</v>
      </c>
      <c r="D379" s="14" t="str">
        <f t="shared" si="234"/>
        <v>4</v>
      </c>
      <c r="E379" s="14">
        <v>404</v>
      </c>
      <c r="F379" s="14">
        <v>754</v>
      </c>
      <c r="G379" s="14">
        <v>4</v>
      </c>
      <c r="H379" s="14" t="s">
        <v>1</v>
      </c>
      <c r="I379" s="14">
        <v>100</v>
      </c>
      <c r="J379" s="17">
        <f t="shared" si="235"/>
        <v>112</v>
      </c>
      <c r="K379" s="14">
        <v>80</v>
      </c>
      <c r="L379" s="17">
        <f t="shared" si="236"/>
        <v>90</v>
      </c>
      <c r="M379" s="14">
        <v>0</v>
      </c>
      <c r="N379" s="17">
        <f t="shared" si="237"/>
        <v>0</v>
      </c>
      <c r="O379" s="14">
        <v>7.5</v>
      </c>
      <c r="P379" s="14">
        <v>0</v>
      </c>
      <c r="Q379" s="14">
        <v>6.2</v>
      </c>
      <c r="R379" s="14">
        <v>6.6</v>
      </c>
      <c r="S379" s="14">
        <v>3.1</v>
      </c>
      <c r="T379" s="14">
        <v>12</v>
      </c>
      <c r="U379" s="14">
        <v>12</v>
      </c>
      <c r="V379" s="16">
        <v>9</v>
      </c>
      <c r="W379" s="16">
        <v>9.2626954763331337</v>
      </c>
      <c r="X379" s="16">
        <v>7.73</v>
      </c>
      <c r="Y379" s="16">
        <v>214</v>
      </c>
      <c r="Z379" s="16">
        <v>2123</v>
      </c>
      <c r="AA379" s="16">
        <v>284</v>
      </c>
      <c r="AB379" s="16">
        <v>20</v>
      </c>
      <c r="AC379" s="16">
        <f t="shared" si="238"/>
        <v>13.58671965941503</v>
      </c>
      <c r="AD379" s="16">
        <v>1.4731378829999999</v>
      </c>
      <c r="AE379" s="16"/>
      <c r="AF379" s="16"/>
      <c r="AG379" s="16">
        <v>4.0999999999999996</v>
      </c>
      <c r="AH379" s="16">
        <v>3.4</v>
      </c>
      <c r="AI379" s="16">
        <v>1.7138410980000001</v>
      </c>
      <c r="AJ379" s="16">
        <v>1.34</v>
      </c>
      <c r="AK379" s="16">
        <v>0.8</v>
      </c>
      <c r="AL379" s="16">
        <v>2.4</v>
      </c>
      <c r="AM379" s="16">
        <v>0.93382276799999997</v>
      </c>
      <c r="AN379" s="16">
        <v>1.1000000000000001</v>
      </c>
      <c r="AO379" s="16">
        <v>0.57079999999999997</v>
      </c>
      <c r="AP379" s="16">
        <v>90.1</v>
      </c>
      <c r="AQ379" s="18">
        <v>30.5</v>
      </c>
      <c r="AR379" s="18">
        <f t="shared" si="275"/>
        <v>59.599999999999994</v>
      </c>
      <c r="AS379" s="18">
        <f t="shared" si="276"/>
        <v>1829.9037885462553</v>
      </c>
      <c r="AT379" s="18">
        <f t="shared" si="277"/>
        <v>2054.4828898678411</v>
      </c>
      <c r="AU379" s="14">
        <v>0.72</v>
      </c>
      <c r="AV379" s="14">
        <v>721.3</v>
      </c>
      <c r="AW379" s="18">
        <v>34</v>
      </c>
      <c r="AX379" s="14">
        <v>358.9</v>
      </c>
      <c r="AY379" s="18">
        <v>30.5</v>
      </c>
      <c r="AZ379" s="16">
        <f t="shared" si="251"/>
        <v>344.02444347446527</v>
      </c>
      <c r="BA379" s="16">
        <f t="shared" si="252"/>
        <v>10562.61</v>
      </c>
      <c r="BB379" s="16">
        <f t="shared" si="253"/>
        <v>11858.930318181818</v>
      </c>
      <c r="BC379" s="14">
        <v>11.25</v>
      </c>
      <c r="BD379" s="14">
        <v>0.15</v>
      </c>
      <c r="BE379" s="14">
        <v>13.1</v>
      </c>
      <c r="BF379" s="14">
        <v>57.8</v>
      </c>
      <c r="BG379" s="14">
        <v>36</v>
      </c>
      <c r="BH379" s="14">
        <v>4.5</v>
      </c>
      <c r="BI379" s="18">
        <f t="shared" si="274"/>
        <v>49.744444444444447</v>
      </c>
      <c r="BJ379" s="18">
        <f t="shared" si="254"/>
        <v>49.974476557482348</v>
      </c>
      <c r="BK379" s="18">
        <f t="shared" si="255"/>
        <v>2998.4685934489407</v>
      </c>
      <c r="BL379" s="18">
        <f t="shared" si="256"/>
        <v>3367.82540655106</v>
      </c>
      <c r="BM379" s="14">
        <f t="shared" si="257"/>
        <v>3.37</v>
      </c>
      <c r="BN379" s="14">
        <v>3.08</v>
      </c>
      <c r="BO379" s="14">
        <v>0.22900000000000001</v>
      </c>
      <c r="BP379" s="14">
        <v>2.82</v>
      </c>
      <c r="BQ379" s="14">
        <v>0.19400000000000001</v>
      </c>
      <c r="BR379" s="16">
        <f t="shared" si="278"/>
        <v>56.361036687224669</v>
      </c>
      <c r="BS379" s="16">
        <f t="shared" si="279"/>
        <v>4.1904796757709244</v>
      </c>
      <c r="BT379" s="16">
        <f t="shared" si="280"/>
        <v>51.603286837004397</v>
      </c>
      <c r="BU379" s="16">
        <f t="shared" si="281"/>
        <v>3.5500133497797357</v>
      </c>
      <c r="BV379" s="16">
        <f t="shared" si="282"/>
        <v>63.278073007929521</v>
      </c>
      <c r="BW379" s="16">
        <f t="shared" si="283"/>
        <v>4.7047658177973561</v>
      </c>
      <c r="BX379" s="16">
        <f t="shared" si="284"/>
        <v>57.936417494273115</v>
      </c>
      <c r="BY379" s="16">
        <f t="shared" si="285"/>
        <v>3.9856968063436122</v>
      </c>
      <c r="BZ379" s="16">
        <v>3.14</v>
      </c>
      <c r="CA379" s="16">
        <v>0.23100000000000001</v>
      </c>
      <c r="CB379" s="16">
        <v>1.37</v>
      </c>
      <c r="CC379" s="16">
        <v>0.22</v>
      </c>
      <c r="CD379" s="16">
        <v>0.84</v>
      </c>
      <c r="CE379" s="16">
        <v>0.154</v>
      </c>
      <c r="CF379" s="16">
        <v>0.92</v>
      </c>
      <c r="CG379" s="16">
        <v>6.4000000000000001E-2</v>
      </c>
      <c r="CH379" s="16">
        <f t="shared" si="258"/>
        <v>88.725924000000006</v>
      </c>
      <c r="CI379" s="16">
        <f t="shared" si="259"/>
        <v>16.2664194</v>
      </c>
      <c r="CJ379" s="16">
        <f t="shared" si="260"/>
        <v>97.176012</v>
      </c>
      <c r="CK379" s="16">
        <f t="shared" si="261"/>
        <v>6.7600704000000009</v>
      </c>
      <c r="CL379" s="16">
        <f t="shared" si="262"/>
        <v>99.61501467272727</v>
      </c>
      <c r="CM379" s="16">
        <f t="shared" si="263"/>
        <v>18.262752690000003</v>
      </c>
      <c r="CN379" s="16">
        <f t="shared" si="264"/>
        <v>109.10215892727273</v>
      </c>
      <c r="CO379" s="16">
        <f t="shared" si="265"/>
        <v>7.5897154036363643</v>
      </c>
      <c r="CP379" s="16">
        <v>2.08</v>
      </c>
      <c r="CQ379" s="16">
        <v>0.30399999999999999</v>
      </c>
      <c r="CR379" s="16">
        <v>0.25</v>
      </c>
      <c r="CS379" s="16">
        <v>0.183</v>
      </c>
      <c r="CT379" s="16">
        <f t="shared" si="266"/>
        <v>62.368146743737967</v>
      </c>
      <c r="CU379" s="16">
        <f t="shared" si="267"/>
        <v>9.1153445240847795</v>
      </c>
      <c r="CV379" s="16">
        <f t="shared" si="268"/>
        <v>7.4961714836223523</v>
      </c>
      <c r="CW379" s="16">
        <f t="shared" si="269"/>
        <v>5.4871975260115615</v>
      </c>
      <c r="CX379" s="16">
        <f t="shared" si="270"/>
        <v>70.022419298651272</v>
      </c>
      <c r="CY379" s="16">
        <f t="shared" si="271"/>
        <v>10.234045897495184</v>
      </c>
      <c r="CZ379" s="16">
        <f t="shared" si="272"/>
        <v>8.416156165703276</v>
      </c>
      <c r="DA379" s="16">
        <f t="shared" si="273"/>
        <v>6.1606263132947987</v>
      </c>
      <c r="DB379" s="16"/>
      <c r="DC379" s="16"/>
      <c r="DD379" s="16"/>
      <c r="DE379" s="16"/>
      <c r="DF379" s="16"/>
      <c r="DG379" s="16"/>
      <c r="DH379" s="16"/>
      <c r="DI379" s="16"/>
    </row>
    <row r="380" spans="1:113" x14ac:dyDescent="0.25">
      <c r="A380" s="14">
        <v>2020</v>
      </c>
      <c r="B380" s="14">
        <v>19</v>
      </c>
      <c r="C380" s="14" t="s">
        <v>13</v>
      </c>
      <c r="D380" s="14" t="str">
        <f t="shared" si="234"/>
        <v>4</v>
      </c>
      <c r="E380" s="14">
        <v>409</v>
      </c>
      <c r="F380" s="14">
        <v>759</v>
      </c>
      <c r="G380" s="14">
        <v>1</v>
      </c>
      <c r="H380" s="14" t="s">
        <v>2</v>
      </c>
      <c r="I380" s="14">
        <v>0</v>
      </c>
      <c r="J380" s="17">
        <f t="shared" si="235"/>
        <v>0</v>
      </c>
      <c r="K380" s="14">
        <v>0</v>
      </c>
      <c r="L380" s="17">
        <f t="shared" si="236"/>
        <v>0</v>
      </c>
      <c r="M380" s="14">
        <v>0</v>
      </c>
      <c r="N380" s="17">
        <f t="shared" si="237"/>
        <v>0</v>
      </c>
      <c r="O380" s="14">
        <v>7.5</v>
      </c>
      <c r="P380" s="14">
        <v>0</v>
      </c>
      <c r="Q380" s="14">
        <v>6.2</v>
      </c>
      <c r="R380" s="14">
        <v>6.6</v>
      </c>
      <c r="S380" s="14">
        <v>3.1</v>
      </c>
      <c r="T380" s="14">
        <v>12</v>
      </c>
      <c r="U380" s="14">
        <v>12</v>
      </c>
      <c r="V380" s="16">
        <v>9</v>
      </c>
      <c r="W380" s="16">
        <v>9.2626954763331337</v>
      </c>
      <c r="X380" s="16">
        <v>7.73</v>
      </c>
      <c r="Y380" s="16">
        <v>214</v>
      </c>
      <c r="Z380" s="16">
        <v>2123</v>
      </c>
      <c r="AA380" s="16">
        <v>284</v>
      </c>
      <c r="AB380" s="16">
        <v>20</v>
      </c>
      <c r="AC380" s="16">
        <f t="shared" si="238"/>
        <v>13.58671965941503</v>
      </c>
      <c r="AD380" s="16">
        <v>1.4731378829999999</v>
      </c>
      <c r="AE380" s="16"/>
      <c r="AF380" s="16"/>
      <c r="AG380" s="16">
        <v>4.0999999999999996</v>
      </c>
      <c r="AH380" s="16">
        <v>3.4</v>
      </c>
      <c r="AI380" s="16">
        <v>1.7138410980000001</v>
      </c>
      <c r="AJ380" s="16">
        <v>1.34</v>
      </c>
      <c r="AK380" s="16">
        <v>0.8</v>
      </c>
      <c r="AL380" s="16">
        <v>2.4</v>
      </c>
      <c r="AM380" s="16">
        <v>0.93382276799999997</v>
      </c>
      <c r="AN380" s="16">
        <v>1.1000000000000001</v>
      </c>
      <c r="AO380" s="16">
        <v>0.3604</v>
      </c>
      <c r="AP380" s="16">
        <v>47</v>
      </c>
      <c r="AQ380" s="18">
        <v>30.5</v>
      </c>
      <c r="AR380" s="18">
        <f t="shared" si="275"/>
        <v>16.5</v>
      </c>
      <c r="AS380" s="18">
        <f t="shared" si="276"/>
        <v>506.60088105726874</v>
      </c>
      <c r="AT380" s="18">
        <f t="shared" si="277"/>
        <v>568.77462555066086</v>
      </c>
      <c r="AU380" s="14">
        <v>0.28000000000000003</v>
      </c>
      <c r="AV380" s="14">
        <v>190.1</v>
      </c>
      <c r="AW380" s="18">
        <v>34</v>
      </c>
      <c r="AX380" s="14">
        <v>113.7</v>
      </c>
      <c r="AY380" s="18">
        <v>30.5</v>
      </c>
      <c r="AZ380" s="16">
        <f t="shared" si="251"/>
        <v>149.23766816143501</v>
      </c>
      <c r="BA380" s="16">
        <f t="shared" si="252"/>
        <v>4582.0600000000004</v>
      </c>
      <c r="BB380" s="16">
        <f t="shared" si="253"/>
        <v>5144.4037272727282</v>
      </c>
      <c r="BC380" s="14">
        <v>5.75</v>
      </c>
      <c r="BD380" s="14">
        <v>0.15</v>
      </c>
      <c r="BE380" s="14">
        <v>12.5</v>
      </c>
      <c r="BF380" s="14">
        <v>57.9</v>
      </c>
      <c r="BG380" s="14">
        <v>36</v>
      </c>
      <c r="BH380" s="14">
        <v>4.5</v>
      </c>
      <c r="BI380" s="18">
        <f t="shared" si="274"/>
        <v>25.096296296296298</v>
      </c>
      <c r="BJ380" s="18">
        <f t="shared" si="254"/>
        <v>25.386426889317068</v>
      </c>
      <c r="BK380" s="18">
        <f t="shared" si="255"/>
        <v>1523.185613359024</v>
      </c>
      <c r="BL380" s="18">
        <f t="shared" si="256"/>
        <v>1710.8143866409764</v>
      </c>
      <c r="BM380" s="14">
        <f t="shared" si="257"/>
        <v>1.71</v>
      </c>
      <c r="BN380" s="14">
        <v>2.93</v>
      </c>
      <c r="BO380" s="14">
        <v>0.26200000000000001</v>
      </c>
      <c r="BP380" s="14">
        <v>2.37</v>
      </c>
      <c r="BQ380" s="14">
        <v>0.23400000000000001</v>
      </c>
      <c r="BR380" s="16">
        <f t="shared" si="278"/>
        <v>14.843405814977976</v>
      </c>
      <c r="BS380" s="16">
        <f t="shared" si="279"/>
        <v>1.3272943083700441</v>
      </c>
      <c r="BT380" s="16">
        <f t="shared" si="280"/>
        <v>12.006440881057269</v>
      </c>
      <c r="BU380" s="16">
        <f t="shared" si="281"/>
        <v>1.1854460616740088</v>
      </c>
      <c r="BV380" s="16">
        <f t="shared" si="282"/>
        <v>16.665096528634365</v>
      </c>
      <c r="BW380" s="16">
        <f t="shared" si="283"/>
        <v>1.4901895189427314</v>
      </c>
      <c r="BX380" s="16">
        <f t="shared" si="284"/>
        <v>13.479958625550662</v>
      </c>
      <c r="BY380" s="16">
        <f t="shared" si="285"/>
        <v>1.3309326237885462</v>
      </c>
      <c r="BZ380" s="16">
        <v>2.4500000000000002</v>
      </c>
      <c r="CA380" s="16">
        <v>0.24299999999999999</v>
      </c>
      <c r="CB380" s="16">
        <v>1.36</v>
      </c>
      <c r="CC380" s="16">
        <v>0.23</v>
      </c>
      <c r="CD380" s="16">
        <v>0.68</v>
      </c>
      <c r="CE380" s="16">
        <v>0.19400000000000001</v>
      </c>
      <c r="CF380" s="16">
        <v>1.04</v>
      </c>
      <c r="CG380" s="16">
        <v>8.6999999999999994E-2</v>
      </c>
      <c r="CH380" s="16">
        <f t="shared" si="258"/>
        <v>31.158008000000006</v>
      </c>
      <c r="CI380" s="16">
        <f t="shared" si="259"/>
        <v>8.8891964000000012</v>
      </c>
      <c r="CJ380" s="16">
        <f t="shared" si="260"/>
        <v>47.653424000000001</v>
      </c>
      <c r="CK380" s="16">
        <f t="shared" si="261"/>
        <v>3.9863922000000001</v>
      </c>
      <c r="CL380" s="16">
        <f t="shared" si="262"/>
        <v>34.981945345454555</v>
      </c>
      <c r="CM380" s="16">
        <f t="shared" si="263"/>
        <v>9.9801432309090927</v>
      </c>
      <c r="CN380" s="16">
        <f t="shared" si="264"/>
        <v>53.501798763636366</v>
      </c>
      <c r="CO380" s="16">
        <f t="shared" si="265"/>
        <v>4.4756312427272729</v>
      </c>
      <c r="CP380" s="16">
        <v>1.95</v>
      </c>
      <c r="CQ380" s="16">
        <v>0.38100000000000001</v>
      </c>
      <c r="CR380" s="16">
        <v>0.31</v>
      </c>
      <c r="CS380" s="16">
        <v>0.114</v>
      </c>
      <c r="CT380" s="16">
        <f t="shared" si="266"/>
        <v>29.70211946050097</v>
      </c>
      <c r="CU380" s="16">
        <f t="shared" si="267"/>
        <v>5.803337186897882</v>
      </c>
      <c r="CV380" s="16">
        <f t="shared" si="268"/>
        <v>4.7218754014129747</v>
      </c>
      <c r="CW380" s="16">
        <f t="shared" si="269"/>
        <v>1.7364315992292874</v>
      </c>
      <c r="CX380" s="16">
        <f t="shared" si="270"/>
        <v>33.347379576107905</v>
      </c>
      <c r="CY380" s="16">
        <f t="shared" si="271"/>
        <v>6.5155649325626221</v>
      </c>
      <c r="CZ380" s="16">
        <f t="shared" si="272"/>
        <v>5.301378291586385</v>
      </c>
      <c r="DA380" s="16">
        <f t="shared" si="273"/>
        <v>1.9495391136801543</v>
      </c>
      <c r="DB380" s="16"/>
      <c r="DC380" s="16"/>
      <c r="DD380" s="16"/>
      <c r="DE380" s="16"/>
      <c r="DF380" s="16"/>
      <c r="DG380" s="16"/>
      <c r="DH380" s="16"/>
      <c r="DI380" s="16"/>
    </row>
    <row r="381" spans="1:113" x14ac:dyDescent="0.25">
      <c r="A381" s="14">
        <v>2020</v>
      </c>
      <c r="B381" s="14">
        <v>19</v>
      </c>
      <c r="C381" s="14" t="s">
        <v>13</v>
      </c>
      <c r="D381" s="14" t="str">
        <f t="shared" si="234"/>
        <v>4</v>
      </c>
      <c r="E381" s="14">
        <v>410</v>
      </c>
      <c r="F381" s="14">
        <v>760</v>
      </c>
      <c r="G381" s="14">
        <v>5</v>
      </c>
      <c r="H381" s="14" t="s">
        <v>1</v>
      </c>
      <c r="I381" s="14">
        <v>100</v>
      </c>
      <c r="J381" s="17">
        <f t="shared" si="235"/>
        <v>112</v>
      </c>
      <c r="K381" s="14">
        <v>120</v>
      </c>
      <c r="L381" s="17">
        <f t="shared" si="236"/>
        <v>135</v>
      </c>
      <c r="M381" s="14">
        <v>0</v>
      </c>
      <c r="N381" s="17">
        <f t="shared" si="237"/>
        <v>0</v>
      </c>
      <c r="O381" s="14">
        <v>7.5</v>
      </c>
      <c r="P381" s="14">
        <v>0</v>
      </c>
      <c r="Q381" s="14">
        <v>6.2</v>
      </c>
      <c r="R381" s="14">
        <v>6.6</v>
      </c>
      <c r="S381" s="14">
        <v>3.1</v>
      </c>
      <c r="T381" s="14">
        <v>12</v>
      </c>
      <c r="U381" s="14">
        <v>12</v>
      </c>
      <c r="V381" s="16">
        <v>9</v>
      </c>
      <c r="W381" s="16">
        <v>9.2626954763331337</v>
      </c>
      <c r="X381" s="16">
        <v>7.73</v>
      </c>
      <c r="Y381" s="16">
        <v>214</v>
      </c>
      <c r="Z381" s="16">
        <v>2123</v>
      </c>
      <c r="AA381" s="16">
        <v>284</v>
      </c>
      <c r="AB381" s="16">
        <v>20</v>
      </c>
      <c r="AC381" s="16">
        <f t="shared" si="238"/>
        <v>13.58671965941503</v>
      </c>
      <c r="AD381" s="16">
        <v>1.4731378829999999</v>
      </c>
      <c r="AE381" s="16"/>
      <c r="AF381" s="16"/>
      <c r="AG381" s="16">
        <v>4.0999999999999996</v>
      </c>
      <c r="AH381" s="16">
        <v>3.4</v>
      </c>
      <c r="AI381" s="16">
        <v>1.7138410980000001</v>
      </c>
      <c r="AJ381" s="16">
        <v>1.34</v>
      </c>
      <c r="AK381" s="16">
        <v>0.8</v>
      </c>
      <c r="AL381" s="16">
        <v>2.4</v>
      </c>
      <c r="AM381" s="16">
        <v>0.93382276799999997</v>
      </c>
      <c r="AN381" s="16">
        <v>1.1000000000000001</v>
      </c>
      <c r="AO381" s="16">
        <v>0.58099999999999996</v>
      </c>
      <c r="AP381" s="16">
        <v>104.9</v>
      </c>
      <c r="AQ381" s="18">
        <v>30.5</v>
      </c>
      <c r="AR381" s="18">
        <f t="shared" si="275"/>
        <v>74.400000000000006</v>
      </c>
      <c r="AS381" s="18">
        <f t="shared" si="276"/>
        <v>2284.3094273127754</v>
      </c>
      <c r="AT381" s="18">
        <f t="shared" si="277"/>
        <v>2564.6564933920704</v>
      </c>
      <c r="AU381" s="14">
        <v>0.46</v>
      </c>
      <c r="AV381" s="14">
        <v>338.7</v>
      </c>
      <c r="AW381" s="18">
        <v>34</v>
      </c>
      <c r="AX381" s="14">
        <v>209.9</v>
      </c>
      <c r="AY381" s="18">
        <v>30.5</v>
      </c>
      <c r="AZ381" s="16">
        <f t="shared" si="251"/>
        <v>270.83688874302595</v>
      </c>
      <c r="BA381" s="16">
        <f t="shared" si="252"/>
        <v>8315.5300000000007</v>
      </c>
      <c r="BB381" s="16">
        <f t="shared" si="253"/>
        <v>9336.0723181818194</v>
      </c>
      <c r="BD381" s="14">
        <v>0.15</v>
      </c>
      <c r="BE381" s="14">
        <v>12.7</v>
      </c>
      <c r="BF381" s="14">
        <v>57.8</v>
      </c>
      <c r="BG381" s="14">
        <v>36</v>
      </c>
      <c r="BH381" s="14">
        <v>4.5</v>
      </c>
      <c r="BI381" s="18"/>
      <c r="BJ381" s="18"/>
      <c r="BK381" s="18"/>
      <c r="BL381" s="18"/>
      <c r="BN381" s="14">
        <v>2.66</v>
      </c>
      <c r="BO381" s="14">
        <v>0.26100000000000001</v>
      </c>
      <c r="BP381" s="14">
        <v>2.39</v>
      </c>
      <c r="BQ381" s="14">
        <v>0.182</v>
      </c>
      <c r="BR381" s="16">
        <f t="shared" si="278"/>
        <v>60.762630766519827</v>
      </c>
      <c r="BS381" s="16">
        <f t="shared" si="279"/>
        <v>5.9620476052863438</v>
      </c>
      <c r="BT381" s="16">
        <f t="shared" si="280"/>
        <v>54.594995312775332</v>
      </c>
      <c r="BU381" s="16">
        <f t="shared" si="281"/>
        <v>4.1574431577092508</v>
      </c>
      <c r="BV381" s="16">
        <f t="shared" si="282"/>
        <v>68.219862724229088</v>
      </c>
      <c r="BW381" s="16">
        <f t="shared" si="283"/>
        <v>6.6937534477533047</v>
      </c>
      <c r="BX381" s="16">
        <f t="shared" si="284"/>
        <v>61.295290192070489</v>
      </c>
      <c r="BY381" s="16">
        <f t="shared" si="285"/>
        <v>4.6676748179735679</v>
      </c>
      <c r="BZ381" s="16">
        <v>3.1</v>
      </c>
      <c r="CA381" s="16">
        <v>0.219</v>
      </c>
      <c r="CB381" s="16">
        <v>1.18</v>
      </c>
      <c r="CC381" s="16">
        <v>0.26</v>
      </c>
      <c r="CD381" s="16">
        <v>0.64</v>
      </c>
      <c r="CE381" s="16">
        <v>8.5000000000000006E-2</v>
      </c>
      <c r="CF381" s="16">
        <v>1.1000000000000001</v>
      </c>
      <c r="CG381" s="16">
        <v>6.7000000000000004E-2</v>
      </c>
      <c r="CH381" s="16">
        <f t="shared" si="258"/>
        <v>53.219392000000006</v>
      </c>
      <c r="CI381" s="16">
        <f t="shared" si="259"/>
        <v>7.0682005000000014</v>
      </c>
      <c r="CJ381" s="16">
        <f t="shared" si="260"/>
        <v>91.470830000000021</v>
      </c>
      <c r="CK381" s="16">
        <f t="shared" si="261"/>
        <v>5.5714051000000007</v>
      </c>
      <c r="CL381" s="16">
        <f t="shared" si="262"/>
        <v>59.750862836363645</v>
      </c>
      <c r="CM381" s="16">
        <f t="shared" si="263"/>
        <v>7.935661470454547</v>
      </c>
      <c r="CN381" s="16">
        <f t="shared" si="264"/>
        <v>102.69679550000002</v>
      </c>
      <c r="CO381" s="16">
        <f t="shared" si="265"/>
        <v>6.2551684531818186</v>
      </c>
      <c r="CP381" s="16">
        <v>1.93</v>
      </c>
      <c r="CQ381" s="16">
        <v>0.30099999999999999</v>
      </c>
      <c r="CR381" s="16">
        <v>0.25</v>
      </c>
      <c r="CS381" s="16">
        <v>0.115</v>
      </c>
      <c r="CT381" s="16"/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/>
      <c r="DI381" s="16"/>
    </row>
    <row r="382" spans="1:113" x14ac:dyDescent="0.25">
      <c r="A382" s="14">
        <v>2020</v>
      </c>
      <c r="B382" s="14">
        <v>20</v>
      </c>
      <c r="C382" s="14" t="s">
        <v>14</v>
      </c>
      <c r="D382" s="14" t="str">
        <f t="shared" si="234"/>
        <v>1</v>
      </c>
      <c r="E382" s="14">
        <v>102</v>
      </c>
      <c r="F382" s="14">
        <v>762</v>
      </c>
      <c r="G382" s="14">
        <v>4</v>
      </c>
      <c r="H382" s="14" t="s">
        <v>1</v>
      </c>
      <c r="I382" s="14">
        <v>100</v>
      </c>
      <c r="J382" s="17">
        <f t="shared" si="235"/>
        <v>112</v>
      </c>
      <c r="K382" s="14">
        <v>80</v>
      </c>
      <c r="L382" s="17">
        <f t="shared" si="236"/>
        <v>90</v>
      </c>
      <c r="M382" s="14">
        <v>0</v>
      </c>
      <c r="N382" s="17">
        <f t="shared" si="237"/>
        <v>0</v>
      </c>
      <c r="O382" s="14">
        <v>7.5</v>
      </c>
      <c r="P382" s="14">
        <v>0</v>
      </c>
      <c r="Q382" s="14">
        <v>6.4</v>
      </c>
      <c r="R382" s="14">
        <v>6.7</v>
      </c>
      <c r="S382" s="14">
        <v>2.8</v>
      </c>
      <c r="T382" s="14">
        <v>9</v>
      </c>
      <c r="U382" s="14">
        <v>9</v>
      </c>
      <c r="V382" s="16">
        <v>9</v>
      </c>
      <c r="W382" s="16">
        <v>8.2419086279209104</v>
      </c>
      <c r="X382" s="16">
        <v>6.35</v>
      </c>
      <c r="Y382" s="16">
        <v>292</v>
      </c>
      <c r="Z382" s="16">
        <v>2335</v>
      </c>
      <c r="AA382" s="16">
        <v>355</v>
      </c>
      <c r="AB382" s="16">
        <v>13</v>
      </c>
      <c r="AC382" s="16">
        <f t="shared" si="238"/>
        <v>15.400135507772621</v>
      </c>
      <c r="AD382" s="16">
        <v>1.867612866</v>
      </c>
      <c r="AE382" s="16"/>
      <c r="AF382" s="16"/>
      <c r="AG382" s="16">
        <v>0.4</v>
      </c>
      <c r="AH382" s="16">
        <v>3</v>
      </c>
      <c r="AI382" s="16">
        <v>2.947655337</v>
      </c>
      <c r="AJ382" s="16">
        <v>1.42</v>
      </c>
      <c r="AK382" s="16">
        <v>0.8</v>
      </c>
      <c r="AL382" s="16">
        <v>4.4000000000000004</v>
      </c>
      <c r="AM382" s="16">
        <v>3.6220828470000002</v>
      </c>
      <c r="AN382" s="16">
        <v>1.72</v>
      </c>
      <c r="AO382" s="16">
        <v>0.54769999999999996</v>
      </c>
      <c r="AP382" s="16">
        <v>54.5</v>
      </c>
      <c r="AQ382" s="18">
        <v>30.5</v>
      </c>
      <c r="AR382" s="18">
        <f t="shared" si="275"/>
        <v>24</v>
      </c>
      <c r="AS382" s="18">
        <f t="shared" si="276"/>
        <v>736.87400881057283</v>
      </c>
      <c r="AT382" s="18">
        <f t="shared" si="277"/>
        <v>827.30854625550683</v>
      </c>
      <c r="AU382" s="14">
        <v>0.72</v>
      </c>
      <c r="AV382" s="14">
        <v>520.9</v>
      </c>
      <c r="AW382" s="18">
        <v>34</v>
      </c>
      <c r="AX382" s="14">
        <v>257.39999999999998</v>
      </c>
      <c r="AY382" s="18">
        <v>30.5</v>
      </c>
      <c r="AZ382" s="16">
        <f t="shared" si="251"/>
        <v>335.5268022181146</v>
      </c>
      <c r="BA382" s="16">
        <f t="shared" si="252"/>
        <v>10301.709999999999</v>
      </c>
      <c r="BB382" s="16">
        <f t="shared" si="253"/>
        <v>11566.01077272727</v>
      </c>
      <c r="BC382" s="14">
        <v>11.05</v>
      </c>
      <c r="BD382" s="14">
        <v>0.15</v>
      </c>
      <c r="BE382" s="14">
        <v>12.6</v>
      </c>
      <c r="BF382" s="14">
        <v>56.7</v>
      </c>
      <c r="BG382" s="14">
        <v>36</v>
      </c>
      <c r="BH382" s="14">
        <v>4.5</v>
      </c>
      <c r="BI382" s="18">
        <f t="shared" ref="BI382:BI413" si="286">((43560/(BG382*BH382))*(BC382-BD382)/60)</f>
        <v>48.848148148148155</v>
      </c>
      <c r="BJ382" s="18">
        <f t="shared" ref="BJ382:BJ413" si="287">(((100-BE382)/100)*BI382)/(86.5/100)</f>
        <v>49.356394776279181</v>
      </c>
      <c r="BK382" s="18">
        <f t="shared" ref="BK382:BK413" si="288">BJ382*60</f>
        <v>2961.3836865767507</v>
      </c>
      <c r="BL382" s="18">
        <f t="shared" ref="BL382:BL413" si="289">BK382/2.2*2.471</f>
        <v>3326.1723134232502</v>
      </c>
      <c r="BM382" s="14">
        <f t="shared" ref="BM382:BM413" si="290">ROUND(BK382/2.2/1000*2.47,2)</f>
        <v>3.32</v>
      </c>
      <c r="BN382" s="14">
        <v>3.87</v>
      </c>
      <c r="BO382" s="14">
        <v>0.32600000000000001</v>
      </c>
      <c r="BP382" s="14">
        <v>3.13</v>
      </c>
      <c r="BQ382" s="14">
        <v>0.312</v>
      </c>
      <c r="BR382" s="16">
        <f t="shared" si="278"/>
        <v>28.517024140969166</v>
      </c>
      <c r="BS382" s="16">
        <f t="shared" si="279"/>
        <v>2.4022092687224679</v>
      </c>
      <c r="BT382" s="16">
        <f t="shared" si="280"/>
        <v>23.064156475770929</v>
      </c>
      <c r="BU382" s="16">
        <f t="shared" si="281"/>
        <v>2.2990469074889872</v>
      </c>
      <c r="BV382" s="16">
        <f t="shared" si="282"/>
        <v>32.016840740088114</v>
      </c>
      <c r="BW382" s="16">
        <f t="shared" si="283"/>
        <v>2.6970258607929525</v>
      </c>
      <c r="BX382" s="16">
        <f t="shared" si="284"/>
        <v>25.894757497797361</v>
      </c>
      <c r="BY382" s="16">
        <f t="shared" si="285"/>
        <v>2.581202664317181</v>
      </c>
      <c r="BZ382" s="16">
        <v>2.48</v>
      </c>
      <c r="CA382" s="16">
        <v>0.217</v>
      </c>
      <c r="CB382" s="16">
        <v>1.37</v>
      </c>
      <c r="CC382" s="16">
        <v>0.255</v>
      </c>
      <c r="CD382" s="16">
        <v>0.8</v>
      </c>
      <c r="CE382" s="16">
        <v>0.14399999999999999</v>
      </c>
      <c r="CF382" s="16">
        <v>0.98</v>
      </c>
      <c r="CG382" s="16">
        <v>8.5000000000000006E-2</v>
      </c>
      <c r="CH382" s="16">
        <f t="shared" si="258"/>
        <v>82.413679999999999</v>
      </c>
      <c r="CI382" s="16">
        <f t="shared" si="259"/>
        <v>14.834462399999998</v>
      </c>
      <c r="CJ382" s="16">
        <f t="shared" si="260"/>
        <v>100.95675799999999</v>
      </c>
      <c r="CK382" s="16">
        <f t="shared" si="261"/>
        <v>8.7564534999999992</v>
      </c>
      <c r="CL382" s="16">
        <f t="shared" si="262"/>
        <v>92.528086181818168</v>
      </c>
      <c r="CM382" s="16">
        <f t="shared" si="263"/>
        <v>16.655055512727269</v>
      </c>
      <c r="CN382" s="16">
        <f t="shared" si="264"/>
        <v>113.34690557272727</v>
      </c>
      <c r="CO382" s="16">
        <f t="shared" si="265"/>
        <v>9.8311091568181812</v>
      </c>
      <c r="CP382" s="16">
        <v>1.89</v>
      </c>
      <c r="CQ382" s="16">
        <v>0.32600000000000001</v>
      </c>
      <c r="CR382" s="16">
        <v>0.23</v>
      </c>
      <c r="CS382" s="16">
        <v>0.13</v>
      </c>
      <c r="CT382" s="16">
        <f t="shared" ref="CT382:CT413" si="291">$BK382*(CP382/100)</f>
        <v>55.970151676300588</v>
      </c>
      <c r="CU382" s="16">
        <f t="shared" ref="CU382:CU413" si="292">$BK382*(CQ382/100)</f>
        <v>9.6541108182402091</v>
      </c>
      <c r="CV382" s="16">
        <f t="shared" ref="CV382:CV413" si="293">$BK382*(CR382/100)</f>
        <v>6.8111824791265265</v>
      </c>
      <c r="CW382" s="16">
        <f t="shared" ref="CW382:CW413" si="294">$BK382*(CS382/100)</f>
        <v>3.8497987925497759</v>
      </c>
      <c r="CX382" s="16">
        <f t="shared" ref="CX382:CX413" si="295">CT382/2.2*2.47</f>
        <v>62.839215745664745</v>
      </c>
      <c r="CY382" s="16">
        <f t="shared" ref="CY382:CY413" si="296">CU382/2.2*2.47</f>
        <v>10.838933509569689</v>
      </c>
      <c r="CZ382" s="16">
        <f t="shared" ref="CZ382:CZ413" si="297">CV382/2.2*2.47</f>
        <v>7.6471003288375101</v>
      </c>
      <c r="DA382" s="16">
        <f t="shared" ref="DA382:DA413" si="298">CW382/2.2*2.47</f>
        <v>4.3222740989081574</v>
      </c>
      <c r="DB382" s="16"/>
      <c r="DC382" s="16"/>
      <c r="DD382" s="16"/>
      <c r="DE382" s="16"/>
      <c r="DF382" s="16"/>
      <c r="DG382" s="16"/>
      <c r="DH382" s="16"/>
      <c r="DI382" s="16"/>
    </row>
    <row r="383" spans="1:113" x14ac:dyDescent="0.25">
      <c r="A383" s="14">
        <v>2020</v>
      </c>
      <c r="B383" s="14">
        <v>20</v>
      </c>
      <c r="C383" s="14" t="s">
        <v>14</v>
      </c>
      <c r="D383" s="14" t="str">
        <f t="shared" si="234"/>
        <v>1</v>
      </c>
      <c r="E383" s="14">
        <v>103</v>
      </c>
      <c r="F383" s="14">
        <v>763</v>
      </c>
      <c r="G383" s="14">
        <v>5</v>
      </c>
      <c r="H383" s="14" t="s">
        <v>1</v>
      </c>
      <c r="I383" s="14">
        <v>100</v>
      </c>
      <c r="J383" s="17">
        <f t="shared" si="235"/>
        <v>112</v>
      </c>
      <c r="K383" s="14">
        <v>120</v>
      </c>
      <c r="L383" s="17">
        <f t="shared" si="236"/>
        <v>135</v>
      </c>
      <c r="M383" s="14">
        <v>0</v>
      </c>
      <c r="N383" s="17">
        <f t="shared" si="237"/>
        <v>0</v>
      </c>
      <c r="O383" s="14">
        <v>7.5</v>
      </c>
      <c r="P383" s="14">
        <v>0</v>
      </c>
      <c r="Q383" s="14">
        <v>6.4</v>
      </c>
      <c r="R383" s="14">
        <v>6.7</v>
      </c>
      <c r="S383" s="14">
        <v>2.8</v>
      </c>
      <c r="T383" s="14">
        <v>9</v>
      </c>
      <c r="U383" s="14">
        <v>9</v>
      </c>
      <c r="V383" s="16">
        <v>9</v>
      </c>
      <c r="W383" s="16">
        <v>8.2419086279209104</v>
      </c>
      <c r="X383" s="16">
        <v>6.35</v>
      </c>
      <c r="Y383" s="16">
        <v>292</v>
      </c>
      <c r="Z383" s="16">
        <v>2335</v>
      </c>
      <c r="AA383" s="16">
        <v>355</v>
      </c>
      <c r="AB383" s="16">
        <v>13</v>
      </c>
      <c r="AC383" s="16">
        <f t="shared" si="238"/>
        <v>15.400135507772621</v>
      </c>
      <c r="AD383" s="16">
        <v>1.867612866</v>
      </c>
      <c r="AE383" s="16"/>
      <c r="AF383" s="16"/>
      <c r="AG383" s="16">
        <v>0.4</v>
      </c>
      <c r="AH383" s="16">
        <v>3</v>
      </c>
      <c r="AI383" s="16">
        <v>2.947655337</v>
      </c>
      <c r="AJ383" s="16">
        <v>1.42</v>
      </c>
      <c r="AK383" s="16">
        <v>0.8</v>
      </c>
      <c r="AL383" s="16">
        <v>4.4000000000000004</v>
      </c>
      <c r="AM383" s="16">
        <v>3.6220828470000002</v>
      </c>
      <c r="AN383" s="16">
        <v>1.72</v>
      </c>
      <c r="AO383" s="16">
        <v>0.59709999999999996</v>
      </c>
      <c r="AP383" s="16">
        <v>64.400000000000006</v>
      </c>
      <c r="AQ383" s="18">
        <v>30.5</v>
      </c>
      <c r="AR383" s="18">
        <f t="shared" si="275"/>
        <v>33.900000000000006</v>
      </c>
      <c r="AS383" s="18">
        <f t="shared" si="276"/>
        <v>1040.8345374449341</v>
      </c>
      <c r="AT383" s="18">
        <f t="shared" si="277"/>
        <v>1168.5733215859034</v>
      </c>
      <c r="AU383" s="14">
        <v>1.02</v>
      </c>
      <c r="AV383" s="14">
        <v>716.1</v>
      </c>
      <c r="AW383" s="18">
        <v>34</v>
      </c>
      <c r="AX383" s="14">
        <v>351.2</v>
      </c>
      <c r="AY383" s="18">
        <v>30.5</v>
      </c>
      <c r="AZ383" s="16">
        <f t="shared" si="251"/>
        <v>479.56897815569567</v>
      </c>
      <c r="BA383" s="16">
        <f t="shared" si="252"/>
        <v>14724.25</v>
      </c>
      <c r="BB383" s="16">
        <f t="shared" si="253"/>
        <v>16531.317045454543</v>
      </c>
      <c r="BC383" s="14">
        <v>11.25</v>
      </c>
      <c r="BD383" s="14">
        <v>0.15</v>
      </c>
      <c r="BE383" s="14">
        <v>12.8</v>
      </c>
      <c r="BF383" s="14">
        <v>57.2</v>
      </c>
      <c r="BG383" s="14">
        <v>36</v>
      </c>
      <c r="BH383" s="14">
        <v>4.5</v>
      </c>
      <c r="BI383" s="18">
        <f t="shared" si="286"/>
        <v>49.744444444444447</v>
      </c>
      <c r="BJ383" s="18">
        <f t="shared" si="287"/>
        <v>50.147000642260764</v>
      </c>
      <c r="BK383" s="18">
        <f t="shared" si="288"/>
        <v>3008.8200385356458</v>
      </c>
      <c r="BL383" s="18">
        <f t="shared" si="289"/>
        <v>3379.4519614643546</v>
      </c>
      <c r="BM383" s="14">
        <f t="shared" si="290"/>
        <v>3.38</v>
      </c>
      <c r="BN383" s="14">
        <v>3.5</v>
      </c>
      <c r="BO383" s="14">
        <v>0.435</v>
      </c>
      <c r="BP383" s="14">
        <v>3.3</v>
      </c>
      <c r="BQ383" s="14">
        <v>0.32400000000000001</v>
      </c>
      <c r="BR383" s="16">
        <f t="shared" si="278"/>
        <v>36.429208810572696</v>
      </c>
      <c r="BS383" s="16">
        <f t="shared" si="279"/>
        <v>4.5276302378854627</v>
      </c>
      <c r="BT383" s="16">
        <f t="shared" si="280"/>
        <v>34.34753973568283</v>
      </c>
      <c r="BU383" s="16">
        <f t="shared" si="281"/>
        <v>3.3723039013215867</v>
      </c>
      <c r="BV383" s="16">
        <f t="shared" si="282"/>
        <v>40.900066255506616</v>
      </c>
      <c r="BW383" s="16">
        <f t="shared" si="283"/>
        <v>5.083293948898679</v>
      </c>
      <c r="BX383" s="16">
        <f t="shared" si="284"/>
        <v>38.562919612334809</v>
      </c>
      <c r="BY383" s="16">
        <f t="shared" si="285"/>
        <v>3.7861775619383273</v>
      </c>
      <c r="BZ383" s="16">
        <v>2.5</v>
      </c>
      <c r="CA383" s="16">
        <v>0.23</v>
      </c>
      <c r="CB383" s="16">
        <v>1.35</v>
      </c>
      <c r="CC383" s="16">
        <v>0.253</v>
      </c>
      <c r="CD383" s="16">
        <v>0.56000000000000005</v>
      </c>
      <c r="CE383" s="16">
        <v>0.114</v>
      </c>
      <c r="CF383" s="16">
        <v>0.98</v>
      </c>
      <c r="CG383" s="16">
        <v>6.2E-2</v>
      </c>
      <c r="CH383" s="16">
        <f t="shared" si="258"/>
        <v>82.455800000000011</v>
      </c>
      <c r="CI383" s="16">
        <f t="shared" si="259"/>
        <v>16.785644999999999</v>
      </c>
      <c r="CJ383" s="16">
        <f t="shared" si="260"/>
        <v>144.29765</v>
      </c>
      <c r="CK383" s="16">
        <f t="shared" si="261"/>
        <v>9.129035</v>
      </c>
      <c r="CL383" s="16">
        <f t="shared" si="262"/>
        <v>92.575375454545451</v>
      </c>
      <c r="CM383" s="16">
        <f t="shared" si="263"/>
        <v>18.845701431818181</v>
      </c>
      <c r="CN383" s="16">
        <f t="shared" si="264"/>
        <v>162.00690704545457</v>
      </c>
      <c r="CO383" s="16">
        <f t="shared" si="265"/>
        <v>10.249416568181818</v>
      </c>
      <c r="CP383" s="16">
        <v>1.85</v>
      </c>
      <c r="CQ383" s="16">
        <v>0.33400000000000002</v>
      </c>
      <c r="CR383" s="16">
        <v>0.26</v>
      </c>
      <c r="CS383" s="16">
        <v>0.13</v>
      </c>
      <c r="CT383" s="16">
        <f t="shared" si="291"/>
        <v>55.663170712909455</v>
      </c>
      <c r="CU383" s="16">
        <f t="shared" si="292"/>
        <v>10.049458928709058</v>
      </c>
      <c r="CV383" s="16">
        <f t="shared" si="293"/>
        <v>7.8229321001926788</v>
      </c>
      <c r="CW383" s="16">
        <f t="shared" si="294"/>
        <v>3.9114660500963394</v>
      </c>
      <c r="CX383" s="16">
        <f t="shared" si="295"/>
        <v>62.494559845857438</v>
      </c>
      <c r="CY383" s="16">
        <f t="shared" si="296"/>
        <v>11.282801615414259</v>
      </c>
      <c r="CZ383" s="16">
        <f t="shared" si="297"/>
        <v>8.7830192215799627</v>
      </c>
      <c r="DA383" s="16">
        <f t="shared" si="298"/>
        <v>4.3915096107899814</v>
      </c>
      <c r="DB383" s="16"/>
      <c r="DC383" s="16"/>
      <c r="DD383" s="16"/>
      <c r="DE383" s="16"/>
      <c r="DF383" s="16"/>
      <c r="DG383" s="16"/>
      <c r="DH383" s="16"/>
      <c r="DI383" s="16"/>
    </row>
    <row r="384" spans="1:113" x14ac:dyDescent="0.25">
      <c r="A384" s="14">
        <v>2020</v>
      </c>
      <c r="B384" s="14">
        <v>20</v>
      </c>
      <c r="C384" s="14" t="s">
        <v>14</v>
      </c>
      <c r="D384" s="14" t="str">
        <f t="shared" si="234"/>
        <v>1</v>
      </c>
      <c r="E384" s="14">
        <v>105</v>
      </c>
      <c r="F384" s="14">
        <v>765</v>
      </c>
      <c r="G384" s="14">
        <v>1</v>
      </c>
      <c r="H384" s="14" t="s">
        <v>2</v>
      </c>
      <c r="I384" s="14">
        <v>0</v>
      </c>
      <c r="J384" s="17">
        <f t="shared" si="235"/>
        <v>0</v>
      </c>
      <c r="K384" s="14">
        <v>0</v>
      </c>
      <c r="L384" s="17">
        <f t="shared" si="236"/>
        <v>0</v>
      </c>
      <c r="M384" s="14">
        <v>0</v>
      </c>
      <c r="N384" s="17">
        <f t="shared" si="237"/>
        <v>0</v>
      </c>
      <c r="O384" s="14">
        <v>7.5</v>
      </c>
      <c r="P384" s="14">
        <v>0</v>
      </c>
      <c r="Q384" s="14">
        <v>6.4</v>
      </c>
      <c r="R384" s="14">
        <v>6.7</v>
      </c>
      <c r="S384" s="14">
        <v>2.8</v>
      </c>
      <c r="T384" s="14">
        <v>9</v>
      </c>
      <c r="U384" s="14">
        <v>9</v>
      </c>
      <c r="V384" s="16">
        <v>9</v>
      </c>
      <c r="W384" s="16">
        <v>8.2419086279209104</v>
      </c>
      <c r="X384" s="16">
        <v>6.35</v>
      </c>
      <c r="Y384" s="16">
        <v>292</v>
      </c>
      <c r="Z384" s="16">
        <v>2335</v>
      </c>
      <c r="AA384" s="16">
        <v>355</v>
      </c>
      <c r="AB384" s="16">
        <v>13</v>
      </c>
      <c r="AC384" s="16">
        <f t="shared" si="238"/>
        <v>15.400135507772621</v>
      </c>
      <c r="AD384" s="16">
        <v>1.867612866</v>
      </c>
      <c r="AE384" s="16"/>
      <c r="AF384" s="16"/>
      <c r="AG384" s="16">
        <v>0.4</v>
      </c>
      <c r="AH384" s="16">
        <v>3</v>
      </c>
      <c r="AI384" s="16">
        <v>2.947655337</v>
      </c>
      <c r="AJ384" s="16">
        <v>1.42</v>
      </c>
      <c r="AK384" s="16">
        <v>0.8</v>
      </c>
      <c r="AL384" s="16">
        <v>4.4000000000000004</v>
      </c>
      <c r="AM384" s="16">
        <v>3.6220828470000002</v>
      </c>
      <c r="AN384" s="16">
        <v>1.72</v>
      </c>
      <c r="AO384" s="16">
        <v>0.31090000000000001</v>
      </c>
      <c r="AP384" s="16">
        <v>37.799999999999997</v>
      </c>
      <c r="AQ384" s="18">
        <v>30.5</v>
      </c>
      <c r="AR384" s="18">
        <f t="shared" si="275"/>
        <v>7.2999999999999972</v>
      </c>
      <c r="AS384" s="18">
        <f t="shared" si="276"/>
        <v>224.13251101321578</v>
      </c>
      <c r="AT384" s="18">
        <f t="shared" si="277"/>
        <v>251.63968281938318</v>
      </c>
      <c r="AU384" s="14">
        <v>0.54</v>
      </c>
      <c r="AV384" s="14">
        <v>548</v>
      </c>
      <c r="AW384" s="18">
        <v>34</v>
      </c>
      <c r="AX384" s="14">
        <v>273.2</v>
      </c>
      <c r="AY384" s="18">
        <v>30.5</v>
      </c>
      <c r="AZ384" s="16">
        <f t="shared" si="251"/>
        <v>254.97665369649809</v>
      </c>
      <c r="BA384" s="16">
        <f t="shared" si="252"/>
        <v>7828.57</v>
      </c>
      <c r="BB384" s="16">
        <f t="shared" si="253"/>
        <v>8789.3490454545445</v>
      </c>
      <c r="BC384" s="14">
        <v>6.7</v>
      </c>
      <c r="BD384" s="14">
        <v>0.15</v>
      </c>
      <c r="BE384" s="14">
        <v>12.4</v>
      </c>
      <c r="BF384" s="14">
        <v>57.2</v>
      </c>
      <c r="BG384" s="14">
        <v>36</v>
      </c>
      <c r="BH384" s="14">
        <v>4.5</v>
      </c>
      <c r="BI384" s="18">
        <f t="shared" si="286"/>
        <v>29.353703703703708</v>
      </c>
      <c r="BJ384" s="18">
        <f t="shared" si="287"/>
        <v>29.726987797045599</v>
      </c>
      <c r="BK384" s="18">
        <f t="shared" si="288"/>
        <v>1783.619267822736</v>
      </c>
      <c r="BL384" s="18">
        <f t="shared" si="289"/>
        <v>2003.3287321772639</v>
      </c>
      <c r="BM384" s="14">
        <f t="shared" si="290"/>
        <v>2</v>
      </c>
      <c r="BN384" s="14">
        <v>3.13</v>
      </c>
      <c r="BO384" s="14">
        <v>0.193</v>
      </c>
      <c r="BP384" s="14">
        <v>2.78</v>
      </c>
      <c r="BQ384" s="14">
        <v>0.255</v>
      </c>
      <c r="BR384" s="16">
        <f t="shared" si="278"/>
        <v>7.0153475947136545</v>
      </c>
      <c r="BS384" s="16">
        <f t="shared" si="279"/>
        <v>0.43257574625550649</v>
      </c>
      <c r="BT384" s="16">
        <f t="shared" si="280"/>
        <v>6.2308838061673981</v>
      </c>
      <c r="BU384" s="16">
        <f t="shared" si="281"/>
        <v>0.57153790308370023</v>
      </c>
      <c r="BV384" s="16">
        <f t="shared" si="282"/>
        <v>7.876322072246694</v>
      </c>
      <c r="BW384" s="16">
        <f t="shared" si="283"/>
        <v>0.48566458784140953</v>
      </c>
      <c r="BX384" s="16">
        <f t="shared" si="284"/>
        <v>6.9955831823788515</v>
      </c>
      <c r="BY384" s="16">
        <f t="shared" si="285"/>
        <v>0.64168119118942701</v>
      </c>
      <c r="BZ384" s="16">
        <v>2.23</v>
      </c>
      <c r="CA384" s="16">
        <v>0.22800000000000001</v>
      </c>
      <c r="CB384" s="16">
        <v>1.4</v>
      </c>
      <c r="CC384" s="16">
        <v>0.21</v>
      </c>
      <c r="CD384" s="16">
        <v>0.65</v>
      </c>
      <c r="CE384" s="16">
        <v>0.13</v>
      </c>
      <c r="CF384" s="16">
        <v>0.85</v>
      </c>
      <c r="CG384" s="16">
        <v>7.0000000000000007E-2</v>
      </c>
      <c r="CH384" s="16">
        <f t="shared" si="258"/>
        <v>50.885705000000002</v>
      </c>
      <c r="CI384" s="16">
        <f t="shared" si="259"/>
        <v>10.177140999999999</v>
      </c>
      <c r="CJ384" s="16">
        <f t="shared" si="260"/>
        <v>66.542845</v>
      </c>
      <c r="CK384" s="16">
        <f t="shared" si="261"/>
        <v>5.4799990000000003</v>
      </c>
      <c r="CL384" s="16">
        <f t="shared" si="262"/>
        <v>57.130768795454543</v>
      </c>
      <c r="CM384" s="16">
        <f t="shared" si="263"/>
        <v>11.426153759090909</v>
      </c>
      <c r="CN384" s="16">
        <f t="shared" si="264"/>
        <v>74.709466886363629</v>
      </c>
      <c r="CO384" s="16">
        <f t="shared" si="265"/>
        <v>6.1525443318181816</v>
      </c>
      <c r="CP384" s="16">
        <v>1.95</v>
      </c>
      <c r="CQ384" s="16">
        <v>0.442</v>
      </c>
      <c r="CR384" s="16">
        <v>0.3</v>
      </c>
      <c r="CS384" s="16">
        <v>0.14199999999999999</v>
      </c>
      <c r="CT384" s="16">
        <f t="shared" si="291"/>
        <v>34.780575722543354</v>
      </c>
      <c r="CU384" s="16">
        <f t="shared" si="292"/>
        <v>7.8835971637764937</v>
      </c>
      <c r="CV384" s="16">
        <f t="shared" si="293"/>
        <v>5.3508578034682079</v>
      </c>
      <c r="CW384" s="16">
        <f t="shared" si="294"/>
        <v>2.5327393603082848</v>
      </c>
      <c r="CX384" s="16">
        <f t="shared" si="295"/>
        <v>39.049100924855495</v>
      </c>
      <c r="CY384" s="16">
        <f t="shared" si="296"/>
        <v>8.8511295429672447</v>
      </c>
      <c r="CZ384" s="16">
        <f t="shared" si="297"/>
        <v>6.0075539884393061</v>
      </c>
      <c r="DA384" s="16">
        <f t="shared" si="298"/>
        <v>2.8435755545279382</v>
      </c>
      <c r="DB384" s="16"/>
      <c r="DC384" s="16"/>
      <c r="DD384" s="16"/>
      <c r="DE384" s="16"/>
      <c r="DF384" s="16"/>
      <c r="DG384" s="16"/>
      <c r="DH384" s="16"/>
      <c r="DI384" s="16"/>
    </row>
    <row r="385" spans="1:113" x14ac:dyDescent="0.25">
      <c r="A385" s="14">
        <v>2020</v>
      </c>
      <c r="B385" s="14">
        <v>20</v>
      </c>
      <c r="C385" s="14" t="s">
        <v>14</v>
      </c>
      <c r="D385" s="14" t="str">
        <f t="shared" si="234"/>
        <v>1</v>
      </c>
      <c r="E385" s="14">
        <v>107</v>
      </c>
      <c r="F385" s="14">
        <v>767</v>
      </c>
      <c r="G385" s="14">
        <v>3</v>
      </c>
      <c r="H385" s="14" t="s">
        <v>1</v>
      </c>
      <c r="I385" s="14">
        <v>100</v>
      </c>
      <c r="J385" s="17">
        <f t="shared" si="235"/>
        <v>112</v>
      </c>
      <c r="K385" s="14">
        <v>40</v>
      </c>
      <c r="L385" s="17">
        <f t="shared" si="236"/>
        <v>45</v>
      </c>
      <c r="M385" s="14">
        <v>0</v>
      </c>
      <c r="N385" s="17">
        <f t="shared" si="237"/>
        <v>0</v>
      </c>
      <c r="O385" s="14">
        <v>7.5</v>
      </c>
      <c r="P385" s="14">
        <v>0</v>
      </c>
      <c r="Q385" s="14">
        <v>6.4</v>
      </c>
      <c r="R385" s="14">
        <v>6.7</v>
      </c>
      <c r="S385" s="14">
        <v>2.8</v>
      </c>
      <c r="T385" s="14">
        <v>9</v>
      </c>
      <c r="U385" s="14">
        <v>9</v>
      </c>
      <c r="V385" s="16">
        <v>9</v>
      </c>
      <c r="W385" s="16">
        <v>8.2419086279209104</v>
      </c>
      <c r="X385" s="16">
        <v>6.35</v>
      </c>
      <c r="Y385" s="16">
        <v>292</v>
      </c>
      <c r="Z385" s="16">
        <v>2335</v>
      </c>
      <c r="AA385" s="16">
        <v>355</v>
      </c>
      <c r="AB385" s="16">
        <v>13</v>
      </c>
      <c r="AC385" s="16">
        <f t="shared" si="238"/>
        <v>15.400135507772621</v>
      </c>
      <c r="AD385" s="16">
        <v>1.867612866</v>
      </c>
      <c r="AE385" s="16"/>
      <c r="AF385" s="16"/>
      <c r="AG385" s="16">
        <v>0.4</v>
      </c>
      <c r="AH385" s="16">
        <v>3</v>
      </c>
      <c r="AI385" s="16">
        <v>2.947655337</v>
      </c>
      <c r="AJ385" s="16">
        <v>1.42</v>
      </c>
      <c r="AK385" s="16">
        <v>0.8</v>
      </c>
      <c r="AL385" s="16">
        <v>4.4000000000000004</v>
      </c>
      <c r="AM385" s="16">
        <v>3.6220828470000002</v>
      </c>
      <c r="AN385" s="16">
        <v>1.72</v>
      </c>
      <c r="AO385" s="16">
        <v>0.49359999999999998</v>
      </c>
      <c r="AP385" s="16">
        <v>58.7</v>
      </c>
      <c r="AQ385" s="18">
        <v>30.5</v>
      </c>
      <c r="AR385" s="18">
        <f t="shared" si="275"/>
        <v>28.200000000000003</v>
      </c>
      <c r="AS385" s="18">
        <f t="shared" si="276"/>
        <v>865.82696035242304</v>
      </c>
      <c r="AT385" s="18">
        <f t="shared" si="277"/>
        <v>972.08754185022042</v>
      </c>
      <c r="AU385" s="14">
        <v>0.66</v>
      </c>
      <c r="AV385" s="14">
        <v>521</v>
      </c>
      <c r="AW385" s="18">
        <v>34</v>
      </c>
      <c r="AX385" s="14">
        <v>268.39999999999998</v>
      </c>
      <c r="AY385" s="18">
        <v>30.5</v>
      </c>
      <c r="AZ385" s="16">
        <f t="shared" si="251"/>
        <v>322.41067761806977</v>
      </c>
      <c r="BA385" s="16">
        <f t="shared" si="252"/>
        <v>9899</v>
      </c>
      <c r="BB385" s="16">
        <f t="shared" si="253"/>
        <v>11113.877272727272</v>
      </c>
      <c r="BC385" s="14">
        <v>9.3000000000000007</v>
      </c>
      <c r="BD385" s="14">
        <v>0.15</v>
      </c>
      <c r="BE385" s="14">
        <v>12.4</v>
      </c>
      <c r="BF385" s="14">
        <v>57.6</v>
      </c>
      <c r="BG385" s="14">
        <v>36</v>
      </c>
      <c r="BH385" s="14">
        <v>4.5</v>
      </c>
      <c r="BI385" s="18">
        <f t="shared" si="286"/>
        <v>41.00555555555556</v>
      </c>
      <c r="BJ385" s="18">
        <f t="shared" si="287"/>
        <v>41.527013487475919</v>
      </c>
      <c r="BK385" s="18">
        <f t="shared" si="288"/>
        <v>2491.6208092485554</v>
      </c>
      <c r="BL385" s="18">
        <f t="shared" si="289"/>
        <v>2798.5431907514458</v>
      </c>
      <c r="BM385" s="14">
        <f t="shared" si="290"/>
        <v>2.8</v>
      </c>
      <c r="BN385" s="14">
        <v>3.62</v>
      </c>
      <c r="BO385" s="14">
        <v>0.27100000000000002</v>
      </c>
      <c r="BP385" s="14">
        <v>2.99</v>
      </c>
      <c r="BQ385" s="14">
        <v>0.3</v>
      </c>
      <c r="BR385" s="16">
        <f t="shared" si="278"/>
        <v>31.342935964757718</v>
      </c>
      <c r="BS385" s="16">
        <f t="shared" si="279"/>
        <v>2.3463910625550666</v>
      </c>
      <c r="BT385" s="16">
        <f t="shared" si="280"/>
        <v>25.888226114537453</v>
      </c>
      <c r="BU385" s="16">
        <f t="shared" si="281"/>
        <v>2.5974808810572694</v>
      </c>
      <c r="BV385" s="16">
        <f t="shared" si="282"/>
        <v>35.189569014977984</v>
      </c>
      <c r="BW385" s="16">
        <f t="shared" si="283"/>
        <v>2.6343572384140974</v>
      </c>
      <c r="BX385" s="16">
        <f t="shared" si="284"/>
        <v>29.065417501321594</v>
      </c>
      <c r="BY385" s="16">
        <f t="shared" si="285"/>
        <v>2.9162626255506616</v>
      </c>
      <c r="BZ385" s="16">
        <v>2.42</v>
      </c>
      <c r="CA385" s="16">
        <v>0.20599999999999999</v>
      </c>
      <c r="CB385" s="16">
        <v>1.39</v>
      </c>
      <c r="CC385" s="16">
        <v>0.22800000000000001</v>
      </c>
      <c r="CD385" s="16">
        <v>0.55000000000000004</v>
      </c>
      <c r="CE385" s="16">
        <v>8.6999999999999994E-2</v>
      </c>
      <c r="CF385" s="16">
        <v>1.01</v>
      </c>
      <c r="CG385" s="16">
        <v>7.0999999999999994E-2</v>
      </c>
      <c r="CH385" s="16">
        <f t="shared" si="258"/>
        <v>54.444500000000005</v>
      </c>
      <c r="CI385" s="16">
        <f t="shared" si="259"/>
        <v>8.6121299999999987</v>
      </c>
      <c r="CJ385" s="16">
        <f t="shared" si="260"/>
        <v>99.979900000000001</v>
      </c>
      <c r="CK385" s="16">
        <f t="shared" si="261"/>
        <v>7.0282899999999993</v>
      </c>
      <c r="CL385" s="16">
        <f t="shared" si="262"/>
        <v>61.126325000000001</v>
      </c>
      <c r="CM385" s="16">
        <f t="shared" si="263"/>
        <v>9.669073227272726</v>
      </c>
      <c r="CN385" s="16">
        <f t="shared" si="264"/>
        <v>112.25016045454545</v>
      </c>
      <c r="CO385" s="16">
        <f t="shared" si="265"/>
        <v>7.8908528636363631</v>
      </c>
      <c r="CP385" s="16">
        <v>1.73</v>
      </c>
      <c r="CQ385" s="16">
        <v>0.35199999999999998</v>
      </c>
      <c r="CR385" s="16">
        <v>0.25</v>
      </c>
      <c r="CS385" s="16">
        <v>0.17</v>
      </c>
      <c r="CT385" s="16">
        <f t="shared" si="291"/>
        <v>43.10504000000001</v>
      </c>
      <c r="CU385" s="16">
        <f t="shared" si="292"/>
        <v>8.7705052485549135</v>
      </c>
      <c r="CV385" s="16">
        <f t="shared" si="293"/>
        <v>6.2290520231213886</v>
      </c>
      <c r="CW385" s="16">
        <f t="shared" si="294"/>
        <v>4.2357553757225448</v>
      </c>
      <c r="CX385" s="16">
        <f t="shared" si="295"/>
        <v>48.395204000000014</v>
      </c>
      <c r="CY385" s="16">
        <f t="shared" si="296"/>
        <v>9.8468854381502897</v>
      </c>
      <c r="CZ385" s="16">
        <f t="shared" si="297"/>
        <v>6.9935265895953771</v>
      </c>
      <c r="DA385" s="16">
        <f t="shared" si="298"/>
        <v>4.755598080924857</v>
      </c>
      <c r="DB385" s="16"/>
      <c r="DC385" s="16"/>
      <c r="DD385" s="16"/>
      <c r="DE385" s="16"/>
      <c r="DF385" s="16"/>
      <c r="DG385" s="16"/>
      <c r="DH385" s="16"/>
      <c r="DI385" s="16"/>
    </row>
    <row r="386" spans="1:113" x14ac:dyDescent="0.25">
      <c r="A386" s="14">
        <v>2020</v>
      </c>
      <c r="B386" s="14">
        <v>20</v>
      </c>
      <c r="C386" s="14" t="s">
        <v>14</v>
      </c>
      <c r="D386" s="14" t="str">
        <f t="shared" ref="D386:D449" si="299">LEFT(E386,1)</f>
        <v>1</v>
      </c>
      <c r="E386" s="14">
        <v>108</v>
      </c>
      <c r="F386" s="14">
        <v>768</v>
      </c>
      <c r="G386" s="14">
        <v>2</v>
      </c>
      <c r="H386" s="14" t="s">
        <v>3</v>
      </c>
      <c r="I386" s="14">
        <v>100</v>
      </c>
      <c r="J386" s="17">
        <f t="shared" ref="J386:J449" si="300">ROUND(I386/2.2*2.471,0)</f>
        <v>112</v>
      </c>
      <c r="K386" s="14">
        <v>0</v>
      </c>
      <c r="L386" s="17">
        <f t="shared" ref="L386:L449" si="301">ROUND(K386/2.2*2.471,0)</f>
        <v>0</v>
      </c>
      <c r="M386" s="14">
        <v>0</v>
      </c>
      <c r="N386" s="17">
        <f t="shared" ref="N386:N449" si="302">ROUND(M386/2.2*2.471,0)</f>
        <v>0</v>
      </c>
      <c r="O386" s="14">
        <v>7.5</v>
      </c>
      <c r="P386" s="14">
        <v>0</v>
      </c>
      <c r="Q386" s="14">
        <v>6.4</v>
      </c>
      <c r="R386" s="14">
        <v>6.7</v>
      </c>
      <c r="S386" s="14">
        <v>2.8</v>
      </c>
      <c r="T386" s="14">
        <v>9</v>
      </c>
      <c r="U386" s="14">
        <v>9</v>
      </c>
      <c r="V386" s="16">
        <v>9</v>
      </c>
      <c r="W386" s="16">
        <v>8.2419086279209104</v>
      </c>
      <c r="X386" s="16">
        <v>6.35</v>
      </c>
      <c r="Y386" s="16">
        <v>292</v>
      </c>
      <c r="Z386" s="16">
        <v>2335</v>
      </c>
      <c r="AA386" s="16">
        <v>355</v>
      </c>
      <c r="AB386" s="16">
        <v>13</v>
      </c>
      <c r="AC386" s="16">
        <f t="shared" ref="AC386:AC449" si="303">Y386*2/782+Z386*2/400+AA386*2/243+AB386*2/460</f>
        <v>15.400135507772621</v>
      </c>
      <c r="AD386" s="16">
        <v>1.867612866</v>
      </c>
      <c r="AE386" s="16"/>
      <c r="AF386" s="16"/>
      <c r="AG386" s="16">
        <v>0.4</v>
      </c>
      <c r="AH386" s="16">
        <v>3</v>
      </c>
      <c r="AI386" s="16">
        <v>2.947655337</v>
      </c>
      <c r="AJ386" s="16">
        <v>1.42</v>
      </c>
      <c r="AK386" s="16">
        <v>0.8</v>
      </c>
      <c r="AL386" s="16">
        <v>4.4000000000000004</v>
      </c>
      <c r="AM386" s="16">
        <v>3.6220828470000002</v>
      </c>
      <c r="AN386" s="16">
        <v>1.72</v>
      </c>
      <c r="AO386" s="16">
        <v>0.28520000000000001</v>
      </c>
      <c r="AP386" s="16">
        <v>39.200000000000003</v>
      </c>
      <c r="AQ386" s="18">
        <v>30.5</v>
      </c>
      <c r="AR386" s="18">
        <f t="shared" si="275"/>
        <v>8.7000000000000028</v>
      </c>
      <c r="AS386" s="18">
        <f t="shared" si="276"/>
        <v>267.1168281938327</v>
      </c>
      <c r="AT386" s="18">
        <f t="shared" si="277"/>
        <v>299.89934801762126</v>
      </c>
      <c r="AU386" s="14">
        <v>0.72</v>
      </c>
      <c r="AV386" s="14">
        <v>748.7</v>
      </c>
      <c r="AW386" s="18">
        <v>34</v>
      </c>
      <c r="AX386" s="14">
        <v>337.4</v>
      </c>
      <c r="AY386" s="18">
        <v>30.5</v>
      </c>
      <c r="AZ386" s="16">
        <f t="shared" si="251"/>
        <v>309.17587799076529</v>
      </c>
      <c r="BA386" s="16">
        <f t="shared" si="252"/>
        <v>9492.65</v>
      </c>
      <c r="BB386" s="16">
        <f t="shared" si="253"/>
        <v>10657.657045454545</v>
      </c>
      <c r="BC386" s="14">
        <v>8.35</v>
      </c>
      <c r="BD386" s="14">
        <v>0.15</v>
      </c>
      <c r="BE386" s="14">
        <v>12.3</v>
      </c>
      <c r="BF386" s="14">
        <v>57.6</v>
      </c>
      <c r="BG386" s="14">
        <v>36</v>
      </c>
      <c r="BH386" s="14">
        <v>4.5</v>
      </c>
      <c r="BI386" s="18">
        <f t="shared" si="286"/>
        <v>36.748148148148147</v>
      </c>
      <c r="BJ386" s="18">
        <f t="shared" si="287"/>
        <v>37.257949047313204</v>
      </c>
      <c r="BK386" s="18">
        <f t="shared" si="288"/>
        <v>2235.4769428387922</v>
      </c>
      <c r="BL386" s="18">
        <f t="shared" si="289"/>
        <v>2510.847057161207</v>
      </c>
      <c r="BM386" s="14">
        <f t="shared" si="290"/>
        <v>2.5099999999999998</v>
      </c>
      <c r="BN386" s="14">
        <v>3.71</v>
      </c>
      <c r="BO386" s="14">
        <v>0.189</v>
      </c>
      <c r="BP386" s="14">
        <v>2.93</v>
      </c>
      <c r="BQ386" s="14">
        <v>0.26600000000000001</v>
      </c>
      <c r="BR386" s="16">
        <f t="shared" si="278"/>
        <v>9.9100343259911927</v>
      </c>
      <c r="BS386" s="16">
        <f t="shared" si="279"/>
        <v>0.50485080528634385</v>
      </c>
      <c r="BT386" s="16">
        <f t="shared" si="280"/>
        <v>7.8265230660792993</v>
      </c>
      <c r="BU386" s="16">
        <f t="shared" si="281"/>
        <v>0.71053076299559503</v>
      </c>
      <c r="BV386" s="16">
        <f t="shared" si="282"/>
        <v>11.126265811453749</v>
      </c>
      <c r="BW386" s="16">
        <f t="shared" si="283"/>
        <v>0.56680976775330427</v>
      </c>
      <c r="BX386" s="16">
        <f t="shared" si="284"/>
        <v>8.7870508969163037</v>
      </c>
      <c r="BY386" s="16">
        <f t="shared" si="285"/>
        <v>0.79773226572687261</v>
      </c>
      <c r="BZ386" s="16">
        <v>2.94</v>
      </c>
      <c r="CA386" s="16">
        <v>0.222</v>
      </c>
      <c r="CB386" s="16">
        <v>1.52</v>
      </c>
      <c r="CC386" s="16">
        <v>0.29799999999999999</v>
      </c>
      <c r="CD386" s="16">
        <v>0.76</v>
      </c>
      <c r="CE386" s="16">
        <v>6.6000000000000003E-2</v>
      </c>
      <c r="CF386" s="16">
        <v>1.1000000000000001</v>
      </c>
      <c r="CG386" s="16">
        <v>0.08</v>
      </c>
      <c r="CH386" s="16">
        <f t="shared" si="258"/>
        <v>72.144139999999993</v>
      </c>
      <c r="CI386" s="16">
        <f t="shared" si="259"/>
        <v>6.2651490000000001</v>
      </c>
      <c r="CJ386" s="16">
        <f t="shared" si="260"/>
        <v>104.41915</v>
      </c>
      <c r="CK386" s="16">
        <f t="shared" si="261"/>
        <v>7.5941200000000002</v>
      </c>
      <c r="CL386" s="16">
        <f t="shared" si="262"/>
        <v>80.998193545454541</v>
      </c>
      <c r="CM386" s="16">
        <f t="shared" si="263"/>
        <v>7.0340536499999997</v>
      </c>
      <c r="CN386" s="16">
        <f t="shared" si="264"/>
        <v>117.2342275</v>
      </c>
      <c r="CO386" s="16">
        <f t="shared" si="265"/>
        <v>8.5261256363636377</v>
      </c>
      <c r="CP386" s="16">
        <v>2.14</v>
      </c>
      <c r="CQ386" s="16">
        <v>0.33900000000000002</v>
      </c>
      <c r="CR386" s="16">
        <v>0.23</v>
      </c>
      <c r="CS386" s="16">
        <v>0.154</v>
      </c>
      <c r="CT386" s="16">
        <f t="shared" si="291"/>
        <v>47.839206576750158</v>
      </c>
      <c r="CU386" s="16">
        <f t="shared" si="292"/>
        <v>7.5782668362235057</v>
      </c>
      <c r="CV386" s="16">
        <f t="shared" si="293"/>
        <v>5.141596968529222</v>
      </c>
      <c r="CW386" s="16">
        <f t="shared" si="294"/>
        <v>3.4426344919717398</v>
      </c>
      <c r="CX386" s="16">
        <f t="shared" si="295"/>
        <v>53.710381929351314</v>
      </c>
      <c r="CY386" s="16">
        <f t="shared" si="296"/>
        <v>8.5083268570327544</v>
      </c>
      <c r="CZ386" s="16">
        <f t="shared" si="297"/>
        <v>5.7726111419396267</v>
      </c>
      <c r="DA386" s="16">
        <f t="shared" si="298"/>
        <v>3.8651396341682713</v>
      </c>
      <c r="DB386" s="16"/>
      <c r="DC386" s="16"/>
      <c r="DD386" s="16"/>
      <c r="DE386" s="16"/>
      <c r="DF386" s="16"/>
      <c r="DG386" s="16"/>
      <c r="DH386" s="16"/>
      <c r="DI386" s="16"/>
    </row>
    <row r="387" spans="1:113" x14ac:dyDescent="0.25">
      <c r="A387" s="14">
        <v>2020</v>
      </c>
      <c r="B387" s="14">
        <v>20</v>
      </c>
      <c r="C387" s="14" t="s">
        <v>14</v>
      </c>
      <c r="D387" s="14" t="str">
        <f t="shared" si="299"/>
        <v>2</v>
      </c>
      <c r="E387" s="14">
        <v>201</v>
      </c>
      <c r="F387" s="14">
        <v>771</v>
      </c>
      <c r="G387" s="14">
        <v>3</v>
      </c>
      <c r="H387" s="14" t="s">
        <v>1</v>
      </c>
      <c r="I387" s="14">
        <v>100</v>
      </c>
      <c r="J387" s="17">
        <f t="shared" si="300"/>
        <v>112</v>
      </c>
      <c r="K387" s="14">
        <v>40</v>
      </c>
      <c r="L387" s="17">
        <f t="shared" si="301"/>
        <v>45</v>
      </c>
      <c r="M387" s="14">
        <v>0</v>
      </c>
      <c r="N387" s="17">
        <f t="shared" si="302"/>
        <v>0</v>
      </c>
      <c r="O387" s="14">
        <v>7.5</v>
      </c>
      <c r="P387" s="14">
        <v>0</v>
      </c>
      <c r="Q387" s="14">
        <v>6.5</v>
      </c>
      <c r="R387" s="14">
        <v>6.7</v>
      </c>
      <c r="S387" s="14">
        <v>2.8</v>
      </c>
      <c r="T387" s="14">
        <v>10</v>
      </c>
      <c r="U387" s="14">
        <v>10</v>
      </c>
      <c r="V387" s="16">
        <v>9</v>
      </c>
      <c r="W387" s="16">
        <v>8.8306163870581198</v>
      </c>
      <c r="X387" s="16">
        <v>6.43</v>
      </c>
      <c r="Y387" s="16">
        <v>330</v>
      </c>
      <c r="Z387" s="16">
        <v>2384</v>
      </c>
      <c r="AA387" s="16">
        <v>360</v>
      </c>
      <c r="AB387" s="16">
        <v>14</v>
      </c>
      <c r="AC387" s="16">
        <f t="shared" si="303"/>
        <v>15.787822298001327</v>
      </c>
      <c r="AD387" s="16">
        <v>1.767710713</v>
      </c>
      <c r="AE387" s="16"/>
      <c r="AF387" s="16"/>
      <c r="AG387" s="16">
        <v>0.6</v>
      </c>
      <c r="AH387" s="16">
        <v>3.1</v>
      </c>
      <c r="AI387" s="16">
        <v>2.6478258540000001</v>
      </c>
      <c r="AJ387" s="16">
        <v>1.04</v>
      </c>
      <c r="AK387" s="16">
        <v>0.9</v>
      </c>
      <c r="AL387" s="16">
        <v>4.0999999999999996</v>
      </c>
      <c r="AM387" s="16">
        <v>3.4754740169999998</v>
      </c>
      <c r="AN387" s="16">
        <v>1.44</v>
      </c>
      <c r="AO387" s="16">
        <v>0.4219</v>
      </c>
      <c r="AP387" s="16">
        <v>44.9</v>
      </c>
      <c r="AQ387" s="18">
        <v>30.5</v>
      </c>
      <c r="AR387" s="18">
        <f t="shared" si="275"/>
        <v>14.399999999999999</v>
      </c>
      <c r="AS387" s="18">
        <f t="shared" si="276"/>
        <v>442.12440528634357</v>
      </c>
      <c r="AT387" s="18">
        <f t="shared" si="277"/>
        <v>496.38512775330389</v>
      </c>
      <c r="AU387" s="14">
        <v>0.78</v>
      </c>
      <c r="AV387" s="14">
        <v>631</v>
      </c>
      <c r="AW387" s="18">
        <v>34</v>
      </c>
      <c r="AX387" s="14">
        <v>325.3</v>
      </c>
      <c r="AY387" s="18">
        <v>30.5</v>
      </c>
      <c r="AZ387" s="16">
        <f t="shared" si="251"/>
        <v>385.16582914572865</v>
      </c>
      <c r="BA387" s="16">
        <f t="shared" si="252"/>
        <v>11825.78</v>
      </c>
      <c r="BB387" s="16">
        <f t="shared" si="253"/>
        <v>13277.125727272729</v>
      </c>
      <c r="BC387" s="14">
        <v>9.65</v>
      </c>
      <c r="BD387" s="14">
        <v>0.15</v>
      </c>
      <c r="BE387" s="14">
        <v>12.6</v>
      </c>
      <c r="BF387" s="14">
        <v>57.7</v>
      </c>
      <c r="BG387" s="14">
        <v>36</v>
      </c>
      <c r="BH387" s="14">
        <v>4.5</v>
      </c>
      <c r="BI387" s="18">
        <f t="shared" si="286"/>
        <v>42.574074074074083</v>
      </c>
      <c r="BJ387" s="18">
        <f t="shared" si="287"/>
        <v>43.017041318775441</v>
      </c>
      <c r="BK387" s="18">
        <f t="shared" si="288"/>
        <v>2581.0224791265264</v>
      </c>
      <c r="BL387" s="18">
        <f t="shared" si="289"/>
        <v>2898.9575208734755</v>
      </c>
      <c r="BM387" s="14">
        <f t="shared" si="290"/>
        <v>2.9</v>
      </c>
      <c r="BN387" s="14">
        <v>4.24</v>
      </c>
      <c r="BO387" s="14">
        <v>0.26500000000000001</v>
      </c>
      <c r="BP387" s="14">
        <v>3.11</v>
      </c>
      <c r="BQ387" s="14">
        <v>0.28199999999999997</v>
      </c>
      <c r="BR387" s="16">
        <f t="shared" si="278"/>
        <v>18.746074784140969</v>
      </c>
      <c r="BS387" s="16">
        <f t="shared" si="279"/>
        <v>1.1716296740088106</v>
      </c>
      <c r="BT387" s="16">
        <f t="shared" si="280"/>
        <v>13.750069004405285</v>
      </c>
      <c r="BU387" s="16">
        <f t="shared" si="281"/>
        <v>1.2467908229074887</v>
      </c>
      <c r="BV387" s="16">
        <f t="shared" si="282"/>
        <v>21.046729416740089</v>
      </c>
      <c r="BW387" s="16">
        <f t="shared" si="283"/>
        <v>1.3154205885462555</v>
      </c>
      <c r="BX387" s="16">
        <f t="shared" si="284"/>
        <v>15.437577473127751</v>
      </c>
      <c r="BY387" s="16">
        <f t="shared" si="285"/>
        <v>1.3998060602643168</v>
      </c>
      <c r="BZ387" s="16">
        <v>2.61</v>
      </c>
      <c r="CA387" s="16">
        <v>0.219</v>
      </c>
      <c r="CB387" s="16">
        <v>1.39</v>
      </c>
      <c r="CC387" s="16">
        <v>0.24399999999999999</v>
      </c>
      <c r="CD387" s="16">
        <v>0.48</v>
      </c>
      <c r="CE387" s="16">
        <v>0.109</v>
      </c>
      <c r="CF387" s="16">
        <v>0.99</v>
      </c>
      <c r="CG387" s="16">
        <v>6.5000000000000002E-2</v>
      </c>
      <c r="CH387" s="16">
        <f t="shared" si="258"/>
        <v>56.763743999999996</v>
      </c>
      <c r="CI387" s="16">
        <f t="shared" si="259"/>
        <v>12.890100200000001</v>
      </c>
      <c r="CJ387" s="16">
        <f t="shared" si="260"/>
        <v>117.075222</v>
      </c>
      <c r="CK387" s="16">
        <f t="shared" si="261"/>
        <v>7.6867570000000001</v>
      </c>
      <c r="CL387" s="16">
        <f t="shared" si="262"/>
        <v>63.730203490909091</v>
      </c>
      <c r="CM387" s="16">
        <f t="shared" si="263"/>
        <v>14.472067042727273</v>
      </c>
      <c r="CN387" s="16">
        <f t="shared" si="264"/>
        <v>131.44354469999999</v>
      </c>
      <c r="CO387" s="16">
        <f t="shared" si="265"/>
        <v>8.6301317227272722</v>
      </c>
      <c r="CP387" s="16">
        <v>2.0699999999999998</v>
      </c>
      <c r="CQ387" s="16">
        <v>0.35599999999999998</v>
      </c>
      <c r="CR387" s="16">
        <v>0.23</v>
      </c>
      <c r="CS387" s="16">
        <v>0.14499999999999999</v>
      </c>
      <c r="CT387" s="16">
        <f t="shared" si="291"/>
        <v>53.427165317919098</v>
      </c>
      <c r="CU387" s="16">
        <f t="shared" si="292"/>
        <v>9.1884400256904328</v>
      </c>
      <c r="CV387" s="16">
        <f t="shared" si="293"/>
        <v>5.9363517019910104</v>
      </c>
      <c r="CW387" s="16">
        <f t="shared" si="294"/>
        <v>3.7424825947334628</v>
      </c>
      <c r="CX387" s="16">
        <f t="shared" si="295"/>
        <v>59.984135606936441</v>
      </c>
      <c r="CY387" s="16">
        <f t="shared" si="296"/>
        <v>10.316112210661533</v>
      </c>
      <c r="CZ387" s="16">
        <f t="shared" si="297"/>
        <v>6.6649039563262713</v>
      </c>
      <c r="DA387" s="16">
        <f t="shared" si="298"/>
        <v>4.2017872768143878</v>
      </c>
      <c r="DB387" s="16"/>
      <c r="DC387" s="16"/>
      <c r="DD387" s="16"/>
      <c r="DE387" s="16"/>
      <c r="DF387" s="16"/>
      <c r="DG387" s="16"/>
      <c r="DH387" s="16"/>
      <c r="DI387" s="16"/>
    </row>
    <row r="388" spans="1:113" x14ac:dyDescent="0.25">
      <c r="A388" s="14">
        <v>2020</v>
      </c>
      <c r="B388" s="14">
        <v>20</v>
      </c>
      <c r="C388" s="14" t="s">
        <v>14</v>
      </c>
      <c r="D388" s="14" t="str">
        <f t="shared" si="299"/>
        <v>2</v>
      </c>
      <c r="E388" s="14">
        <v>202</v>
      </c>
      <c r="F388" s="14">
        <v>772</v>
      </c>
      <c r="G388" s="14">
        <v>5</v>
      </c>
      <c r="H388" s="14" t="s">
        <v>1</v>
      </c>
      <c r="I388" s="14">
        <v>100</v>
      </c>
      <c r="J388" s="17">
        <f t="shared" si="300"/>
        <v>112</v>
      </c>
      <c r="K388" s="14">
        <v>120</v>
      </c>
      <c r="L388" s="17">
        <f t="shared" si="301"/>
        <v>135</v>
      </c>
      <c r="M388" s="14">
        <v>0</v>
      </c>
      <c r="N388" s="17">
        <f t="shared" si="302"/>
        <v>0</v>
      </c>
      <c r="O388" s="14">
        <v>7.5</v>
      </c>
      <c r="P388" s="14">
        <v>0</v>
      </c>
      <c r="Q388" s="14">
        <v>6.5</v>
      </c>
      <c r="R388" s="14">
        <v>6.7</v>
      </c>
      <c r="S388" s="14">
        <v>2.8</v>
      </c>
      <c r="T388" s="14">
        <v>10</v>
      </c>
      <c r="U388" s="14">
        <v>10</v>
      </c>
      <c r="V388" s="16">
        <v>9</v>
      </c>
      <c r="W388" s="16">
        <v>8.8306163870581198</v>
      </c>
      <c r="X388" s="16">
        <v>6.43</v>
      </c>
      <c r="Y388" s="16">
        <v>330</v>
      </c>
      <c r="Z388" s="16">
        <v>2384</v>
      </c>
      <c r="AA388" s="16">
        <v>360</v>
      </c>
      <c r="AB388" s="16">
        <v>14</v>
      </c>
      <c r="AC388" s="16">
        <f t="shared" si="303"/>
        <v>15.787822298001327</v>
      </c>
      <c r="AD388" s="16">
        <v>1.767710713</v>
      </c>
      <c r="AE388" s="16"/>
      <c r="AF388" s="16"/>
      <c r="AG388" s="16">
        <v>0.6</v>
      </c>
      <c r="AH388" s="16">
        <v>3.1</v>
      </c>
      <c r="AI388" s="16">
        <v>2.6478258540000001</v>
      </c>
      <c r="AJ388" s="16">
        <v>1.04</v>
      </c>
      <c r="AK388" s="16">
        <v>0.9</v>
      </c>
      <c r="AL388" s="16">
        <v>4.0999999999999996</v>
      </c>
      <c r="AM388" s="16">
        <v>3.4754740169999998</v>
      </c>
      <c r="AN388" s="16">
        <v>1.44</v>
      </c>
      <c r="AO388" s="16">
        <v>0.59670000000000001</v>
      </c>
      <c r="AP388" s="16">
        <v>62.5</v>
      </c>
      <c r="AQ388" s="18">
        <v>30.5</v>
      </c>
      <c r="AR388" s="18">
        <f t="shared" si="275"/>
        <v>32</v>
      </c>
      <c r="AS388" s="18">
        <f t="shared" si="276"/>
        <v>982.49867841409696</v>
      </c>
      <c r="AT388" s="18">
        <f t="shared" si="277"/>
        <v>1103.0780616740089</v>
      </c>
      <c r="AU388" s="14">
        <v>0.74</v>
      </c>
      <c r="AV388" s="14">
        <v>560.4</v>
      </c>
      <c r="AW388" s="18">
        <v>34</v>
      </c>
      <c r="AX388" s="14">
        <v>279.10000000000002</v>
      </c>
      <c r="AY388" s="18">
        <v>30.5</v>
      </c>
      <c r="AZ388" s="16">
        <f t="shared" si="251"/>
        <v>349.47568389057756</v>
      </c>
      <c r="BA388" s="16">
        <f t="shared" si="252"/>
        <v>10729.98</v>
      </c>
      <c r="BB388" s="16">
        <f t="shared" si="253"/>
        <v>12046.841181818181</v>
      </c>
      <c r="BC388" s="14">
        <v>11.1</v>
      </c>
      <c r="BD388" s="14">
        <v>0.15</v>
      </c>
      <c r="BE388" s="14">
        <v>12.6</v>
      </c>
      <c r="BF388" s="14">
        <v>56.5</v>
      </c>
      <c r="BG388" s="14">
        <v>36</v>
      </c>
      <c r="BH388" s="14">
        <v>4.5</v>
      </c>
      <c r="BI388" s="18">
        <f t="shared" si="286"/>
        <v>49.072222222222223</v>
      </c>
      <c r="BJ388" s="18">
        <f t="shared" si="287"/>
        <v>49.582800256904306</v>
      </c>
      <c r="BK388" s="18">
        <f t="shared" si="288"/>
        <v>2974.9680154142584</v>
      </c>
      <c r="BL388" s="18">
        <f t="shared" si="289"/>
        <v>3341.4299845857417</v>
      </c>
      <c r="BM388" s="14">
        <f t="shared" si="290"/>
        <v>3.34</v>
      </c>
      <c r="BN388" s="14">
        <v>3.89</v>
      </c>
      <c r="BO388" s="14">
        <v>0.38800000000000001</v>
      </c>
      <c r="BP388" s="14">
        <v>3.21</v>
      </c>
      <c r="BQ388" s="14">
        <v>0.34599999999999997</v>
      </c>
      <c r="BR388" s="16">
        <f t="shared" si="278"/>
        <v>38.219198590308373</v>
      </c>
      <c r="BS388" s="16">
        <f t="shared" si="279"/>
        <v>3.8120948722466963</v>
      </c>
      <c r="BT388" s="16">
        <f t="shared" si="280"/>
        <v>31.538207577092511</v>
      </c>
      <c r="BU388" s="16">
        <f t="shared" si="281"/>
        <v>3.399445427312775</v>
      </c>
      <c r="BV388" s="16">
        <f t="shared" si="282"/>
        <v>42.909736599118943</v>
      </c>
      <c r="BW388" s="16">
        <f t="shared" si="283"/>
        <v>4.2799428792951542</v>
      </c>
      <c r="BX388" s="16">
        <f t="shared" si="284"/>
        <v>35.40880577973568</v>
      </c>
      <c r="BY388" s="16">
        <f t="shared" si="285"/>
        <v>3.8166500933920702</v>
      </c>
      <c r="BZ388" s="16">
        <v>2.77</v>
      </c>
      <c r="CA388" s="16">
        <v>0.24099999999999999</v>
      </c>
      <c r="CB388" s="16">
        <v>1.55</v>
      </c>
      <c r="CC388" s="16">
        <v>0.248</v>
      </c>
      <c r="CD388" s="16">
        <v>0.6</v>
      </c>
      <c r="CE388" s="16">
        <v>0.13200000000000001</v>
      </c>
      <c r="CF388" s="16">
        <v>0.93</v>
      </c>
      <c r="CG388" s="16">
        <v>7.3999999999999996E-2</v>
      </c>
      <c r="CH388" s="16">
        <f t="shared" si="258"/>
        <v>64.37988</v>
      </c>
      <c r="CI388" s="16">
        <f t="shared" si="259"/>
        <v>14.163573599999999</v>
      </c>
      <c r="CJ388" s="16">
        <f t="shared" si="260"/>
        <v>99.788814000000002</v>
      </c>
      <c r="CK388" s="16">
        <f t="shared" si="261"/>
        <v>7.9401851999999993</v>
      </c>
      <c r="CL388" s="16">
        <f t="shared" si="262"/>
        <v>72.281047090909098</v>
      </c>
      <c r="CM388" s="16">
        <f t="shared" si="263"/>
        <v>15.901830359999998</v>
      </c>
      <c r="CN388" s="16">
        <f t="shared" si="264"/>
        <v>112.03562299090909</v>
      </c>
      <c r="CO388" s="16">
        <f t="shared" si="265"/>
        <v>8.9146624745454535</v>
      </c>
      <c r="CP388" s="16">
        <v>1.78</v>
      </c>
      <c r="CQ388" s="16">
        <v>0.38900000000000001</v>
      </c>
      <c r="CR388" s="16">
        <v>0.27</v>
      </c>
      <c r="CS388" s="16">
        <v>0.14000000000000001</v>
      </c>
      <c r="CT388" s="16">
        <f t="shared" si="291"/>
        <v>52.954430674373796</v>
      </c>
      <c r="CU388" s="16">
        <f t="shared" si="292"/>
        <v>11.572625579961466</v>
      </c>
      <c r="CV388" s="16">
        <f t="shared" si="293"/>
        <v>8.0324136416184988</v>
      </c>
      <c r="CW388" s="16">
        <f t="shared" si="294"/>
        <v>4.1649552215799623</v>
      </c>
      <c r="CX388" s="16">
        <f t="shared" si="295"/>
        <v>59.453383529865121</v>
      </c>
      <c r="CY388" s="16">
        <f t="shared" si="296"/>
        <v>12.992902355684011</v>
      </c>
      <c r="CZ388" s="16">
        <f t="shared" si="297"/>
        <v>9.0182098612716786</v>
      </c>
      <c r="DA388" s="16">
        <f t="shared" si="298"/>
        <v>4.6761088169556855</v>
      </c>
      <c r="DB388" s="16"/>
      <c r="DC388" s="16"/>
      <c r="DD388" s="16"/>
      <c r="DE388" s="16"/>
      <c r="DF388" s="16"/>
      <c r="DG388" s="16"/>
      <c r="DH388" s="16"/>
      <c r="DI388" s="16"/>
    </row>
    <row r="389" spans="1:113" x14ac:dyDescent="0.25">
      <c r="A389" s="14">
        <v>2020</v>
      </c>
      <c r="B389" s="14">
        <v>20</v>
      </c>
      <c r="C389" s="14" t="s">
        <v>14</v>
      </c>
      <c r="D389" s="14" t="str">
        <f t="shared" si="299"/>
        <v>2</v>
      </c>
      <c r="E389" s="14">
        <v>205</v>
      </c>
      <c r="F389" s="14">
        <v>775</v>
      </c>
      <c r="G389" s="14">
        <v>4</v>
      </c>
      <c r="H389" s="14" t="s">
        <v>1</v>
      </c>
      <c r="I389" s="14">
        <v>100</v>
      </c>
      <c r="J389" s="17">
        <f t="shared" si="300"/>
        <v>112</v>
      </c>
      <c r="K389" s="14">
        <v>80</v>
      </c>
      <c r="L389" s="17">
        <f t="shared" si="301"/>
        <v>90</v>
      </c>
      <c r="M389" s="14">
        <v>0</v>
      </c>
      <c r="N389" s="17">
        <f t="shared" si="302"/>
        <v>0</v>
      </c>
      <c r="O389" s="14">
        <v>7.5</v>
      </c>
      <c r="P389" s="14">
        <v>0</v>
      </c>
      <c r="Q389" s="14">
        <v>6.5</v>
      </c>
      <c r="R389" s="14">
        <v>6.7</v>
      </c>
      <c r="S389" s="14">
        <v>2.8</v>
      </c>
      <c r="T389" s="14">
        <v>10</v>
      </c>
      <c r="U389" s="14">
        <v>10</v>
      </c>
      <c r="V389" s="16">
        <v>9</v>
      </c>
      <c r="W389" s="16">
        <v>8.8306163870581198</v>
      </c>
      <c r="X389" s="16">
        <v>6.43</v>
      </c>
      <c r="Y389" s="16">
        <v>330</v>
      </c>
      <c r="Z389" s="16">
        <v>2384</v>
      </c>
      <c r="AA389" s="16">
        <v>360</v>
      </c>
      <c r="AB389" s="16">
        <v>14</v>
      </c>
      <c r="AC389" s="16">
        <f t="shared" si="303"/>
        <v>15.787822298001327</v>
      </c>
      <c r="AD389" s="16">
        <v>1.767710713</v>
      </c>
      <c r="AE389" s="16"/>
      <c r="AF389" s="16"/>
      <c r="AG389" s="16">
        <v>0.6</v>
      </c>
      <c r="AH389" s="16">
        <v>3.1</v>
      </c>
      <c r="AI389" s="16">
        <v>2.6478258540000001</v>
      </c>
      <c r="AJ389" s="16">
        <v>1.04</v>
      </c>
      <c r="AK389" s="16">
        <v>0.9</v>
      </c>
      <c r="AL389" s="16">
        <v>4.0999999999999996</v>
      </c>
      <c r="AM389" s="16">
        <v>3.4754740169999998</v>
      </c>
      <c r="AN389" s="16">
        <v>1.44</v>
      </c>
      <c r="AO389" s="16">
        <v>0.56310000000000004</v>
      </c>
      <c r="AP389" s="16">
        <v>62.2</v>
      </c>
      <c r="AQ389" s="18">
        <v>30.5</v>
      </c>
      <c r="AR389" s="18">
        <f t="shared" si="275"/>
        <v>31.700000000000003</v>
      </c>
      <c r="AS389" s="18">
        <f t="shared" si="276"/>
        <v>973.28775330396491</v>
      </c>
      <c r="AT389" s="18">
        <f t="shared" si="277"/>
        <v>1092.7367048458152</v>
      </c>
      <c r="AU389" s="14">
        <v>0.82</v>
      </c>
      <c r="AV389" s="14">
        <v>720</v>
      </c>
      <c r="AW389" s="18">
        <v>34</v>
      </c>
      <c r="AX389" s="14">
        <v>371.8</v>
      </c>
      <c r="AY389" s="18">
        <v>30.5</v>
      </c>
      <c r="AZ389" s="16">
        <f t="shared" si="251"/>
        <v>407.9679300291545</v>
      </c>
      <c r="BA389" s="16">
        <f t="shared" si="252"/>
        <v>12525.87</v>
      </c>
      <c r="BB389" s="16">
        <f t="shared" si="253"/>
        <v>14063.135863636364</v>
      </c>
      <c r="BC389" s="14">
        <v>10.95</v>
      </c>
      <c r="BD389" s="14">
        <v>0.15</v>
      </c>
      <c r="BE389" s="14">
        <v>12.5</v>
      </c>
      <c r="BF389" s="14">
        <v>56.8</v>
      </c>
      <c r="BG389" s="14">
        <v>36</v>
      </c>
      <c r="BH389" s="14">
        <v>4.5</v>
      </c>
      <c r="BI389" s="18">
        <f t="shared" si="286"/>
        <v>48.4</v>
      </c>
      <c r="BJ389" s="18">
        <f t="shared" si="287"/>
        <v>48.959537572254341</v>
      </c>
      <c r="BK389" s="18">
        <f t="shared" si="288"/>
        <v>2937.5722543352604</v>
      </c>
      <c r="BL389" s="18">
        <f t="shared" si="289"/>
        <v>3299.4277456647396</v>
      </c>
      <c r="BM389" s="14">
        <f t="shared" si="290"/>
        <v>3.3</v>
      </c>
      <c r="BN389" s="14">
        <v>3.82</v>
      </c>
      <c r="BO389" s="14">
        <v>0.38</v>
      </c>
      <c r="BP389" s="14">
        <v>3.01</v>
      </c>
      <c r="BQ389" s="14">
        <v>0.30499999999999999</v>
      </c>
      <c r="BR389" s="16">
        <f t="shared" si="278"/>
        <v>37.179592176211457</v>
      </c>
      <c r="BS389" s="16">
        <f t="shared" si="279"/>
        <v>3.6984934625550667</v>
      </c>
      <c r="BT389" s="16">
        <f t="shared" si="280"/>
        <v>29.295961374449341</v>
      </c>
      <c r="BU389" s="16">
        <f t="shared" si="281"/>
        <v>2.9685276475770928</v>
      </c>
      <c r="BV389" s="16">
        <f t="shared" si="282"/>
        <v>41.742542125110134</v>
      </c>
      <c r="BW389" s="16">
        <f t="shared" si="283"/>
        <v>4.1523994784140976</v>
      </c>
      <c r="BX389" s="16">
        <f t="shared" si="284"/>
        <v>32.891374815859038</v>
      </c>
      <c r="BY389" s="16">
        <f t="shared" si="285"/>
        <v>3.3328469497797357</v>
      </c>
      <c r="BZ389" s="16">
        <v>2.76</v>
      </c>
      <c r="CA389" s="16">
        <v>0.23</v>
      </c>
      <c r="CB389" s="16">
        <v>1.48</v>
      </c>
      <c r="CC389" s="16">
        <v>0.27300000000000002</v>
      </c>
      <c r="CD389" s="16">
        <v>0.46</v>
      </c>
      <c r="CE389" s="16">
        <v>0.124</v>
      </c>
      <c r="CF389" s="16">
        <v>0.97</v>
      </c>
      <c r="CG389" s="16">
        <v>6.8000000000000005E-2</v>
      </c>
      <c r="CH389" s="16">
        <f t="shared" si="258"/>
        <v>57.619002000000002</v>
      </c>
      <c r="CI389" s="16">
        <f t="shared" si="259"/>
        <v>15.532078800000001</v>
      </c>
      <c r="CJ389" s="16">
        <f t="shared" si="260"/>
        <v>121.50093900000002</v>
      </c>
      <c r="CK389" s="16">
        <f t="shared" si="261"/>
        <v>8.5175916000000012</v>
      </c>
      <c r="CL389" s="16">
        <f t="shared" si="262"/>
        <v>64.690424972727271</v>
      </c>
      <c r="CM389" s="16">
        <f t="shared" si="263"/>
        <v>17.438288470909093</v>
      </c>
      <c r="CN389" s="16">
        <f t="shared" si="264"/>
        <v>136.41241787727276</v>
      </c>
      <c r="CO389" s="16">
        <f t="shared" si="265"/>
        <v>9.5629323872727277</v>
      </c>
      <c r="CP389" s="16">
        <v>1.76</v>
      </c>
      <c r="CQ389" s="16">
        <v>0.34599999999999997</v>
      </c>
      <c r="CR389" s="16">
        <v>0.24</v>
      </c>
      <c r="CS389" s="16">
        <v>0.13800000000000001</v>
      </c>
      <c r="CT389" s="16">
        <f t="shared" si="291"/>
        <v>51.701271676300586</v>
      </c>
      <c r="CU389" s="16">
        <f t="shared" si="292"/>
        <v>10.164</v>
      </c>
      <c r="CV389" s="16">
        <f t="shared" si="293"/>
        <v>7.0501734104046241</v>
      </c>
      <c r="CW389" s="16">
        <f t="shared" si="294"/>
        <v>4.0538497109826599</v>
      </c>
      <c r="CX389" s="16">
        <f t="shared" si="295"/>
        <v>58.046427745664751</v>
      </c>
      <c r="CY389" s="16">
        <f t="shared" si="296"/>
        <v>11.411399999999999</v>
      </c>
      <c r="CZ389" s="16">
        <f t="shared" si="297"/>
        <v>7.9154219653179183</v>
      </c>
      <c r="DA389" s="16">
        <f t="shared" si="298"/>
        <v>4.551367630057805</v>
      </c>
      <c r="DB389" s="16"/>
      <c r="DC389" s="16"/>
      <c r="DD389" s="16"/>
      <c r="DE389" s="16"/>
      <c r="DF389" s="16"/>
      <c r="DG389" s="16"/>
      <c r="DH389" s="16"/>
      <c r="DI389" s="16"/>
    </row>
    <row r="390" spans="1:113" x14ac:dyDescent="0.25">
      <c r="A390" s="14">
        <v>2020</v>
      </c>
      <c r="B390" s="14">
        <v>20</v>
      </c>
      <c r="C390" s="14" t="s">
        <v>14</v>
      </c>
      <c r="D390" s="14" t="str">
        <f t="shared" si="299"/>
        <v>2</v>
      </c>
      <c r="E390" s="14">
        <v>207</v>
      </c>
      <c r="F390" s="14">
        <v>777</v>
      </c>
      <c r="G390" s="14">
        <v>2</v>
      </c>
      <c r="H390" s="14" t="s">
        <v>3</v>
      </c>
      <c r="I390" s="14">
        <v>100</v>
      </c>
      <c r="J390" s="17">
        <f t="shared" si="300"/>
        <v>112</v>
      </c>
      <c r="K390" s="14">
        <v>0</v>
      </c>
      <c r="L390" s="17">
        <f t="shared" si="301"/>
        <v>0</v>
      </c>
      <c r="M390" s="14">
        <v>0</v>
      </c>
      <c r="N390" s="17">
        <f t="shared" si="302"/>
        <v>0</v>
      </c>
      <c r="O390" s="14">
        <v>7.5</v>
      </c>
      <c r="P390" s="14">
        <v>0</v>
      </c>
      <c r="Q390" s="14">
        <v>6.5</v>
      </c>
      <c r="R390" s="14">
        <v>6.7</v>
      </c>
      <c r="S390" s="14">
        <v>2.8</v>
      </c>
      <c r="T390" s="14">
        <v>10</v>
      </c>
      <c r="U390" s="14">
        <v>10</v>
      </c>
      <c r="V390" s="16">
        <v>9</v>
      </c>
      <c r="W390" s="16">
        <v>8.8306163870581198</v>
      </c>
      <c r="X390" s="16">
        <v>6.43</v>
      </c>
      <c r="Y390" s="16">
        <v>330</v>
      </c>
      <c r="Z390" s="16">
        <v>2384</v>
      </c>
      <c r="AA390" s="16">
        <v>360</v>
      </c>
      <c r="AB390" s="16">
        <v>14</v>
      </c>
      <c r="AC390" s="16">
        <f t="shared" si="303"/>
        <v>15.787822298001327</v>
      </c>
      <c r="AD390" s="16">
        <v>1.767710713</v>
      </c>
      <c r="AE390" s="16"/>
      <c r="AF390" s="16"/>
      <c r="AG390" s="16">
        <v>0.6</v>
      </c>
      <c r="AH390" s="16">
        <v>3.1</v>
      </c>
      <c r="AI390" s="16">
        <v>2.6478258540000001</v>
      </c>
      <c r="AJ390" s="16">
        <v>1.04</v>
      </c>
      <c r="AK390" s="16">
        <v>0.9</v>
      </c>
      <c r="AL390" s="16">
        <v>4.0999999999999996</v>
      </c>
      <c r="AM390" s="16">
        <v>3.4754740169999998</v>
      </c>
      <c r="AN390" s="16">
        <v>1.44</v>
      </c>
      <c r="AO390" s="16">
        <v>0.32129999999999997</v>
      </c>
      <c r="AP390" s="16">
        <v>35.4</v>
      </c>
      <c r="AQ390" s="18">
        <v>30.5</v>
      </c>
      <c r="AR390" s="18">
        <f t="shared" si="275"/>
        <v>4.8999999999999986</v>
      </c>
      <c r="AS390" s="18">
        <f t="shared" si="276"/>
        <v>150.44511013215856</v>
      </c>
      <c r="AT390" s="18">
        <f t="shared" si="277"/>
        <v>168.90882819383256</v>
      </c>
      <c r="AV390" s="14">
        <v>406.5</v>
      </c>
      <c r="AW390" s="18">
        <v>34</v>
      </c>
      <c r="AX390" s="14">
        <v>199.9</v>
      </c>
      <c r="AY390" s="18">
        <v>30.5</v>
      </c>
      <c r="AZ390" s="16"/>
      <c r="BA390" s="16"/>
      <c r="BB390" s="16"/>
      <c r="BC390" s="14">
        <v>7.6</v>
      </c>
      <c r="BD390" s="14">
        <v>0.15</v>
      </c>
      <c r="BE390" s="14">
        <v>12.4</v>
      </c>
      <c r="BF390" s="14">
        <v>57.4</v>
      </c>
      <c r="BG390" s="14">
        <v>36</v>
      </c>
      <c r="BH390" s="14">
        <v>4.5</v>
      </c>
      <c r="BI390" s="18">
        <f t="shared" si="286"/>
        <v>33.38703703703704</v>
      </c>
      <c r="BJ390" s="18">
        <f t="shared" si="287"/>
        <v>33.81161207450225</v>
      </c>
      <c r="BK390" s="18">
        <f t="shared" si="288"/>
        <v>2028.696724470135</v>
      </c>
      <c r="BL390" s="18">
        <f t="shared" si="289"/>
        <v>2278.5952755298654</v>
      </c>
      <c r="BM390" s="14">
        <f t="shared" si="290"/>
        <v>2.2799999999999998</v>
      </c>
      <c r="BN390" s="14">
        <v>3.57</v>
      </c>
      <c r="BO390" s="14">
        <v>0.16600000000000001</v>
      </c>
      <c r="BP390" s="14">
        <v>2.93</v>
      </c>
      <c r="BQ390" s="14">
        <v>0.254</v>
      </c>
      <c r="BR390" s="16">
        <f t="shared" si="278"/>
        <v>5.3708904317180597</v>
      </c>
      <c r="BS390" s="16">
        <f t="shared" si="279"/>
        <v>0.24973888281938322</v>
      </c>
      <c r="BT390" s="16">
        <f t="shared" si="280"/>
        <v>4.4080417268722467</v>
      </c>
      <c r="BU390" s="16">
        <f t="shared" si="281"/>
        <v>0.38213057973568276</v>
      </c>
      <c r="BV390" s="16">
        <f t="shared" si="282"/>
        <v>6.0300451665198214</v>
      </c>
      <c r="BW390" s="16">
        <f t="shared" si="283"/>
        <v>0.28038865480176206</v>
      </c>
      <c r="BX390" s="16">
        <f t="shared" si="284"/>
        <v>4.949028666079295</v>
      </c>
      <c r="BY390" s="16">
        <f t="shared" si="285"/>
        <v>0.42902842361233473</v>
      </c>
      <c r="BZ390" s="16">
        <v>3.06</v>
      </c>
      <c r="CA390" s="16">
        <v>0.218</v>
      </c>
      <c r="CB390" s="16">
        <v>1.52</v>
      </c>
      <c r="CC390" s="16">
        <v>0.28100000000000003</v>
      </c>
      <c r="CD390" s="16">
        <v>0.91</v>
      </c>
      <c r="CE390" s="16">
        <v>8.7999999999999995E-2</v>
      </c>
      <c r="CF390" s="16">
        <v>1.06</v>
      </c>
      <c r="CG390" s="16">
        <v>0.08</v>
      </c>
      <c r="CH390" s="16"/>
      <c r="CI390" s="16"/>
      <c r="CJ390" s="16"/>
      <c r="CK390" s="16"/>
      <c r="CL390" s="16"/>
      <c r="CM390" s="16"/>
      <c r="CN390" s="16"/>
      <c r="CO390" s="16"/>
      <c r="CP390" s="16">
        <v>2</v>
      </c>
      <c r="CQ390" s="16">
        <v>0.374</v>
      </c>
      <c r="CR390" s="16">
        <v>0.25</v>
      </c>
      <c r="CS390" s="16">
        <v>0.156</v>
      </c>
      <c r="CT390" s="16">
        <f t="shared" si="291"/>
        <v>40.573934489402703</v>
      </c>
      <c r="CU390" s="16">
        <f t="shared" si="292"/>
        <v>7.5873257495183042</v>
      </c>
      <c r="CV390" s="16">
        <f t="shared" si="293"/>
        <v>5.0717418111753378</v>
      </c>
      <c r="CW390" s="16">
        <f t="shared" si="294"/>
        <v>3.1647668901734107</v>
      </c>
      <c r="CX390" s="16">
        <f t="shared" si="295"/>
        <v>45.553462813102122</v>
      </c>
      <c r="CY390" s="16">
        <f t="shared" si="296"/>
        <v>8.5184975460500958</v>
      </c>
      <c r="CZ390" s="16">
        <f t="shared" si="297"/>
        <v>5.6941828516377653</v>
      </c>
      <c r="DA390" s="16">
        <f t="shared" si="298"/>
        <v>3.5531700994219659</v>
      </c>
      <c r="DB390" s="16"/>
      <c r="DC390" s="16"/>
      <c r="DD390" s="16"/>
      <c r="DE390" s="16"/>
      <c r="DF390" s="16"/>
      <c r="DG390" s="16"/>
      <c r="DH390" s="16"/>
      <c r="DI390" s="16"/>
    </row>
    <row r="391" spans="1:113" x14ac:dyDescent="0.25">
      <c r="A391" s="14">
        <v>2020</v>
      </c>
      <c r="B391" s="14">
        <v>20</v>
      </c>
      <c r="C391" s="14" t="s">
        <v>14</v>
      </c>
      <c r="D391" s="14" t="str">
        <f t="shared" si="299"/>
        <v>2</v>
      </c>
      <c r="E391" s="14">
        <v>210</v>
      </c>
      <c r="F391" s="14">
        <v>780</v>
      </c>
      <c r="G391" s="14">
        <v>1</v>
      </c>
      <c r="H391" s="14" t="s">
        <v>2</v>
      </c>
      <c r="I391" s="14">
        <v>0</v>
      </c>
      <c r="J391" s="17">
        <f t="shared" si="300"/>
        <v>0</v>
      </c>
      <c r="K391" s="14">
        <v>0</v>
      </c>
      <c r="L391" s="17">
        <f t="shared" si="301"/>
        <v>0</v>
      </c>
      <c r="M391" s="14">
        <v>0</v>
      </c>
      <c r="N391" s="17">
        <f t="shared" si="302"/>
        <v>0</v>
      </c>
      <c r="O391" s="14">
        <v>7.5</v>
      </c>
      <c r="P391" s="14">
        <v>0</v>
      </c>
      <c r="Q391" s="14">
        <v>6.5</v>
      </c>
      <c r="R391" s="14">
        <v>6.7</v>
      </c>
      <c r="S391" s="14">
        <v>2.8</v>
      </c>
      <c r="T391" s="14">
        <v>10</v>
      </c>
      <c r="U391" s="14">
        <v>10</v>
      </c>
      <c r="V391" s="16">
        <v>9</v>
      </c>
      <c r="W391" s="16">
        <v>8.8306163870581198</v>
      </c>
      <c r="X391" s="16">
        <v>6.43</v>
      </c>
      <c r="Y391" s="16">
        <v>330</v>
      </c>
      <c r="Z391" s="16">
        <v>2384</v>
      </c>
      <c r="AA391" s="16">
        <v>360</v>
      </c>
      <c r="AB391" s="16">
        <v>14</v>
      </c>
      <c r="AC391" s="16">
        <f t="shared" si="303"/>
        <v>15.787822298001327</v>
      </c>
      <c r="AD391" s="16">
        <v>1.767710713</v>
      </c>
      <c r="AE391" s="16"/>
      <c r="AF391" s="16"/>
      <c r="AG391" s="16">
        <v>0.6</v>
      </c>
      <c r="AH391" s="16">
        <v>3.1</v>
      </c>
      <c r="AI391" s="16">
        <v>2.6478258540000001</v>
      </c>
      <c r="AJ391" s="16">
        <v>1.04</v>
      </c>
      <c r="AK391" s="16">
        <v>0.9</v>
      </c>
      <c r="AL391" s="16">
        <v>4.0999999999999996</v>
      </c>
      <c r="AM391" s="16">
        <v>3.4754740169999998</v>
      </c>
      <c r="AN391" s="16">
        <v>1.44</v>
      </c>
      <c r="AO391" s="16">
        <v>0.31109999999999999</v>
      </c>
      <c r="AP391" s="16">
        <v>38.5</v>
      </c>
      <c r="AQ391" s="18">
        <v>30.5</v>
      </c>
      <c r="AR391" s="18">
        <f t="shared" si="275"/>
        <v>8</v>
      </c>
      <c r="AS391" s="18">
        <f t="shared" si="276"/>
        <v>245.62466960352424</v>
      </c>
      <c r="AT391" s="18">
        <f t="shared" si="277"/>
        <v>275.76951541850224</v>
      </c>
      <c r="AU391" s="14">
        <v>0.22</v>
      </c>
      <c r="AV391" s="14">
        <v>247.5</v>
      </c>
      <c r="AW391" s="18">
        <v>34</v>
      </c>
      <c r="AX391" s="14">
        <v>138.6</v>
      </c>
      <c r="AY391" s="18">
        <v>30.5</v>
      </c>
      <c r="AZ391" s="16">
        <f t="shared" ref="AZ391:AZ401" si="304">((AX391-AY391)/(AV391-AW391))*AU391*1000</f>
        <v>111.39110070257611</v>
      </c>
      <c r="BA391" s="16">
        <f t="shared" ref="BA391:BA401" si="305">ROUND(43560/((O391/12)*5)*AZ391/454,2)</f>
        <v>3420.05</v>
      </c>
      <c r="BB391" s="16">
        <f t="shared" ref="BB391:BB401" si="306">BA391/2.2*2.47</f>
        <v>3839.7834090909091</v>
      </c>
      <c r="BC391" s="14">
        <v>5.8</v>
      </c>
      <c r="BD391" s="14">
        <v>0.15</v>
      </c>
      <c r="BE391" s="14">
        <v>12.5</v>
      </c>
      <c r="BF391" s="14">
        <v>57</v>
      </c>
      <c r="BG391" s="14">
        <v>36</v>
      </c>
      <c r="BH391" s="14">
        <v>4.5</v>
      </c>
      <c r="BI391" s="18">
        <f t="shared" si="286"/>
        <v>25.32037037037037</v>
      </c>
      <c r="BJ391" s="18">
        <f t="shared" si="287"/>
        <v>25.613091415114535</v>
      </c>
      <c r="BK391" s="18">
        <f t="shared" si="288"/>
        <v>1536.7854849068722</v>
      </c>
      <c r="BL391" s="18">
        <f t="shared" si="289"/>
        <v>1726.0895150931278</v>
      </c>
      <c r="BM391" s="14">
        <f t="shared" si="290"/>
        <v>1.73</v>
      </c>
      <c r="BN391" s="14">
        <v>3.37</v>
      </c>
      <c r="BO391" s="14">
        <v>0.20799999999999999</v>
      </c>
      <c r="BP391" s="14">
        <v>2.87</v>
      </c>
      <c r="BQ391" s="14">
        <v>0.26100000000000001</v>
      </c>
      <c r="BR391" s="16">
        <f t="shared" si="278"/>
        <v>8.2775513656387663</v>
      </c>
      <c r="BS391" s="16">
        <f t="shared" si="279"/>
        <v>0.51089931277533041</v>
      </c>
      <c r="BT391" s="16">
        <f t="shared" si="280"/>
        <v>7.0494280176211452</v>
      </c>
      <c r="BU391" s="16">
        <f t="shared" si="281"/>
        <v>0.64108038766519826</v>
      </c>
      <c r="BV391" s="16">
        <f t="shared" si="282"/>
        <v>9.2934326696035239</v>
      </c>
      <c r="BW391" s="16">
        <f t="shared" si="283"/>
        <v>0.57360059207048464</v>
      </c>
      <c r="BX391" s="16">
        <f t="shared" si="284"/>
        <v>7.9145850925110137</v>
      </c>
      <c r="BY391" s="16">
        <f t="shared" si="285"/>
        <v>0.71975843524229088</v>
      </c>
      <c r="BZ391" s="16">
        <v>2.19</v>
      </c>
      <c r="CA391" s="16">
        <v>0.21299999999999999</v>
      </c>
      <c r="CB391" s="16">
        <v>1.36</v>
      </c>
      <c r="CC391" s="16">
        <v>0.17100000000000001</v>
      </c>
      <c r="CD391" s="16">
        <v>0.56999999999999995</v>
      </c>
      <c r="CE391" s="16">
        <v>0.104</v>
      </c>
      <c r="CF391" s="16">
        <v>0.94</v>
      </c>
      <c r="CG391" s="16">
        <v>7.5999999999999998E-2</v>
      </c>
      <c r="CH391" s="16">
        <f t="shared" ref="CH391:CH401" si="307">$BA391*(CD391/100)</f>
        <v>19.494284999999998</v>
      </c>
      <c r="CI391" s="16">
        <f t="shared" ref="CI391:CI401" si="308">$BA391*(CE391/100)</f>
        <v>3.5568519999999997</v>
      </c>
      <c r="CJ391" s="16">
        <f t="shared" ref="CJ391:CJ401" si="309">$BA391*(CF391/100)</f>
        <v>32.148469999999996</v>
      </c>
      <c r="CK391" s="16">
        <f t="shared" ref="CK391:CK401" si="310">$BA391*(CG391/100)</f>
        <v>2.5992379999999997</v>
      </c>
      <c r="CL391" s="16">
        <f t="shared" ref="CL391:CL401" si="311">CH391/2.2*2.47</f>
        <v>21.88676543181818</v>
      </c>
      <c r="CM391" s="16">
        <f t="shared" ref="CM391:CM401" si="312">CI391/2.2*2.47</f>
        <v>3.9933747454545454</v>
      </c>
      <c r="CN391" s="16">
        <f t="shared" ref="CN391:CN401" si="313">CJ391/2.2*2.47</f>
        <v>36.093964045454541</v>
      </c>
      <c r="CO391" s="16">
        <f t="shared" ref="CO391:CO401" si="314">CK391/2.2*2.47</f>
        <v>2.9182353909090906</v>
      </c>
      <c r="CP391" s="16">
        <v>1.67</v>
      </c>
      <c r="CQ391" s="16">
        <v>0.4</v>
      </c>
      <c r="CR391" s="16">
        <v>0.26</v>
      </c>
      <c r="CS391" s="16">
        <v>0.13</v>
      </c>
      <c r="CT391" s="16">
        <f t="shared" si="291"/>
        <v>25.664317597944766</v>
      </c>
      <c r="CU391" s="16">
        <f t="shared" si="292"/>
        <v>6.1471419396274891</v>
      </c>
      <c r="CV391" s="16">
        <f t="shared" si="293"/>
        <v>3.9956422607578674</v>
      </c>
      <c r="CW391" s="16">
        <f t="shared" si="294"/>
        <v>1.9978211303789337</v>
      </c>
      <c r="CX391" s="16">
        <f t="shared" si="295"/>
        <v>28.81402930314708</v>
      </c>
      <c r="CY391" s="16">
        <f t="shared" si="296"/>
        <v>6.9015639049454078</v>
      </c>
      <c r="CZ391" s="16">
        <f t="shared" si="297"/>
        <v>4.486016538214515</v>
      </c>
      <c r="DA391" s="16">
        <f t="shared" si="298"/>
        <v>2.2430082691072575</v>
      </c>
      <c r="DB391" s="16"/>
      <c r="DC391" s="16"/>
      <c r="DD391" s="16"/>
      <c r="DE391" s="16"/>
      <c r="DF391" s="16"/>
      <c r="DG391" s="16"/>
      <c r="DH391" s="16"/>
      <c r="DI391" s="16"/>
    </row>
    <row r="392" spans="1:113" x14ac:dyDescent="0.25">
      <c r="A392" s="14">
        <v>2020</v>
      </c>
      <c r="B392" s="14">
        <v>20</v>
      </c>
      <c r="C392" s="14" t="s">
        <v>14</v>
      </c>
      <c r="D392" s="14" t="str">
        <f t="shared" si="299"/>
        <v>3</v>
      </c>
      <c r="E392" s="14">
        <v>301</v>
      </c>
      <c r="F392" s="14">
        <v>781</v>
      </c>
      <c r="G392" s="14">
        <v>2</v>
      </c>
      <c r="H392" s="14" t="s">
        <v>3</v>
      </c>
      <c r="I392" s="14">
        <v>100</v>
      </c>
      <c r="J392" s="17">
        <f t="shared" si="300"/>
        <v>112</v>
      </c>
      <c r="K392" s="14">
        <v>0</v>
      </c>
      <c r="L392" s="17">
        <f t="shared" si="301"/>
        <v>0</v>
      </c>
      <c r="M392" s="14">
        <v>0</v>
      </c>
      <c r="N392" s="17">
        <f t="shared" si="302"/>
        <v>0</v>
      </c>
      <c r="O392" s="14">
        <v>7.5</v>
      </c>
      <c r="P392" s="14">
        <v>0</v>
      </c>
      <c r="Q392" s="14">
        <v>6.6</v>
      </c>
      <c r="R392" s="14">
        <v>6.7</v>
      </c>
      <c r="S392" s="14">
        <v>2.8</v>
      </c>
      <c r="T392" s="14">
        <v>8</v>
      </c>
      <c r="U392" s="14">
        <v>9</v>
      </c>
      <c r="V392" s="16">
        <v>8</v>
      </c>
      <c r="W392" s="16">
        <v>7.2589286998202525</v>
      </c>
      <c r="X392" s="16">
        <v>5.7899999999999991</v>
      </c>
      <c r="Y392" s="16">
        <v>278</v>
      </c>
      <c r="Z392" s="16">
        <v>2648</v>
      </c>
      <c r="AA392" s="16">
        <v>456</v>
      </c>
      <c r="AB392" s="16">
        <v>17</v>
      </c>
      <c r="AC392" s="16">
        <f t="shared" si="303"/>
        <v>17.777996905686589</v>
      </c>
      <c r="AD392" s="16">
        <v>1.3025379459999999</v>
      </c>
      <c r="AE392" s="16"/>
      <c r="AF392" s="16"/>
      <c r="AG392" s="16">
        <v>0.5</v>
      </c>
      <c r="AH392" s="16">
        <v>3.3</v>
      </c>
      <c r="AI392" s="16">
        <v>2.6497060229999998</v>
      </c>
      <c r="AJ392" s="16">
        <v>1.1000000000000001</v>
      </c>
      <c r="AK392" s="16">
        <v>0.6</v>
      </c>
      <c r="AL392" s="16">
        <v>3.9</v>
      </c>
      <c r="AM392" s="16">
        <v>3.1902524400000001</v>
      </c>
      <c r="AN392" s="16">
        <v>1.26</v>
      </c>
      <c r="AO392" s="16">
        <v>0.28560000000000002</v>
      </c>
      <c r="AP392" s="16">
        <v>39.9</v>
      </c>
      <c r="AQ392" s="18">
        <v>30.5</v>
      </c>
      <c r="AR392" s="18">
        <f t="shared" si="275"/>
        <v>9.3999999999999986</v>
      </c>
      <c r="AS392" s="18">
        <f t="shared" si="276"/>
        <v>288.60898678414094</v>
      </c>
      <c r="AT392" s="18">
        <f t="shared" si="277"/>
        <v>324.02918061674006</v>
      </c>
      <c r="AU392" s="14">
        <v>0.54</v>
      </c>
      <c r="AV392" s="14">
        <v>409.9</v>
      </c>
      <c r="AW392" s="18">
        <v>34</v>
      </c>
      <c r="AX392" s="14">
        <v>210.8</v>
      </c>
      <c r="AY392" s="18">
        <v>30.5</v>
      </c>
      <c r="AZ392" s="16">
        <f t="shared" si="304"/>
        <v>259.01037509976061</v>
      </c>
      <c r="BA392" s="16">
        <f t="shared" si="305"/>
        <v>7952.42</v>
      </c>
      <c r="BB392" s="16">
        <f t="shared" si="306"/>
        <v>8928.3988181818186</v>
      </c>
      <c r="BC392" s="14">
        <v>8.4499999999999993</v>
      </c>
      <c r="BD392" s="14">
        <v>0.15</v>
      </c>
      <c r="BE392" s="14">
        <v>12.8</v>
      </c>
      <c r="BF392" s="14">
        <v>57.7</v>
      </c>
      <c r="BG392" s="14">
        <v>36</v>
      </c>
      <c r="BH392" s="14">
        <v>4.5</v>
      </c>
      <c r="BI392" s="18">
        <f t="shared" si="286"/>
        <v>37.196296296296296</v>
      </c>
      <c r="BJ392" s="18">
        <f t="shared" si="287"/>
        <v>37.497306786555342</v>
      </c>
      <c r="BK392" s="18">
        <f t="shared" si="288"/>
        <v>2249.8384071933206</v>
      </c>
      <c r="BL392" s="18">
        <f t="shared" si="289"/>
        <v>2526.9775928066797</v>
      </c>
      <c r="BM392" s="14">
        <f t="shared" si="290"/>
        <v>2.5299999999999998</v>
      </c>
      <c r="BN392" s="14">
        <v>3.6</v>
      </c>
      <c r="BO392" s="14">
        <v>0.22800000000000001</v>
      </c>
      <c r="BP392" s="14">
        <v>3.12</v>
      </c>
      <c r="BQ392" s="14">
        <v>0.27800000000000002</v>
      </c>
      <c r="BR392" s="16">
        <f t="shared" si="278"/>
        <v>10.389923524229076</v>
      </c>
      <c r="BS392" s="16">
        <f t="shared" si="279"/>
        <v>0.65802848986784135</v>
      </c>
      <c r="BT392" s="16">
        <f t="shared" si="280"/>
        <v>9.0046003876651977</v>
      </c>
      <c r="BU392" s="16">
        <f t="shared" si="281"/>
        <v>0.80233298325991187</v>
      </c>
      <c r="BV392" s="16">
        <f t="shared" si="282"/>
        <v>11.665050502202645</v>
      </c>
      <c r="BW392" s="16">
        <f t="shared" si="283"/>
        <v>0.73878653180616738</v>
      </c>
      <c r="BX392" s="16">
        <f t="shared" si="284"/>
        <v>10.10971043524229</v>
      </c>
      <c r="BY392" s="16">
        <f t="shared" si="285"/>
        <v>0.90080112211453733</v>
      </c>
      <c r="BZ392" s="16">
        <v>2.64</v>
      </c>
      <c r="CA392" s="16">
        <v>0.223</v>
      </c>
      <c r="CB392" s="16">
        <v>1.45</v>
      </c>
      <c r="CC392" s="16">
        <v>0.28899999999999998</v>
      </c>
      <c r="CD392" s="16">
        <v>0.48</v>
      </c>
      <c r="CE392" s="16">
        <v>5.5E-2</v>
      </c>
      <c r="CF392" s="16">
        <v>1.01</v>
      </c>
      <c r="CG392" s="16">
        <v>6.2E-2</v>
      </c>
      <c r="CH392" s="16">
        <f t="shared" si="307"/>
        <v>38.171616</v>
      </c>
      <c r="CI392" s="16">
        <f t="shared" si="308"/>
        <v>4.373831</v>
      </c>
      <c r="CJ392" s="16">
        <f t="shared" si="309"/>
        <v>80.319441999999995</v>
      </c>
      <c r="CK392" s="16">
        <f t="shared" si="310"/>
        <v>4.9305003999999997</v>
      </c>
      <c r="CL392" s="16">
        <f t="shared" si="311"/>
        <v>42.856314327272727</v>
      </c>
      <c r="CM392" s="16">
        <f t="shared" si="312"/>
        <v>4.9106193500000002</v>
      </c>
      <c r="CN392" s="16">
        <f t="shared" si="313"/>
        <v>90.176828063636364</v>
      </c>
      <c r="CO392" s="16">
        <f t="shared" si="314"/>
        <v>5.5356072672727272</v>
      </c>
      <c r="CP392" s="16">
        <v>1.94</v>
      </c>
      <c r="CQ392" s="16">
        <v>0.39500000000000002</v>
      </c>
      <c r="CR392" s="16">
        <v>0.26</v>
      </c>
      <c r="CS392" s="16">
        <v>0.152</v>
      </c>
      <c r="CT392" s="16">
        <f t="shared" si="291"/>
        <v>43.646865099550418</v>
      </c>
      <c r="CU392" s="16">
        <f t="shared" si="292"/>
        <v>8.8868617084136172</v>
      </c>
      <c r="CV392" s="16">
        <f t="shared" si="293"/>
        <v>5.8495798587026329</v>
      </c>
      <c r="CW392" s="16">
        <f t="shared" si="294"/>
        <v>3.4197543789338471</v>
      </c>
      <c r="CX392" s="16">
        <f t="shared" si="295"/>
        <v>49.00352581631342</v>
      </c>
      <c r="CY392" s="16">
        <f t="shared" si="296"/>
        <v>9.9775220089916523</v>
      </c>
      <c r="CZ392" s="16">
        <f t="shared" si="297"/>
        <v>6.5674828413615929</v>
      </c>
      <c r="DA392" s="16">
        <f t="shared" si="298"/>
        <v>3.8394515072575466</v>
      </c>
      <c r="DB392" s="16"/>
      <c r="DC392" s="16"/>
      <c r="DD392" s="16"/>
      <c r="DE392" s="16"/>
      <c r="DF392" s="16"/>
      <c r="DG392" s="16"/>
      <c r="DH392" s="16"/>
      <c r="DI392" s="16"/>
    </row>
    <row r="393" spans="1:113" x14ac:dyDescent="0.25">
      <c r="A393" s="14">
        <v>2020</v>
      </c>
      <c r="B393" s="14">
        <v>20</v>
      </c>
      <c r="C393" s="14" t="s">
        <v>14</v>
      </c>
      <c r="D393" s="14" t="str">
        <f t="shared" si="299"/>
        <v>3</v>
      </c>
      <c r="E393" s="14">
        <v>302</v>
      </c>
      <c r="F393" s="14">
        <v>782</v>
      </c>
      <c r="G393" s="14">
        <v>1</v>
      </c>
      <c r="H393" s="14" t="s">
        <v>2</v>
      </c>
      <c r="I393" s="14">
        <v>0</v>
      </c>
      <c r="J393" s="17">
        <f t="shared" si="300"/>
        <v>0</v>
      </c>
      <c r="K393" s="14">
        <v>0</v>
      </c>
      <c r="L393" s="17">
        <f t="shared" si="301"/>
        <v>0</v>
      </c>
      <c r="M393" s="14">
        <v>0</v>
      </c>
      <c r="N393" s="17">
        <f t="shared" si="302"/>
        <v>0</v>
      </c>
      <c r="O393" s="14">
        <v>7.5</v>
      </c>
      <c r="P393" s="14">
        <v>0</v>
      </c>
      <c r="Q393" s="14">
        <v>6.6</v>
      </c>
      <c r="R393" s="14">
        <v>6.7</v>
      </c>
      <c r="S393" s="14">
        <v>2.8</v>
      </c>
      <c r="T393" s="14">
        <v>8</v>
      </c>
      <c r="U393" s="14">
        <v>9</v>
      </c>
      <c r="V393" s="16">
        <v>8</v>
      </c>
      <c r="W393" s="16">
        <v>7.2589286998202525</v>
      </c>
      <c r="X393" s="16">
        <v>5.7899999999999991</v>
      </c>
      <c r="Y393" s="16">
        <v>278</v>
      </c>
      <c r="Z393" s="16">
        <v>2648</v>
      </c>
      <c r="AA393" s="16">
        <v>456</v>
      </c>
      <c r="AB393" s="16">
        <v>17</v>
      </c>
      <c r="AC393" s="16">
        <f t="shared" si="303"/>
        <v>17.777996905686589</v>
      </c>
      <c r="AD393" s="16">
        <v>1.3025379459999999</v>
      </c>
      <c r="AE393" s="16"/>
      <c r="AF393" s="16"/>
      <c r="AG393" s="16">
        <v>0.5</v>
      </c>
      <c r="AH393" s="16">
        <v>3.3</v>
      </c>
      <c r="AI393" s="16">
        <v>2.6497060229999998</v>
      </c>
      <c r="AJ393" s="16">
        <v>1.1000000000000001</v>
      </c>
      <c r="AK393" s="16">
        <v>0.6</v>
      </c>
      <c r="AL393" s="16">
        <v>3.9</v>
      </c>
      <c r="AM393" s="16">
        <v>3.1902524400000001</v>
      </c>
      <c r="AN393" s="16">
        <v>1.26</v>
      </c>
      <c r="AO393" s="16">
        <v>0.32069999999999999</v>
      </c>
      <c r="AP393" s="16">
        <v>42</v>
      </c>
      <c r="AQ393" s="18">
        <v>30.5</v>
      </c>
      <c r="AR393" s="18">
        <f t="shared" si="275"/>
        <v>11.5</v>
      </c>
      <c r="AS393" s="18">
        <f t="shared" si="276"/>
        <v>353.0854625550661</v>
      </c>
      <c r="AT393" s="18">
        <f t="shared" si="277"/>
        <v>396.41867841409697</v>
      </c>
      <c r="AU393" s="14">
        <v>0.34</v>
      </c>
      <c r="AV393" s="14">
        <v>372</v>
      </c>
      <c r="AW393" s="18">
        <v>34</v>
      </c>
      <c r="AX393" s="14">
        <v>196.2</v>
      </c>
      <c r="AY393" s="18">
        <v>30.5</v>
      </c>
      <c r="AZ393" s="16">
        <f t="shared" si="304"/>
        <v>166.68047337278108</v>
      </c>
      <c r="BA393" s="16">
        <f t="shared" si="305"/>
        <v>5117.6000000000004</v>
      </c>
      <c r="BB393" s="16">
        <f t="shared" si="306"/>
        <v>5745.6690909090912</v>
      </c>
      <c r="BC393" s="14">
        <v>6.5</v>
      </c>
      <c r="BD393" s="14">
        <v>0.15</v>
      </c>
      <c r="BE393" s="14">
        <v>12.7</v>
      </c>
      <c r="BF393" s="14">
        <v>57.4</v>
      </c>
      <c r="BG393" s="14">
        <v>36</v>
      </c>
      <c r="BH393" s="14">
        <v>4.5</v>
      </c>
      <c r="BI393" s="18">
        <f t="shared" si="286"/>
        <v>28.457407407407409</v>
      </c>
      <c r="BJ393" s="18">
        <f t="shared" si="287"/>
        <v>28.720597302504817</v>
      </c>
      <c r="BK393" s="18">
        <f t="shared" si="288"/>
        <v>1723.2358381502891</v>
      </c>
      <c r="BL393" s="18">
        <f t="shared" si="289"/>
        <v>1935.5071618497111</v>
      </c>
      <c r="BM393" s="14">
        <f t="shared" si="290"/>
        <v>1.93</v>
      </c>
      <c r="BN393" s="14">
        <v>3.01</v>
      </c>
      <c r="BO393" s="14">
        <v>0.247</v>
      </c>
      <c r="BP393" s="14">
        <v>2.89</v>
      </c>
      <c r="BQ393" s="14">
        <v>0.219</v>
      </c>
      <c r="BR393" s="16">
        <f t="shared" si="278"/>
        <v>10.627872422907489</v>
      </c>
      <c r="BS393" s="16">
        <f t="shared" si="279"/>
        <v>0.87212109251101322</v>
      </c>
      <c r="BT393" s="16">
        <f t="shared" si="280"/>
        <v>10.204169867841411</v>
      </c>
      <c r="BU393" s="16">
        <f t="shared" si="281"/>
        <v>0.77325716299559477</v>
      </c>
      <c r="BV393" s="16">
        <f t="shared" si="282"/>
        <v>11.932202220264315</v>
      </c>
      <c r="BW393" s="16">
        <f t="shared" si="283"/>
        <v>0.97915413568281939</v>
      </c>
      <c r="BX393" s="16">
        <f t="shared" si="284"/>
        <v>11.456499806167402</v>
      </c>
      <c r="BY393" s="16">
        <f t="shared" si="285"/>
        <v>0.86815690572687232</v>
      </c>
      <c r="BZ393" s="16">
        <v>2.2000000000000002</v>
      </c>
      <c r="CA393" s="16">
        <v>0.22500000000000001</v>
      </c>
      <c r="CB393" s="16">
        <v>1.32</v>
      </c>
      <c r="CC393" s="16">
        <v>0.17</v>
      </c>
      <c r="CD393" s="16">
        <v>0.64</v>
      </c>
      <c r="CE393" s="16">
        <v>0.129</v>
      </c>
      <c r="CF393" s="16">
        <v>0.94</v>
      </c>
      <c r="CG393" s="16">
        <v>7.2999999999999995E-2</v>
      </c>
      <c r="CH393" s="16">
        <f t="shared" si="307"/>
        <v>32.752640000000007</v>
      </c>
      <c r="CI393" s="16">
        <f t="shared" si="308"/>
        <v>6.6017040000000016</v>
      </c>
      <c r="CJ393" s="16">
        <f t="shared" si="309"/>
        <v>48.105439999999994</v>
      </c>
      <c r="CK393" s="16">
        <f t="shared" si="310"/>
        <v>3.7358480000000003</v>
      </c>
      <c r="CL393" s="16">
        <f t="shared" si="311"/>
        <v>36.772282181818184</v>
      </c>
      <c r="CM393" s="16">
        <f t="shared" si="312"/>
        <v>7.4119131272727286</v>
      </c>
      <c r="CN393" s="16">
        <f t="shared" si="313"/>
        <v>54.009289454545453</v>
      </c>
      <c r="CO393" s="16">
        <f t="shared" si="314"/>
        <v>4.1943384363636369</v>
      </c>
      <c r="CP393" s="16">
        <v>1.97</v>
      </c>
      <c r="CQ393" s="16">
        <v>0.39</v>
      </c>
      <c r="CR393" s="16">
        <v>0.25</v>
      </c>
      <c r="CS393" s="16">
        <v>0.14599999999999999</v>
      </c>
      <c r="CT393" s="16">
        <f t="shared" si="291"/>
        <v>33.947746011560689</v>
      </c>
      <c r="CU393" s="16">
        <f t="shared" si="292"/>
        <v>6.7206197687861273</v>
      </c>
      <c r="CV393" s="16">
        <f t="shared" si="293"/>
        <v>4.3080895953757228</v>
      </c>
      <c r="CW393" s="16">
        <f t="shared" si="294"/>
        <v>2.515924323699422</v>
      </c>
      <c r="CX393" s="16">
        <f t="shared" si="295"/>
        <v>38.114060294797682</v>
      </c>
      <c r="CY393" s="16">
        <f t="shared" si="296"/>
        <v>7.5454231040462432</v>
      </c>
      <c r="CZ393" s="16">
        <f t="shared" si="297"/>
        <v>4.8368096820809248</v>
      </c>
      <c r="DA393" s="16">
        <f t="shared" si="298"/>
        <v>2.8246968543352602</v>
      </c>
      <c r="DB393" s="16"/>
      <c r="DC393" s="16"/>
      <c r="DD393" s="16"/>
      <c r="DE393" s="16"/>
      <c r="DF393" s="16"/>
      <c r="DG393" s="16"/>
      <c r="DH393" s="16"/>
      <c r="DI393" s="16"/>
    </row>
    <row r="394" spans="1:113" x14ac:dyDescent="0.25">
      <c r="A394" s="14">
        <v>2020</v>
      </c>
      <c r="B394" s="14">
        <v>20</v>
      </c>
      <c r="C394" s="14" t="s">
        <v>14</v>
      </c>
      <c r="D394" s="14" t="str">
        <f t="shared" si="299"/>
        <v>3</v>
      </c>
      <c r="E394" s="14">
        <v>304</v>
      </c>
      <c r="F394" s="14">
        <v>784</v>
      </c>
      <c r="G394" s="14">
        <v>3</v>
      </c>
      <c r="H394" s="14" t="s">
        <v>1</v>
      </c>
      <c r="I394" s="14">
        <v>100</v>
      </c>
      <c r="J394" s="17">
        <f t="shared" si="300"/>
        <v>112</v>
      </c>
      <c r="K394" s="14">
        <v>40</v>
      </c>
      <c r="L394" s="17">
        <f t="shared" si="301"/>
        <v>45</v>
      </c>
      <c r="M394" s="14">
        <v>0</v>
      </c>
      <c r="N394" s="17">
        <f t="shared" si="302"/>
        <v>0</v>
      </c>
      <c r="O394" s="14">
        <v>7.5</v>
      </c>
      <c r="P394" s="14">
        <v>0</v>
      </c>
      <c r="Q394" s="14">
        <v>6.6</v>
      </c>
      <c r="R394" s="14">
        <v>6.7</v>
      </c>
      <c r="S394" s="14">
        <v>2.8</v>
      </c>
      <c r="T394" s="14">
        <v>8</v>
      </c>
      <c r="U394" s="14">
        <v>9</v>
      </c>
      <c r="V394" s="16">
        <v>8</v>
      </c>
      <c r="W394" s="16">
        <v>7.2589286998202525</v>
      </c>
      <c r="X394" s="16">
        <v>5.7899999999999991</v>
      </c>
      <c r="Y394" s="16">
        <v>278</v>
      </c>
      <c r="Z394" s="16">
        <v>2648</v>
      </c>
      <c r="AA394" s="16">
        <v>456</v>
      </c>
      <c r="AB394" s="16">
        <v>17</v>
      </c>
      <c r="AC394" s="16">
        <f t="shared" si="303"/>
        <v>17.777996905686589</v>
      </c>
      <c r="AD394" s="16">
        <v>1.3025379459999999</v>
      </c>
      <c r="AE394" s="16"/>
      <c r="AF394" s="16"/>
      <c r="AG394" s="16">
        <v>0.5</v>
      </c>
      <c r="AH394" s="16">
        <v>3.3</v>
      </c>
      <c r="AI394" s="16">
        <v>2.6497060229999998</v>
      </c>
      <c r="AJ394" s="16">
        <v>1.1000000000000001</v>
      </c>
      <c r="AK394" s="16">
        <v>0.6</v>
      </c>
      <c r="AL394" s="16">
        <v>3.9</v>
      </c>
      <c r="AM394" s="16">
        <v>3.1902524400000001</v>
      </c>
      <c r="AN394" s="16">
        <v>1.26</v>
      </c>
      <c r="AO394" s="16">
        <v>0.43190000000000001</v>
      </c>
      <c r="AP394" s="16">
        <v>57.5</v>
      </c>
      <c r="AQ394" s="18">
        <v>30.5</v>
      </c>
      <c r="AR394" s="18">
        <f t="shared" si="275"/>
        <v>27</v>
      </c>
      <c r="AS394" s="18">
        <f t="shared" si="276"/>
        <v>828.98325991189438</v>
      </c>
      <c r="AT394" s="18">
        <f t="shared" si="277"/>
        <v>930.72211453744501</v>
      </c>
      <c r="AU394" s="14">
        <v>0.48</v>
      </c>
      <c r="AV394" s="14">
        <v>492.1</v>
      </c>
      <c r="AW394" s="18">
        <v>34</v>
      </c>
      <c r="AX394" s="14">
        <v>247.4</v>
      </c>
      <c r="AY394" s="18">
        <v>30.5</v>
      </c>
      <c r="AZ394" s="16">
        <f t="shared" si="304"/>
        <v>227.26915520628683</v>
      </c>
      <c r="BA394" s="16">
        <f t="shared" si="305"/>
        <v>6977.86</v>
      </c>
      <c r="BB394" s="16">
        <f t="shared" si="306"/>
        <v>7834.2337272727273</v>
      </c>
      <c r="BC394" s="14">
        <v>9.15</v>
      </c>
      <c r="BD394" s="14">
        <v>0.15</v>
      </c>
      <c r="BE394" s="14">
        <v>12.4</v>
      </c>
      <c r="BF394" s="14">
        <v>57.7</v>
      </c>
      <c r="BG394" s="14">
        <v>36</v>
      </c>
      <c r="BH394" s="14">
        <v>4.5</v>
      </c>
      <c r="BI394" s="18">
        <f t="shared" si="286"/>
        <v>40.333333333333336</v>
      </c>
      <c r="BJ394" s="18">
        <f t="shared" si="287"/>
        <v>40.846242774566477</v>
      </c>
      <c r="BK394" s="18">
        <f t="shared" si="288"/>
        <v>2450.7745664739887</v>
      </c>
      <c r="BL394" s="18">
        <f t="shared" si="289"/>
        <v>2752.6654335260118</v>
      </c>
      <c r="BM394" s="14">
        <f t="shared" si="290"/>
        <v>2.75</v>
      </c>
      <c r="BN394" s="14">
        <v>3.58</v>
      </c>
      <c r="BO394" s="14">
        <v>0.29799999999999999</v>
      </c>
      <c r="BP394" s="14">
        <v>3.14</v>
      </c>
      <c r="BQ394" s="14">
        <v>0.24199999999999999</v>
      </c>
      <c r="BR394" s="16">
        <f t="shared" si="278"/>
        <v>29.677600704845819</v>
      </c>
      <c r="BS394" s="16">
        <f t="shared" si="279"/>
        <v>2.4703701145374453</v>
      </c>
      <c r="BT394" s="16">
        <f t="shared" si="280"/>
        <v>26.030074361233488</v>
      </c>
      <c r="BU394" s="16">
        <f t="shared" si="281"/>
        <v>2.0061394889867841</v>
      </c>
      <c r="BV394" s="16">
        <f t="shared" si="282"/>
        <v>33.31985170044053</v>
      </c>
      <c r="BW394" s="16">
        <f t="shared" si="283"/>
        <v>2.7735519013215861</v>
      </c>
      <c r="BX394" s="16">
        <f t="shared" si="284"/>
        <v>29.22467439647578</v>
      </c>
      <c r="BY394" s="16">
        <f t="shared" si="285"/>
        <v>2.2523475171806164</v>
      </c>
      <c r="BZ394" s="16">
        <v>2.93</v>
      </c>
      <c r="CA394" s="16">
        <v>0.20300000000000001</v>
      </c>
      <c r="CB394" s="16">
        <v>1.33</v>
      </c>
      <c r="CC394" s="16">
        <v>0.28100000000000003</v>
      </c>
      <c r="CD394" s="16">
        <v>0.6</v>
      </c>
      <c r="CE394" s="16">
        <v>8.6999999999999994E-2</v>
      </c>
      <c r="CF394" s="16">
        <v>0.89</v>
      </c>
      <c r="CG394" s="16">
        <v>6.7000000000000004E-2</v>
      </c>
      <c r="CH394" s="16">
        <f t="shared" si="307"/>
        <v>41.867159999999998</v>
      </c>
      <c r="CI394" s="16">
        <f t="shared" si="308"/>
        <v>6.0707381999999992</v>
      </c>
      <c r="CJ394" s="16">
        <f t="shared" si="309"/>
        <v>62.102953999999997</v>
      </c>
      <c r="CK394" s="16">
        <f t="shared" si="310"/>
        <v>4.6751661999999996</v>
      </c>
      <c r="CL394" s="16">
        <f t="shared" si="311"/>
        <v>47.005402363636357</v>
      </c>
      <c r="CM394" s="16">
        <f t="shared" si="312"/>
        <v>6.815783342727272</v>
      </c>
      <c r="CN394" s="16">
        <f t="shared" si="313"/>
        <v>69.724680172727275</v>
      </c>
      <c r="CO394" s="16">
        <f t="shared" si="314"/>
        <v>5.248936597272726</v>
      </c>
      <c r="CP394" s="16">
        <v>2.14</v>
      </c>
      <c r="CQ394" s="16">
        <v>0.35799999999999998</v>
      </c>
      <c r="CR394" s="16">
        <v>0.23</v>
      </c>
      <c r="CS394" s="16">
        <v>0.152</v>
      </c>
      <c r="CT394" s="16">
        <f t="shared" si="291"/>
        <v>52.446575722543365</v>
      </c>
      <c r="CU394" s="16">
        <f t="shared" si="292"/>
        <v>8.7737729479768785</v>
      </c>
      <c r="CV394" s="16">
        <f t="shared" si="293"/>
        <v>5.636781502890174</v>
      </c>
      <c r="CW394" s="16">
        <f t="shared" si="294"/>
        <v>3.7251773410404625</v>
      </c>
      <c r="CX394" s="16">
        <f t="shared" si="295"/>
        <v>58.883200924855501</v>
      </c>
      <c r="CY394" s="16">
        <f t="shared" si="296"/>
        <v>9.8505541734104032</v>
      </c>
      <c r="CZ394" s="16">
        <f t="shared" si="297"/>
        <v>6.3285683236994235</v>
      </c>
      <c r="DA394" s="16">
        <f t="shared" si="298"/>
        <v>4.1823581965317924</v>
      </c>
      <c r="DB394" s="16"/>
      <c r="DC394" s="16"/>
      <c r="DD394" s="16"/>
      <c r="DE394" s="16"/>
      <c r="DF394" s="16"/>
      <c r="DG394" s="16"/>
      <c r="DH394" s="16"/>
      <c r="DI394" s="16"/>
    </row>
    <row r="395" spans="1:113" x14ac:dyDescent="0.25">
      <c r="A395" s="14">
        <v>2020</v>
      </c>
      <c r="B395" s="14">
        <v>20</v>
      </c>
      <c r="C395" s="14" t="s">
        <v>14</v>
      </c>
      <c r="D395" s="14" t="str">
        <f t="shared" si="299"/>
        <v>3</v>
      </c>
      <c r="E395" s="14">
        <v>305</v>
      </c>
      <c r="F395" s="14">
        <v>785</v>
      </c>
      <c r="G395" s="14">
        <v>5</v>
      </c>
      <c r="H395" s="14" t="s">
        <v>1</v>
      </c>
      <c r="I395" s="14">
        <v>100</v>
      </c>
      <c r="J395" s="17">
        <f t="shared" si="300"/>
        <v>112</v>
      </c>
      <c r="K395" s="14">
        <v>120</v>
      </c>
      <c r="L395" s="17">
        <f t="shared" si="301"/>
        <v>135</v>
      </c>
      <c r="M395" s="14">
        <v>0</v>
      </c>
      <c r="N395" s="17">
        <f t="shared" si="302"/>
        <v>0</v>
      </c>
      <c r="O395" s="14">
        <v>7.5</v>
      </c>
      <c r="P395" s="14">
        <v>0</v>
      </c>
      <c r="Q395" s="14">
        <v>6.6</v>
      </c>
      <c r="R395" s="14">
        <v>6.7</v>
      </c>
      <c r="S395" s="14">
        <v>2.8</v>
      </c>
      <c r="T395" s="14">
        <v>8</v>
      </c>
      <c r="U395" s="14">
        <v>9</v>
      </c>
      <c r="V395" s="16">
        <v>8</v>
      </c>
      <c r="W395" s="16">
        <v>7.2589286998202525</v>
      </c>
      <c r="X395" s="16">
        <v>5.7899999999999991</v>
      </c>
      <c r="Y395" s="16">
        <v>278</v>
      </c>
      <c r="Z395" s="16">
        <v>2648</v>
      </c>
      <c r="AA395" s="16">
        <v>456</v>
      </c>
      <c r="AB395" s="16">
        <v>17</v>
      </c>
      <c r="AC395" s="16">
        <f t="shared" si="303"/>
        <v>17.777996905686589</v>
      </c>
      <c r="AD395" s="16">
        <v>1.3025379459999999</v>
      </c>
      <c r="AE395" s="16"/>
      <c r="AF395" s="16"/>
      <c r="AG395" s="16">
        <v>0.5</v>
      </c>
      <c r="AH395" s="16">
        <v>3.3</v>
      </c>
      <c r="AI395" s="16">
        <v>2.6497060229999998</v>
      </c>
      <c r="AJ395" s="16">
        <v>1.1000000000000001</v>
      </c>
      <c r="AK395" s="16">
        <v>0.6</v>
      </c>
      <c r="AL395" s="16">
        <v>3.9</v>
      </c>
      <c r="AM395" s="16">
        <v>3.1902524400000001</v>
      </c>
      <c r="AN395" s="16">
        <v>1.26</v>
      </c>
      <c r="AO395" s="16">
        <v>0.59699999999999998</v>
      </c>
      <c r="AP395" s="16">
        <v>73.2</v>
      </c>
      <c r="AQ395" s="18">
        <v>30.5</v>
      </c>
      <c r="AR395" s="18">
        <f t="shared" si="275"/>
        <v>42.7</v>
      </c>
      <c r="AS395" s="18">
        <f t="shared" si="276"/>
        <v>1311.0216740088108</v>
      </c>
      <c r="AT395" s="18">
        <f t="shared" si="277"/>
        <v>1471.9197885462559</v>
      </c>
      <c r="AU395" s="14">
        <v>0.88</v>
      </c>
      <c r="AV395" s="14">
        <v>540.5</v>
      </c>
      <c r="AW395" s="18">
        <v>34</v>
      </c>
      <c r="AX395" s="14">
        <v>281.7</v>
      </c>
      <c r="AY395" s="18">
        <v>30.5</v>
      </c>
      <c r="AZ395" s="16">
        <f t="shared" si="304"/>
        <v>436.43830207305035</v>
      </c>
      <c r="BA395" s="16">
        <f t="shared" si="305"/>
        <v>13400</v>
      </c>
      <c r="BB395" s="16">
        <f t="shared" si="306"/>
        <v>15044.545454545454</v>
      </c>
      <c r="BC395" s="14">
        <v>11.85</v>
      </c>
      <c r="BD395" s="14">
        <v>0.15</v>
      </c>
      <c r="BE395" s="14">
        <v>12.6</v>
      </c>
      <c r="BF395" s="14">
        <v>57.5</v>
      </c>
      <c r="BG395" s="14">
        <v>36</v>
      </c>
      <c r="BH395" s="14">
        <v>4.5</v>
      </c>
      <c r="BI395" s="18">
        <f t="shared" si="286"/>
        <v>52.43333333333333</v>
      </c>
      <c r="BJ395" s="18">
        <f t="shared" si="287"/>
        <v>52.978882466281313</v>
      </c>
      <c r="BK395" s="18">
        <f t="shared" si="288"/>
        <v>3178.7329479768787</v>
      </c>
      <c r="BL395" s="18">
        <f t="shared" si="289"/>
        <v>3570.2950520231216</v>
      </c>
      <c r="BM395" s="14">
        <f t="shared" si="290"/>
        <v>3.57</v>
      </c>
      <c r="BN395" s="14">
        <v>3.43</v>
      </c>
      <c r="BO395" s="14">
        <v>0.53</v>
      </c>
      <c r="BP395" s="14">
        <v>3.61</v>
      </c>
      <c r="BQ395" s="14">
        <v>0.30099999999999999</v>
      </c>
      <c r="BR395" s="16">
        <f t="shared" si="278"/>
        <v>44.968043418502219</v>
      </c>
      <c r="BS395" s="16">
        <f t="shared" si="279"/>
        <v>6.9484148722466976</v>
      </c>
      <c r="BT395" s="16">
        <f t="shared" si="280"/>
        <v>47.327882431718074</v>
      </c>
      <c r="BU395" s="16">
        <f t="shared" si="281"/>
        <v>3.9461752387665205</v>
      </c>
      <c r="BV395" s="16">
        <f t="shared" si="282"/>
        <v>50.486848747136577</v>
      </c>
      <c r="BW395" s="16">
        <f t="shared" si="283"/>
        <v>7.8011748792951563</v>
      </c>
      <c r="BX395" s="16">
        <f t="shared" si="284"/>
        <v>53.136304366519838</v>
      </c>
      <c r="BY395" s="16">
        <f t="shared" si="285"/>
        <v>4.4304785635242299</v>
      </c>
      <c r="BZ395" s="16">
        <v>2.6</v>
      </c>
      <c r="CA395" s="16">
        <v>0.23</v>
      </c>
      <c r="CB395" s="16">
        <v>1.37</v>
      </c>
      <c r="CC395" s="16">
        <v>0.23300000000000001</v>
      </c>
      <c r="CD395" s="16">
        <v>0.62</v>
      </c>
      <c r="CE395" s="16">
        <v>0.09</v>
      </c>
      <c r="CF395" s="16">
        <v>1.05</v>
      </c>
      <c r="CG395" s="16">
        <v>8.3000000000000004E-2</v>
      </c>
      <c r="CH395" s="16">
        <f t="shared" si="307"/>
        <v>83.08</v>
      </c>
      <c r="CI395" s="16">
        <f t="shared" si="308"/>
        <v>12.06</v>
      </c>
      <c r="CJ395" s="16">
        <f t="shared" si="309"/>
        <v>140.70000000000002</v>
      </c>
      <c r="CK395" s="16">
        <f t="shared" si="310"/>
        <v>11.122</v>
      </c>
      <c r="CL395" s="16">
        <f t="shared" si="311"/>
        <v>93.276181818181811</v>
      </c>
      <c r="CM395" s="16">
        <f t="shared" si="312"/>
        <v>13.540090909090909</v>
      </c>
      <c r="CN395" s="16">
        <f t="shared" si="313"/>
        <v>157.9677272727273</v>
      </c>
      <c r="CO395" s="16">
        <f t="shared" si="314"/>
        <v>12.486972727272727</v>
      </c>
      <c r="CP395" s="16">
        <v>1.95</v>
      </c>
      <c r="CQ395" s="16">
        <v>0.33800000000000002</v>
      </c>
      <c r="CR395" s="16">
        <v>0.23</v>
      </c>
      <c r="CS395" s="16">
        <v>0.13600000000000001</v>
      </c>
      <c r="CT395" s="16">
        <f t="shared" si="291"/>
        <v>61.985292485549131</v>
      </c>
      <c r="CU395" s="16">
        <f t="shared" si="292"/>
        <v>10.74411736416185</v>
      </c>
      <c r="CV395" s="16">
        <f t="shared" si="293"/>
        <v>7.3110857803468212</v>
      </c>
      <c r="CW395" s="16">
        <f t="shared" si="294"/>
        <v>4.3230768092485556</v>
      </c>
      <c r="CX395" s="16">
        <f t="shared" si="295"/>
        <v>69.592578381502889</v>
      </c>
      <c r="CY395" s="16">
        <f t="shared" si="296"/>
        <v>12.062713586127169</v>
      </c>
      <c r="CZ395" s="16">
        <f t="shared" si="297"/>
        <v>8.2083553988439313</v>
      </c>
      <c r="DA395" s="16">
        <f t="shared" si="298"/>
        <v>4.8536362358381515</v>
      </c>
      <c r="DB395" s="16"/>
      <c r="DC395" s="16"/>
      <c r="DD395" s="16"/>
      <c r="DE395" s="16"/>
      <c r="DF395" s="16"/>
      <c r="DG395" s="16"/>
      <c r="DH395" s="16"/>
      <c r="DI395" s="16"/>
    </row>
    <row r="396" spans="1:113" x14ac:dyDescent="0.25">
      <c r="A396" s="14">
        <v>2020</v>
      </c>
      <c r="B396" s="14">
        <v>20</v>
      </c>
      <c r="C396" s="14" t="s">
        <v>14</v>
      </c>
      <c r="D396" s="14" t="str">
        <f t="shared" si="299"/>
        <v>3</v>
      </c>
      <c r="E396" s="14">
        <v>309</v>
      </c>
      <c r="F396" s="14">
        <v>789</v>
      </c>
      <c r="G396" s="14">
        <v>4</v>
      </c>
      <c r="H396" s="14" t="s">
        <v>1</v>
      </c>
      <c r="I396" s="14">
        <v>100</v>
      </c>
      <c r="J396" s="17">
        <f t="shared" si="300"/>
        <v>112</v>
      </c>
      <c r="K396" s="14">
        <v>80</v>
      </c>
      <c r="L396" s="17">
        <f t="shared" si="301"/>
        <v>90</v>
      </c>
      <c r="M396" s="14">
        <v>0</v>
      </c>
      <c r="N396" s="17">
        <f t="shared" si="302"/>
        <v>0</v>
      </c>
      <c r="O396" s="14">
        <v>7.5</v>
      </c>
      <c r="P396" s="14">
        <v>0</v>
      </c>
      <c r="Q396" s="14">
        <v>6.6</v>
      </c>
      <c r="R396" s="14">
        <v>6.7</v>
      </c>
      <c r="S396" s="14">
        <v>2.8</v>
      </c>
      <c r="T396" s="14">
        <v>8</v>
      </c>
      <c r="U396" s="14">
        <v>9</v>
      </c>
      <c r="V396" s="16">
        <v>8</v>
      </c>
      <c r="W396" s="16">
        <v>7.2589286998202525</v>
      </c>
      <c r="X396" s="16">
        <v>5.7899999999999991</v>
      </c>
      <c r="Y396" s="16">
        <v>278</v>
      </c>
      <c r="Z396" s="16">
        <v>2648</v>
      </c>
      <c r="AA396" s="16">
        <v>456</v>
      </c>
      <c r="AB396" s="16">
        <v>17</v>
      </c>
      <c r="AC396" s="16">
        <f t="shared" si="303"/>
        <v>17.777996905686589</v>
      </c>
      <c r="AD396" s="16">
        <v>1.3025379459999999</v>
      </c>
      <c r="AE396" s="16"/>
      <c r="AF396" s="16"/>
      <c r="AG396" s="16">
        <v>0.5</v>
      </c>
      <c r="AH396" s="16">
        <v>3.3</v>
      </c>
      <c r="AI396" s="16">
        <v>2.6497060229999998</v>
      </c>
      <c r="AJ396" s="16">
        <v>1.1000000000000001</v>
      </c>
      <c r="AK396" s="16">
        <v>0.6</v>
      </c>
      <c r="AL396" s="16">
        <v>3.9</v>
      </c>
      <c r="AM396" s="16">
        <v>3.1902524400000001</v>
      </c>
      <c r="AN396" s="16">
        <v>1.26</v>
      </c>
      <c r="AO396" s="16">
        <v>0.47389999999999999</v>
      </c>
      <c r="AP396" s="16">
        <v>60.5</v>
      </c>
      <c r="AQ396" s="18">
        <v>30.5</v>
      </c>
      <c r="AR396" s="18">
        <f t="shared" si="275"/>
        <v>30</v>
      </c>
      <c r="AS396" s="18">
        <f t="shared" si="276"/>
        <v>921.09251101321581</v>
      </c>
      <c r="AT396" s="18">
        <f t="shared" si="277"/>
        <v>1034.1356828193832</v>
      </c>
      <c r="AU396" s="14">
        <v>0.86</v>
      </c>
      <c r="AV396" s="14">
        <v>725.7</v>
      </c>
      <c r="AW396" s="18">
        <v>34</v>
      </c>
      <c r="AX396" s="14">
        <v>342.1</v>
      </c>
      <c r="AY396" s="18">
        <v>30.5</v>
      </c>
      <c r="AZ396" s="16">
        <f t="shared" si="304"/>
        <v>387.41651004770853</v>
      </c>
      <c r="BA396" s="16">
        <f t="shared" si="305"/>
        <v>11894.88</v>
      </c>
      <c r="BB396" s="16">
        <f t="shared" si="306"/>
        <v>13354.706181818181</v>
      </c>
      <c r="BC396" s="14">
        <v>10.050000000000001</v>
      </c>
      <c r="BD396" s="14">
        <v>0.15</v>
      </c>
      <c r="BE396" s="14">
        <v>12.4</v>
      </c>
      <c r="BF396" s="14">
        <v>56.8</v>
      </c>
      <c r="BG396" s="14">
        <v>36</v>
      </c>
      <c r="BH396" s="14">
        <v>4.5</v>
      </c>
      <c r="BI396" s="18">
        <f t="shared" si="286"/>
        <v>44.366666666666674</v>
      </c>
      <c r="BJ396" s="18">
        <f t="shared" si="287"/>
        <v>44.930867052023125</v>
      </c>
      <c r="BK396" s="18">
        <f t="shared" si="288"/>
        <v>2695.8520231213874</v>
      </c>
      <c r="BL396" s="18">
        <f t="shared" si="289"/>
        <v>3027.9319768786127</v>
      </c>
      <c r="BM396" s="14">
        <f t="shared" si="290"/>
        <v>3.03</v>
      </c>
      <c r="BN396" s="14">
        <v>3.64</v>
      </c>
      <c r="BO396" s="14">
        <v>0.41199999999999998</v>
      </c>
      <c r="BP396" s="14">
        <v>3.14</v>
      </c>
      <c r="BQ396" s="14">
        <v>0.29699999999999999</v>
      </c>
      <c r="BR396" s="16">
        <f t="shared" si="278"/>
        <v>33.527767400881061</v>
      </c>
      <c r="BS396" s="16">
        <f t="shared" si="279"/>
        <v>3.7949011453744488</v>
      </c>
      <c r="BT396" s="16">
        <f t="shared" si="280"/>
        <v>28.922304845814981</v>
      </c>
      <c r="BU396" s="16">
        <f t="shared" si="281"/>
        <v>2.7356447577092511</v>
      </c>
      <c r="BV396" s="16">
        <f t="shared" si="282"/>
        <v>37.642538854625556</v>
      </c>
      <c r="BW396" s="16">
        <f t="shared" si="283"/>
        <v>4.260639013215858</v>
      </c>
      <c r="BX396" s="16">
        <f t="shared" si="284"/>
        <v>32.471860440528637</v>
      </c>
      <c r="BY396" s="16">
        <f t="shared" si="285"/>
        <v>3.0713829779735686</v>
      </c>
      <c r="BZ396" s="16">
        <v>3.37</v>
      </c>
      <c r="CA396" s="16">
        <v>0.23200000000000001</v>
      </c>
      <c r="CB396" s="16">
        <v>1.44</v>
      </c>
      <c r="CC396" s="16">
        <v>0.23799999999999999</v>
      </c>
      <c r="CD396" s="16">
        <v>0.64</v>
      </c>
      <c r="CE396" s="16">
        <v>0.18099999999999999</v>
      </c>
      <c r="CF396" s="16">
        <v>0.83</v>
      </c>
      <c r="CG396" s="16">
        <v>7.3999999999999996E-2</v>
      </c>
      <c r="CH396" s="16">
        <f t="shared" si="307"/>
        <v>76.127231999999992</v>
      </c>
      <c r="CI396" s="16">
        <f t="shared" si="308"/>
        <v>21.529732799999998</v>
      </c>
      <c r="CJ396" s="16">
        <f t="shared" si="309"/>
        <v>98.727503999999996</v>
      </c>
      <c r="CK396" s="16">
        <f t="shared" si="310"/>
        <v>8.8022111999999986</v>
      </c>
      <c r="CL396" s="16">
        <f t="shared" si="311"/>
        <v>85.470119563636345</v>
      </c>
      <c r="CM396" s="16">
        <f t="shared" si="312"/>
        <v>24.172018189090906</v>
      </c>
      <c r="CN396" s="16">
        <f t="shared" si="313"/>
        <v>110.8440613090909</v>
      </c>
      <c r="CO396" s="16">
        <f t="shared" si="314"/>
        <v>9.8824825745454543</v>
      </c>
      <c r="CP396" s="16">
        <v>1.91</v>
      </c>
      <c r="CQ396" s="16">
        <v>0.436</v>
      </c>
      <c r="CR396" s="16">
        <v>0.28999999999999998</v>
      </c>
      <c r="CS396" s="16">
        <v>0.14099999999999999</v>
      </c>
      <c r="CT396" s="16">
        <f t="shared" si="291"/>
        <v>51.490773641618496</v>
      </c>
      <c r="CU396" s="16">
        <f t="shared" si="292"/>
        <v>11.75391482080925</v>
      </c>
      <c r="CV396" s="16">
        <f t="shared" si="293"/>
        <v>7.8179708670520229</v>
      </c>
      <c r="CW396" s="16">
        <f t="shared" si="294"/>
        <v>3.8011513526011558</v>
      </c>
      <c r="CX396" s="16">
        <f t="shared" si="295"/>
        <v>57.810095861271677</v>
      </c>
      <c r="CY396" s="16">
        <f t="shared" si="296"/>
        <v>13.196440730635839</v>
      </c>
      <c r="CZ396" s="16">
        <f t="shared" si="297"/>
        <v>8.7774491098265894</v>
      </c>
      <c r="DA396" s="16">
        <f t="shared" si="298"/>
        <v>4.2676562913294793</v>
      </c>
      <c r="DB396" s="16"/>
      <c r="DC396" s="16"/>
      <c r="DD396" s="16"/>
      <c r="DE396" s="16"/>
      <c r="DF396" s="16"/>
      <c r="DG396" s="16"/>
      <c r="DH396" s="16"/>
      <c r="DI396" s="16"/>
    </row>
    <row r="397" spans="1:113" x14ac:dyDescent="0.25">
      <c r="A397" s="14">
        <v>2020</v>
      </c>
      <c r="B397" s="14">
        <v>20</v>
      </c>
      <c r="C397" s="14" t="s">
        <v>14</v>
      </c>
      <c r="D397" s="14" t="str">
        <f t="shared" si="299"/>
        <v>4</v>
      </c>
      <c r="E397" s="14">
        <v>401</v>
      </c>
      <c r="F397" s="14">
        <v>791</v>
      </c>
      <c r="G397" s="14">
        <v>2</v>
      </c>
      <c r="H397" s="14" t="s">
        <v>3</v>
      </c>
      <c r="I397" s="14">
        <v>100</v>
      </c>
      <c r="J397" s="17">
        <f t="shared" si="300"/>
        <v>112</v>
      </c>
      <c r="K397" s="14">
        <v>0</v>
      </c>
      <c r="L397" s="17">
        <f t="shared" si="301"/>
        <v>0</v>
      </c>
      <c r="M397" s="14">
        <v>0</v>
      </c>
      <c r="N397" s="17">
        <f t="shared" si="302"/>
        <v>0</v>
      </c>
      <c r="O397" s="14">
        <v>7.5</v>
      </c>
      <c r="P397" s="14">
        <v>0</v>
      </c>
      <c r="Q397" s="14">
        <v>6.7</v>
      </c>
      <c r="R397" s="14">
        <v>6.7</v>
      </c>
      <c r="S397" s="14">
        <v>2.9</v>
      </c>
      <c r="T397" s="14">
        <v>8</v>
      </c>
      <c r="U397" s="14">
        <v>8</v>
      </c>
      <c r="V397" s="16">
        <v>8</v>
      </c>
      <c r="W397" s="16">
        <v>7.4425623127621341</v>
      </c>
      <c r="X397" s="16">
        <v>5.6499999999999995</v>
      </c>
      <c r="Y397" s="16">
        <v>274</v>
      </c>
      <c r="Z397" s="16">
        <v>2631</v>
      </c>
      <c r="AA397" s="16">
        <v>408</v>
      </c>
      <c r="AB397" s="16">
        <v>17</v>
      </c>
      <c r="AC397" s="16">
        <f t="shared" si="303"/>
        <v>17.287704998263393</v>
      </c>
      <c r="AD397" s="16">
        <v>2.3488021849999998</v>
      </c>
      <c r="AE397" s="16"/>
      <c r="AF397" s="16"/>
      <c r="AG397" s="16">
        <v>0.5</v>
      </c>
      <c r="AH397" s="16">
        <v>3.6</v>
      </c>
      <c r="AI397" s="16">
        <v>2.4387337140000001</v>
      </c>
      <c r="AJ397" s="16">
        <v>1.1599999999999999</v>
      </c>
      <c r="AK397" s="16">
        <v>0.7</v>
      </c>
      <c r="AL397" s="16">
        <v>3.8</v>
      </c>
      <c r="AM397" s="16">
        <v>3.2078701430000001</v>
      </c>
      <c r="AN397" s="16">
        <v>1.2</v>
      </c>
      <c r="AO397" s="16">
        <v>0.32540000000000002</v>
      </c>
      <c r="AP397" s="16">
        <v>45.1</v>
      </c>
      <c r="AQ397" s="18">
        <v>30.5</v>
      </c>
      <c r="AR397" s="18">
        <f t="shared" si="275"/>
        <v>14.600000000000001</v>
      </c>
      <c r="AS397" s="18">
        <f t="shared" si="276"/>
        <v>448.26502202643178</v>
      </c>
      <c r="AT397" s="18">
        <f t="shared" si="277"/>
        <v>503.27936563876659</v>
      </c>
      <c r="AU397" s="14">
        <v>0.64</v>
      </c>
      <c r="AV397" s="14">
        <v>518.9</v>
      </c>
      <c r="AW397" s="18">
        <v>34</v>
      </c>
      <c r="AX397" s="14">
        <v>261.2</v>
      </c>
      <c r="AY397" s="18">
        <v>30.5</v>
      </c>
      <c r="AZ397" s="16">
        <f t="shared" si="304"/>
        <v>304.49164776242526</v>
      </c>
      <c r="BA397" s="16">
        <f t="shared" si="305"/>
        <v>9348.83</v>
      </c>
      <c r="BB397" s="16">
        <f t="shared" si="306"/>
        <v>10496.186409090909</v>
      </c>
      <c r="BC397" s="14">
        <v>7.3</v>
      </c>
      <c r="BD397" s="14">
        <v>0.15</v>
      </c>
      <c r="BE397" s="14">
        <v>12.6</v>
      </c>
      <c r="BF397" s="14">
        <v>58</v>
      </c>
      <c r="BG397" s="14">
        <v>36</v>
      </c>
      <c r="BH397" s="14">
        <v>4.5</v>
      </c>
      <c r="BI397" s="18">
        <f t="shared" si="286"/>
        <v>32.042592592592591</v>
      </c>
      <c r="BJ397" s="18">
        <f t="shared" si="287"/>
        <v>32.375983729394136</v>
      </c>
      <c r="BK397" s="18">
        <f t="shared" si="288"/>
        <v>1942.5590237636482</v>
      </c>
      <c r="BL397" s="18">
        <f t="shared" si="289"/>
        <v>2181.846976236352</v>
      </c>
      <c r="BM397" s="14">
        <f t="shared" si="290"/>
        <v>2.1800000000000002</v>
      </c>
      <c r="BN397" s="14">
        <v>3.52</v>
      </c>
      <c r="BO397" s="14">
        <v>0.222</v>
      </c>
      <c r="BP397" s="14">
        <v>3.46</v>
      </c>
      <c r="BQ397" s="14">
        <v>0.247</v>
      </c>
      <c r="BR397" s="16">
        <f t="shared" si="278"/>
        <v>15.7789287753304</v>
      </c>
      <c r="BS397" s="16">
        <f t="shared" si="279"/>
        <v>0.99514834889867865</v>
      </c>
      <c r="BT397" s="16">
        <f t="shared" si="280"/>
        <v>15.509969762114538</v>
      </c>
      <c r="BU397" s="16">
        <f t="shared" si="281"/>
        <v>1.1072146044052864</v>
      </c>
      <c r="BV397" s="16">
        <f t="shared" si="282"/>
        <v>17.715433670484586</v>
      </c>
      <c r="BW397" s="16">
        <f t="shared" si="283"/>
        <v>1.1172801917180619</v>
      </c>
      <c r="BX397" s="16">
        <f t="shared" si="284"/>
        <v>17.41346605110132</v>
      </c>
      <c r="BY397" s="16">
        <f t="shared" si="285"/>
        <v>1.2431000331277533</v>
      </c>
      <c r="BZ397" s="16">
        <v>3.12</v>
      </c>
      <c r="CA397" s="16">
        <v>0.21199999999999999</v>
      </c>
      <c r="CB397" s="16">
        <v>1.42</v>
      </c>
      <c r="CC397" s="16">
        <v>0.29799999999999999</v>
      </c>
      <c r="CD397" s="16">
        <v>0.71</v>
      </c>
      <c r="CE397" s="16">
        <v>8.6999999999999994E-2</v>
      </c>
      <c r="CF397" s="16">
        <v>1.01</v>
      </c>
      <c r="CG397" s="16">
        <v>7.1999999999999995E-2</v>
      </c>
      <c r="CH397" s="16">
        <f t="shared" si="307"/>
        <v>66.376692999999989</v>
      </c>
      <c r="CI397" s="16">
        <f t="shared" si="308"/>
        <v>8.1334820999999984</v>
      </c>
      <c r="CJ397" s="16">
        <f t="shared" si="309"/>
        <v>94.423182999999995</v>
      </c>
      <c r="CK397" s="16">
        <f t="shared" si="310"/>
        <v>6.7311575999999995</v>
      </c>
      <c r="CL397" s="16">
        <f t="shared" si="311"/>
        <v>74.522923504545432</v>
      </c>
      <c r="CM397" s="16">
        <f t="shared" si="312"/>
        <v>9.1316821759090896</v>
      </c>
      <c r="CN397" s="16">
        <f t="shared" si="313"/>
        <v>106.01148273181818</v>
      </c>
      <c r="CO397" s="16">
        <f t="shared" si="314"/>
        <v>7.5572542145454538</v>
      </c>
      <c r="CP397" s="16">
        <v>2.23</v>
      </c>
      <c r="CQ397" s="16">
        <v>0.34899999999999998</v>
      </c>
      <c r="CR397" s="16">
        <v>0.22</v>
      </c>
      <c r="CS397" s="16">
        <v>0.156</v>
      </c>
      <c r="CT397" s="16">
        <f t="shared" si="291"/>
        <v>43.319066229929355</v>
      </c>
      <c r="CU397" s="16">
        <f t="shared" si="292"/>
        <v>6.7795309929351317</v>
      </c>
      <c r="CV397" s="16">
        <f t="shared" si="293"/>
        <v>4.2736298522800258</v>
      </c>
      <c r="CW397" s="16">
        <f t="shared" si="294"/>
        <v>3.0303920770712911</v>
      </c>
      <c r="CX397" s="16">
        <f t="shared" si="295"/>
        <v>48.635497085420681</v>
      </c>
      <c r="CY397" s="16">
        <f t="shared" si="296"/>
        <v>7.6115643420680801</v>
      </c>
      <c r="CZ397" s="16">
        <f t="shared" si="297"/>
        <v>4.7981207886962105</v>
      </c>
      <c r="DA397" s="16">
        <f t="shared" si="298"/>
        <v>3.402303831984586</v>
      </c>
      <c r="DB397" s="16"/>
      <c r="DC397" s="16"/>
      <c r="DD397" s="16"/>
      <c r="DE397" s="16"/>
      <c r="DF397" s="16"/>
      <c r="DG397" s="16"/>
      <c r="DH397" s="16"/>
      <c r="DI397" s="16"/>
    </row>
    <row r="398" spans="1:113" x14ac:dyDescent="0.25">
      <c r="A398" s="14">
        <v>2020</v>
      </c>
      <c r="B398" s="14">
        <v>20</v>
      </c>
      <c r="C398" s="14" t="s">
        <v>14</v>
      </c>
      <c r="D398" s="14" t="str">
        <f t="shared" si="299"/>
        <v>4</v>
      </c>
      <c r="E398" s="14">
        <v>402</v>
      </c>
      <c r="F398" s="14">
        <v>792</v>
      </c>
      <c r="G398" s="14">
        <v>3</v>
      </c>
      <c r="H398" s="14" t="s">
        <v>1</v>
      </c>
      <c r="I398" s="14">
        <v>100</v>
      </c>
      <c r="J398" s="17">
        <f t="shared" si="300"/>
        <v>112</v>
      </c>
      <c r="K398" s="14">
        <v>40</v>
      </c>
      <c r="L398" s="17">
        <f t="shared" si="301"/>
        <v>45</v>
      </c>
      <c r="M398" s="14">
        <v>0</v>
      </c>
      <c r="N398" s="17">
        <f t="shared" si="302"/>
        <v>0</v>
      </c>
      <c r="O398" s="14">
        <v>7.5</v>
      </c>
      <c r="P398" s="14">
        <v>0</v>
      </c>
      <c r="Q398" s="14">
        <v>6.7</v>
      </c>
      <c r="R398" s="14">
        <v>6.7</v>
      </c>
      <c r="S398" s="14">
        <v>2.9</v>
      </c>
      <c r="T398" s="14">
        <v>8</v>
      </c>
      <c r="U398" s="14">
        <v>8</v>
      </c>
      <c r="V398" s="16">
        <v>8</v>
      </c>
      <c r="W398" s="16">
        <v>7.4425623127621341</v>
      </c>
      <c r="X398" s="16">
        <v>5.6499999999999995</v>
      </c>
      <c r="Y398" s="16">
        <v>274</v>
      </c>
      <c r="Z398" s="16">
        <v>2631</v>
      </c>
      <c r="AA398" s="16">
        <v>408</v>
      </c>
      <c r="AB398" s="16">
        <v>17</v>
      </c>
      <c r="AC398" s="16">
        <f t="shared" si="303"/>
        <v>17.287704998263393</v>
      </c>
      <c r="AD398" s="16">
        <v>2.3488021849999998</v>
      </c>
      <c r="AE398" s="16"/>
      <c r="AF398" s="16"/>
      <c r="AG398" s="16">
        <v>0.5</v>
      </c>
      <c r="AH398" s="16">
        <v>3.6</v>
      </c>
      <c r="AI398" s="16">
        <v>2.4387337140000001</v>
      </c>
      <c r="AJ398" s="16">
        <v>1.1599999999999999</v>
      </c>
      <c r="AK398" s="16">
        <v>0.7</v>
      </c>
      <c r="AL398" s="16">
        <v>3.8</v>
      </c>
      <c r="AM398" s="16">
        <v>3.2078701430000001</v>
      </c>
      <c r="AN398" s="16">
        <v>1.2</v>
      </c>
      <c r="AO398" s="16">
        <v>0.44619999999999999</v>
      </c>
      <c r="AP398" s="16">
        <v>55.2</v>
      </c>
      <c r="AQ398" s="18">
        <v>30.5</v>
      </c>
      <c r="AR398" s="18">
        <f t="shared" si="275"/>
        <v>24.700000000000003</v>
      </c>
      <c r="AS398" s="18">
        <f t="shared" si="276"/>
        <v>758.36616740088118</v>
      </c>
      <c r="AT398" s="18">
        <f t="shared" si="277"/>
        <v>851.43837885462563</v>
      </c>
      <c r="AU398" s="14">
        <v>0.56000000000000005</v>
      </c>
      <c r="AV398" s="14">
        <v>437.4</v>
      </c>
      <c r="AW398" s="18">
        <v>34</v>
      </c>
      <c r="AX398" s="14">
        <v>228.1</v>
      </c>
      <c r="AY398" s="18">
        <v>30.5</v>
      </c>
      <c r="AZ398" s="16">
        <f t="shared" si="304"/>
        <v>274.30837878036692</v>
      </c>
      <c r="BA398" s="16">
        <f t="shared" si="305"/>
        <v>8422.11</v>
      </c>
      <c r="BB398" s="16">
        <f t="shared" si="306"/>
        <v>9455.7325909090923</v>
      </c>
      <c r="BC398" s="14">
        <v>8.85</v>
      </c>
      <c r="BD398" s="14">
        <v>0.15</v>
      </c>
      <c r="BE398" s="14">
        <v>12.2</v>
      </c>
      <c r="BF398" s="14">
        <v>58.9</v>
      </c>
      <c r="BG398" s="14">
        <v>36</v>
      </c>
      <c r="BH398" s="14">
        <v>4.5</v>
      </c>
      <c r="BI398" s="18">
        <f t="shared" si="286"/>
        <v>38.988888888888894</v>
      </c>
      <c r="BJ398" s="18">
        <f t="shared" si="287"/>
        <v>39.574849068721903</v>
      </c>
      <c r="BK398" s="18">
        <f t="shared" si="288"/>
        <v>2374.490944123314</v>
      </c>
      <c r="BL398" s="18">
        <f t="shared" si="289"/>
        <v>2666.9850558766857</v>
      </c>
      <c r="BM398" s="14">
        <f t="shared" si="290"/>
        <v>2.67</v>
      </c>
      <c r="BN398" s="14">
        <v>3.77</v>
      </c>
      <c r="BO398" s="14">
        <v>0.29299999999999998</v>
      </c>
      <c r="BP398" s="14">
        <v>3.45</v>
      </c>
      <c r="BQ398" s="14">
        <v>0.254</v>
      </c>
      <c r="BR398" s="16">
        <f t="shared" si="278"/>
        <v>28.590404511013219</v>
      </c>
      <c r="BS398" s="16">
        <f t="shared" si="279"/>
        <v>2.2220128704845816</v>
      </c>
      <c r="BT398" s="16">
        <f t="shared" si="280"/>
        <v>26.163632775330402</v>
      </c>
      <c r="BU398" s="16">
        <f t="shared" si="281"/>
        <v>1.9262500651982384</v>
      </c>
      <c r="BV398" s="16">
        <f t="shared" si="282"/>
        <v>32.099226882819387</v>
      </c>
      <c r="BW398" s="16">
        <f t="shared" si="283"/>
        <v>2.4947144500440528</v>
      </c>
      <c r="BX398" s="16">
        <f t="shared" si="284"/>
        <v>29.37462407048459</v>
      </c>
      <c r="BY398" s="16">
        <f t="shared" si="285"/>
        <v>2.1626534822907493</v>
      </c>
      <c r="BZ398" s="16">
        <v>2.86</v>
      </c>
      <c r="CA398" s="16">
        <v>0.20200000000000001</v>
      </c>
      <c r="CB398" s="16">
        <v>1.22</v>
      </c>
      <c r="CC398" s="16">
        <v>0.26600000000000001</v>
      </c>
      <c r="CD398" s="16">
        <v>0.73</v>
      </c>
      <c r="CE398" s="16">
        <v>8.8999999999999996E-2</v>
      </c>
      <c r="CF398" s="16">
        <v>1.06</v>
      </c>
      <c r="CG398" s="16">
        <v>7.4999999999999997E-2</v>
      </c>
      <c r="CH398" s="16">
        <f t="shared" si="307"/>
        <v>61.481403000000007</v>
      </c>
      <c r="CI398" s="16">
        <f t="shared" si="308"/>
        <v>7.4956779000000004</v>
      </c>
      <c r="CJ398" s="16">
        <f t="shared" si="309"/>
        <v>89.274366000000001</v>
      </c>
      <c r="CK398" s="16">
        <f t="shared" si="310"/>
        <v>6.3165825000000009</v>
      </c>
      <c r="CL398" s="16">
        <f t="shared" si="311"/>
        <v>69.026847913636374</v>
      </c>
      <c r="CM398" s="16">
        <f t="shared" si="312"/>
        <v>8.4156020059090917</v>
      </c>
      <c r="CN398" s="16">
        <f t="shared" si="313"/>
        <v>100.23076546363636</v>
      </c>
      <c r="CO398" s="16">
        <f t="shared" si="314"/>
        <v>7.0917994431818192</v>
      </c>
      <c r="CP398" s="16">
        <v>2.09</v>
      </c>
      <c r="CQ398" s="16">
        <v>0.39800000000000002</v>
      </c>
      <c r="CR398" s="16">
        <v>0.27</v>
      </c>
      <c r="CS398" s="16">
        <v>0.47899999999999998</v>
      </c>
      <c r="CT398" s="16">
        <f t="shared" si="291"/>
        <v>49.626860732177256</v>
      </c>
      <c r="CU398" s="16">
        <f t="shared" si="292"/>
        <v>9.4504739576107895</v>
      </c>
      <c r="CV398" s="16">
        <f t="shared" si="293"/>
        <v>6.4111255491329482</v>
      </c>
      <c r="CW398" s="16">
        <f t="shared" si="294"/>
        <v>11.373811622350674</v>
      </c>
      <c r="CX398" s="16">
        <f t="shared" si="295"/>
        <v>55.717430003853558</v>
      </c>
      <c r="CY398" s="16">
        <f t="shared" si="296"/>
        <v>10.610304852408477</v>
      </c>
      <c r="CZ398" s="16">
        <f t="shared" si="297"/>
        <v>7.1979455028901738</v>
      </c>
      <c r="DA398" s="16">
        <f t="shared" si="298"/>
        <v>12.76968850327553</v>
      </c>
      <c r="DB398" s="16"/>
      <c r="DC398" s="16"/>
      <c r="DD398" s="16"/>
      <c r="DE398" s="16"/>
      <c r="DF398" s="16"/>
      <c r="DG398" s="16"/>
      <c r="DH398" s="16"/>
      <c r="DI398" s="16"/>
    </row>
    <row r="399" spans="1:113" x14ac:dyDescent="0.25">
      <c r="A399" s="14">
        <v>2020</v>
      </c>
      <c r="B399" s="14">
        <v>20</v>
      </c>
      <c r="C399" s="14" t="s">
        <v>14</v>
      </c>
      <c r="D399" s="14" t="str">
        <f t="shared" si="299"/>
        <v>4</v>
      </c>
      <c r="E399" s="14">
        <v>404</v>
      </c>
      <c r="F399" s="14">
        <v>794</v>
      </c>
      <c r="G399" s="14">
        <v>4</v>
      </c>
      <c r="H399" s="14" t="s">
        <v>1</v>
      </c>
      <c r="I399" s="14">
        <v>100</v>
      </c>
      <c r="J399" s="17">
        <f t="shared" si="300"/>
        <v>112</v>
      </c>
      <c r="K399" s="14">
        <v>80</v>
      </c>
      <c r="L399" s="17">
        <f t="shared" si="301"/>
        <v>90</v>
      </c>
      <c r="M399" s="14">
        <v>0</v>
      </c>
      <c r="N399" s="17">
        <f t="shared" si="302"/>
        <v>0</v>
      </c>
      <c r="O399" s="14">
        <v>7.5</v>
      </c>
      <c r="P399" s="14">
        <v>0</v>
      </c>
      <c r="Q399" s="14">
        <v>6.7</v>
      </c>
      <c r="R399" s="14">
        <v>6.7</v>
      </c>
      <c r="S399" s="14">
        <v>2.9</v>
      </c>
      <c r="T399" s="14">
        <v>8</v>
      </c>
      <c r="U399" s="14">
        <v>8</v>
      </c>
      <c r="V399" s="16">
        <v>8</v>
      </c>
      <c r="W399" s="16">
        <v>7.4425623127621341</v>
      </c>
      <c r="X399" s="16">
        <v>5.6499999999999995</v>
      </c>
      <c r="Y399" s="16">
        <v>274</v>
      </c>
      <c r="Z399" s="16">
        <v>2631</v>
      </c>
      <c r="AA399" s="16">
        <v>408</v>
      </c>
      <c r="AB399" s="16">
        <v>17</v>
      </c>
      <c r="AC399" s="16">
        <f t="shared" si="303"/>
        <v>17.287704998263393</v>
      </c>
      <c r="AD399" s="16">
        <v>2.3488021849999998</v>
      </c>
      <c r="AE399" s="16"/>
      <c r="AF399" s="16"/>
      <c r="AG399" s="16">
        <v>0.5</v>
      </c>
      <c r="AH399" s="16">
        <v>3.6</v>
      </c>
      <c r="AI399" s="16">
        <v>2.4387337140000001</v>
      </c>
      <c r="AJ399" s="16">
        <v>1.1599999999999999</v>
      </c>
      <c r="AK399" s="16">
        <v>0.7</v>
      </c>
      <c r="AL399" s="16">
        <v>3.8</v>
      </c>
      <c r="AM399" s="16">
        <v>3.2078701430000001</v>
      </c>
      <c r="AN399" s="16">
        <v>1.2</v>
      </c>
      <c r="AO399" s="16">
        <v>0.54120000000000001</v>
      </c>
      <c r="AP399" s="16">
        <v>61.6</v>
      </c>
      <c r="AQ399" s="18">
        <v>30.5</v>
      </c>
      <c r="AR399" s="18">
        <f t="shared" si="275"/>
        <v>31.1</v>
      </c>
      <c r="AS399" s="18">
        <f t="shared" si="276"/>
        <v>954.86590308370057</v>
      </c>
      <c r="AT399" s="18">
        <f t="shared" si="277"/>
        <v>1072.0539911894275</v>
      </c>
      <c r="AU399" s="14">
        <v>0.72</v>
      </c>
      <c r="AV399" s="14">
        <v>542.5</v>
      </c>
      <c r="AW399" s="18">
        <v>34</v>
      </c>
      <c r="AX399" s="14">
        <v>275.8</v>
      </c>
      <c r="AY399" s="18">
        <v>30.5</v>
      </c>
      <c r="AZ399" s="16">
        <f t="shared" si="304"/>
        <v>347.3274336283186</v>
      </c>
      <c r="BA399" s="16">
        <f t="shared" si="305"/>
        <v>10664.02</v>
      </c>
      <c r="BB399" s="16">
        <f t="shared" si="306"/>
        <v>11972.786090909092</v>
      </c>
      <c r="BC399" s="14">
        <v>9.1</v>
      </c>
      <c r="BD399" s="14">
        <v>0.15</v>
      </c>
      <c r="BE399" s="14">
        <v>12.4</v>
      </c>
      <c r="BF399" s="14">
        <v>56.7</v>
      </c>
      <c r="BG399" s="14">
        <v>36</v>
      </c>
      <c r="BH399" s="14">
        <v>4.5</v>
      </c>
      <c r="BI399" s="18">
        <f t="shared" si="286"/>
        <v>40.109259259259261</v>
      </c>
      <c r="BJ399" s="18">
        <f t="shared" si="287"/>
        <v>40.619319203596653</v>
      </c>
      <c r="BK399" s="18">
        <f t="shared" si="288"/>
        <v>2437.1591522157992</v>
      </c>
      <c r="BL399" s="18">
        <f t="shared" si="289"/>
        <v>2737.3728477842001</v>
      </c>
      <c r="BM399" s="14">
        <f t="shared" si="290"/>
        <v>2.74</v>
      </c>
      <c r="BN399" s="14">
        <v>3.88</v>
      </c>
      <c r="BO399" s="14">
        <v>0.33400000000000002</v>
      </c>
      <c r="BP399" s="14">
        <v>3.45</v>
      </c>
      <c r="BQ399" s="14">
        <v>0.31</v>
      </c>
      <c r="BR399" s="16">
        <f t="shared" si="278"/>
        <v>37.048797039647582</v>
      </c>
      <c r="BS399" s="16">
        <f t="shared" si="279"/>
        <v>3.18925211629956</v>
      </c>
      <c r="BT399" s="16">
        <f t="shared" si="280"/>
        <v>32.942873656387675</v>
      </c>
      <c r="BU399" s="16">
        <f t="shared" si="281"/>
        <v>2.9600842995594716</v>
      </c>
      <c r="BV399" s="16">
        <f t="shared" si="282"/>
        <v>41.595694858149784</v>
      </c>
      <c r="BW399" s="16">
        <f t="shared" si="283"/>
        <v>3.5806603305726878</v>
      </c>
      <c r="BX399" s="16">
        <f t="shared" si="284"/>
        <v>36.985862696035255</v>
      </c>
      <c r="BY399" s="16">
        <f t="shared" si="285"/>
        <v>3.3233673726872253</v>
      </c>
      <c r="BZ399" s="16">
        <v>2.72</v>
      </c>
      <c r="CA399" s="16">
        <v>0.222</v>
      </c>
      <c r="CB399" s="16">
        <v>1.32</v>
      </c>
      <c r="CC399" s="16">
        <v>0.26200000000000001</v>
      </c>
      <c r="CD399" s="16">
        <v>0.71</v>
      </c>
      <c r="CE399" s="16">
        <v>0.126</v>
      </c>
      <c r="CF399" s="16">
        <v>1.06</v>
      </c>
      <c r="CG399" s="16">
        <v>7.9000000000000001E-2</v>
      </c>
      <c r="CH399" s="16">
        <f t="shared" si="307"/>
        <v>75.714541999999994</v>
      </c>
      <c r="CI399" s="16">
        <f t="shared" si="308"/>
        <v>13.436665200000002</v>
      </c>
      <c r="CJ399" s="16">
        <f t="shared" si="309"/>
        <v>113.038612</v>
      </c>
      <c r="CK399" s="16">
        <f t="shared" si="310"/>
        <v>8.4245758000000013</v>
      </c>
      <c r="CL399" s="16">
        <f t="shared" si="311"/>
        <v>85.006781245454533</v>
      </c>
      <c r="CM399" s="16">
        <f t="shared" si="312"/>
        <v>15.085710474545458</v>
      </c>
      <c r="CN399" s="16">
        <f t="shared" si="313"/>
        <v>126.91153256363636</v>
      </c>
      <c r="CO399" s="16">
        <f t="shared" si="314"/>
        <v>9.4585010118181838</v>
      </c>
      <c r="CP399" s="16">
        <v>2.0099999999999998</v>
      </c>
      <c r="CQ399" s="16">
        <v>0.39600000000000002</v>
      </c>
      <c r="CR399" s="16">
        <v>0.27</v>
      </c>
      <c r="CS399" s="16">
        <v>0.14699999999999999</v>
      </c>
      <c r="CT399" s="16">
        <f t="shared" si="291"/>
        <v>48.986898959537555</v>
      </c>
      <c r="CU399" s="16">
        <f t="shared" si="292"/>
        <v>9.6511502427745643</v>
      </c>
      <c r="CV399" s="16">
        <f t="shared" si="293"/>
        <v>6.5803297109826584</v>
      </c>
      <c r="CW399" s="16">
        <f t="shared" si="294"/>
        <v>3.5826239537572246</v>
      </c>
      <c r="CX399" s="16">
        <f t="shared" si="295"/>
        <v>54.998927468208073</v>
      </c>
      <c r="CY399" s="16">
        <f t="shared" si="296"/>
        <v>10.835609590751444</v>
      </c>
      <c r="CZ399" s="16">
        <f t="shared" si="297"/>
        <v>7.3879156300578028</v>
      </c>
      <c r="DA399" s="16">
        <f t="shared" si="298"/>
        <v>4.0223096208092475</v>
      </c>
      <c r="DB399" s="16"/>
      <c r="DC399" s="16"/>
      <c r="DD399" s="16"/>
      <c r="DE399" s="16"/>
      <c r="DF399" s="16"/>
      <c r="DG399" s="16"/>
      <c r="DH399" s="16"/>
      <c r="DI399" s="16"/>
    </row>
    <row r="400" spans="1:113" x14ac:dyDescent="0.25">
      <c r="A400" s="14">
        <v>2020</v>
      </c>
      <c r="B400" s="14">
        <v>20</v>
      </c>
      <c r="C400" s="14" t="s">
        <v>14</v>
      </c>
      <c r="D400" s="14" t="str">
        <f t="shared" si="299"/>
        <v>4</v>
      </c>
      <c r="E400" s="14">
        <v>409</v>
      </c>
      <c r="F400" s="14">
        <v>799</v>
      </c>
      <c r="G400" s="14">
        <v>1</v>
      </c>
      <c r="H400" s="14" t="s">
        <v>2</v>
      </c>
      <c r="I400" s="14">
        <v>0</v>
      </c>
      <c r="J400" s="17">
        <f t="shared" si="300"/>
        <v>0</v>
      </c>
      <c r="K400" s="14">
        <v>0</v>
      </c>
      <c r="L400" s="17">
        <f t="shared" si="301"/>
        <v>0</v>
      </c>
      <c r="M400" s="14">
        <v>0</v>
      </c>
      <c r="N400" s="17">
        <f t="shared" si="302"/>
        <v>0</v>
      </c>
      <c r="O400" s="14">
        <v>7.5</v>
      </c>
      <c r="P400" s="14">
        <v>0</v>
      </c>
      <c r="Q400" s="14">
        <v>6.7</v>
      </c>
      <c r="R400" s="14">
        <v>6.7</v>
      </c>
      <c r="S400" s="14">
        <v>2.9</v>
      </c>
      <c r="T400" s="14">
        <v>8</v>
      </c>
      <c r="U400" s="14">
        <v>8</v>
      </c>
      <c r="V400" s="16">
        <v>8</v>
      </c>
      <c r="W400" s="16">
        <v>7.4425623127621341</v>
      </c>
      <c r="X400" s="16">
        <v>5.6499999999999995</v>
      </c>
      <c r="Y400" s="16">
        <v>274</v>
      </c>
      <c r="Z400" s="16">
        <v>2631</v>
      </c>
      <c r="AA400" s="16">
        <v>408</v>
      </c>
      <c r="AB400" s="16">
        <v>17</v>
      </c>
      <c r="AC400" s="16">
        <f t="shared" si="303"/>
        <v>17.287704998263393</v>
      </c>
      <c r="AD400" s="16">
        <v>2.3488021849999998</v>
      </c>
      <c r="AE400" s="16"/>
      <c r="AF400" s="16"/>
      <c r="AG400" s="16">
        <v>0.5</v>
      </c>
      <c r="AH400" s="16">
        <v>3.6</v>
      </c>
      <c r="AI400" s="16">
        <v>2.4387337140000001</v>
      </c>
      <c r="AJ400" s="16">
        <v>1.1599999999999999</v>
      </c>
      <c r="AK400" s="16">
        <v>0.7</v>
      </c>
      <c r="AL400" s="16">
        <v>3.8</v>
      </c>
      <c r="AM400" s="16">
        <v>3.2078701430000001</v>
      </c>
      <c r="AN400" s="16">
        <v>1.2</v>
      </c>
      <c r="AO400" s="16">
        <v>0.30420000000000003</v>
      </c>
      <c r="AP400" s="16">
        <v>42.7</v>
      </c>
      <c r="AQ400" s="18">
        <v>30.5</v>
      </c>
      <c r="AR400" s="18">
        <f t="shared" si="275"/>
        <v>12.200000000000003</v>
      </c>
      <c r="AS400" s="18">
        <f t="shared" si="276"/>
        <v>374.57762114537456</v>
      </c>
      <c r="AT400" s="18">
        <f t="shared" si="277"/>
        <v>420.548511013216</v>
      </c>
      <c r="AU400" s="14">
        <v>0.52</v>
      </c>
      <c r="AV400" s="14">
        <v>520.70000000000005</v>
      </c>
      <c r="AW400" s="18">
        <v>34</v>
      </c>
      <c r="AX400" s="14">
        <v>261.10000000000002</v>
      </c>
      <c r="AY400" s="18">
        <v>30.5</v>
      </c>
      <c r="AZ400" s="16">
        <f t="shared" si="304"/>
        <v>246.37764536675573</v>
      </c>
      <c r="BA400" s="16">
        <f t="shared" si="305"/>
        <v>7564.55</v>
      </c>
      <c r="BB400" s="16">
        <f t="shared" si="306"/>
        <v>8492.9265909090918</v>
      </c>
      <c r="BC400" s="14">
        <v>6.7</v>
      </c>
      <c r="BD400" s="14">
        <v>0.15</v>
      </c>
      <c r="BE400" s="14">
        <v>12.2</v>
      </c>
      <c r="BF400" s="14">
        <v>56.9</v>
      </c>
      <c r="BG400" s="14">
        <v>36</v>
      </c>
      <c r="BH400" s="14">
        <v>4.5</v>
      </c>
      <c r="BI400" s="18">
        <f t="shared" si="286"/>
        <v>29.353703703703708</v>
      </c>
      <c r="BJ400" s="18">
        <f t="shared" si="287"/>
        <v>29.794857632198678</v>
      </c>
      <c r="BK400" s="18">
        <f t="shared" si="288"/>
        <v>1787.6914579319207</v>
      </c>
      <c r="BL400" s="18">
        <f t="shared" si="289"/>
        <v>2007.9025420680798</v>
      </c>
      <c r="BM400" s="14">
        <f t="shared" si="290"/>
        <v>2.0099999999999998</v>
      </c>
      <c r="BN400" s="14">
        <v>3.13</v>
      </c>
      <c r="BO400" s="14">
        <v>0.27600000000000002</v>
      </c>
      <c r="BP400" s="14">
        <v>2.7</v>
      </c>
      <c r="BQ400" s="14">
        <v>0.23499999999999999</v>
      </c>
      <c r="BR400" s="16">
        <f t="shared" si="278"/>
        <v>11.724279541850224</v>
      </c>
      <c r="BS400" s="16">
        <f t="shared" si="279"/>
        <v>1.0338342343612339</v>
      </c>
      <c r="BT400" s="16">
        <f t="shared" si="280"/>
        <v>10.113595770925114</v>
      </c>
      <c r="BU400" s="16">
        <f t="shared" si="281"/>
        <v>0.88025740969163013</v>
      </c>
      <c r="BV400" s="16">
        <f t="shared" si="282"/>
        <v>13.163168394713662</v>
      </c>
      <c r="BW400" s="16">
        <f t="shared" si="283"/>
        <v>1.1607138903964762</v>
      </c>
      <c r="BX400" s="16">
        <f t="shared" si="284"/>
        <v>11.354809797356832</v>
      </c>
      <c r="BY400" s="16">
        <f t="shared" si="285"/>
        <v>0.98828900088105753</v>
      </c>
      <c r="BZ400" s="16">
        <v>2.31</v>
      </c>
      <c r="CA400" s="16">
        <v>0.24399999999999999</v>
      </c>
      <c r="CB400" s="16">
        <v>1.38</v>
      </c>
      <c r="CC400" s="16">
        <v>0.191</v>
      </c>
      <c r="CD400" s="16">
        <v>0.85</v>
      </c>
      <c r="CE400" s="16">
        <v>8.1000000000000003E-2</v>
      </c>
      <c r="CF400" s="16">
        <v>1.08</v>
      </c>
      <c r="CG400" s="16">
        <v>0.187</v>
      </c>
      <c r="CH400" s="16">
        <f t="shared" si="307"/>
        <v>64.298675000000003</v>
      </c>
      <c r="CI400" s="16">
        <f t="shared" si="308"/>
        <v>6.1272855000000011</v>
      </c>
      <c r="CJ400" s="16">
        <f t="shared" si="309"/>
        <v>81.697140000000005</v>
      </c>
      <c r="CK400" s="16">
        <f t="shared" si="310"/>
        <v>14.1457085</v>
      </c>
      <c r="CL400" s="16">
        <f t="shared" si="311"/>
        <v>72.189876022727276</v>
      </c>
      <c r="CM400" s="16">
        <f t="shared" si="312"/>
        <v>6.879270538636364</v>
      </c>
      <c r="CN400" s="16">
        <f t="shared" si="313"/>
        <v>91.723607181818181</v>
      </c>
      <c r="CO400" s="16">
        <f t="shared" si="314"/>
        <v>15.881772724999999</v>
      </c>
      <c r="CP400" s="16">
        <v>1.95</v>
      </c>
      <c r="CQ400" s="16">
        <v>0.38200000000000001</v>
      </c>
      <c r="CR400" s="16">
        <v>0.23</v>
      </c>
      <c r="CS400" s="16">
        <v>0.15</v>
      </c>
      <c r="CT400" s="16">
        <f t="shared" si="291"/>
        <v>34.859983429672454</v>
      </c>
      <c r="CU400" s="16">
        <f t="shared" si="292"/>
        <v>6.828981369299937</v>
      </c>
      <c r="CV400" s="16">
        <f t="shared" si="293"/>
        <v>4.1116903532434179</v>
      </c>
      <c r="CW400" s="16">
        <f t="shared" si="294"/>
        <v>2.6815371868978812</v>
      </c>
      <c r="CX400" s="16">
        <f t="shared" si="295"/>
        <v>39.13825412331407</v>
      </c>
      <c r="CY400" s="16">
        <f t="shared" si="296"/>
        <v>7.6670836282594745</v>
      </c>
      <c r="CZ400" s="16">
        <f t="shared" si="297"/>
        <v>4.6163068965960194</v>
      </c>
      <c r="DA400" s="16">
        <f t="shared" si="298"/>
        <v>3.0106349325626209</v>
      </c>
      <c r="DB400" s="16"/>
      <c r="DC400" s="16"/>
      <c r="DD400" s="16"/>
      <c r="DE400" s="16"/>
      <c r="DF400" s="16"/>
      <c r="DG400" s="16"/>
      <c r="DH400" s="16"/>
      <c r="DI400" s="16"/>
    </row>
    <row r="401" spans="1:113" x14ac:dyDescent="0.25">
      <c r="A401" s="14">
        <v>2020</v>
      </c>
      <c r="B401" s="14">
        <v>20</v>
      </c>
      <c r="C401" s="14" t="s">
        <v>14</v>
      </c>
      <c r="D401" s="14" t="str">
        <f t="shared" si="299"/>
        <v>4</v>
      </c>
      <c r="E401" s="14">
        <v>410</v>
      </c>
      <c r="F401" s="14">
        <v>800</v>
      </c>
      <c r="G401" s="14">
        <v>5</v>
      </c>
      <c r="H401" s="14" t="s">
        <v>1</v>
      </c>
      <c r="I401" s="14">
        <v>100</v>
      </c>
      <c r="J401" s="17">
        <f t="shared" si="300"/>
        <v>112</v>
      </c>
      <c r="K401" s="14">
        <v>120</v>
      </c>
      <c r="L401" s="17">
        <f t="shared" si="301"/>
        <v>135</v>
      </c>
      <c r="M401" s="14">
        <v>0</v>
      </c>
      <c r="N401" s="17">
        <f t="shared" si="302"/>
        <v>0</v>
      </c>
      <c r="O401" s="14">
        <v>7.5</v>
      </c>
      <c r="P401" s="14">
        <v>0</v>
      </c>
      <c r="Q401" s="14">
        <v>6.7</v>
      </c>
      <c r="R401" s="14">
        <v>6.7</v>
      </c>
      <c r="S401" s="14">
        <v>2.9</v>
      </c>
      <c r="T401" s="14">
        <v>8</v>
      </c>
      <c r="U401" s="14">
        <v>8</v>
      </c>
      <c r="V401" s="16">
        <v>8</v>
      </c>
      <c r="W401" s="16">
        <v>7.4425623127621341</v>
      </c>
      <c r="X401" s="16">
        <v>5.6499999999999995</v>
      </c>
      <c r="Y401" s="16">
        <v>274</v>
      </c>
      <c r="Z401" s="16">
        <v>2631</v>
      </c>
      <c r="AA401" s="16">
        <v>408</v>
      </c>
      <c r="AB401" s="16">
        <v>17</v>
      </c>
      <c r="AC401" s="16">
        <f t="shared" si="303"/>
        <v>17.287704998263393</v>
      </c>
      <c r="AD401" s="16">
        <v>2.3488021849999998</v>
      </c>
      <c r="AE401" s="16"/>
      <c r="AF401" s="16"/>
      <c r="AG401" s="16">
        <v>0.5</v>
      </c>
      <c r="AH401" s="16">
        <v>3.6</v>
      </c>
      <c r="AI401" s="16">
        <v>2.4387337140000001</v>
      </c>
      <c r="AJ401" s="16">
        <v>1.1599999999999999</v>
      </c>
      <c r="AK401" s="16">
        <v>0.7</v>
      </c>
      <c r="AL401" s="16">
        <v>3.8</v>
      </c>
      <c r="AM401" s="16">
        <v>3.2078701430000001</v>
      </c>
      <c r="AN401" s="16">
        <v>1.2</v>
      </c>
      <c r="AO401" s="16">
        <v>0.62709999999999999</v>
      </c>
      <c r="AP401" s="16">
        <v>73.3</v>
      </c>
      <c r="AQ401" s="18">
        <v>30.5</v>
      </c>
      <c r="AR401" s="18">
        <f t="shared" si="275"/>
        <v>42.8</v>
      </c>
      <c r="AS401" s="18">
        <f t="shared" si="276"/>
        <v>1314.0919823788547</v>
      </c>
      <c r="AT401" s="18">
        <f t="shared" si="277"/>
        <v>1475.3669074889867</v>
      </c>
      <c r="AU401" s="14">
        <v>0.52</v>
      </c>
      <c r="AV401" s="14">
        <v>867.2</v>
      </c>
      <c r="AW401" s="18">
        <v>34</v>
      </c>
      <c r="AX401" s="14">
        <v>398.1</v>
      </c>
      <c r="AY401" s="18">
        <v>30.5</v>
      </c>
      <c r="AZ401" s="16">
        <f t="shared" si="304"/>
        <v>229.41910705712914</v>
      </c>
      <c r="BA401" s="16">
        <f t="shared" si="305"/>
        <v>7043.87</v>
      </c>
      <c r="BB401" s="16">
        <f t="shared" si="306"/>
        <v>7908.3449545454541</v>
      </c>
      <c r="BC401" s="14">
        <v>12.8</v>
      </c>
      <c r="BD401" s="14">
        <v>0.15</v>
      </c>
      <c r="BE401" s="14">
        <v>12.3</v>
      </c>
      <c r="BF401" s="14">
        <v>57.3</v>
      </c>
      <c r="BG401" s="14">
        <v>36</v>
      </c>
      <c r="BH401" s="14">
        <v>4.5</v>
      </c>
      <c r="BI401" s="18">
        <f t="shared" si="286"/>
        <v>56.690740740740743</v>
      </c>
      <c r="BJ401" s="18">
        <f t="shared" si="287"/>
        <v>57.477201883964895</v>
      </c>
      <c r="BK401" s="18">
        <f t="shared" si="288"/>
        <v>3448.6321130378938</v>
      </c>
      <c r="BL401" s="18">
        <f t="shared" si="289"/>
        <v>3873.4408869621066</v>
      </c>
      <c r="BM401" s="14">
        <f t="shared" si="290"/>
        <v>3.87</v>
      </c>
      <c r="BN401" s="14">
        <v>3.75</v>
      </c>
      <c r="BO401" s="14">
        <v>0.42799999999999999</v>
      </c>
      <c r="BP401" s="14">
        <v>3.47</v>
      </c>
      <c r="BQ401" s="14">
        <v>0.29599999999999999</v>
      </c>
      <c r="BR401" s="16">
        <f t="shared" si="278"/>
        <v>49.27844933920705</v>
      </c>
      <c r="BS401" s="16">
        <f t="shared" si="279"/>
        <v>5.6243136845814981</v>
      </c>
      <c r="BT401" s="16">
        <f t="shared" si="280"/>
        <v>45.598991788546257</v>
      </c>
      <c r="BU401" s="16">
        <f t="shared" si="281"/>
        <v>3.8897122678414098</v>
      </c>
      <c r="BV401" s="16">
        <f t="shared" si="282"/>
        <v>55.326259030837008</v>
      </c>
      <c r="BW401" s="16">
        <f t="shared" si="283"/>
        <v>6.3145703640528641</v>
      </c>
      <c r="BX401" s="16">
        <f t="shared" si="284"/>
        <v>51.195231689867839</v>
      </c>
      <c r="BY401" s="16">
        <f t="shared" si="285"/>
        <v>4.367086046167401</v>
      </c>
      <c r="BZ401" s="16">
        <v>2.5099999999999998</v>
      </c>
      <c r="CA401" s="16">
        <v>0.23599999999999999</v>
      </c>
      <c r="CB401" s="16">
        <v>1.4</v>
      </c>
      <c r="CC401" s="16">
        <v>0.249</v>
      </c>
      <c r="CD401" s="16">
        <v>0.46</v>
      </c>
      <c r="CE401" s="16">
        <v>0.107</v>
      </c>
      <c r="CF401" s="16">
        <v>0.87</v>
      </c>
      <c r="CG401" s="16">
        <v>7.8E-2</v>
      </c>
      <c r="CH401" s="16">
        <f t="shared" si="307"/>
        <v>32.401801999999996</v>
      </c>
      <c r="CI401" s="16">
        <f t="shared" si="308"/>
        <v>7.5369408999999994</v>
      </c>
      <c r="CJ401" s="16">
        <f t="shared" si="309"/>
        <v>61.281668999999994</v>
      </c>
      <c r="CK401" s="16">
        <f t="shared" si="310"/>
        <v>5.4942186</v>
      </c>
      <c r="CL401" s="16">
        <f t="shared" si="311"/>
        <v>36.378386790909083</v>
      </c>
      <c r="CM401" s="16">
        <f t="shared" si="312"/>
        <v>8.4619291013636353</v>
      </c>
      <c r="CN401" s="16">
        <f t="shared" si="313"/>
        <v>68.802601104545445</v>
      </c>
      <c r="CO401" s="16">
        <f t="shared" si="314"/>
        <v>6.1685090645454546</v>
      </c>
      <c r="CP401" s="16">
        <v>1.89</v>
      </c>
      <c r="CQ401" s="16">
        <v>0.33800000000000002</v>
      </c>
      <c r="CR401" s="16">
        <v>0.22</v>
      </c>
      <c r="CS401" s="16">
        <v>0.13400000000000001</v>
      </c>
      <c r="CT401" s="16">
        <f t="shared" si="291"/>
        <v>65.179146936416188</v>
      </c>
      <c r="CU401" s="16">
        <f t="shared" si="292"/>
        <v>11.656376542068081</v>
      </c>
      <c r="CV401" s="16">
        <f t="shared" si="293"/>
        <v>7.5869906486833667</v>
      </c>
      <c r="CW401" s="16">
        <f t="shared" si="294"/>
        <v>4.6211670314707778</v>
      </c>
      <c r="CX401" s="16">
        <f t="shared" si="295"/>
        <v>73.178405878612722</v>
      </c>
      <c r="CY401" s="16">
        <f t="shared" si="296"/>
        <v>13.086931844958254</v>
      </c>
      <c r="CZ401" s="16">
        <f t="shared" si="297"/>
        <v>8.5181213192035976</v>
      </c>
      <c r="DA401" s="16">
        <f t="shared" si="298"/>
        <v>5.1883102580603726</v>
      </c>
      <c r="DB401" s="16"/>
      <c r="DC401" s="16"/>
      <c r="DD401" s="16"/>
      <c r="DE401" s="16"/>
      <c r="DF401" s="16"/>
      <c r="DG401" s="16"/>
      <c r="DH401" s="16"/>
      <c r="DI401" s="16"/>
    </row>
    <row r="402" spans="1:113" x14ac:dyDescent="0.25">
      <c r="A402" s="14">
        <v>2020</v>
      </c>
      <c r="B402" s="14">
        <v>21</v>
      </c>
      <c r="C402" s="14" t="s">
        <v>12</v>
      </c>
      <c r="D402" s="14" t="str">
        <f t="shared" si="299"/>
        <v>1</v>
      </c>
      <c r="E402" s="14">
        <v>102</v>
      </c>
      <c r="F402" s="14">
        <v>802</v>
      </c>
      <c r="G402" s="14">
        <v>4</v>
      </c>
      <c r="H402" s="14" t="s">
        <v>1</v>
      </c>
      <c r="I402" s="14">
        <v>100</v>
      </c>
      <c r="J402" s="17">
        <f t="shared" si="300"/>
        <v>112</v>
      </c>
      <c r="K402" s="14">
        <v>80</v>
      </c>
      <c r="L402" s="17">
        <f t="shared" si="301"/>
        <v>90</v>
      </c>
      <c r="M402" s="14">
        <v>0</v>
      </c>
      <c r="N402" s="17">
        <f t="shared" si="302"/>
        <v>0</v>
      </c>
      <c r="O402" s="14">
        <v>7.5</v>
      </c>
      <c r="P402" s="14">
        <v>0</v>
      </c>
      <c r="Q402" s="14">
        <v>6.9</v>
      </c>
      <c r="R402" s="14">
        <v>7.1</v>
      </c>
      <c r="S402" s="14">
        <v>1.5</v>
      </c>
      <c r="T402" s="14">
        <v>2</v>
      </c>
      <c r="U402" s="14">
        <v>3</v>
      </c>
      <c r="V402" s="16">
        <v>6</v>
      </c>
      <c r="W402" s="16">
        <v>3.5592514979029364</v>
      </c>
      <c r="X402" s="16">
        <v>5.4700000000000006</v>
      </c>
      <c r="Y402" s="16">
        <v>68</v>
      </c>
      <c r="Z402" s="16">
        <v>739</v>
      </c>
      <c r="AA402" s="16">
        <v>154</v>
      </c>
      <c r="AB402" s="16">
        <v>190</v>
      </c>
      <c r="AC402" s="16">
        <f t="shared" si="303"/>
        <v>5.9624897119341567</v>
      </c>
      <c r="AD402" s="16">
        <v>14.881238959999999</v>
      </c>
      <c r="AE402" s="16"/>
      <c r="AF402" s="16"/>
      <c r="AG402" s="16">
        <v>1.6</v>
      </c>
      <c r="AH402" s="16">
        <v>1.7</v>
      </c>
      <c r="AI402" s="16">
        <v>120.2467991</v>
      </c>
      <c r="AJ402" s="16">
        <v>37.26</v>
      </c>
      <c r="AK402" s="16">
        <v>0.3</v>
      </c>
      <c r="AL402" s="16">
        <v>1.4</v>
      </c>
      <c r="AM402" s="16">
        <v>333.77497449999998</v>
      </c>
      <c r="AN402" s="16">
        <v>53.62</v>
      </c>
      <c r="AO402" s="16"/>
      <c r="AP402" s="16"/>
      <c r="AQ402" s="18"/>
      <c r="AR402" s="18"/>
      <c r="AS402" s="18"/>
      <c r="AT402" s="18"/>
      <c r="AW402" s="18"/>
      <c r="AY402" s="18"/>
      <c r="AZ402" s="16"/>
      <c r="BA402" s="16"/>
      <c r="BB402" s="16"/>
      <c r="BC402" s="14">
        <v>6.85</v>
      </c>
      <c r="BD402" s="14">
        <v>0.15</v>
      </c>
      <c r="BE402" s="14">
        <v>12.2</v>
      </c>
      <c r="BF402" s="14">
        <v>59</v>
      </c>
      <c r="BG402" s="14">
        <v>40</v>
      </c>
      <c r="BH402" s="14">
        <v>4.5</v>
      </c>
      <c r="BI402" s="18">
        <f t="shared" si="286"/>
        <v>27.02333333333333</v>
      </c>
      <c r="BJ402" s="18">
        <f t="shared" si="287"/>
        <v>27.429464354527934</v>
      </c>
      <c r="BK402" s="18">
        <f t="shared" si="288"/>
        <v>1645.7678612716761</v>
      </c>
      <c r="BL402" s="18">
        <f t="shared" si="289"/>
        <v>1848.4965387283235</v>
      </c>
      <c r="BM402" s="14">
        <f t="shared" si="290"/>
        <v>1.85</v>
      </c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/>
      <c r="CK402" s="16"/>
      <c r="CL402" s="16"/>
      <c r="CM402" s="16"/>
      <c r="CN402" s="16"/>
      <c r="CO402" s="16"/>
      <c r="CP402" s="16">
        <v>1.41</v>
      </c>
      <c r="CQ402" s="16">
        <v>0.41699999999999998</v>
      </c>
      <c r="CR402" s="16">
        <v>0.39</v>
      </c>
      <c r="CS402" s="16">
        <v>0.11600000000000001</v>
      </c>
      <c r="CT402" s="16">
        <f t="shared" si="291"/>
        <v>23.205326843930631</v>
      </c>
      <c r="CU402" s="16">
        <f t="shared" si="292"/>
        <v>6.8628519815028897</v>
      </c>
      <c r="CV402" s="16">
        <f t="shared" si="293"/>
        <v>6.4184946589595375</v>
      </c>
      <c r="CW402" s="16">
        <f t="shared" si="294"/>
        <v>1.9090907190751443</v>
      </c>
      <c r="CX402" s="16">
        <f t="shared" si="295"/>
        <v>26.05325332023121</v>
      </c>
      <c r="CY402" s="16">
        <f t="shared" si="296"/>
        <v>7.7051110883236991</v>
      </c>
      <c r="CZ402" s="16">
        <f t="shared" si="297"/>
        <v>7.2062190034682079</v>
      </c>
      <c r="DA402" s="16">
        <f t="shared" si="298"/>
        <v>2.1433882164161848</v>
      </c>
      <c r="DB402" s="16"/>
      <c r="DC402" s="16"/>
      <c r="DD402" s="16"/>
      <c r="DE402" s="16"/>
      <c r="DF402" s="16"/>
      <c r="DG402" s="16"/>
      <c r="DH402" s="16"/>
      <c r="DI402" s="16"/>
    </row>
    <row r="403" spans="1:113" x14ac:dyDescent="0.25">
      <c r="A403" s="14">
        <v>2020</v>
      </c>
      <c r="B403" s="14">
        <v>21</v>
      </c>
      <c r="C403" s="14" t="s">
        <v>12</v>
      </c>
      <c r="D403" s="14" t="str">
        <f t="shared" si="299"/>
        <v>1</v>
      </c>
      <c r="E403" s="14">
        <v>103</v>
      </c>
      <c r="F403" s="14">
        <v>803</v>
      </c>
      <c r="G403" s="14">
        <v>5</v>
      </c>
      <c r="H403" s="14" t="s">
        <v>1</v>
      </c>
      <c r="I403" s="14">
        <v>100</v>
      </c>
      <c r="J403" s="17">
        <f t="shared" si="300"/>
        <v>112</v>
      </c>
      <c r="K403" s="14">
        <v>120</v>
      </c>
      <c r="L403" s="17">
        <f t="shared" si="301"/>
        <v>135</v>
      </c>
      <c r="M403" s="14">
        <v>0</v>
      </c>
      <c r="N403" s="17">
        <f t="shared" si="302"/>
        <v>0</v>
      </c>
      <c r="O403" s="14">
        <v>7.5</v>
      </c>
      <c r="P403" s="14">
        <v>0</v>
      </c>
      <c r="Q403" s="14">
        <v>6.9</v>
      </c>
      <c r="R403" s="14">
        <v>7.1</v>
      </c>
      <c r="S403" s="14">
        <v>1.5</v>
      </c>
      <c r="T403" s="14">
        <v>2</v>
      </c>
      <c r="U403" s="14">
        <v>3</v>
      </c>
      <c r="V403" s="16">
        <v>6</v>
      </c>
      <c r="W403" s="16">
        <v>3.5592514979029364</v>
      </c>
      <c r="X403" s="16">
        <v>5.4700000000000006</v>
      </c>
      <c r="Y403" s="16">
        <v>68</v>
      </c>
      <c r="Z403" s="16">
        <v>739</v>
      </c>
      <c r="AA403" s="16">
        <v>154</v>
      </c>
      <c r="AB403" s="16">
        <v>190</v>
      </c>
      <c r="AC403" s="16">
        <f t="shared" si="303"/>
        <v>5.9624897119341567</v>
      </c>
      <c r="AD403" s="16">
        <v>14.881238959999999</v>
      </c>
      <c r="AE403" s="16"/>
      <c r="AF403" s="16"/>
      <c r="AG403" s="16">
        <v>1.6</v>
      </c>
      <c r="AH403" s="16">
        <v>1.7</v>
      </c>
      <c r="AI403" s="16">
        <v>120.2467991</v>
      </c>
      <c r="AJ403" s="16">
        <v>37.26</v>
      </c>
      <c r="AK403" s="16">
        <v>0.3</v>
      </c>
      <c r="AL403" s="16">
        <v>1.4</v>
      </c>
      <c r="AM403" s="16">
        <v>333.77497449999998</v>
      </c>
      <c r="AN403" s="16">
        <v>53.62</v>
      </c>
      <c r="AO403" s="16"/>
      <c r="AP403" s="16"/>
      <c r="AQ403" s="18"/>
      <c r="AR403" s="18"/>
      <c r="AS403" s="18"/>
      <c r="AT403" s="18"/>
      <c r="AW403" s="18"/>
      <c r="AY403" s="18"/>
      <c r="AZ403" s="16"/>
      <c r="BA403" s="16"/>
      <c r="BB403" s="16"/>
      <c r="BC403" s="14">
        <v>4.8</v>
      </c>
      <c r="BD403" s="14">
        <v>0.15</v>
      </c>
      <c r="BE403" s="14">
        <v>12.2</v>
      </c>
      <c r="BF403" s="14">
        <v>58.2</v>
      </c>
      <c r="BG403" s="14">
        <v>40</v>
      </c>
      <c r="BH403" s="14">
        <v>4.5</v>
      </c>
      <c r="BI403" s="18">
        <f t="shared" si="286"/>
        <v>18.754999999999999</v>
      </c>
      <c r="BJ403" s="18">
        <f t="shared" si="287"/>
        <v>19.036867052023119</v>
      </c>
      <c r="BK403" s="18">
        <f t="shared" si="288"/>
        <v>1142.2120231213871</v>
      </c>
      <c r="BL403" s="18">
        <f t="shared" si="289"/>
        <v>1282.9117768786123</v>
      </c>
      <c r="BM403" s="14">
        <f t="shared" si="290"/>
        <v>1.28</v>
      </c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/>
      <c r="CK403" s="16"/>
      <c r="CL403" s="16"/>
      <c r="CM403" s="16"/>
      <c r="CN403" s="16"/>
      <c r="CO403" s="16"/>
      <c r="CP403" s="16">
        <v>1.38</v>
      </c>
      <c r="CQ403" s="16">
        <v>0.39600000000000002</v>
      </c>
      <c r="CR403" s="16">
        <v>0.36</v>
      </c>
      <c r="CS403" s="16">
        <v>0.113</v>
      </c>
      <c r="CT403" s="16">
        <f t="shared" si="291"/>
        <v>15.762525919075141</v>
      </c>
      <c r="CU403" s="16">
        <f t="shared" si="292"/>
        <v>4.5231596115606933</v>
      </c>
      <c r="CV403" s="16">
        <f t="shared" si="293"/>
        <v>4.1119632832369932</v>
      </c>
      <c r="CW403" s="16">
        <f t="shared" si="294"/>
        <v>1.2906995861271673</v>
      </c>
      <c r="CX403" s="16">
        <f t="shared" si="295"/>
        <v>17.697017736416182</v>
      </c>
      <c r="CY403" s="16">
        <f t="shared" si="296"/>
        <v>5.0782746547976867</v>
      </c>
      <c r="CZ403" s="16">
        <f t="shared" si="297"/>
        <v>4.6166133225433512</v>
      </c>
      <c r="DA403" s="16">
        <f t="shared" si="298"/>
        <v>1.4491036262427741</v>
      </c>
      <c r="DB403" s="16"/>
      <c r="DC403" s="16"/>
      <c r="DD403" s="16"/>
      <c r="DE403" s="16"/>
      <c r="DF403" s="16"/>
      <c r="DG403" s="16"/>
      <c r="DH403" s="16"/>
      <c r="DI403" s="16"/>
    </row>
    <row r="404" spans="1:113" x14ac:dyDescent="0.25">
      <c r="A404" s="14">
        <v>2020</v>
      </c>
      <c r="B404" s="14">
        <v>21</v>
      </c>
      <c r="C404" s="14" t="s">
        <v>12</v>
      </c>
      <c r="D404" s="14" t="str">
        <f t="shared" si="299"/>
        <v>1</v>
      </c>
      <c r="E404" s="14">
        <v>105</v>
      </c>
      <c r="F404" s="14">
        <v>805</v>
      </c>
      <c r="G404" s="14">
        <v>1</v>
      </c>
      <c r="H404" s="14" t="s">
        <v>2</v>
      </c>
      <c r="I404" s="14">
        <v>0</v>
      </c>
      <c r="J404" s="17">
        <f t="shared" si="300"/>
        <v>0</v>
      </c>
      <c r="K404" s="14">
        <v>0</v>
      </c>
      <c r="L404" s="17">
        <f t="shared" si="301"/>
        <v>0</v>
      </c>
      <c r="M404" s="14">
        <v>0</v>
      </c>
      <c r="N404" s="17">
        <f t="shared" si="302"/>
        <v>0</v>
      </c>
      <c r="O404" s="14">
        <v>7.5</v>
      </c>
      <c r="P404" s="14">
        <v>0</v>
      </c>
      <c r="Q404" s="14">
        <v>6.9</v>
      </c>
      <c r="R404" s="14">
        <v>7.1</v>
      </c>
      <c r="S404" s="14">
        <v>1.5</v>
      </c>
      <c r="T404" s="14">
        <v>2</v>
      </c>
      <c r="U404" s="14">
        <v>3</v>
      </c>
      <c r="V404" s="16">
        <v>6</v>
      </c>
      <c r="W404" s="16">
        <v>3.5592514979029364</v>
      </c>
      <c r="X404" s="16">
        <v>5.4700000000000006</v>
      </c>
      <c r="Y404" s="16">
        <v>68</v>
      </c>
      <c r="Z404" s="16">
        <v>739</v>
      </c>
      <c r="AA404" s="16">
        <v>154</v>
      </c>
      <c r="AB404" s="16">
        <v>190</v>
      </c>
      <c r="AC404" s="16">
        <f t="shared" si="303"/>
        <v>5.9624897119341567</v>
      </c>
      <c r="AD404" s="16">
        <v>14.881238959999999</v>
      </c>
      <c r="AE404" s="16"/>
      <c r="AF404" s="16"/>
      <c r="AG404" s="16">
        <v>1.6</v>
      </c>
      <c r="AH404" s="16">
        <v>1.7</v>
      </c>
      <c r="AI404" s="16">
        <v>120.2467991</v>
      </c>
      <c r="AJ404" s="16">
        <v>37.26</v>
      </c>
      <c r="AK404" s="16">
        <v>0.3</v>
      </c>
      <c r="AL404" s="16">
        <v>1.4</v>
      </c>
      <c r="AM404" s="16">
        <v>333.77497449999998</v>
      </c>
      <c r="AN404" s="16">
        <v>53.62</v>
      </c>
      <c r="AO404" s="16"/>
      <c r="AP404" s="16"/>
      <c r="AQ404" s="18"/>
      <c r="AR404" s="18"/>
      <c r="AS404" s="18"/>
      <c r="AT404" s="18"/>
      <c r="AW404" s="18"/>
      <c r="AY404" s="18"/>
      <c r="AZ404" s="16"/>
      <c r="BA404" s="16"/>
      <c r="BB404" s="16"/>
      <c r="BC404" s="14">
        <v>2.4500000000000002</v>
      </c>
      <c r="BD404" s="14">
        <v>0.15</v>
      </c>
      <c r="BE404" s="14">
        <v>12</v>
      </c>
      <c r="BF404" s="14">
        <v>59.3</v>
      </c>
      <c r="BG404" s="14">
        <v>40</v>
      </c>
      <c r="BH404" s="14">
        <v>4.5</v>
      </c>
      <c r="BI404" s="18">
        <f t="shared" si="286"/>
        <v>9.2766666666666673</v>
      </c>
      <c r="BJ404" s="18">
        <f t="shared" si="287"/>
        <v>9.4375337186897887</v>
      </c>
      <c r="BK404" s="18">
        <f t="shared" si="288"/>
        <v>566.25202312138731</v>
      </c>
      <c r="BL404" s="18">
        <f t="shared" si="289"/>
        <v>636.00397687861278</v>
      </c>
      <c r="BM404" s="14">
        <f t="shared" si="290"/>
        <v>0.64</v>
      </c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/>
      <c r="CK404" s="16"/>
      <c r="CL404" s="16"/>
      <c r="CM404" s="16"/>
      <c r="CN404" s="16"/>
      <c r="CO404" s="16"/>
      <c r="CP404" s="16">
        <v>1.37</v>
      </c>
      <c r="CQ404" s="16">
        <v>0.28399999999999997</v>
      </c>
      <c r="CR404" s="16">
        <v>0.3</v>
      </c>
      <c r="CS404" s="16">
        <v>0.51500000000000001</v>
      </c>
      <c r="CT404" s="16">
        <f t="shared" si="291"/>
        <v>7.7576527167630065</v>
      </c>
      <c r="CU404" s="16">
        <f t="shared" si="292"/>
        <v>1.6081557456647397</v>
      </c>
      <c r="CV404" s="16">
        <f t="shared" si="293"/>
        <v>1.6987560693641619</v>
      </c>
      <c r="CW404" s="16">
        <f t="shared" si="294"/>
        <v>2.9161979190751448</v>
      </c>
      <c r="CX404" s="16">
        <f t="shared" si="295"/>
        <v>8.709728277456648</v>
      </c>
      <c r="CY404" s="16">
        <f t="shared" si="296"/>
        <v>1.8055203144508669</v>
      </c>
      <c r="CZ404" s="16">
        <f t="shared" si="297"/>
        <v>1.9072397687861273</v>
      </c>
      <c r="DA404" s="16">
        <f t="shared" si="298"/>
        <v>3.2740949364161853</v>
      </c>
      <c r="DB404" s="16"/>
      <c r="DC404" s="16"/>
      <c r="DD404" s="16"/>
      <c r="DE404" s="16"/>
      <c r="DF404" s="16"/>
      <c r="DG404" s="16"/>
      <c r="DH404" s="16"/>
      <c r="DI404" s="16"/>
    </row>
    <row r="405" spans="1:113" x14ac:dyDescent="0.25">
      <c r="A405" s="14">
        <v>2020</v>
      </c>
      <c r="B405" s="14">
        <v>21</v>
      </c>
      <c r="C405" s="14" t="s">
        <v>12</v>
      </c>
      <c r="D405" s="14" t="str">
        <f t="shared" si="299"/>
        <v>1</v>
      </c>
      <c r="E405" s="14">
        <v>107</v>
      </c>
      <c r="F405" s="14">
        <v>807</v>
      </c>
      <c r="G405" s="14">
        <v>3</v>
      </c>
      <c r="H405" s="14" t="s">
        <v>1</v>
      </c>
      <c r="I405" s="14">
        <v>100</v>
      </c>
      <c r="J405" s="17">
        <f t="shared" si="300"/>
        <v>112</v>
      </c>
      <c r="K405" s="14">
        <v>40</v>
      </c>
      <c r="L405" s="17">
        <f t="shared" si="301"/>
        <v>45</v>
      </c>
      <c r="M405" s="14">
        <v>0</v>
      </c>
      <c r="N405" s="17">
        <f t="shared" si="302"/>
        <v>0</v>
      </c>
      <c r="O405" s="14">
        <v>7.5</v>
      </c>
      <c r="P405" s="14">
        <v>0</v>
      </c>
      <c r="Q405" s="14">
        <v>6.9</v>
      </c>
      <c r="R405" s="14">
        <v>7.1</v>
      </c>
      <c r="S405" s="14">
        <v>1.5</v>
      </c>
      <c r="T405" s="14">
        <v>2</v>
      </c>
      <c r="U405" s="14">
        <v>3</v>
      </c>
      <c r="V405" s="16">
        <v>6</v>
      </c>
      <c r="W405" s="16">
        <v>3.5592514979029364</v>
      </c>
      <c r="X405" s="16">
        <v>5.4700000000000006</v>
      </c>
      <c r="Y405" s="16">
        <v>68</v>
      </c>
      <c r="Z405" s="16">
        <v>739</v>
      </c>
      <c r="AA405" s="16">
        <v>154</v>
      </c>
      <c r="AB405" s="16">
        <v>190</v>
      </c>
      <c r="AC405" s="16">
        <f t="shared" si="303"/>
        <v>5.9624897119341567</v>
      </c>
      <c r="AD405" s="16">
        <v>14.881238959999999</v>
      </c>
      <c r="AE405" s="16"/>
      <c r="AF405" s="16"/>
      <c r="AG405" s="16">
        <v>1.6</v>
      </c>
      <c r="AH405" s="16">
        <v>1.7</v>
      </c>
      <c r="AI405" s="16">
        <v>120.2467991</v>
      </c>
      <c r="AJ405" s="16">
        <v>37.26</v>
      </c>
      <c r="AK405" s="16">
        <v>0.3</v>
      </c>
      <c r="AL405" s="16">
        <v>1.4</v>
      </c>
      <c r="AM405" s="16">
        <v>333.77497449999998</v>
      </c>
      <c r="AN405" s="16">
        <v>53.62</v>
      </c>
      <c r="AO405" s="16"/>
      <c r="AP405" s="16"/>
      <c r="AQ405" s="18"/>
      <c r="AR405" s="18"/>
      <c r="AS405" s="18"/>
      <c r="AT405" s="18"/>
      <c r="AW405" s="18"/>
      <c r="AY405" s="18"/>
      <c r="AZ405" s="16"/>
      <c r="BA405" s="16"/>
      <c r="BB405" s="16"/>
      <c r="BC405" s="14">
        <v>8.85</v>
      </c>
      <c r="BD405" s="14">
        <v>0.15</v>
      </c>
      <c r="BE405" s="14">
        <v>12</v>
      </c>
      <c r="BF405" s="14">
        <v>58.8</v>
      </c>
      <c r="BG405" s="14">
        <v>40</v>
      </c>
      <c r="BH405" s="14">
        <v>4.5</v>
      </c>
      <c r="BI405" s="18">
        <f t="shared" si="286"/>
        <v>35.089999999999996</v>
      </c>
      <c r="BJ405" s="18">
        <f t="shared" si="287"/>
        <v>35.69849710982659</v>
      </c>
      <c r="BK405" s="18">
        <f t="shared" si="288"/>
        <v>2141.9098265895955</v>
      </c>
      <c r="BL405" s="18">
        <f t="shared" si="289"/>
        <v>2405.7541734104047</v>
      </c>
      <c r="BM405" s="14">
        <f t="shared" si="290"/>
        <v>2.4</v>
      </c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/>
      <c r="CK405" s="16"/>
      <c r="CL405" s="16"/>
      <c r="CM405" s="16"/>
      <c r="CN405" s="16"/>
      <c r="CO405" s="16"/>
      <c r="CP405" s="16">
        <v>1.44</v>
      </c>
      <c r="CQ405" s="16">
        <v>0.27500000000000002</v>
      </c>
      <c r="CR405" s="16">
        <v>0.28999999999999998</v>
      </c>
      <c r="CS405" s="16">
        <v>0.115</v>
      </c>
      <c r="CT405" s="16">
        <f t="shared" si="291"/>
        <v>30.843501502890174</v>
      </c>
      <c r="CU405" s="16">
        <f t="shared" si="292"/>
        <v>5.8902520231213877</v>
      </c>
      <c r="CV405" s="16">
        <f t="shared" si="293"/>
        <v>6.2115384971098262</v>
      </c>
      <c r="CW405" s="16">
        <f t="shared" si="294"/>
        <v>2.4631963005780348</v>
      </c>
      <c r="CX405" s="16">
        <f t="shared" si="295"/>
        <v>34.628840323699421</v>
      </c>
      <c r="CY405" s="16">
        <f t="shared" si="296"/>
        <v>6.6131465895953765</v>
      </c>
      <c r="CZ405" s="16">
        <f t="shared" si="297"/>
        <v>6.973863676300577</v>
      </c>
      <c r="DA405" s="16">
        <f t="shared" si="298"/>
        <v>2.7654976647398848</v>
      </c>
      <c r="DB405" s="16"/>
      <c r="DC405" s="16"/>
      <c r="DD405" s="16"/>
      <c r="DE405" s="16"/>
      <c r="DF405" s="16"/>
      <c r="DG405" s="16"/>
      <c r="DH405" s="16"/>
      <c r="DI405" s="16"/>
    </row>
    <row r="406" spans="1:113" x14ac:dyDescent="0.25">
      <c r="A406" s="14">
        <v>2020</v>
      </c>
      <c r="B406" s="14">
        <v>21</v>
      </c>
      <c r="C406" s="14" t="s">
        <v>12</v>
      </c>
      <c r="D406" s="14" t="str">
        <f t="shared" si="299"/>
        <v>1</v>
      </c>
      <c r="E406" s="14">
        <v>108</v>
      </c>
      <c r="F406" s="14">
        <v>808</v>
      </c>
      <c r="G406" s="14">
        <v>2</v>
      </c>
      <c r="H406" s="14" t="s">
        <v>3</v>
      </c>
      <c r="I406" s="14">
        <v>100</v>
      </c>
      <c r="J406" s="17">
        <f t="shared" si="300"/>
        <v>112</v>
      </c>
      <c r="K406" s="14">
        <v>0</v>
      </c>
      <c r="L406" s="17">
        <f t="shared" si="301"/>
        <v>0</v>
      </c>
      <c r="M406" s="14">
        <v>0</v>
      </c>
      <c r="N406" s="17">
        <f t="shared" si="302"/>
        <v>0</v>
      </c>
      <c r="O406" s="14">
        <v>7.5</v>
      </c>
      <c r="P406" s="14">
        <v>0</v>
      </c>
      <c r="Q406" s="14">
        <v>6.9</v>
      </c>
      <c r="R406" s="14">
        <v>7.1</v>
      </c>
      <c r="S406" s="14">
        <v>1.5</v>
      </c>
      <c r="T406" s="14">
        <v>2</v>
      </c>
      <c r="U406" s="14">
        <v>3</v>
      </c>
      <c r="V406" s="16">
        <v>6</v>
      </c>
      <c r="W406" s="16">
        <v>3.5592514979029364</v>
      </c>
      <c r="X406" s="16">
        <v>5.4700000000000006</v>
      </c>
      <c r="Y406" s="16">
        <v>68</v>
      </c>
      <c r="Z406" s="16">
        <v>739</v>
      </c>
      <c r="AA406" s="16">
        <v>154</v>
      </c>
      <c r="AB406" s="16">
        <v>190</v>
      </c>
      <c r="AC406" s="16">
        <f t="shared" si="303"/>
        <v>5.9624897119341567</v>
      </c>
      <c r="AD406" s="16">
        <v>14.881238959999999</v>
      </c>
      <c r="AE406" s="16"/>
      <c r="AF406" s="16"/>
      <c r="AG406" s="16">
        <v>1.6</v>
      </c>
      <c r="AH406" s="16">
        <v>1.7</v>
      </c>
      <c r="AI406" s="16">
        <v>120.2467991</v>
      </c>
      <c r="AJ406" s="16">
        <v>37.26</v>
      </c>
      <c r="AK406" s="16">
        <v>0.3</v>
      </c>
      <c r="AL406" s="16">
        <v>1.4</v>
      </c>
      <c r="AM406" s="16">
        <v>333.77497449999998</v>
      </c>
      <c r="AN406" s="16">
        <v>53.62</v>
      </c>
      <c r="AO406" s="16"/>
      <c r="AP406" s="16"/>
      <c r="AQ406" s="18"/>
      <c r="AR406" s="18"/>
      <c r="AS406" s="18"/>
      <c r="AT406" s="18"/>
      <c r="AW406" s="18"/>
      <c r="AY406" s="18"/>
      <c r="AZ406" s="16"/>
      <c r="BA406" s="16"/>
      <c r="BB406" s="16"/>
      <c r="BC406" s="14">
        <v>4.3</v>
      </c>
      <c r="BD406" s="14">
        <v>0.15</v>
      </c>
      <c r="BE406" s="14">
        <v>12.3</v>
      </c>
      <c r="BF406" s="14">
        <v>59.9</v>
      </c>
      <c r="BG406" s="14">
        <v>40</v>
      </c>
      <c r="BH406" s="14">
        <v>4.5</v>
      </c>
      <c r="BI406" s="18">
        <f t="shared" si="286"/>
        <v>16.73833333333333</v>
      </c>
      <c r="BJ406" s="18">
        <f t="shared" si="287"/>
        <v>16.97054142581888</v>
      </c>
      <c r="BK406" s="18">
        <f t="shared" si="288"/>
        <v>1018.2324855491328</v>
      </c>
      <c r="BL406" s="18">
        <f t="shared" si="289"/>
        <v>1143.6602144508668</v>
      </c>
      <c r="BM406" s="14">
        <f t="shared" si="290"/>
        <v>1.1399999999999999</v>
      </c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/>
      <c r="CK406" s="16"/>
      <c r="CL406" s="16"/>
      <c r="CM406" s="16"/>
      <c r="CN406" s="16"/>
      <c r="CO406" s="16"/>
      <c r="CP406" s="16">
        <v>1.71</v>
      </c>
      <c r="CQ406" s="16">
        <v>0.29899999999999999</v>
      </c>
      <c r="CR406" s="16">
        <v>0.33</v>
      </c>
      <c r="CS406" s="16">
        <v>0.13</v>
      </c>
      <c r="CT406" s="16">
        <f t="shared" si="291"/>
        <v>17.411775502890173</v>
      </c>
      <c r="CU406" s="16">
        <f t="shared" si="292"/>
        <v>3.0445151317919072</v>
      </c>
      <c r="CV406" s="16">
        <f t="shared" si="293"/>
        <v>3.3601672023121383</v>
      </c>
      <c r="CW406" s="16">
        <f t="shared" si="294"/>
        <v>1.3237022312138726</v>
      </c>
      <c r="CX406" s="16">
        <f t="shared" si="295"/>
        <v>19.548675223699423</v>
      </c>
      <c r="CY406" s="16">
        <f t="shared" si="296"/>
        <v>3.4181601706936413</v>
      </c>
      <c r="CZ406" s="16">
        <f t="shared" si="297"/>
        <v>3.7725513589595367</v>
      </c>
      <c r="DA406" s="16">
        <f t="shared" si="298"/>
        <v>1.4861565959537568</v>
      </c>
      <c r="DB406" s="16"/>
      <c r="DC406" s="16"/>
      <c r="DD406" s="16"/>
      <c r="DE406" s="16"/>
      <c r="DF406" s="16"/>
      <c r="DG406" s="16"/>
      <c r="DH406" s="16"/>
      <c r="DI406" s="16"/>
    </row>
    <row r="407" spans="1:113" x14ac:dyDescent="0.25">
      <c r="A407" s="14">
        <v>2020</v>
      </c>
      <c r="B407" s="14">
        <v>21</v>
      </c>
      <c r="C407" s="14" t="s">
        <v>12</v>
      </c>
      <c r="D407" s="14" t="str">
        <f t="shared" si="299"/>
        <v>2</v>
      </c>
      <c r="E407" s="14">
        <v>201</v>
      </c>
      <c r="F407" s="14">
        <v>811</v>
      </c>
      <c r="G407" s="14">
        <v>3</v>
      </c>
      <c r="H407" s="14" t="s">
        <v>1</v>
      </c>
      <c r="I407" s="14">
        <v>100</v>
      </c>
      <c r="J407" s="17">
        <f t="shared" si="300"/>
        <v>112</v>
      </c>
      <c r="K407" s="14">
        <v>40</v>
      </c>
      <c r="L407" s="17">
        <f t="shared" si="301"/>
        <v>45</v>
      </c>
      <c r="M407" s="14">
        <v>0</v>
      </c>
      <c r="N407" s="17">
        <f t="shared" si="302"/>
        <v>0</v>
      </c>
      <c r="O407" s="14">
        <v>7.5</v>
      </c>
      <c r="P407" s="14">
        <v>0</v>
      </c>
      <c r="Q407" s="14">
        <v>6.6</v>
      </c>
      <c r="R407" s="14">
        <v>7</v>
      </c>
      <c r="S407" s="14">
        <v>2</v>
      </c>
      <c r="T407" s="14">
        <v>2</v>
      </c>
      <c r="U407" s="14">
        <v>4</v>
      </c>
      <c r="V407" s="16">
        <v>6</v>
      </c>
      <c r="W407" s="16">
        <v>3.721281156381067</v>
      </c>
      <c r="X407" s="16">
        <v>5</v>
      </c>
      <c r="Y407" s="16">
        <v>65</v>
      </c>
      <c r="Z407" s="16">
        <v>737</v>
      </c>
      <c r="AA407" s="16">
        <v>150</v>
      </c>
      <c r="AB407" s="16">
        <v>106</v>
      </c>
      <c r="AC407" s="16">
        <f t="shared" si="303"/>
        <v>5.5466778756591211</v>
      </c>
      <c r="AD407" s="16">
        <v>6.1993418010000001</v>
      </c>
      <c r="AE407" s="16"/>
      <c r="AF407" s="16"/>
      <c r="AG407" s="16">
        <v>2</v>
      </c>
      <c r="AH407" s="16">
        <v>2.1</v>
      </c>
      <c r="AI407" s="16">
        <v>59.56137434</v>
      </c>
      <c r="AJ407" s="16">
        <v>45.94</v>
      </c>
      <c r="AK407" s="16">
        <v>0.5</v>
      </c>
      <c r="AL407" s="16">
        <v>2.1</v>
      </c>
      <c r="AM407" s="16">
        <v>183.93341799999999</v>
      </c>
      <c r="AN407" s="16">
        <v>82.66</v>
      </c>
      <c r="AO407" s="16"/>
      <c r="AP407" s="16"/>
      <c r="AQ407" s="18"/>
      <c r="AR407" s="18"/>
      <c r="AS407" s="18"/>
      <c r="AT407" s="18"/>
      <c r="AW407" s="18"/>
      <c r="AY407" s="18"/>
      <c r="AZ407" s="16"/>
      <c r="BA407" s="16"/>
      <c r="BB407" s="16"/>
      <c r="BC407" s="14">
        <v>6</v>
      </c>
      <c r="BD407" s="14">
        <v>0.15</v>
      </c>
      <c r="BE407" s="14">
        <v>12.5</v>
      </c>
      <c r="BF407" s="14">
        <v>59.2</v>
      </c>
      <c r="BG407" s="14">
        <v>40</v>
      </c>
      <c r="BH407" s="14">
        <v>4.5</v>
      </c>
      <c r="BI407" s="18">
        <f t="shared" si="286"/>
        <v>23.594999999999995</v>
      </c>
      <c r="BJ407" s="18">
        <f t="shared" si="287"/>
        <v>23.867774566473983</v>
      </c>
      <c r="BK407" s="18">
        <f t="shared" si="288"/>
        <v>1432.0664739884389</v>
      </c>
      <c r="BL407" s="18">
        <f t="shared" si="289"/>
        <v>1608.4710260115601</v>
      </c>
      <c r="BM407" s="14">
        <f t="shared" si="290"/>
        <v>1.61</v>
      </c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/>
      <c r="CN407" s="16"/>
      <c r="CO407" s="16"/>
      <c r="CP407" s="16">
        <v>1.41</v>
      </c>
      <c r="CQ407" s="16">
        <v>0.247</v>
      </c>
      <c r="CR407" s="16">
        <v>0.27</v>
      </c>
      <c r="CS407" s="16">
        <v>0.1</v>
      </c>
      <c r="CT407" s="16">
        <f t="shared" si="291"/>
        <v>20.192137283236988</v>
      </c>
      <c r="CU407" s="16">
        <f t="shared" si="292"/>
        <v>3.537204190751444</v>
      </c>
      <c r="CV407" s="16">
        <f t="shared" si="293"/>
        <v>3.8665794797687854</v>
      </c>
      <c r="CW407" s="16">
        <f t="shared" si="294"/>
        <v>1.432066473988439</v>
      </c>
      <c r="CX407" s="16">
        <f t="shared" si="295"/>
        <v>22.670263222543344</v>
      </c>
      <c r="CY407" s="16">
        <f t="shared" si="296"/>
        <v>3.9713156141618486</v>
      </c>
      <c r="CZ407" s="16">
        <f t="shared" si="297"/>
        <v>4.3411142341040456</v>
      </c>
      <c r="DA407" s="16">
        <f t="shared" si="298"/>
        <v>1.6078200867052019</v>
      </c>
      <c r="DB407" s="16"/>
      <c r="DC407" s="16"/>
      <c r="DD407" s="16"/>
      <c r="DE407" s="16"/>
      <c r="DF407" s="16"/>
      <c r="DG407" s="16"/>
      <c r="DH407" s="16"/>
      <c r="DI407" s="16"/>
    </row>
    <row r="408" spans="1:113" x14ac:dyDescent="0.25">
      <c r="A408" s="14">
        <v>2020</v>
      </c>
      <c r="B408" s="14">
        <v>21</v>
      </c>
      <c r="C408" s="14" t="s">
        <v>12</v>
      </c>
      <c r="D408" s="14" t="str">
        <f t="shared" si="299"/>
        <v>2</v>
      </c>
      <c r="E408" s="14">
        <v>202</v>
      </c>
      <c r="F408" s="14">
        <v>812</v>
      </c>
      <c r="G408" s="14">
        <v>5</v>
      </c>
      <c r="H408" s="14" t="s">
        <v>1</v>
      </c>
      <c r="I408" s="14">
        <v>100</v>
      </c>
      <c r="J408" s="17">
        <f t="shared" si="300"/>
        <v>112</v>
      </c>
      <c r="K408" s="14">
        <v>120</v>
      </c>
      <c r="L408" s="17">
        <f t="shared" si="301"/>
        <v>135</v>
      </c>
      <c r="M408" s="14">
        <v>0</v>
      </c>
      <c r="N408" s="17">
        <f t="shared" si="302"/>
        <v>0</v>
      </c>
      <c r="O408" s="14">
        <v>7.5</v>
      </c>
      <c r="P408" s="14">
        <v>0</v>
      </c>
      <c r="Q408" s="14">
        <v>6.6</v>
      </c>
      <c r="R408" s="14">
        <v>7</v>
      </c>
      <c r="S408" s="14">
        <v>2</v>
      </c>
      <c r="T408" s="14">
        <v>2</v>
      </c>
      <c r="U408" s="14">
        <v>4</v>
      </c>
      <c r="V408" s="16">
        <v>6</v>
      </c>
      <c r="W408" s="16">
        <v>3.721281156381067</v>
      </c>
      <c r="X408" s="16">
        <v>5</v>
      </c>
      <c r="Y408" s="16">
        <v>65</v>
      </c>
      <c r="Z408" s="16">
        <v>737</v>
      </c>
      <c r="AA408" s="16">
        <v>150</v>
      </c>
      <c r="AB408" s="16">
        <v>106</v>
      </c>
      <c r="AC408" s="16">
        <f t="shared" si="303"/>
        <v>5.5466778756591211</v>
      </c>
      <c r="AD408" s="16">
        <v>6.1993418010000001</v>
      </c>
      <c r="AE408" s="16"/>
      <c r="AF408" s="16"/>
      <c r="AG408" s="16">
        <v>2</v>
      </c>
      <c r="AH408" s="16">
        <v>2.1</v>
      </c>
      <c r="AI408" s="16">
        <v>59.56137434</v>
      </c>
      <c r="AJ408" s="16">
        <v>45.94</v>
      </c>
      <c r="AK408" s="16">
        <v>0.5</v>
      </c>
      <c r="AL408" s="16">
        <v>2.1</v>
      </c>
      <c r="AM408" s="16">
        <v>183.93341799999999</v>
      </c>
      <c r="AN408" s="16">
        <v>82.66</v>
      </c>
      <c r="AO408" s="16"/>
      <c r="AP408" s="16"/>
      <c r="AQ408" s="18"/>
      <c r="AR408" s="18"/>
      <c r="AS408" s="18"/>
      <c r="AT408" s="18"/>
      <c r="AW408" s="18"/>
      <c r="AY408" s="18"/>
      <c r="AZ408" s="16"/>
      <c r="BA408" s="16"/>
      <c r="BB408" s="16"/>
      <c r="BC408" s="14">
        <v>8.6999999999999993</v>
      </c>
      <c r="BD408" s="14">
        <v>0.15</v>
      </c>
      <c r="BE408" s="14">
        <v>12</v>
      </c>
      <c r="BF408" s="14">
        <v>59.1</v>
      </c>
      <c r="BG408" s="14">
        <v>40</v>
      </c>
      <c r="BH408" s="14">
        <v>4.5</v>
      </c>
      <c r="BI408" s="18">
        <f t="shared" si="286"/>
        <v>34.484999999999999</v>
      </c>
      <c r="BJ408" s="18">
        <f t="shared" si="287"/>
        <v>35.083005780346816</v>
      </c>
      <c r="BK408" s="18">
        <f t="shared" si="288"/>
        <v>2104.9803468208088</v>
      </c>
      <c r="BL408" s="18">
        <f t="shared" si="289"/>
        <v>2364.2756531791902</v>
      </c>
      <c r="BM408" s="14">
        <f t="shared" si="290"/>
        <v>2.36</v>
      </c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>
        <v>1.49</v>
      </c>
      <c r="CQ408" s="16">
        <v>0.34799999999999998</v>
      </c>
      <c r="CR408" s="16">
        <v>0.31</v>
      </c>
      <c r="CS408" s="16">
        <v>0.114</v>
      </c>
      <c r="CT408" s="16">
        <f t="shared" si="291"/>
        <v>31.364207167630052</v>
      </c>
      <c r="CU408" s="16">
        <f t="shared" si="292"/>
        <v>7.3253316069364134</v>
      </c>
      <c r="CV408" s="16">
        <f t="shared" si="293"/>
        <v>6.5254390751445071</v>
      </c>
      <c r="CW408" s="16">
        <f t="shared" si="294"/>
        <v>2.3996775953757221</v>
      </c>
      <c r="CX408" s="16">
        <f t="shared" si="295"/>
        <v>35.213450774566468</v>
      </c>
      <c r="CY408" s="16">
        <f t="shared" si="296"/>
        <v>8.2243495768786108</v>
      </c>
      <c r="CZ408" s="16">
        <f t="shared" si="297"/>
        <v>7.3262884161849691</v>
      </c>
      <c r="DA408" s="16">
        <f t="shared" si="298"/>
        <v>2.6941834820809243</v>
      </c>
      <c r="DB408" s="16"/>
      <c r="DC408" s="16"/>
      <c r="DD408" s="16"/>
      <c r="DE408" s="16"/>
      <c r="DF408" s="16"/>
      <c r="DG408" s="16"/>
      <c r="DH408" s="16"/>
      <c r="DI408" s="16"/>
    </row>
    <row r="409" spans="1:113" x14ac:dyDescent="0.25">
      <c r="A409" s="14">
        <v>2020</v>
      </c>
      <c r="B409" s="14">
        <v>21</v>
      </c>
      <c r="C409" s="14" t="s">
        <v>12</v>
      </c>
      <c r="D409" s="14" t="str">
        <f t="shared" si="299"/>
        <v>2</v>
      </c>
      <c r="E409" s="14">
        <v>205</v>
      </c>
      <c r="F409" s="14">
        <v>815</v>
      </c>
      <c r="G409" s="14">
        <v>4</v>
      </c>
      <c r="H409" s="14" t="s">
        <v>1</v>
      </c>
      <c r="I409" s="14">
        <v>100</v>
      </c>
      <c r="J409" s="17">
        <f t="shared" si="300"/>
        <v>112</v>
      </c>
      <c r="K409" s="14">
        <v>80</v>
      </c>
      <c r="L409" s="17">
        <f t="shared" si="301"/>
        <v>90</v>
      </c>
      <c r="M409" s="14">
        <v>0</v>
      </c>
      <c r="N409" s="17">
        <f t="shared" si="302"/>
        <v>0</v>
      </c>
      <c r="O409" s="14">
        <v>7.5</v>
      </c>
      <c r="P409" s="14">
        <v>0</v>
      </c>
      <c r="Q409" s="14">
        <v>6.6</v>
      </c>
      <c r="R409" s="14">
        <v>7</v>
      </c>
      <c r="S409" s="14">
        <v>2</v>
      </c>
      <c r="T409" s="14">
        <v>2</v>
      </c>
      <c r="U409" s="14">
        <v>4</v>
      </c>
      <c r="V409" s="16">
        <v>6</v>
      </c>
      <c r="W409" s="16">
        <v>3.721281156381067</v>
      </c>
      <c r="X409" s="16">
        <v>5</v>
      </c>
      <c r="Y409" s="16">
        <v>65</v>
      </c>
      <c r="Z409" s="16">
        <v>737</v>
      </c>
      <c r="AA409" s="16">
        <v>150</v>
      </c>
      <c r="AB409" s="16">
        <v>106</v>
      </c>
      <c r="AC409" s="16">
        <f t="shared" si="303"/>
        <v>5.5466778756591211</v>
      </c>
      <c r="AD409" s="16">
        <v>6.1993418010000001</v>
      </c>
      <c r="AE409" s="16"/>
      <c r="AF409" s="16"/>
      <c r="AG409" s="16">
        <v>2</v>
      </c>
      <c r="AH409" s="16">
        <v>2.1</v>
      </c>
      <c r="AI409" s="16">
        <v>59.56137434</v>
      </c>
      <c r="AJ409" s="16">
        <v>45.94</v>
      </c>
      <c r="AK409" s="16">
        <v>0.5</v>
      </c>
      <c r="AL409" s="16">
        <v>2.1</v>
      </c>
      <c r="AM409" s="16">
        <v>183.93341799999999</v>
      </c>
      <c r="AN409" s="16">
        <v>82.66</v>
      </c>
      <c r="AO409" s="16"/>
      <c r="AP409" s="16"/>
      <c r="AQ409" s="18"/>
      <c r="AR409" s="18"/>
      <c r="AS409" s="18"/>
      <c r="AT409" s="18"/>
      <c r="AW409" s="18"/>
      <c r="AY409" s="18"/>
      <c r="AZ409" s="16"/>
      <c r="BA409" s="16"/>
      <c r="BB409" s="16"/>
      <c r="BC409" s="14">
        <v>3.8</v>
      </c>
      <c r="BD409" s="14">
        <v>0.15</v>
      </c>
      <c r="BE409" s="14">
        <v>12.1</v>
      </c>
      <c r="BF409" s="14">
        <v>58</v>
      </c>
      <c r="BG409" s="14">
        <v>40</v>
      </c>
      <c r="BH409" s="14">
        <v>4.5</v>
      </c>
      <c r="BI409" s="18">
        <f t="shared" si="286"/>
        <v>14.721666666666666</v>
      </c>
      <c r="BJ409" s="18">
        <f t="shared" si="287"/>
        <v>14.95993641618497</v>
      </c>
      <c r="BK409" s="18">
        <f t="shared" si="288"/>
        <v>897.59618497109818</v>
      </c>
      <c r="BL409" s="18">
        <f t="shared" si="289"/>
        <v>1008.1637150289016</v>
      </c>
      <c r="BM409" s="14">
        <f t="shared" si="290"/>
        <v>1.01</v>
      </c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/>
      <c r="CK409" s="16"/>
      <c r="CL409" s="16"/>
      <c r="CM409" s="16"/>
      <c r="CN409" s="16"/>
      <c r="CO409" s="16"/>
      <c r="CP409" s="16">
        <v>1.32</v>
      </c>
      <c r="CQ409" s="16">
        <v>0.39100000000000001</v>
      </c>
      <c r="CR409" s="16">
        <v>0.36</v>
      </c>
      <c r="CS409" s="16">
        <v>0.115</v>
      </c>
      <c r="CT409" s="16">
        <f t="shared" si="291"/>
        <v>11.848269641618495</v>
      </c>
      <c r="CU409" s="16">
        <f t="shared" si="292"/>
        <v>3.5096010832369942</v>
      </c>
      <c r="CV409" s="16">
        <f t="shared" si="293"/>
        <v>3.2313462658959535</v>
      </c>
      <c r="CW409" s="16">
        <f t="shared" si="294"/>
        <v>1.0322356127167629</v>
      </c>
      <c r="CX409" s="16">
        <f t="shared" si="295"/>
        <v>13.302375461271675</v>
      </c>
      <c r="CY409" s="16">
        <f t="shared" si="296"/>
        <v>3.9403248525433527</v>
      </c>
      <c r="CZ409" s="16">
        <f t="shared" si="297"/>
        <v>3.6279205803468204</v>
      </c>
      <c r="DA409" s="16">
        <f t="shared" si="298"/>
        <v>1.1589190742774564</v>
      </c>
      <c r="DB409" s="16"/>
      <c r="DC409" s="16"/>
      <c r="DD409" s="16"/>
      <c r="DE409" s="16"/>
      <c r="DF409" s="16"/>
      <c r="DG409" s="16"/>
      <c r="DH409" s="16"/>
      <c r="DI409" s="16"/>
    </row>
    <row r="410" spans="1:113" x14ac:dyDescent="0.25">
      <c r="A410" s="14">
        <v>2020</v>
      </c>
      <c r="B410" s="14">
        <v>21</v>
      </c>
      <c r="C410" s="14" t="s">
        <v>12</v>
      </c>
      <c r="D410" s="14" t="str">
        <f t="shared" si="299"/>
        <v>2</v>
      </c>
      <c r="E410" s="14">
        <v>207</v>
      </c>
      <c r="F410" s="14">
        <v>817</v>
      </c>
      <c r="G410" s="14">
        <v>2</v>
      </c>
      <c r="H410" s="14" t="s">
        <v>3</v>
      </c>
      <c r="I410" s="14">
        <v>100</v>
      </c>
      <c r="J410" s="17">
        <f t="shared" si="300"/>
        <v>112</v>
      </c>
      <c r="K410" s="14">
        <v>0</v>
      </c>
      <c r="L410" s="17">
        <f t="shared" si="301"/>
        <v>0</v>
      </c>
      <c r="M410" s="14">
        <v>0</v>
      </c>
      <c r="N410" s="17">
        <f t="shared" si="302"/>
        <v>0</v>
      </c>
      <c r="O410" s="14">
        <v>7.5</v>
      </c>
      <c r="P410" s="14">
        <v>0</v>
      </c>
      <c r="Q410" s="14">
        <v>6.6</v>
      </c>
      <c r="R410" s="14">
        <v>7</v>
      </c>
      <c r="S410" s="14">
        <v>2</v>
      </c>
      <c r="T410" s="14">
        <v>2</v>
      </c>
      <c r="U410" s="14">
        <v>4</v>
      </c>
      <c r="V410" s="16">
        <v>6</v>
      </c>
      <c r="W410" s="16">
        <v>3.721281156381067</v>
      </c>
      <c r="X410" s="16">
        <v>5</v>
      </c>
      <c r="Y410" s="16">
        <v>65</v>
      </c>
      <c r="Z410" s="16">
        <v>737</v>
      </c>
      <c r="AA410" s="16">
        <v>150</v>
      </c>
      <c r="AB410" s="16">
        <v>106</v>
      </c>
      <c r="AC410" s="16">
        <f t="shared" si="303"/>
        <v>5.5466778756591211</v>
      </c>
      <c r="AD410" s="16">
        <v>6.1993418010000001</v>
      </c>
      <c r="AE410" s="16"/>
      <c r="AF410" s="16"/>
      <c r="AG410" s="16">
        <v>2</v>
      </c>
      <c r="AH410" s="16">
        <v>2.1</v>
      </c>
      <c r="AI410" s="16">
        <v>59.56137434</v>
      </c>
      <c r="AJ410" s="16">
        <v>45.94</v>
      </c>
      <c r="AK410" s="16">
        <v>0.5</v>
      </c>
      <c r="AL410" s="16">
        <v>2.1</v>
      </c>
      <c r="AM410" s="16">
        <v>183.93341799999999</v>
      </c>
      <c r="AN410" s="16">
        <v>82.66</v>
      </c>
      <c r="AO410" s="16"/>
      <c r="AP410" s="16"/>
      <c r="AQ410" s="18"/>
      <c r="AR410" s="18"/>
      <c r="AS410" s="18"/>
      <c r="AT410" s="18"/>
      <c r="AW410" s="18"/>
      <c r="AY410" s="18"/>
      <c r="AZ410" s="16"/>
      <c r="BA410" s="16"/>
      <c r="BB410" s="16"/>
      <c r="BC410" s="14">
        <v>4.5</v>
      </c>
      <c r="BD410" s="14">
        <v>0.15</v>
      </c>
      <c r="BE410" s="14">
        <v>12.5</v>
      </c>
      <c r="BF410" s="14">
        <v>60.6</v>
      </c>
      <c r="BG410" s="14">
        <v>40</v>
      </c>
      <c r="BH410" s="14">
        <v>4.5</v>
      </c>
      <c r="BI410" s="18">
        <f t="shared" si="286"/>
        <v>17.544999999999998</v>
      </c>
      <c r="BJ410" s="18">
        <f t="shared" si="287"/>
        <v>17.747832369942195</v>
      </c>
      <c r="BK410" s="18">
        <f t="shared" si="288"/>
        <v>1064.8699421965316</v>
      </c>
      <c r="BL410" s="18">
        <f t="shared" si="289"/>
        <v>1196.0425578034678</v>
      </c>
      <c r="BM410" s="14">
        <f t="shared" si="290"/>
        <v>1.2</v>
      </c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/>
      <c r="CK410" s="16"/>
      <c r="CL410" s="16"/>
      <c r="CM410" s="16"/>
      <c r="CN410" s="16"/>
      <c r="CO410" s="16"/>
      <c r="CP410" s="16">
        <v>1.8</v>
      </c>
      <c r="CQ410" s="16">
        <v>0.23200000000000001</v>
      </c>
      <c r="CR410" s="16">
        <v>0.28999999999999998</v>
      </c>
      <c r="CS410" s="16">
        <v>0.14299999999999999</v>
      </c>
      <c r="CT410" s="16">
        <f t="shared" si="291"/>
        <v>19.167658959537572</v>
      </c>
      <c r="CU410" s="16">
        <f t="shared" si="292"/>
        <v>2.4704982658959533</v>
      </c>
      <c r="CV410" s="16">
        <f t="shared" si="293"/>
        <v>3.0881228323699417</v>
      </c>
      <c r="CW410" s="16">
        <f t="shared" si="294"/>
        <v>1.5227640173410399</v>
      </c>
      <c r="CX410" s="16">
        <f t="shared" si="295"/>
        <v>21.520053468208094</v>
      </c>
      <c r="CY410" s="16">
        <f t="shared" si="296"/>
        <v>2.7736957803468205</v>
      </c>
      <c r="CZ410" s="16">
        <f t="shared" si="297"/>
        <v>3.4671197254335251</v>
      </c>
      <c r="DA410" s="16">
        <f t="shared" si="298"/>
        <v>1.709648692196531</v>
      </c>
      <c r="DB410" s="16"/>
      <c r="DC410" s="16"/>
      <c r="DD410" s="16"/>
      <c r="DE410" s="16"/>
      <c r="DF410" s="16"/>
      <c r="DG410" s="16"/>
      <c r="DH410" s="16"/>
      <c r="DI410" s="16"/>
    </row>
    <row r="411" spans="1:113" x14ac:dyDescent="0.25">
      <c r="A411" s="14">
        <v>2020</v>
      </c>
      <c r="B411" s="14">
        <v>21</v>
      </c>
      <c r="C411" s="14" t="s">
        <v>12</v>
      </c>
      <c r="D411" s="14" t="str">
        <f t="shared" si="299"/>
        <v>2</v>
      </c>
      <c r="E411" s="14">
        <v>210</v>
      </c>
      <c r="F411" s="14">
        <v>820</v>
      </c>
      <c r="G411" s="14">
        <v>1</v>
      </c>
      <c r="H411" s="14" t="s">
        <v>2</v>
      </c>
      <c r="I411" s="14">
        <v>0</v>
      </c>
      <c r="J411" s="17">
        <f t="shared" si="300"/>
        <v>0</v>
      </c>
      <c r="K411" s="14">
        <v>0</v>
      </c>
      <c r="L411" s="17">
        <f t="shared" si="301"/>
        <v>0</v>
      </c>
      <c r="M411" s="14">
        <v>0</v>
      </c>
      <c r="N411" s="17">
        <f t="shared" si="302"/>
        <v>0</v>
      </c>
      <c r="O411" s="14">
        <v>7.5</v>
      </c>
      <c r="P411" s="14">
        <v>0</v>
      </c>
      <c r="Q411" s="14">
        <v>6.6</v>
      </c>
      <c r="R411" s="14">
        <v>7</v>
      </c>
      <c r="S411" s="14">
        <v>2</v>
      </c>
      <c r="T411" s="14">
        <v>2</v>
      </c>
      <c r="U411" s="14">
        <v>4</v>
      </c>
      <c r="V411" s="16">
        <v>6</v>
      </c>
      <c r="W411" s="16">
        <v>3.721281156381067</v>
      </c>
      <c r="X411" s="16">
        <v>5</v>
      </c>
      <c r="Y411" s="16">
        <v>65</v>
      </c>
      <c r="Z411" s="16">
        <v>737</v>
      </c>
      <c r="AA411" s="16">
        <v>150</v>
      </c>
      <c r="AB411" s="16">
        <v>106</v>
      </c>
      <c r="AC411" s="16">
        <f t="shared" si="303"/>
        <v>5.5466778756591211</v>
      </c>
      <c r="AD411" s="16">
        <v>6.1993418010000001</v>
      </c>
      <c r="AE411" s="16"/>
      <c r="AF411" s="16"/>
      <c r="AG411" s="16">
        <v>2</v>
      </c>
      <c r="AH411" s="16">
        <v>2.1</v>
      </c>
      <c r="AI411" s="16">
        <v>59.56137434</v>
      </c>
      <c r="AJ411" s="16">
        <v>45.94</v>
      </c>
      <c r="AK411" s="16">
        <v>0.5</v>
      </c>
      <c r="AL411" s="16">
        <v>2.1</v>
      </c>
      <c r="AM411" s="16">
        <v>183.93341799999999</v>
      </c>
      <c r="AN411" s="16">
        <v>82.66</v>
      </c>
      <c r="AO411" s="16"/>
      <c r="AP411" s="16"/>
      <c r="AQ411" s="18"/>
      <c r="AR411" s="18"/>
      <c r="AS411" s="18"/>
      <c r="AT411" s="18"/>
      <c r="AW411" s="18"/>
      <c r="AY411" s="18"/>
      <c r="AZ411" s="16"/>
      <c r="BA411" s="16"/>
      <c r="BB411" s="16"/>
      <c r="BC411" s="14">
        <v>1.95</v>
      </c>
      <c r="BD411" s="14">
        <v>0.15</v>
      </c>
      <c r="BE411" s="14">
        <v>12.1</v>
      </c>
      <c r="BF411" s="14">
        <v>58.7</v>
      </c>
      <c r="BG411" s="14">
        <v>40</v>
      </c>
      <c r="BH411" s="14">
        <v>4.5</v>
      </c>
      <c r="BI411" s="18">
        <f t="shared" si="286"/>
        <v>7.2600000000000007</v>
      </c>
      <c r="BJ411" s="18">
        <f t="shared" si="287"/>
        <v>7.3775028901734103</v>
      </c>
      <c r="BK411" s="18">
        <f t="shared" si="288"/>
        <v>442.65017341040459</v>
      </c>
      <c r="BL411" s="18">
        <f t="shared" si="289"/>
        <v>497.17662658959534</v>
      </c>
      <c r="BM411" s="14">
        <f t="shared" si="290"/>
        <v>0.5</v>
      </c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/>
      <c r="CK411" s="16"/>
      <c r="CL411" s="16"/>
      <c r="CM411" s="16"/>
      <c r="CN411" s="16"/>
      <c r="CO411" s="16"/>
      <c r="CP411" s="16">
        <v>1.26</v>
      </c>
      <c r="CQ411" s="16">
        <v>0.28399999999999997</v>
      </c>
      <c r="CR411" s="16">
        <v>0.3</v>
      </c>
      <c r="CS411" s="16">
        <v>0.11</v>
      </c>
      <c r="CT411" s="16">
        <f t="shared" si="291"/>
        <v>5.5773921849710977</v>
      </c>
      <c r="CU411" s="16">
        <f t="shared" si="292"/>
        <v>1.257126492485549</v>
      </c>
      <c r="CV411" s="16">
        <f t="shared" si="293"/>
        <v>1.3279505202312138</v>
      </c>
      <c r="CW411" s="16">
        <f t="shared" si="294"/>
        <v>0.48691519075144507</v>
      </c>
      <c r="CX411" s="16">
        <f t="shared" si="295"/>
        <v>6.2618903167630053</v>
      </c>
      <c r="CY411" s="16">
        <f t="shared" si="296"/>
        <v>1.4114101983815028</v>
      </c>
      <c r="CZ411" s="16">
        <f t="shared" si="297"/>
        <v>1.4909262658959537</v>
      </c>
      <c r="DA411" s="16">
        <f t="shared" si="298"/>
        <v>0.54667296416184974</v>
      </c>
      <c r="DB411" s="16"/>
      <c r="DC411" s="16"/>
      <c r="DD411" s="16"/>
      <c r="DE411" s="16"/>
      <c r="DF411" s="16"/>
      <c r="DG411" s="16"/>
      <c r="DH411" s="16"/>
      <c r="DI411" s="16"/>
    </row>
    <row r="412" spans="1:113" x14ac:dyDescent="0.25">
      <c r="A412" s="14">
        <v>2020</v>
      </c>
      <c r="B412" s="14">
        <v>21</v>
      </c>
      <c r="C412" s="14" t="s">
        <v>12</v>
      </c>
      <c r="D412" s="14" t="str">
        <f t="shared" si="299"/>
        <v>3</v>
      </c>
      <c r="E412" s="14">
        <v>301</v>
      </c>
      <c r="F412" s="14">
        <v>821</v>
      </c>
      <c r="G412" s="14">
        <v>2</v>
      </c>
      <c r="H412" s="14" t="s">
        <v>3</v>
      </c>
      <c r="I412" s="14">
        <v>100</v>
      </c>
      <c r="J412" s="17">
        <f t="shared" si="300"/>
        <v>112</v>
      </c>
      <c r="K412" s="14">
        <v>0</v>
      </c>
      <c r="L412" s="17">
        <f t="shared" si="301"/>
        <v>0</v>
      </c>
      <c r="M412" s="14">
        <v>0</v>
      </c>
      <c r="N412" s="17">
        <f t="shared" si="302"/>
        <v>0</v>
      </c>
      <c r="O412" s="14">
        <v>7.5</v>
      </c>
      <c r="P412" s="14">
        <v>0</v>
      </c>
      <c r="Q412" s="14">
        <v>6.4</v>
      </c>
      <c r="R412" s="14">
        <v>6.9</v>
      </c>
      <c r="S412" s="14">
        <v>1.9</v>
      </c>
      <c r="T412" s="14">
        <v>2</v>
      </c>
      <c r="U412" s="14">
        <v>4</v>
      </c>
      <c r="V412" s="16">
        <v>5</v>
      </c>
      <c r="W412" s="16">
        <v>3.786093019772319</v>
      </c>
      <c r="X412" s="16">
        <v>4.87</v>
      </c>
      <c r="Y412" s="16">
        <v>89</v>
      </c>
      <c r="Z412" s="16">
        <v>683</v>
      </c>
      <c r="AA412" s="16">
        <v>191</v>
      </c>
      <c r="AB412" s="16">
        <v>144</v>
      </c>
      <c r="AC412" s="16">
        <f t="shared" si="303"/>
        <v>5.840724900803048</v>
      </c>
      <c r="AD412" s="16">
        <v>5.32527068</v>
      </c>
      <c r="AE412" s="16"/>
      <c r="AF412" s="16"/>
      <c r="AG412" s="16">
        <v>3.1</v>
      </c>
      <c r="AH412" s="16">
        <v>3.2</v>
      </c>
      <c r="AI412" s="16">
        <v>23.156354579999999</v>
      </c>
      <c r="AJ412" s="16">
        <v>52.34</v>
      </c>
      <c r="AK412" s="16">
        <v>0.5</v>
      </c>
      <c r="AL412" s="16">
        <v>2.5</v>
      </c>
      <c r="AM412" s="16">
        <v>132.2596432</v>
      </c>
      <c r="AN412" s="16">
        <v>76.900000000000006</v>
      </c>
      <c r="AO412" s="16"/>
      <c r="AP412" s="16"/>
      <c r="AQ412" s="18"/>
      <c r="AR412" s="18"/>
      <c r="AS412" s="18"/>
      <c r="AT412" s="18"/>
      <c r="AW412" s="18"/>
      <c r="AY412" s="18"/>
      <c r="AZ412" s="16"/>
      <c r="BA412" s="16"/>
      <c r="BB412" s="16"/>
      <c r="BC412" s="14">
        <v>4.75</v>
      </c>
      <c r="BD412" s="14">
        <v>0.15</v>
      </c>
      <c r="BE412" s="14">
        <v>12.1</v>
      </c>
      <c r="BF412" s="14">
        <v>60.8</v>
      </c>
      <c r="BG412" s="14">
        <v>40</v>
      </c>
      <c r="BH412" s="14">
        <v>4.5</v>
      </c>
      <c r="BI412" s="18">
        <f t="shared" si="286"/>
        <v>18.553333333333331</v>
      </c>
      <c r="BJ412" s="18">
        <f t="shared" si="287"/>
        <v>18.853618497109828</v>
      </c>
      <c r="BK412" s="18">
        <f t="shared" si="288"/>
        <v>1131.2171098265896</v>
      </c>
      <c r="BL412" s="18">
        <f t="shared" si="289"/>
        <v>1270.5624901734104</v>
      </c>
      <c r="BM412" s="14">
        <f t="shared" si="290"/>
        <v>1.27</v>
      </c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/>
      <c r="CL412" s="16"/>
      <c r="CM412" s="16"/>
      <c r="CN412" s="16"/>
      <c r="CO412" s="16"/>
      <c r="CP412" s="16">
        <v>1.78</v>
      </c>
      <c r="CQ412" s="16">
        <v>0.22900000000000001</v>
      </c>
      <c r="CR412" s="16">
        <v>0.28999999999999998</v>
      </c>
      <c r="CS412" s="16">
        <v>0.14399999999999999</v>
      </c>
      <c r="CT412" s="16">
        <f t="shared" si="291"/>
        <v>20.135664554913294</v>
      </c>
      <c r="CU412" s="16">
        <f t="shared" si="292"/>
        <v>2.59048718150289</v>
      </c>
      <c r="CV412" s="16">
        <f t="shared" si="293"/>
        <v>3.2805296184971096</v>
      </c>
      <c r="CW412" s="16">
        <f t="shared" si="294"/>
        <v>1.628952638150289</v>
      </c>
      <c r="CX412" s="16">
        <f t="shared" si="295"/>
        <v>22.606859750289015</v>
      </c>
      <c r="CY412" s="16">
        <f t="shared" si="296"/>
        <v>2.9084106083236994</v>
      </c>
      <c r="CZ412" s="16">
        <f t="shared" si="297"/>
        <v>3.6831400716762999</v>
      </c>
      <c r="DA412" s="16">
        <f t="shared" si="298"/>
        <v>1.82886955283237</v>
      </c>
      <c r="DB412" s="16"/>
      <c r="DC412" s="16"/>
      <c r="DD412" s="16"/>
      <c r="DE412" s="16"/>
      <c r="DF412" s="16"/>
      <c r="DG412" s="16"/>
      <c r="DH412" s="16"/>
      <c r="DI412" s="16"/>
    </row>
    <row r="413" spans="1:113" x14ac:dyDescent="0.25">
      <c r="A413" s="14">
        <v>2020</v>
      </c>
      <c r="B413" s="14">
        <v>21</v>
      </c>
      <c r="C413" s="14" t="s">
        <v>12</v>
      </c>
      <c r="D413" s="14" t="str">
        <f t="shared" si="299"/>
        <v>3</v>
      </c>
      <c r="E413" s="14">
        <v>302</v>
      </c>
      <c r="F413" s="14">
        <v>822</v>
      </c>
      <c r="G413" s="14">
        <v>1</v>
      </c>
      <c r="H413" s="14" t="s">
        <v>2</v>
      </c>
      <c r="I413" s="14">
        <v>0</v>
      </c>
      <c r="J413" s="17">
        <f t="shared" si="300"/>
        <v>0</v>
      </c>
      <c r="K413" s="14">
        <v>0</v>
      </c>
      <c r="L413" s="17">
        <f t="shared" si="301"/>
        <v>0</v>
      </c>
      <c r="M413" s="14">
        <v>0</v>
      </c>
      <c r="N413" s="17">
        <f t="shared" si="302"/>
        <v>0</v>
      </c>
      <c r="O413" s="14">
        <v>7.5</v>
      </c>
      <c r="P413" s="14">
        <v>0</v>
      </c>
      <c r="Q413" s="14">
        <v>6.4</v>
      </c>
      <c r="R413" s="14">
        <v>6.9</v>
      </c>
      <c r="S413" s="14">
        <v>1.9</v>
      </c>
      <c r="T413" s="14">
        <v>2</v>
      </c>
      <c r="U413" s="14">
        <v>4</v>
      </c>
      <c r="V413" s="16">
        <v>5</v>
      </c>
      <c r="W413" s="16">
        <v>3.786093019772319</v>
      </c>
      <c r="X413" s="16">
        <v>4.87</v>
      </c>
      <c r="Y413" s="16">
        <v>89</v>
      </c>
      <c r="Z413" s="16">
        <v>683</v>
      </c>
      <c r="AA413" s="16">
        <v>191</v>
      </c>
      <c r="AB413" s="16">
        <v>144</v>
      </c>
      <c r="AC413" s="16">
        <f t="shared" si="303"/>
        <v>5.840724900803048</v>
      </c>
      <c r="AD413" s="16">
        <v>5.32527068</v>
      </c>
      <c r="AE413" s="16"/>
      <c r="AF413" s="16"/>
      <c r="AG413" s="16">
        <v>3.1</v>
      </c>
      <c r="AH413" s="16">
        <v>3.2</v>
      </c>
      <c r="AI413" s="16">
        <v>23.156354579999999</v>
      </c>
      <c r="AJ413" s="16">
        <v>52.34</v>
      </c>
      <c r="AK413" s="16">
        <v>0.5</v>
      </c>
      <c r="AL413" s="16">
        <v>2.5</v>
      </c>
      <c r="AM413" s="16">
        <v>132.2596432</v>
      </c>
      <c r="AN413" s="16">
        <v>76.900000000000006</v>
      </c>
      <c r="AO413" s="16"/>
      <c r="AP413" s="16"/>
      <c r="AQ413" s="18"/>
      <c r="AR413" s="18"/>
      <c r="AS413" s="18"/>
      <c r="AT413" s="18"/>
      <c r="AW413" s="18"/>
      <c r="AY413" s="18"/>
      <c r="AZ413" s="16"/>
      <c r="BA413" s="16"/>
      <c r="BB413" s="16"/>
      <c r="BC413" s="14">
        <v>2.9</v>
      </c>
      <c r="BD413" s="14">
        <v>0.15</v>
      </c>
      <c r="BE413" s="14">
        <v>12.6</v>
      </c>
      <c r="BF413" s="14">
        <v>59.2</v>
      </c>
      <c r="BG413" s="14">
        <v>40</v>
      </c>
      <c r="BH413" s="14">
        <v>4.5</v>
      </c>
      <c r="BI413" s="18">
        <f t="shared" si="286"/>
        <v>11.091666666666667</v>
      </c>
      <c r="BJ413" s="18">
        <f t="shared" si="287"/>
        <v>11.207071290944125</v>
      </c>
      <c r="BK413" s="18">
        <f t="shared" si="288"/>
        <v>672.42427745664747</v>
      </c>
      <c r="BL413" s="18">
        <f t="shared" si="289"/>
        <v>755.25472254335273</v>
      </c>
      <c r="BM413" s="14">
        <f t="shared" si="290"/>
        <v>0.75</v>
      </c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/>
      <c r="CK413" s="16"/>
      <c r="CL413" s="16"/>
      <c r="CM413" s="16"/>
      <c r="CN413" s="16"/>
      <c r="CO413" s="16"/>
      <c r="CP413" s="16">
        <v>1.35</v>
      </c>
      <c r="CQ413" s="16">
        <v>0.23599999999999999</v>
      </c>
      <c r="CR413" s="16">
        <v>0.26</v>
      </c>
      <c r="CS413" s="16">
        <v>0.114</v>
      </c>
      <c r="CT413" s="16">
        <f t="shared" si="291"/>
        <v>9.0777277456647418</v>
      </c>
      <c r="CU413" s="16">
        <f t="shared" si="292"/>
        <v>1.5869212947976878</v>
      </c>
      <c r="CV413" s="16">
        <f t="shared" si="293"/>
        <v>1.7483031213872833</v>
      </c>
      <c r="CW413" s="16">
        <f t="shared" si="294"/>
        <v>0.76656367630057809</v>
      </c>
      <c r="CX413" s="16">
        <f t="shared" si="295"/>
        <v>10.19181251445087</v>
      </c>
      <c r="CY413" s="16">
        <f t="shared" si="296"/>
        <v>1.7816798173410404</v>
      </c>
      <c r="CZ413" s="16">
        <f t="shared" si="297"/>
        <v>1.9628675953757226</v>
      </c>
      <c r="DA413" s="16">
        <f t="shared" si="298"/>
        <v>0.86064194566473984</v>
      </c>
      <c r="DB413" s="16"/>
      <c r="DC413" s="16"/>
      <c r="DD413" s="16"/>
      <c r="DE413" s="16"/>
      <c r="DF413" s="16"/>
      <c r="DG413" s="16"/>
      <c r="DH413" s="16"/>
      <c r="DI413" s="16"/>
    </row>
    <row r="414" spans="1:113" x14ac:dyDescent="0.25">
      <c r="A414" s="14">
        <v>2020</v>
      </c>
      <c r="B414" s="14">
        <v>21</v>
      </c>
      <c r="C414" s="14" t="s">
        <v>12</v>
      </c>
      <c r="D414" s="14" t="str">
        <f t="shared" si="299"/>
        <v>3</v>
      </c>
      <c r="E414" s="14">
        <v>304</v>
      </c>
      <c r="F414" s="14">
        <v>824</v>
      </c>
      <c r="G414" s="14">
        <v>3</v>
      </c>
      <c r="H414" s="14" t="s">
        <v>1</v>
      </c>
      <c r="I414" s="14">
        <v>100</v>
      </c>
      <c r="J414" s="17">
        <f t="shared" si="300"/>
        <v>112</v>
      </c>
      <c r="K414" s="14">
        <v>40</v>
      </c>
      <c r="L414" s="17">
        <f t="shared" si="301"/>
        <v>45</v>
      </c>
      <c r="M414" s="14">
        <v>0</v>
      </c>
      <c r="N414" s="17">
        <f t="shared" si="302"/>
        <v>0</v>
      </c>
      <c r="O414" s="14">
        <v>7.5</v>
      </c>
      <c r="P414" s="14">
        <v>0</v>
      </c>
      <c r="Q414" s="14">
        <v>6.4</v>
      </c>
      <c r="R414" s="14">
        <v>6.9</v>
      </c>
      <c r="S414" s="14">
        <v>1.9</v>
      </c>
      <c r="T414" s="14">
        <v>2</v>
      </c>
      <c r="U414" s="14">
        <v>4</v>
      </c>
      <c r="V414" s="16">
        <v>5</v>
      </c>
      <c r="W414" s="16">
        <v>3.786093019772319</v>
      </c>
      <c r="X414" s="16">
        <v>4.87</v>
      </c>
      <c r="Y414" s="16">
        <v>89</v>
      </c>
      <c r="Z414" s="16">
        <v>683</v>
      </c>
      <c r="AA414" s="16">
        <v>191</v>
      </c>
      <c r="AB414" s="16">
        <v>144</v>
      </c>
      <c r="AC414" s="16">
        <f t="shared" si="303"/>
        <v>5.840724900803048</v>
      </c>
      <c r="AD414" s="16">
        <v>5.32527068</v>
      </c>
      <c r="AE414" s="16"/>
      <c r="AF414" s="16"/>
      <c r="AG414" s="16">
        <v>3.1</v>
      </c>
      <c r="AH414" s="16">
        <v>3.2</v>
      </c>
      <c r="AI414" s="16">
        <v>23.156354579999999</v>
      </c>
      <c r="AJ414" s="16">
        <v>52.34</v>
      </c>
      <c r="AK414" s="16">
        <v>0.5</v>
      </c>
      <c r="AL414" s="16">
        <v>2.5</v>
      </c>
      <c r="AM414" s="16">
        <v>132.2596432</v>
      </c>
      <c r="AN414" s="16">
        <v>76.900000000000006</v>
      </c>
      <c r="AO414" s="16"/>
      <c r="AP414" s="16"/>
      <c r="AQ414" s="18"/>
      <c r="AR414" s="18"/>
      <c r="AS414" s="18"/>
      <c r="AT414" s="18"/>
      <c r="AW414" s="18"/>
      <c r="AY414" s="18"/>
      <c r="AZ414" s="16"/>
      <c r="BA414" s="16"/>
      <c r="BB414" s="16"/>
      <c r="BC414" s="14">
        <v>5.2</v>
      </c>
      <c r="BD414" s="14">
        <v>0.15</v>
      </c>
      <c r="BE414" s="14">
        <v>11.9</v>
      </c>
      <c r="BF414" s="14">
        <v>59.6</v>
      </c>
      <c r="BG414" s="14">
        <v>40</v>
      </c>
      <c r="BH414" s="14">
        <v>4.5</v>
      </c>
      <c r="BI414" s="18">
        <f t="shared" ref="BI414:BI445" si="315">((43560/(BG414*BH414))*(BC414-BD414)/60)</f>
        <v>20.368333333333332</v>
      </c>
      <c r="BJ414" s="18">
        <f t="shared" ref="BJ414:BJ445" si="316">(((100-BE414)/100)*BI414)/(86.5/100)</f>
        <v>20.745088631984583</v>
      </c>
      <c r="BK414" s="18">
        <f t="shared" ref="BK414:BK445" si="317">BJ414*60</f>
        <v>1244.705317919075</v>
      </c>
      <c r="BL414" s="18">
        <f t="shared" ref="BL414:BL445" si="318">BK414/2.2*2.471</f>
        <v>1398.0303820809247</v>
      </c>
      <c r="BM414" s="14">
        <f t="shared" ref="BM414:BM445" si="319">ROUND(BK414/2.2/1000*2.47,2)</f>
        <v>1.4</v>
      </c>
      <c r="BR414" s="16"/>
      <c r="BS414" s="16"/>
      <c r="BT414" s="16"/>
      <c r="BU414" s="16"/>
      <c r="BV414" s="16"/>
      <c r="BW414" s="16"/>
      <c r="BX414" s="16"/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  <c r="CJ414" s="16"/>
      <c r="CK414" s="16"/>
      <c r="CL414" s="16"/>
      <c r="CM414" s="16"/>
      <c r="CN414" s="16"/>
      <c r="CO414" s="16"/>
      <c r="CP414" s="16">
        <v>1.51</v>
      </c>
      <c r="CQ414" s="16">
        <v>0.25700000000000001</v>
      </c>
      <c r="CR414" s="16">
        <v>0.28000000000000003</v>
      </c>
      <c r="CS414" s="16">
        <v>0.124</v>
      </c>
      <c r="CT414" s="16">
        <f t="shared" ref="CT414:CT445" si="320">$BK414*(CP414/100)</f>
        <v>18.795050300578033</v>
      </c>
      <c r="CU414" s="16">
        <f t="shared" ref="CU414:CU445" si="321">$BK414*(CQ414/100)</f>
        <v>3.1988926670520232</v>
      </c>
      <c r="CV414" s="16">
        <f t="shared" ref="CV414:CV445" si="322">$BK414*(CR414/100)</f>
        <v>3.4851748901734108</v>
      </c>
      <c r="CW414" s="16">
        <f t="shared" ref="CW414:CW445" si="323">$BK414*(CS414/100)</f>
        <v>1.543434594219653</v>
      </c>
      <c r="CX414" s="16">
        <f t="shared" ref="CX414:CX445" si="324">CT414/2.2*2.47</f>
        <v>21.101715564739884</v>
      </c>
      <c r="CY414" s="16">
        <f t="shared" ref="CY414:CY445" si="325">CU414/2.2*2.47</f>
        <v>3.5914840398265899</v>
      </c>
      <c r="CZ414" s="16">
        <f t="shared" ref="CZ414:CZ445" si="326">CV414/2.2*2.47</f>
        <v>3.9129008994219658</v>
      </c>
      <c r="DA414" s="16">
        <f t="shared" ref="DA414:DA445" si="327">CW414/2.2*2.47</f>
        <v>1.7328561126011559</v>
      </c>
      <c r="DB414" s="16"/>
      <c r="DC414" s="16"/>
      <c r="DD414" s="16"/>
      <c r="DE414" s="16"/>
      <c r="DF414" s="16"/>
      <c r="DG414" s="16"/>
      <c r="DH414" s="16"/>
      <c r="DI414" s="16"/>
    </row>
    <row r="415" spans="1:113" x14ac:dyDescent="0.25">
      <c r="A415" s="14">
        <v>2020</v>
      </c>
      <c r="B415" s="14">
        <v>21</v>
      </c>
      <c r="C415" s="14" t="s">
        <v>12</v>
      </c>
      <c r="D415" s="14" t="str">
        <f t="shared" si="299"/>
        <v>3</v>
      </c>
      <c r="E415" s="14">
        <v>305</v>
      </c>
      <c r="F415" s="14">
        <v>825</v>
      </c>
      <c r="G415" s="14">
        <v>5</v>
      </c>
      <c r="H415" s="14" t="s">
        <v>1</v>
      </c>
      <c r="I415" s="14">
        <v>100</v>
      </c>
      <c r="J415" s="17">
        <f t="shared" si="300"/>
        <v>112</v>
      </c>
      <c r="K415" s="14">
        <v>120</v>
      </c>
      <c r="L415" s="17">
        <f t="shared" si="301"/>
        <v>135</v>
      </c>
      <c r="M415" s="14">
        <v>0</v>
      </c>
      <c r="N415" s="17">
        <f t="shared" si="302"/>
        <v>0</v>
      </c>
      <c r="O415" s="14">
        <v>7.5</v>
      </c>
      <c r="P415" s="14">
        <v>0</v>
      </c>
      <c r="Q415" s="14">
        <v>6.4</v>
      </c>
      <c r="R415" s="14">
        <v>6.9</v>
      </c>
      <c r="S415" s="14">
        <v>1.9</v>
      </c>
      <c r="T415" s="14">
        <v>2</v>
      </c>
      <c r="U415" s="14">
        <v>4</v>
      </c>
      <c r="V415" s="16">
        <v>5</v>
      </c>
      <c r="W415" s="16">
        <v>3.786093019772319</v>
      </c>
      <c r="X415" s="16">
        <v>4.87</v>
      </c>
      <c r="Y415" s="16">
        <v>89</v>
      </c>
      <c r="Z415" s="16">
        <v>683</v>
      </c>
      <c r="AA415" s="16">
        <v>191</v>
      </c>
      <c r="AB415" s="16">
        <v>144</v>
      </c>
      <c r="AC415" s="16">
        <f t="shared" si="303"/>
        <v>5.840724900803048</v>
      </c>
      <c r="AD415" s="16">
        <v>5.32527068</v>
      </c>
      <c r="AE415" s="16"/>
      <c r="AF415" s="16"/>
      <c r="AG415" s="16">
        <v>3.1</v>
      </c>
      <c r="AH415" s="16">
        <v>3.2</v>
      </c>
      <c r="AI415" s="16">
        <v>23.156354579999999</v>
      </c>
      <c r="AJ415" s="16">
        <v>52.34</v>
      </c>
      <c r="AK415" s="16">
        <v>0.5</v>
      </c>
      <c r="AL415" s="16">
        <v>2.5</v>
      </c>
      <c r="AM415" s="16">
        <v>132.2596432</v>
      </c>
      <c r="AN415" s="16">
        <v>76.900000000000006</v>
      </c>
      <c r="AO415" s="16"/>
      <c r="AP415" s="16"/>
      <c r="AQ415" s="18"/>
      <c r="AR415" s="18"/>
      <c r="AS415" s="18"/>
      <c r="AT415" s="18"/>
      <c r="AW415" s="18"/>
      <c r="AY415" s="18"/>
      <c r="AZ415" s="16"/>
      <c r="BA415" s="16"/>
      <c r="BB415" s="16"/>
      <c r="BC415" s="14">
        <v>4.25</v>
      </c>
      <c r="BD415" s="14">
        <v>0.15</v>
      </c>
      <c r="BE415" s="14">
        <v>11.6</v>
      </c>
      <c r="BF415" s="14">
        <v>58.2</v>
      </c>
      <c r="BG415" s="14">
        <v>40</v>
      </c>
      <c r="BH415" s="14">
        <v>4.5</v>
      </c>
      <c r="BI415" s="18">
        <f t="shared" si="315"/>
        <v>16.536666666666665</v>
      </c>
      <c r="BJ415" s="18">
        <f t="shared" si="316"/>
        <v>16.899899807321773</v>
      </c>
      <c r="BK415" s="18">
        <f t="shared" si="317"/>
        <v>1013.9939884393063</v>
      </c>
      <c r="BL415" s="18">
        <f t="shared" si="318"/>
        <v>1138.8996115606935</v>
      </c>
      <c r="BM415" s="14">
        <f t="shared" si="319"/>
        <v>1.1399999999999999</v>
      </c>
      <c r="BR415" s="16"/>
      <c r="BS415" s="16"/>
      <c r="BT415" s="16"/>
      <c r="BU415" s="16"/>
      <c r="BV415" s="16"/>
      <c r="BW415" s="16"/>
      <c r="BX415" s="16"/>
      <c r="BY415" s="16"/>
      <c r="BZ415" s="16"/>
      <c r="CA415" s="16"/>
      <c r="CB415" s="16"/>
      <c r="CC415" s="16"/>
      <c r="CD415" s="16"/>
      <c r="CE415" s="16"/>
      <c r="CF415" s="16"/>
      <c r="CG415" s="16"/>
      <c r="CH415" s="16"/>
      <c r="CI415" s="16"/>
      <c r="CJ415" s="16"/>
      <c r="CK415" s="16"/>
      <c r="CL415" s="16"/>
      <c r="CM415" s="16"/>
      <c r="CN415" s="16"/>
      <c r="CO415" s="16"/>
      <c r="CP415" s="16">
        <v>1.33</v>
      </c>
      <c r="CQ415" s="16">
        <v>0.36699999999999999</v>
      </c>
      <c r="CR415" s="16">
        <v>0.33</v>
      </c>
      <c r="CS415" s="16">
        <v>0.10299999999999999</v>
      </c>
      <c r="CT415" s="16">
        <f t="shared" si="320"/>
        <v>13.486120046242776</v>
      </c>
      <c r="CU415" s="16">
        <f t="shared" si="321"/>
        <v>3.7213579375722543</v>
      </c>
      <c r="CV415" s="16">
        <f t="shared" si="322"/>
        <v>3.3461801618497109</v>
      </c>
      <c r="CW415" s="16">
        <f t="shared" si="323"/>
        <v>1.0444138080924854</v>
      </c>
      <c r="CX415" s="16">
        <f t="shared" si="324"/>
        <v>15.141234779190754</v>
      </c>
      <c r="CY415" s="16">
        <f t="shared" si="325"/>
        <v>4.1780700480924855</v>
      </c>
      <c r="CZ415" s="16">
        <f t="shared" si="326"/>
        <v>3.7568477271676302</v>
      </c>
      <c r="DA415" s="16">
        <f t="shared" si="327"/>
        <v>1.1725918663583812</v>
      </c>
      <c r="DB415" s="16"/>
      <c r="DC415" s="16"/>
      <c r="DD415" s="16"/>
      <c r="DE415" s="16"/>
      <c r="DF415" s="16"/>
      <c r="DG415" s="16"/>
      <c r="DH415" s="16"/>
      <c r="DI415" s="16"/>
    </row>
    <row r="416" spans="1:113" x14ac:dyDescent="0.25">
      <c r="A416" s="14">
        <v>2020</v>
      </c>
      <c r="B416" s="14">
        <v>21</v>
      </c>
      <c r="C416" s="14" t="s">
        <v>12</v>
      </c>
      <c r="D416" s="14" t="str">
        <f t="shared" si="299"/>
        <v>3</v>
      </c>
      <c r="E416" s="14">
        <v>309</v>
      </c>
      <c r="F416" s="14">
        <v>829</v>
      </c>
      <c r="G416" s="14">
        <v>4</v>
      </c>
      <c r="H416" s="14" t="s">
        <v>1</v>
      </c>
      <c r="I416" s="14">
        <v>100</v>
      </c>
      <c r="J416" s="17">
        <f t="shared" si="300"/>
        <v>112</v>
      </c>
      <c r="K416" s="14">
        <v>80</v>
      </c>
      <c r="L416" s="17">
        <f t="shared" si="301"/>
        <v>90</v>
      </c>
      <c r="M416" s="14">
        <v>0</v>
      </c>
      <c r="N416" s="17">
        <f t="shared" si="302"/>
        <v>0</v>
      </c>
      <c r="O416" s="14">
        <v>7.5</v>
      </c>
      <c r="P416" s="14">
        <v>0</v>
      </c>
      <c r="Q416" s="14">
        <v>6.4</v>
      </c>
      <c r="R416" s="14">
        <v>6.9</v>
      </c>
      <c r="S416" s="14">
        <v>1.9</v>
      </c>
      <c r="T416" s="14">
        <v>2</v>
      </c>
      <c r="U416" s="14">
        <v>4</v>
      </c>
      <c r="V416" s="16">
        <v>5</v>
      </c>
      <c r="W416" s="16">
        <v>3.786093019772319</v>
      </c>
      <c r="X416" s="16">
        <v>4.87</v>
      </c>
      <c r="Y416" s="16">
        <v>89</v>
      </c>
      <c r="Z416" s="16">
        <v>683</v>
      </c>
      <c r="AA416" s="16">
        <v>191</v>
      </c>
      <c r="AB416" s="16">
        <v>144</v>
      </c>
      <c r="AC416" s="16">
        <f t="shared" si="303"/>
        <v>5.840724900803048</v>
      </c>
      <c r="AD416" s="16">
        <v>5.32527068</v>
      </c>
      <c r="AE416" s="16"/>
      <c r="AF416" s="16"/>
      <c r="AG416" s="16">
        <v>3.1</v>
      </c>
      <c r="AH416" s="16">
        <v>3.2</v>
      </c>
      <c r="AI416" s="16">
        <v>23.156354579999999</v>
      </c>
      <c r="AJ416" s="16">
        <v>52.34</v>
      </c>
      <c r="AK416" s="16">
        <v>0.5</v>
      </c>
      <c r="AL416" s="16">
        <v>2.5</v>
      </c>
      <c r="AM416" s="16">
        <v>132.2596432</v>
      </c>
      <c r="AN416" s="16">
        <v>76.900000000000006</v>
      </c>
      <c r="AO416" s="16"/>
      <c r="AP416" s="16"/>
      <c r="AQ416" s="18"/>
      <c r="AR416" s="18"/>
      <c r="AS416" s="18"/>
      <c r="AT416" s="18"/>
      <c r="AW416" s="18"/>
      <c r="AY416" s="18"/>
      <c r="AZ416" s="16"/>
      <c r="BA416" s="16"/>
      <c r="BB416" s="16"/>
      <c r="BC416" s="14">
        <v>8.6999999999999993</v>
      </c>
      <c r="BD416" s="14">
        <v>0.15</v>
      </c>
      <c r="BE416" s="14">
        <v>11.7</v>
      </c>
      <c r="BF416" s="14">
        <v>59.1</v>
      </c>
      <c r="BG416" s="14">
        <v>40</v>
      </c>
      <c r="BH416" s="14">
        <v>4.5</v>
      </c>
      <c r="BI416" s="18">
        <f t="shared" si="315"/>
        <v>34.484999999999999</v>
      </c>
      <c r="BJ416" s="18">
        <f t="shared" si="316"/>
        <v>35.202606936416181</v>
      </c>
      <c r="BK416" s="18">
        <f t="shared" si="317"/>
        <v>2112.156416184971</v>
      </c>
      <c r="BL416" s="18">
        <f t="shared" si="318"/>
        <v>2372.3356838150289</v>
      </c>
      <c r="BM416" s="14">
        <f t="shared" si="319"/>
        <v>2.37</v>
      </c>
      <c r="BR416" s="16"/>
      <c r="BS416" s="16"/>
      <c r="BT416" s="16"/>
      <c r="BU416" s="16"/>
      <c r="BV416" s="16"/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  <c r="CJ416" s="16"/>
      <c r="CK416" s="16"/>
      <c r="CL416" s="16"/>
      <c r="CM416" s="16"/>
      <c r="CN416" s="16"/>
      <c r="CO416" s="16"/>
      <c r="CP416" s="16">
        <v>1.42</v>
      </c>
      <c r="CQ416" s="16">
        <v>0.30399999999999999</v>
      </c>
      <c r="CR416" s="16">
        <v>0.28999999999999998</v>
      </c>
      <c r="CS416" s="16">
        <v>0.10100000000000001</v>
      </c>
      <c r="CT416" s="16">
        <f t="shared" si="320"/>
        <v>29.992621109826587</v>
      </c>
      <c r="CU416" s="16">
        <f t="shared" si="321"/>
        <v>6.4209555052023113</v>
      </c>
      <c r="CV416" s="16">
        <f t="shared" si="322"/>
        <v>6.1252536069364156</v>
      </c>
      <c r="CW416" s="16">
        <f t="shared" si="323"/>
        <v>2.1332779803468207</v>
      </c>
      <c r="CX416" s="16">
        <f t="shared" si="324"/>
        <v>33.673533700578034</v>
      </c>
      <c r="CY416" s="16">
        <f t="shared" si="325"/>
        <v>7.208981862658959</v>
      </c>
      <c r="CZ416" s="16">
        <f t="shared" si="326"/>
        <v>6.8769892768786116</v>
      </c>
      <c r="DA416" s="16">
        <f t="shared" si="327"/>
        <v>2.3950893688439305</v>
      </c>
      <c r="DB416" s="16"/>
      <c r="DC416" s="16"/>
      <c r="DD416" s="16"/>
      <c r="DE416" s="16"/>
      <c r="DF416" s="16"/>
      <c r="DG416" s="16"/>
      <c r="DH416" s="16"/>
      <c r="DI416" s="16"/>
    </row>
    <row r="417" spans="1:113" x14ac:dyDescent="0.25">
      <c r="A417" s="14">
        <v>2020</v>
      </c>
      <c r="B417" s="14">
        <v>21</v>
      </c>
      <c r="C417" s="14" t="s">
        <v>12</v>
      </c>
      <c r="D417" s="14" t="str">
        <f t="shared" si="299"/>
        <v>4</v>
      </c>
      <c r="E417" s="14">
        <v>401</v>
      </c>
      <c r="F417" s="14">
        <v>831</v>
      </c>
      <c r="G417" s="14">
        <v>2</v>
      </c>
      <c r="H417" s="14" t="s">
        <v>3</v>
      </c>
      <c r="I417" s="14">
        <v>100</v>
      </c>
      <c r="J417" s="17">
        <f t="shared" si="300"/>
        <v>112</v>
      </c>
      <c r="K417" s="14">
        <v>0</v>
      </c>
      <c r="L417" s="17">
        <f t="shared" si="301"/>
        <v>0</v>
      </c>
      <c r="M417" s="14">
        <v>0</v>
      </c>
      <c r="N417" s="17">
        <f t="shared" si="302"/>
        <v>0</v>
      </c>
      <c r="O417" s="14">
        <v>7.5</v>
      </c>
      <c r="P417" s="14">
        <v>0</v>
      </c>
      <c r="Q417" s="14">
        <v>6.7</v>
      </c>
      <c r="R417" s="14">
        <v>7</v>
      </c>
      <c r="S417" s="14">
        <v>1.8</v>
      </c>
      <c r="T417" s="14">
        <v>2</v>
      </c>
      <c r="U417" s="14">
        <v>3</v>
      </c>
      <c r="V417" s="16">
        <v>5</v>
      </c>
      <c r="W417" s="16">
        <v>3.3162070101857402</v>
      </c>
      <c r="X417" s="16">
        <v>4.4800000000000004</v>
      </c>
      <c r="Y417" s="16">
        <v>91</v>
      </c>
      <c r="Z417" s="16">
        <v>836</v>
      </c>
      <c r="AA417" s="16">
        <v>254</v>
      </c>
      <c r="AB417" s="16">
        <v>270</v>
      </c>
      <c r="AC417" s="16">
        <f t="shared" si="303"/>
        <v>7.6771845957921538</v>
      </c>
      <c r="AD417" s="16">
        <v>24.71646312</v>
      </c>
      <c r="AE417" s="16"/>
      <c r="AF417" s="16"/>
      <c r="AG417" s="16">
        <v>1.8</v>
      </c>
      <c r="AH417" s="16">
        <v>2.2999999999999998</v>
      </c>
      <c r="AI417" s="16">
        <v>157.37616320000001</v>
      </c>
      <c r="AJ417" s="16">
        <v>81.52</v>
      </c>
      <c r="AK417" s="16">
        <v>0.4</v>
      </c>
      <c r="AL417" s="16">
        <v>2.2999999999999998</v>
      </c>
      <c r="AM417" s="16">
        <v>205.06832850000001</v>
      </c>
      <c r="AN417" s="16">
        <v>83.16</v>
      </c>
      <c r="AO417" s="16"/>
      <c r="AP417" s="16"/>
      <c r="AQ417" s="18"/>
      <c r="AR417" s="18"/>
      <c r="AS417" s="18"/>
      <c r="AT417" s="18"/>
      <c r="AW417" s="18"/>
      <c r="AY417" s="18"/>
      <c r="AZ417" s="16"/>
      <c r="BA417" s="16"/>
      <c r="BB417" s="16"/>
      <c r="BC417" s="14">
        <v>5</v>
      </c>
      <c r="BD417" s="14">
        <v>0.15</v>
      </c>
      <c r="BE417" s="14">
        <v>11.9</v>
      </c>
      <c r="BF417" s="14">
        <v>61.1</v>
      </c>
      <c r="BG417" s="14">
        <v>40</v>
      </c>
      <c r="BH417" s="14">
        <v>4.5</v>
      </c>
      <c r="BI417" s="18">
        <f t="shared" si="315"/>
        <v>19.561666666666664</v>
      </c>
      <c r="BJ417" s="18">
        <f t="shared" si="316"/>
        <v>19.923500963391131</v>
      </c>
      <c r="BK417" s="18">
        <f t="shared" si="317"/>
        <v>1195.4100578034679</v>
      </c>
      <c r="BL417" s="18">
        <f t="shared" si="318"/>
        <v>1342.6628421965313</v>
      </c>
      <c r="BM417" s="14">
        <f t="shared" si="319"/>
        <v>1.34</v>
      </c>
      <c r="BR417" s="16"/>
      <c r="BS417" s="16"/>
      <c r="BT417" s="16"/>
      <c r="BU417" s="16"/>
      <c r="BV417" s="16"/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  <c r="CJ417" s="16"/>
      <c r="CK417" s="16"/>
      <c r="CL417" s="16"/>
      <c r="CM417" s="16"/>
      <c r="CN417" s="16"/>
      <c r="CO417" s="16"/>
      <c r="CP417" s="16">
        <v>1.83</v>
      </c>
      <c r="CQ417" s="16">
        <v>0.22</v>
      </c>
      <c r="CR417" s="16">
        <v>0.27</v>
      </c>
      <c r="CS417" s="16">
        <v>0.14000000000000001</v>
      </c>
      <c r="CT417" s="16">
        <f t="shared" si="320"/>
        <v>21.876004057803463</v>
      </c>
      <c r="CU417" s="16">
        <f t="shared" si="321"/>
        <v>2.6299021271676297</v>
      </c>
      <c r="CV417" s="16">
        <f t="shared" si="322"/>
        <v>3.2276071560693635</v>
      </c>
      <c r="CW417" s="16">
        <f t="shared" si="323"/>
        <v>1.6735740809248554</v>
      </c>
      <c r="CX417" s="16">
        <f t="shared" si="324"/>
        <v>24.560786373988432</v>
      </c>
      <c r="CY417" s="16">
        <f t="shared" si="325"/>
        <v>2.9526628427745658</v>
      </c>
      <c r="CZ417" s="16">
        <f t="shared" si="326"/>
        <v>3.6237225797687858</v>
      </c>
      <c r="DA417" s="16">
        <f t="shared" si="327"/>
        <v>1.8789672635838151</v>
      </c>
      <c r="DB417" s="16"/>
      <c r="DC417" s="16"/>
      <c r="DD417" s="16"/>
      <c r="DE417" s="16"/>
      <c r="DF417" s="16"/>
      <c r="DG417" s="16"/>
      <c r="DH417" s="16"/>
      <c r="DI417" s="16"/>
    </row>
    <row r="418" spans="1:113" x14ac:dyDescent="0.25">
      <c r="A418" s="14">
        <v>2020</v>
      </c>
      <c r="B418" s="14">
        <v>21</v>
      </c>
      <c r="C418" s="14" t="s">
        <v>12</v>
      </c>
      <c r="D418" s="14" t="str">
        <f t="shared" si="299"/>
        <v>4</v>
      </c>
      <c r="E418" s="14">
        <v>402</v>
      </c>
      <c r="F418" s="14">
        <v>832</v>
      </c>
      <c r="G418" s="14">
        <v>3</v>
      </c>
      <c r="H418" s="14" t="s">
        <v>1</v>
      </c>
      <c r="I418" s="14">
        <v>100</v>
      </c>
      <c r="J418" s="17">
        <f t="shared" si="300"/>
        <v>112</v>
      </c>
      <c r="K418" s="14">
        <v>40</v>
      </c>
      <c r="L418" s="17">
        <f t="shared" si="301"/>
        <v>45</v>
      </c>
      <c r="M418" s="14">
        <v>0</v>
      </c>
      <c r="N418" s="17">
        <f t="shared" si="302"/>
        <v>0</v>
      </c>
      <c r="O418" s="14">
        <v>7.5</v>
      </c>
      <c r="P418" s="14">
        <v>0</v>
      </c>
      <c r="Q418" s="14">
        <v>6.7</v>
      </c>
      <c r="R418" s="14">
        <v>7</v>
      </c>
      <c r="S418" s="14">
        <v>1.8</v>
      </c>
      <c r="T418" s="14">
        <v>2</v>
      </c>
      <c r="U418" s="14">
        <v>3</v>
      </c>
      <c r="V418" s="16">
        <v>5</v>
      </c>
      <c r="W418" s="16">
        <v>3.3162070101857402</v>
      </c>
      <c r="X418" s="16">
        <v>4.4800000000000004</v>
      </c>
      <c r="Y418" s="16">
        <v>91</v>
      </c>
      <c r="Z418" s="16">
        <v>836</v>
      </c>
      <c r="AA418" s="16">
        <v>254</v>
      </c>
      <c r="AB418" s="16">
        <v>270</v>
      </c>
      <c r="AC418" s="16">
        <f t="shared" si="303"/>
        <v>7.6771845957921538</v>
      </c>
      <c r="AD418" s="16">
        <v>24.71646312</v>
      </c>
      <c r="AE418" s="16"/>
      <c r="AF418" s="16"/>
      <c r="AG418" s="16">
        <v>1.8</v>
      </c>
      <c r="AH418" s="16">
        <v>2.2999999999999998</v>
      </c>
      <c r="AI418" s="16">
        <v>157.37616320000001</v>
      </c>
      <c r="AJ418" s="16">
        <v>81.52</v>
      </c>
      <c r="AK418" s="16">
        <v>0.4</v>
      </c>
      <c r="AL418" s="16">
        <v>2.2999999999999998</v>
      </c>
      <c r="AM418" s="16">
        <v>205.06832850000001</v>
      </c>
      <c r="AN418" s="16">
        <v>83.16</v>
      </c>
      <c r="AO418" s="16"/>
      <c r="AP418" s="16"/>
      <c r="AQ418" s="18"/>
      <c r="AR418" s="18"/>
      <c r="AS418" s="18"/>
      <c r="AT418" s="18"/>
      <c r="AW418" s="18"/>
      <c r="AY418" s="18"/>
      <c r="AZ418" s="16"/>
      <c r="BA418" s="16"/>
      <c r="BB418" s="16"/>
      <c r="BC418" s="14">
        <v>4.8</v>
      </c>
      <c r="BD418" s="14">
        <v>0.15</v>
      </c>
      <c r="BE418" s="14">
        <v>12.7</v>
      </c>
      <c r="BF418" s="14">
        <v>59.7</v>
      </c>
      <c r="BG418" s="14">
        <v>40</v>
      </c>
      <c r="BH418" s="14">
        <v>4.5</v>
      </c>
      <c r="BI418" s="18">
        <f t="shared" si="315"/>
        <v>18.754999999999999</v>
      </c>
      <c r="BJ418" s="18">
        <f t="shared" si="316"/>
        <v>18.928456647398843</v>
      </c>
      <c r="BK418" s="18">
        <f t="shared" si="317"/>
        <v>1135.7073988439306</v>
      </c>
      <c r="BL418" s="18">
        <f t="shared" si="318"/>
        <v>1275.6059011560692</v>
      </c>
      <c r="BM418" s="14">
        <f t="shared" si="319"/>
        <v>1.28</v>
      </c>
      <c r="BR418" s="16"/>
      <c r="BS418" s="16"/>
      <c r="BT418" s="16"/>
      <c r="BU418" s="16"/>
      <c r="BV418" s="16"/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  <c r="CG418" s="16"/>
      <c r="CH418" s="16"/>
      <c r="CI418" s="16"/>
      <c r="CJ418" s="16"/>
      <c r="CK418" s="16"/>
      <c r="CL418" s="16"/>
      <c r="CM418" s="16"/>
      <c r="CN418" s="16"/>
      <c r="CO418" s="16"/>
      <c r="CP418" s="16">
        <v>1.55</v>
      </c>
      <c r="CQ418" s="16">
        <v>0.246</v>
      </c>
      <c r="CR418" s="16">
        <v>0.27</v>
      </c>
      <c r="CS418" s="16">
        <v>0.13100000000000001</v>
      </c>
      <c r="CT418" s="16">
        <f t="shared" si="320"/>
        <v>17.603464682080926</v>
      </c>
      <c r="CU418" s="16">
        <f t="shared" si="321"/>
        <v>2.793840201156069</v>
      </c>
      <c r="CV418" s="16">
        <f t="shared" si="322"/>
        <v>3.0664099768786128</v>
      </c>
      <c r="CW418" s="16">
        <f t="shared" si="323"/>
        <v>1.4877766924855491</v>
      </c>
      <c r="CX418" s="16">
        <f t="shared" si="324"/>
        <v>19.763889893063585</v>
      </c>
      <c r="CY418" s="16">
        <f t="shared" si="325"/>
        <v>3.1367205894797681</v>
      </c>
      <c r="CZ418" s="16">
        <f t="shared" si="326"/>
        <v>3.4427421104046245</v>
      </c>
      <c r="DA418" s="16">
        <f t="shared" si="327"/>
        <v>1.6703674683815029</v>
      </c>
      <c r="DB418" s="16"/>
      <c r="DC418" s="16"/>
      <c r="DD418" s="16"/>
      <c r="DE418" s="16"/>
      <c r="DF418" s="16"/>
      <c r="DG418" s="16"/>
      <c r="DH418" s="16"/>
      <c r="DI418" s="16"/>
    </row>
    <row r="419" spans="1:113" x14ac:dyDescent="0.25">
      <c r="A419" s="14">
        <v>2020</v>
      </c>
      <c r="B419" s="14">
        <v>21</v>
      </c>
      <c r="C419" s="14" t="s">
        <v>12</v>
      </c>
      <c r="D419" s="14" t="str">
        <f t="shared" si="299"/>
        <v>4</v>
      </c>
      <c r="E419" s="14">
        <v>404</v>
      </c>
      <c r="F419" s="14">
        <v>834</v>
      </c>
      <c r="G419" s="14">
        <v>4</v>
      </c>
      <c r="H419" s="14" t="s">
        <v>1</v>
      </c>
      <c r="I419" s="14">
        <v>100</v>
      </c>
      <c r="J419" s="17">
        <f t="shared" si="300"/>
        <v>112</v>
      </c>
      <c r="K419" s="14">
        <v>80</v>
      </c>
      <c r="L419" s="17">
        <f t="shared" si="301"/>
        <v>90</v>
      </c>
      <c r="M419" s="14">
        <v>0</v>
      </c>
      <c r="N419" s="17">
        <f t="shared" si="302"/>
        <v>0</v>
      </c>
      <c r="O419" s="14">
        <v>7.5</v>
      </c>
      <c r="P419" s="14">
        <v>0</v>
      </c>
      <c r="Q419" s="14">
        <v>6.7</v>
      </c>
      <c r="R419" s="14">
        <v>7</v>
      </c>
      <c r="S419" s="14">
        <v>1.8</v>
      </c>
      <c r="T419" s="14">
        <v>2</v>
      </c>
      <c r="U419" s="14">
        <v>3</v>
      </c>
      <c r="V419" s="16">
        <v>5</v>
      </c>
      <c r="W419" s="16">
        <v>3.3162070101857402</v>
      </c>
      <c r="X419" s="16">
        <v>4.4800000000000004</v>
      </c>
      <c r="Y419" s="16">
        <v>91</v>
      </c>
      <c r="Z419" s="16">
        <v>836</v>
      </c>
      <c r="AA419" s="16">
        <v>254</v>
      </c>
      <c r="AB419" s="16">
        <v>270</v>
      </c>
      <c r="AC419" s="16">
        <f t="shared" si="303"/>
        <v>7.6771845957921538</v>
      </c>
      <c r="AD419" s="16">
        <v>24.71646312</v>
      </c>
      <c r="AE419" s="16"/>
      <c r="AF419" s="16"/>
      <c r="AG419" s="16">
        <v>1.8</v>
      </c>
      <c r="AH419" s="16">
        <v>2.2999999999999998</v>
      </c>
      <c r="AI419" s="16">
        <v>157.37616320000001</v>
      </c>
      <c r="AJ419" s="16">
        <v>81.52</v>
      </c>
      <c r="AK419" s="16">
        <v>0.4</v>
      </c>
      <c r="AL419" s="16">
        <v>2.2999999999999998</v>
      </c>
      <c r="AM419" s="16">
        <v>205.06832850000001</v>
      </c>
      <c r="AN419" s="16">
        <v>83.16</v>
      </c>
      <c r="AO419" s="16"/>
      <c r="AP419" s="16"/>
      <c r="AQ419" s="18"/>
      <c r="AR419" s="18"/>
      <c r="AS419" s="18"/>
      <c r="AT419" s="18"/>
      <c r="AW419" s="18"/>
      <c r="AY419" s="18"/>
      <c r="AZ419" s="16"/>
      <c r="BA419" s="16"/>
      <c r="BB419" s="16"/>
      <c r="BC419" s="14">
        <v>9.5500000000000007</v>
      </c>
      <c r="BD419" s="14">
        <v>0.15</v>
      </c>
      <c r="BE419" s="14">
        <v>12.1</v>
      </c>
      <c r="BF419" s="14">
        <v>59.3</v>
      </c>
      <c r="BG419" s="14">
        <v>40</v>
      </c>
      <c r="BH419" s="14">
        <v>4.5</v>
      </c>
      <c r="BI419" s="18">
        <f t="shared" si="315"/>
        <v>37.913333333333334</v>
      </c>
      <c r="BJ419" s="18">
        <f t="shared" si="316"/>
        <v>38.526959537572253</v>
      </c>
      <c r="BK419" s="18">
        <f t="shared" si="317"/>
        <v>2311.6175722543353</v>
      </c>
      <c r="BL419" s="18">
        <f t="shared" si="318"/>
        <v>2596.366827745665</v>
      </c>
      <c r="BM419" s="14">
        <f t="shared" si="319"/>
        <v>2.6</v>
      </c>
      <c r="BR419" s="16"/>
      <c r="BS419" s="16"/>
      <c r="BT419" s="16"/>
      <c r="BU419" s="16"/>
      <c r="BV419" s="16"/>
      <c r="BW419" s="16"/>
      <c r="BX419" s="16"/>
      <c r="BY419" s="16"/>
      <c r="BZ419" s="16"/>
      <c r="CA419" s="16"/>
      <c r="CB419" s="16"/>
      <c r="CC419" s="16"/>
      <c r="CD419" s="16"/>
      <c r="CE419" s="16"/>
      <c r="CF419" s="16"/>
      <c r="CG419" s="16"/>
      <c r="CH419" s="16"/>
      <c r="CI419" s="16"/>
      <c r="CJ419" s="16"/>
      <c r="CK419" s="16"/>
      <c r="CL419" s="16"/>
      <c r="CM419" s="16"/>
      <c r="CN419" s="16"/>
      <c r="CO419" s="16"/>
      <c r="CP419" s="16">
        <v>1.48</v>
      </c>
      <c r="CQ419" s="16">
        <v>0.30599999999999999</v>
      </c>
      <c r="CR419" s="16">
        <v>0.28999999999999998</v>
      </c>
      <c r="CS419" s="16">
        <v>9.8000000000000004E-2</v>
      </c>
      <c r="CT419" s="16">
        <f t="shared" si="320"/>
        <v>34.211940069364161</v>
      </c>
      <c r="CU419" s="16">
        <f t="shared" si="321"/>
        <v>7.0735497710982651</v>
      </c>
      <c r="CV419" s="16">
        <f t="shared" si="322"/>
        <v>6.703690959537572</v>
      </c>
      <c r="CW419" s="16">
        <f t="shared" si="323"/>
        <v>2.2653852208092484</v>
      </c>
      <c r="CX419" s="16">
        <f t="shared" si="324"/>
        <v>38.410678168786127</v>
      </c>
      <c r="CY419" s="16">
        <f t="shared" si="325"/>
        <v>7.9416672430057789</v>
      </c>
      <c r="CZ419" s="16">
        <f t="shared" si="326"/>
        <v>7.5264166682080926</v>
      </c>
      <c r="DA419" s="16">
        <f t="shared" si="327"/>
        <v>2.5434097706358378</v>
      </c>
      <c r="DB419" s="16"/>
      <c r="DC419" s="16"/>
      <c r="DD419" s="16"/>
      <c r="DE419" s="16"/>
      <c r="DF419" s="16"/>
      <c r="DG419" s="16"/>
      <c r="DH419" s="16"/>
      <c r="DI419" s="16"/>
    </row>
    <row r="420" spans="1:113" x14ac:dyDescent="0.25">
      <c r="A420" s="14">
        <v>2020</v>
      </c>
      <c r="B420" s="14">
        <v>21</v>
      </c>
      <c r="C420" s="14" t="s">
        <v>12</v>
      </c>
      <c r="D420" s="14" t="str">
        <f t="shared" si="299"/>
        <v>4</v>
      </c>
      <c r="E420" s="14">
        <v>409</v>
      </c>
      <c r="F420" s="14">
        <v>839</v>
      </c>
      <c r="G420" s="14">
        <v>1</v>
      </c>
      <c r="H420" s="14" t="s">
        <v>2</v>
      </c>
      <c r="I420" s="14">
        <v>0</v>
      </c>
      <c r="J420" s="17">
        <f t="shared" si="300"/>
        <v>0</v>
      </c>
      <c r="K420" s="14">
        <v>0</v>
      </c>
      <c r="L420" s="17">
        <f t="shared" si="301"/>
        <v>0</v>
      </c>
      <c r="M420" s="14">
        <v>0</v>
      </c>
      <c r="N420" s="17">
        <f t="shared" si="302"/>
        <v>0</v>
      </c>
      <c r="O420" s="14">
        <v>7.5</v>
      </c>
      <c r="P420" s="14">
        <v>0</v>
      </c>
      <c r="Q420" s="14">
        <v>6.7</v>
      </c>
      <c r="R420" s="14">
        <v>7</v>
      </c>
      <c r="S420" s="14">
        <v>1.8</v>
      </c>
      <c r="T420" s="14">
        <v>2</v>
      </c>
      <c r="U420" s="14">
        <v>3</v>
      </c>
      <c r="V420" s="16">
        <v>5</v>
      </c>
      <c r="W420" s="16">
        <v>3.3162070101857402</v>
      </c>
      <c r="X420" s="16">
        <v>4.4800000000000004</v>
      </c>
      <c r="Y420" s="16">
        <v>91</v>
      </c>
      <c r="Z420" s="16">
        <v>836</v>
      </c>
      <c r="AA420" s="16">
        <v>254</v>
      </c>
      <c r="AB420" s="16">
        <v>270</v>
      </c>
      <c r="AC420" s="16">
        <f t="shared" si="303"/>
        <v>7.6771845957921538</v>
      </c>
      <c r="AD420" s="16">
        <v>24.71646312</v>
      </c>
      <c r="AE420" s="16"/>
      <c r="AF420" s="16"/>
      <c r="AG420" s="16">
        <v>1.8</v>
      </c>
      <c r="AH420" s="16">
        <v>2.2999999999999998</v>
      </c>
      <c r="AI420" s="16">
        <v>157.37616320000001</v>
      </c>
      <c r="AJ420" s="16">
        <v>81.52</v>
      </c>
      <c r="AK420" s="16">
        <v>0.4</v>
      </c>
      <c r="AL420" s="16">
        <v>2.2999999999999998</v>
      </c>
      <c r="AM420" s="16">
        <v>205.06832850000001</v>
      </c>
      <c r="AN420" s="16">
        <v>83.16</v>
      </c>
      <c r="AO420" s="16"/>
      <c r="AP420" s="16"/>
      <c r="AQ420" s="18"/>
      <c r="AR420" s="18"/>
      <c r="AS420" s="18"/>
      <c r="AT420" s="18"/>
      <c r="AW420" s="18"/>
      <c r="AY420" s="18"/>
      <c r="AZ420" s="16"/>
      <c r="BA420" s="16"/>
      <c r="BB420" s="16"/>
      <c r="BC420" s="14">
        <v>2.4500000000000002</v>
      </c>
      <c r="BD420" s="14">
        <v>0.15</v>
      </c>
      <c r="BE420" s="14">
        <v>12.1</v>
      </c>
      <c r="BF420" s="14">
        <v>59.7</v>
      </c>
      <c r="BG420" s="14">
        <v>40</v>
      </c>
      <c r="BH420" s="14">
        <v>4.5</v>
      </c>
      <c r="BI420" s="18">
        <f t="shared" si="315"/>
        <v>9.2766666666666673</v>
      </c>
      <c r="BJ420" s="18">
        <f t="shared" si="316"/>
        <v>9.426809248554914</v>
      </c>
      <c r="BK420" s="18">
        <f t="shared" si="317"/>
        <v>565.60855491329482</v>
      </c>
      <c r="BL420" s="18">
        <f t="shared" si="318"/>
        <v>635.28124508670521</v>
      </c>
      <c r="BM420" s="14">
        <f t="shared" si="319"/>
        <v>0.64</v>
      </c>
      <c r="BR420" s="16"/>
      <c r="BS420" s="16"/>
      <c r="BT420" s="16"/>
      <c r="BU420" s="16"/>
      <c r="BV420" s="16"/>
      <c r="BW420" s="16"/>
      <c r="BX420" s="16"/>
      <c r="BY420" s="16"/>
      <c r="BZ420" s="16"/>
      <c r="CA420" s="16"/>
      <c r="CB420" s="16"/>
      <c r="CC420" s="16"/>
      <c r="CD420" s="16"/>
      <c r="CE420" s="16"/>
      <c r="CF420" s="16"/>
      <c r="CG420" s="16"/>
      <c r="CH420" s="16"/>
      <c r="CI420" s="16"/>
      <c r="CJ420" s="16"/>
      <c r="CK420" s="16"/>
      <c r="CL420" s="16"/>
      <c r="CM420" s="16"/>
      <c r="CN420" s="16"/>
      <c r="CO420" s="16"/>
      <c r="CP420" s="16">
        <v>1.49</v>
      </c>
      <c r="CQ420" s="16">
        <v>0.33600000000000002</v>
      </c>
      <c r="CR420" s="16">
        <v>0.34</v>
      </c>
      <c r="CS420" s="16">
        <v>0.157</v>
      </c>
      <c r="CT420" s="16">
        <f t="shared" si="320"/>
        <v>8.4275674682080925</v>
      </c>
      <c r="CU420" s="16">
        <f t="shared" si="321"/>
        <v>1.9004447445086707</v>
      </c>
      <c r="CV420" s="16">
        <f t="shared" si="322"/>
        <v>1.9230690867052025</v>
      </c>
      <c r="CW420" s="16">
        <f t="shared" si="323"/>
        <v>0.88800543121387288</v>
      </c>
      <c r="CX420" s="16">
        <f t="shared" si="324"/>
        <v>9.4618598393063582</v>
      </c>
      <c r="CY420" s="16">
        <f t="shared" si="325"/>
        <v>2.1336811449710984</v>
      </c>
      <c r="CZ420" s="16">
        <f t="shared" si="326"/>
        <v>2.1590821109826592</v>
      </c>
      <c r="DA420" s="16">
        <f t="shared" si="327"/>
        <v>0.99698791595375724</v>
      </c>
      <c r="DB420" s="16"/>
      <c r="DC420" s="16"/>
      <c r="DD420" s="16"/>
      <c r="DE420" s="16"/>
      <c r="DF420" s="16"/>
      <c r="DG420" s="16"/>
      <c r="DH420" s="16"/>
      <c r="DI420" s="16"/>
    </row>
    <row r="421" spans="1:113" x14ac:dyDescent="0.25">
      <c r="A421" s="14">
        <v>2020</v>
      </c>
      <c r="B421" s="14">
        <v>21</v>
      </c>
      <c r="C421" s="14" t="s">
        <v>12</v>
      </c>
      <c r="D421" s="14" t="str">
        <f t="shared" si="299"/>
        <v>4</v>
      </c>
      <c r="E421" s="14">
        <v>410</v>
      </c>
      <c r="F421" s="14">
        <v>840</v>
      </c>
      <c r="G421" s="14">
        <v>5</v>
      </c>
      <c r="H421" s="14" t="s">
        <v>1</v>
      </c>
      <c r="I421" s="14">
        <v>100</v>
      </c>
      <c r="J421" s="17">
        <f t="shared" si="300"/>
        <v>112</v>
      </c>
      <c r="K421" s="14">
        <v>120</v>
      </c>
      <c r="L421" s="17">
        <f t="shared" si="301"/>
        <v>135</v>
      </c>
      <c r="M421" s="14">
        <v>0</v>
      </c>
      <c r="N421" s="17">
        <f t="shared" si="302"/>
        <v>0</v>
      </c>
      <c r="O421" s="14">
        <v>7.5</v>
      </c>
      <c r="P421" s="14">
        <v>0</v>
      </c>
      <c r="Q421" s="14">
        <v>6.7</v>
      </c>
      <c r="R421" s="14">
        <v>7</v>
      </c>
      <c r="S421" s="14">
        <v>1.8</v>
      </c>
      <c r="T421" s="14">
        <v>2</v>
      </c>
      <c r="U421" s="14">
        <v>3</v>
      </c>
      <c r="V421" s="16">
        <v>5</v>
      </c>
      <c r="W421" s="16">
        <v>3.3162070101857402</v>
      </c>
      <c r="X421" s="16">
        <v>4.4800000000000004</v>
      </c>
      <c r="Y421" s="16">
        <v>91</v>
      </c>
      <c r="Z421" s="16">
        <v>836</v>
      </c>
      <c r="AA421" s="16">
        <v>254</v>
      </c>
      <c r="AB421" s="16">
        <v>270</v>
      </c>
      <c r="AC421" s="16">
        <f t="shared" si="303"/>
        <v>7.6771845957921538</v>
      </c>
      <c r="AD421" s="16">
        <v>24.71646312</v>
      </c>
      <c r="AE421" s="16"/>
      <c r="AF421" s="16"/>
      <c r="AG421" s="16">
        <v>1.8</v>
      </c>
      <c r="AH421" s="16">
        <v>2.2999999999999998</v>
      </c>
      <c r="AI421" s="16">
        <v>157.37616320000001</v>
      </c>
      <c r="AJ421" s="16">
        <v>81.52</v>
      </c>
      <c r="AK421" s="16">
        <v>0.4</v>
      </c>
      <c r="AL421" s="16">
        <v>2.2999999999999998</v>
      </c>
      <c r="AM421" s="16">
        <v>205.06832850000001</v>
      </c>
      <c r="AN421" s="16">
        <v>83.16</v>
      </c>
      <c r="AO421" s="16"/>
      <c r="AP421" s="16"/>
      <c r="AQ421" s="18"/>
      <c r="AR421" s="18"/>
      <c r="AS421" s="18"/>
      <c r="AT421" s="18"/>
      <c r="AW421" s="18"/>
      <c r="AY421" s="18"/>
      <c r="AZ421" s="16"/>
      <c r="BA421" s="16"/>
      <c r="BB421" s="16"/>
      <c r="BC421" s="14">
        <v>3.9</v>
      </c>
      <c r="BD421" s="14">
        <v>0.15</v>
      </c>
      <c r="BE421" s="14">
        <v>12</v>
      </c>
      <c r="BF421" s="14">
        <v>59.4</v>
      </c>
      <c r="BG421" s="14">
        <v>40</v>
      </c>
      <c r="BH421" s="14">
        <v>4.5</v>
      </c>
      <c r="BI421" s="18">
        <f t="shared" si="315"/>
        <v>15.125</v>
      </c>
      <c r="BJ421" s="18">
        <f t="shared" si="316"/>
        <v>15.38728323699422</v>
      </c>
      <c r="BK421" s="18">
        <f t="shared" si="317"/>
        <v>923.23699421965318</v>
      </c>
      <c r="BL421" s="18">
        <f t="shared" si="318"/>
        <v>1036.9630057803467</v>
      </c>
      <c r="BM421" s="14">
        <f t="shared" si="319"/>
        <v>1.04</v>
      </c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6"/>
      <c r="CF421" s="16"/>
      <c r="CG421" s="16"/>
      <c r="CH421" s="16"/>
      <c r="CI421" s="16"/>
      <c r="CJ421" s="16"/>
      <c r="CK421" s="16"/>
      <c r="CL421" s="16"/>
      <c r="CM421" s="16"/>
      <c r="CN421" s="16"/>
      <c r="CO421" s="16"/>
      <c r="CP421" s="16">
        <v>1.41</v>
      </c>
      <c r="CQ421" s="16">
        <v>0.35899999999999999</v>
      </c>
      <c r="CR421" s="16">
        <v>0.3</v>
      </c>
      <c r="CS421" s="16">
        <v>0.109</v>
      </c>
      <c r="CT421" s="16">
        <f t="shared" si="320"/>
        <v>13.017641618497109</v>
      </c>
      <c r="CU421" s="16">
        <f t="shared" si="321"/>
        <v>3.314420809248555</v>
      </c>
      <c r="CV421" s="16">
        <f t="shared" si="322"/>
        <v>2.7697109826589594</v>
      </c>
      <c r="CW421" s="16">
        <f t="shared" si="323"/>
        <v>1.006328323699422</v>
      </c>
      <c r="CX421" s="16">
        <f t="shared" si="324"/>
        <v>14.615261271676298</v>
      </c>
      <c r="CY421" s="16">
        <f t="shared" si="325"/>
        <v>3.7211906358381501</v>
      </c>
      <c r="CZ421" s="16">
        <f t="shared" si="326"/>
        <v>3.1096300578034684</v>
      </c>
      <c r="DA421" s="16">
        <f t="shared" si="327"/>
        <v>1.1298322543352601</v>
      </c>
      <c r="DB421" s="16"/>
      <c r="DC421" s="16"/>
      <c r="DD421" s="16"/>
      <c r="DE421" s="16"/>
      <c r="DF421" s="16"/>
      <c r="DG421" s="16"/>
      <c r="DH421" s="16"/>
      <c r="DI421" s="16"/>
    </row>
    <row r="422" spans="1:113" x14ac:dyDescent="0.25">
      <c r="A422" s="14">
        <v>2020</v>
      </c>
      <c r="B422" s="14">
        <v>22</v>
      </c>
      <c r="C422" s="14" t="s">
        <v>7</v>
      </c>
      <c r="D422" s="14" t="str">
        <f t="shared" si="299"/>
        <v>1</v>
      </c>
      <c r="E422" s="14">
        <v>102</v>
      </c>
      <c r="F422" s="14">
        <v>842</v>
      </c>
      <c r="G422" s="14">
        <v>4</v>
      </c>
      <c r="H422" s="14" t="s">
        <v>1</v>
      </c>
      <c r="I422" s="14">
        <v>100</v>
      </c>
      <c r="J422" s="17">
        <f t="shared" si="300"/>
        <v>112</v>
      </c>
      <c r="K422" s="14">
        <v>80</v>
      </c>
      <c r="L422" s="17">
        <f t="shared" si="301"/>
        <v>90</v>
      </c>
      <c r="M422" s="14">
        <v>0</v>
      </c>
      <c r="N422" s="17">
        <f t="shared" si="302"/>
        <v>0</v>
      </c>
      <c r="O422" s="14">
        <v>10</v>
      </c>
      <c r="P422" s="14">
        <v>1.7999999999999999E-2</v>
      </c>
      <c r="Q422" s="14">
        <v>6.9</v>
      </c>
      <c r="R422" s="14">
        <v>7</v>
      </c>
      <c r="S422" s="14">
        <v>2.4</v>
      </c>
      <c r="T422" s="14">
        <v>17</v>
      </c>
      <c r="U422" s="14">
        <v>16</v>
      </c>
      <c r="V422" s="16">
        <v>11</v>
      </c>
      <c r="W422" s="16">
        <v>12.935367735170761</v>
      </c>
      <c r="X422" s="16">
        <v>15.4</v>
      </c>
      <c r="Y422" s="16">
        <v>625</v>
      </c>
      <c r="Z422" s="16">
        <v>2563</v>
      </c>
      <c r="AA422" s="16">
        <v>402</v>
      </c>
      <c r="AB422" s="16">
        <v>16</v>
      </c>
      <c r="AC422" s="16">
        <f t="shared" si="303"/>
        <v>17.791672665845724</v>
      </c>
      <c r="AD422" s="16">
        <v>1.897798157</v>
      </c>
      <c r="AE422" s="16"/>
      <c r="AF422" s="16"/>
      <c r="AG422" s="16">
        <v>7.1</v>
      </c>
      <c r="AH422" s="16">
        <v>3</v>
      </c>
      <c r="AI422" s="16">
        <v>3.7242214580000002</v>
      </c>
      <c r="AJ422" s="16">
        <v>4.4000000000000004</v>
      </c>
      <c r="AK422" s="16">
        <v>4.2</v>
      </c>
      <c r="AL422" s="16">
        <v>1.5</v>
      </c>
      <c r="AM422" s="16">
        <v>3.7635469640000001</v>
      </c>
      <c r="AN422" s="16">
        <v>4.22</v>
      </c>
      <c r="AO422" s="16">
        <v>0.40339999999999998</v>
      </c>
      <c r="AP422" s="16">
        <v>61.1</v>
      </c>
      <c r="AQ422" s="18">
        <v>30.5</v>
      </c>
      <c r="AR422" s="18">
        <f t="shared" ref="AR422:AR461" si="328">AP422-AQ422</f>
        <v>30.6</v>
      </c>
      <c r="AS422" s="18">
        <f t="shared" ref="AS422:AS461" si="329">(43560/((O422/12)*5))*AR422/454</f>
        <v>704.63577092511014</v>
      </c>
      <c r="AT422" s="18">
        <f t="shared" ref="AT422:AT461" si="330">(AS422/2.2)*2.47</f>
        <v>791.11379735682817</v>
      </c>
      <c r="AU422" s="14">
        <v>0.56000000000000005</v>
      </c>
      <c r="AV422" s="14">
        <v>485.8</v>
      </c>
      <c r="AW422" s="18">
        <v>34</v>
      </c>
      <c r="AX422" s="14">
        <v>271.3</v>
      </c>
      <c r="AY422" s="18">
        <v>30.5</v>
      </c>
      <c r="AZ422" s="16">
        <f t="shared" ref="AZ422:AZ453" si="331">((AX422-AY422)/(AV422-AW422))*AU422*1000</f>
        <v>298.46834882691462</v>
      </c>
      <c r="BA422" s="16">
        <f t="shared" ref="BA422:BA453" si="332">ROUND(43560/((O422/12)*5)*AZ422/454,2)</f>
        <v>6872.92</v>
      </c>
      <c r="BB422" s="16">
        <f t="shared" ref="BB422:BB453" si="333">BA422/2.2*2.47</f>
        <v>7716.4147272727278</v>
      </c>
      <c r="BC422" s="14">
        <v>14.46</v>
      </c>
      <c r="BD422" s="14">
        <v>0</v>
      </c>
      <c r="BE422" s="14">
        <v>13.1</v>
      </c>
      <c r="BF422" s="14">
        <v>59.2</v>
      </c>
      <c r="BG422" s="14">
        <v>30</v>
      </c>
      <c r="BH422" s="14">
        <v>6</v>
      </c>
      <c r="BI422" s="18">
        <f t="shared" si="315"/>
        <v>58.322000000000003</v>
      </c>
      <c r="BJ422" s="18">
        <f t="shared" si="316"/>
        <v>58.591697109826598</v>
      </c>
      <c r="BK422" s="18">
        <f t="shared" si="317"/>
        <v>3515.501826589596</v>
      </c>
      <c r="BL422" s="18">
        <f t="shared" si="318"/>
        <v>3948.5477334104053</v>
      </c>
      <c r="BM422" s="14">
        <f t="shared" si="319"/>
        <v>3.95</v>
      </c>
      <c r="BN422" s="14">
        <v>4.22</v>
      </c>
      <c r="BO422" s="14">
        <v>0.34599999999999997</v>
      </c>
      <c r="BP422" s="14">
        <v>4.0599999999999996</v>
      </c>
      <c r="BQ422" s="14">
        <v>0.312</v>
      </c>
      <c r="BR422" s="16">
        <f t="shared" ref="BR422:BR461" si="334">AS422*(BN422/100)</f>
        <v>29.735629533039646</v>
      </c>
      <c r="BS422" s="16">
        <f t="shared" ref="BS422:BS461" si="335">$AS422*(BO422/100)</f>
        <v>2.4380397674008809</v>
      </c>
      <c r="BT422" s="16">
        <f t="shared" ref="BT422:BT461" si="336">$AS422*(BP422/100)</f>
        <v>28.608212299559469</v>
      </c>
      <c r="BU422" s="16">
        <f t="shared" ref="BU422:BU461" si="337">$AS422*(BQ422/100)</f>
        <v>2.1984636052863435</v>
      </c>
      <c r="BV422" s="16">
        <f t="shared" ref="BV422:BV461" si="338">BR422/2.2*2.47</f>
        <v>33.38500224845815</v>
      </c>
      <c r="BW422" s="16">
        <f t="shared" ref="BW422:BW461" si="339">BS422/2.2*2.47</f>
        <v>2.7372537388546259</v>
      </c>
      <c r="BX422" s="16">
        <f t="shared" ref="BX422:BX461" si="340">BT422/2.2*2.47</f>
        <v>32.119220172687221</v>
      </c>
      <c r="BY422" s="16">
        <f t="shared" ref="BY422:BY461" si="341">BU422/2.2*2.47</f>
        <v>2.4682750477533038</v>
      </c>
      <c r="BZ422" s="16">
        <v>3.75</v>
      </c>
      <c r="CA422" s="16">
        <v>0.217</v>
      </c>
      <c r="CB422" s="16">
        <v>1.9</v>
      </c>
      <c r="CC422" s="16">
        <v>0.27900000000000003</v>
      </c>
      <c r="CD422" s="16">
        <v>0.8</v>
      </c>
      <c r="CE422" s="16">
        <v>0.09</v>
      </c>
      <c r="CF422" s="16">
        <v>1.64</v>
      </c>
      <c r="CG422" s="16">
        <v>8.6999999999999994E-2</v>
      </c>
      <c r="CH422" s="16">
        <f t="shared" ref="CH422:CH453" si="342">$BA422*(CD422/100)</f>
        <v>54.983360000000005</v>
      </c>
      <c r="CI422" s="16">
        <f t="shared" ref="CI422:CI453" si="343">$BA422*(CE422/100)</f>
        <v>6.1856279999999995</v>
      </c>
      <c r="CJ422" s="16">
        <f t="shared" ref="CJ422:CJ453" si="344">$BA422*(CF422/100)</f>
        <v>112.71588799999999</v>
      </c>
      <c r="CK422" s="16">
        <f t="shared" ref="CK422:CK453" si="345">$BA422*(CG422/100)</f>
        <v>5.9794403999999997</v>
      </c>
      <c r="CL422" s="16">
        <f t="shared" ref="CL422:CL453" si="346">CH422/2.2*2.47</f>
        <v>61.731317818181829</v>
      </c>
      <c r="CM422" s="16">
        <f t="shared" ref="CM422:CM453" si="347">CI422/2.2*2.47</f>
        <v>6.9447732545454546</v>
      </c>
      <c r="CN422" s="16">
        <f t="shared" ref="CN422:CN453" si="348">CJ422/2.2*2.47</f>
        <v>126.54920152727271</v>
      </c>
      <c r="CO422" s="16">
        <f t="shared" ref="CO422:CO453" si="349">CK422/2.2*2.47</f>
        <v>6.7132808127272723</v>
      </c>
      <c r="CP422" s="16">
        <v>2.04</v>
      </c>
      <c r="CQ422" s="16">
        <v>0.27300000000000002</v>
      </c>
      <c r="CR422" s="16">
        <v>0.32</v>
      </c>
      <c r="CS422" s="16">
        <v>0.13800000000000001</v>
      </c>
      <c r="CT422" s="16">
        <f t="shared" si="320"/>
        <v>71.716237262427768</v>
      </c>
      <c r="CU422" s="16">
        <f t="shared" si="321"/>
        <v>9.5973199865895982</v>
      </c>
      <c r="CV422" s="16">
        <f t="shared" si="322"/>
        <v>11.249605845086707</v>
      </c>
      <c r="CW422" s="16">
        <f t="shared" si="323"/>
        <v>4.8513925206936435</v>
      </c>
      <c r="CX422" s="16">
        <f t="shared" si="324"/>
        <v>80.517775471907541</v>
      </c>
      <c r="CY422" s="16">
        <f t="shared" si="325"/>
        <v>10.775172894034684</v>
      </c>
      <c r="CZ422" s="16">
        <f t="shared" si="326"/>
        <v>12.630239289710984</v>
      </c>
      <c r="DA422" s="16">
        <f t="shared" si="327"/>
        <v>5.4467906936878627</v>
      </c>
      <c r="DB422" s="16"/>
      <c r="DC422" s="16"/>
      <c r="DD422" s="16"/>
      <c r="DE422" s="16"/>
      <c r="DF422" s="16"/>
      <c r="DG422" s="16"/>
      <c r="DH422" s="16"/>
      <c r="DI422" s="16"/>
    </row>
    <row r="423" spans="1:113" x14ac:dyDescent="0.25">
      <c r="A423" s="14">
        <v>2020</v>
      </c>
      <c r="B423" s="14">
        <v>22</v>
      </c>
      <c r="C423" s="14" t="s">
        <v>7</v>
      </c>
      <c r="D423" s="14" t="str">
        <f t="shared" si="299"/>
        <v>1</v>
      </c>
      <c r="E423" s="14">
        <v>103</v>
      </c>
      <c r="F423" s="14">
        <v>843</v>
      </c>
      <c r="G423" s="14">
        <v>5</v>
      </c>
      <c r="H423" s="14" t="s">
        <v>1</v>
      </c>
      <c r="I423" s="14">
        <v>100</v>
      </c>
      <c r="J423" s="17">
        <f t="shared" si="300"/>
        <v>112</v>
      </c>
      <c r="K423" s="14">
        <v>120</v>
      </c>
      <c r="L423" s="17">
        <f t="shared" si="301"/>
        <v>135</v>
      </c>
      <c r="M423" s="14">
        <v>0</v>
      </c>
      <c r="N423" s="17">
        <f t="shared" si="302"/>
        <v>0</v>
      </c>
      <c r="O423" s="14">
        <v>10</v>
      </c>
      <c r="P423" s="14">
        <v>1.7999999999999999E-2</v>
      </c>
      <c r="Q423" s="14">
        <v>6.9</v>
      </c>
      <c r="R423" s="14">
        <v>7</v>
      </c>
      <c r="S423" s="14">
        <v>2.4</v>
      </c>
      <c r="T423" s="14">
        <v>17</v>
      </c>
      <c r="U423" s="14">
        <v>16</v>
      </c>
      <c r="V423" s="16">
        <v>11</v>
      </c>
      <c r="W423" s="16">
        <v>12.935367735170761</v>
      </c>
      <c r="X423" s="16">
        <v>15.4</v>
      </c>
      <c r="Y423" s="16">
        <v>625</v>
      </c>
      <c r="Z423" s="16">
        <v>2563</v>
      </c>
      <c r="AA423" s="16">
        <v>402</v>
      </c>
      <c r="AB423" s="16">
        <v>16</v>
      </c>
      <c r="AC423" s="16">
        <f t="shared" si="303"/>
        <v>17.791672665845724</v>
      </c>
      <c r="AD423" s="16">
        <v>1.897798157</v>
      </c>
      <c r="AE423" s="16"/>
      <c r="AF423" s="16"/>
      <c r="AG423" s="16">
        <v>7.1</v>
      </c>
      <c r="AH423" s="16">
        <v>3</v>
      </c>
      <c r="AI423" s="16">
        <v>3.7242214580000002</v>
      </c>
      <c r="AJ423" s="16">
        <v>4.4000000000000004</v>
      </c>
      <c r="AK423" s="16">
        <v>4.2</v>
      </c>
      <c r="AL423" s="16">
        <v>1.5</v>
      </c>
      <c r="AM423" s="16">
        <v>3.7635469640000001</v>
      </c>
      <c r="AN423" s="16">
        <v>4.22</v>
      </c>
      <c r="AO423" s="16">
        <v>0.36380000000000001</v>
      </c>
      <c r="AP423" s="16">
        <v>54.6</v>
      </c>
      <c r="AQ423" s="18">
        <v>30.5</v>
      </c>
      <c r="AR423" s="18">
        <f t="shared" si="328"/>
        <v>24.1</v>
      </c>
      <c r="AS423" s="18">
        <f t="shared" si="329"/>
        <v>554.95823788546261</v>
      </c>
      <c r="AT423" s="18">
        <f t="shared" si="330"/>
        <v>623.0667488986785</v>
      </c>
      <c r="AU423" s="14">
        <v>0.6</v>
      </c>
      <c r="AV423" s="14">
        <v>459.3</v>
      </c>
      <c r="AW423" s="18">
        <v>34</v>
      </c>
      <c r="AX423" s="14">
        <v>249.6</v>
      </c>
      <c r="AY423" s="18">
        <v>30.5</v>
      </c>
      <c r="AZ423" s="16">
        <f t="shared" si="331"/>
        <v>309.0994592052669</v>
      </c>
      <c r="BA423" s="16">
        <f t="shared" si="332"/>
        <v>7117.73</v>
      </c>
      <c r="BB423" s="16">
        <f t="shared" si="333"/>
        <v>7991.2695909090899</v>
      </c>
      <c r="BC423" s="14">
        <v>12.13</v>
      </c>
      <c r="BD423" s="14">
        <v>0</v>
      </c>
      <c r="BE423" s="14">
        <v>12.8</v>
      </c>
      <c r="BF423" s="14">
        <v>58.7</v>
      </c>
      <c r="BG423" s="14">
        <v>30</v>
      </c>
      <c r="BH423" s="14">
        <v>6</v>
      </c>
      <c r="BI423" s="18">
        <f t="shared" si="315"/>
        <v>48.924333333333337</v>
      </c>
      <c r="BJ423" s="18">
        <f t="shared" si="316"/>
        <v>49.3202527938343</v>
      </c>
      <c r="BK423" s="18">
        <f t="shared" si="317"/>
        <v>2959.2151676300582</v>
      </c>
      <c r="BL423" s="18">
        <f t="shared" si="318"/>
        <v>3323.7366723699424</v>
      </c>
      <c r="BM423" s="14">
        <f t="shared" si="319"/>
        <v>3.32</v>
      </c>
      <c r="BN423" s="14">
        <v>4.45</v>
      </c>
      <c r="BO423" s="14">
        <v>0.38100000000000001</v>
      </c>
      <c r="BP423" s="14">
        <v>3.98</v>
      </c>
      <c r="BQ423" s="14">
        <v>0.33700000000000002</v>
      </c>
      <c r="BR423" s="16">
        <f t="shared" si="334"/>
        <v>24.69564158590309</v>
      </c>
      <c r="BS423" s="16">
        <f t="shared" si="335"/>
        <v>2.1143908863436125</v>
      </c>
      <c r="BT423" s="16">
        <f t="shared" si="336"/>
        <v>22.087337867841413</v>
      </c>
      <c r="BU423" s="16">
        <f t="shared" si="337"/>
        <v>1.8702092616740091</v>
      </c>
      <c r="BV423" s="16">
        <f t="shared" si="338"/>
        <v>27.726470325991198</v>
      </c>
      <c r="BW423" s="16">
        <f t="shared" si="339"/>
        <v>2.3738843133039649</v>
      </c>
      <c r="BX423" s="16">
        <f t="shared" si="340"/>
        <v>24.798056606167403</v>
      </c>
      <c r="BY423" s="16">
        <f t="shared" si="341"/>
        <v>2.0997349437885466</v>
      </c>
      <c r="BZ423" s="16">
        <v>3.93</v>
      </c>
      <c r="CA423" s="16">
        <v>0.219</v>
      </c>
      <c r="CB423" s="16">
        <v>1.79</v>
      </c>
      <c r="CC423" s="16">
        <v>0.28899999999999998</v>
      </c>
      <c r="CD423" s="16">
        <v>0.86</v>
      </c>
      <c r="CE423" s="16">
        <v>0.125</v>
      </c>
      <c r="CF423" s="16">
        <v>1.45</v>
      </c>
      <c r="CG423" s="16">
        <v>9.1999999999999998E-2</v>
      </c>
      <c r="CH423" s="16">
        <f t="shared" si="342"/>
        <v>61.212477999999997</v>
      </c>
      <c r="CI423" s="16">
        <f t="shared" si="343"/>
        <v>8.8971625000000003</v>
      </c>
      <c r="CJ423" s="16">
        <f t="shared" si="344"/>
        <v>103.20708499999999</v>
      </c>
      <c r="CK423" s="16">
        <f t="shared" si="345"/>
        <v>6.5483115999999999</v>
      </c>
      <c r="CL423" s="16">
        <f t="shared" si="346"/>
        <v>68.724918481818179</v>
      </c>
      <c r="CM423" s="16">
        <f t="shared" si="347"/>
        <v>9.9890869886363642</v>
      </c>
      <c r="CN423" s="16">
        <f t="shared" si="348"/>
        <v>115.87340906818181</v>
      </c>
      <c r="CO423" s="16">
        <f t="shared" si="349"/>
        <v>7.3519680236363634</v>
      </c>
      <c r="CP423" s="16">
        <v>2.16</v>
      </c>
      <c r="CQ423" s="16">
        <v>0.27600000000000002</v>
      </c>
      <c r="CR423" s="16">
        <v>0.33</v>
      </c>
      <c r="CS423" s="16">
        <v>0.15</v>
      </c>
      <c r="CT423" s="16">
        <f t="shared" si="320"/>
        <v>63.919047620809259</v>
      </c>
      <c r="CU423" s="16">
        <f t="shared" si="321"/>
        <v>8.167433862658962</v>
      </c>
      <c r="CV423" s="16">
        <f t="shared" si="322"/>
        <v>9.7654100531791919</v>
      </c>
      <c r="CW423" s="16">
        <f t="shared" si="323"/>
        <v>4.4388227514450875</v>
      </c>
      <c r="CX423" s="16">
        <f t="shared" si="324"/>
        <v>71.763658010635851</v>
      </c>
      <c r="CY423" s="16">
        <f t="shared" si="325"/>
        <v>9.1698007458034709</v>
      </c>
      <c r="CZ423" s="16">
        <f t="shared" si="326"/>
        <v>10.963892196069365</v>
      </c>
      <c r="DA423" s="16">
        <f t="shared" si="327"/>
        <v>4.9835873618497111</v>
      </c>
      <c r="DB423" s="16"/>
      <c r="DC423" s="16"/>
      <c r="DD423" s="16"/>
      <c r="DE423" s="16"/>
      <c r="DF423" s="16"/>
      <c r="DG423" s="16"/>
      <c r="DH423" s="16"/>
      <c r="DI423" s="16"/>
    </row>
    <row r="424" spans="1:113" x14ac:dyDescent="0.25">
      <c r="A424" s="14">
        <v>2020</v>
      </c>
      <c r="B424" s="14">
        <v>22</v>
      </c>
      <c r="C424" s="14" t="s">
        <v>7</v>
      </c>
      <c r="D424" s="14" t="str">
        <f t="shared" si="299"/>
        <v>1</v>
      </c>
      <c r="E424" s="14">
        <v>105</v>
      </c>
      <c r="F424" s="14">
        <v>845</v>
      </c>
      <c r="G424" s="14">
        <v>1</v>
      </c>
      <c r="H424" s="14" t="s">
        <v>2</v>
      </c>
      <c r="I424" s="14">
        <v>0</v>
      </c>
      <c r="J424" s="17">
        <f t="shared" si="300"/>
        <v>0</v>
      </c>
      <c r="K424" s="14">
        <v>0</v>
      </c>
      <c r="L424" s="17">
        <f t="shared" si="301"/>
        <v>0</v>
      </c>
      <c r="M424" s="14">
        <v>0</v>
      </c>
      <c r="N424" s="17">
        <f t="shared" si="302"/>
        <v>0</v>
      </c>
      <c r="O424" s="14">
        <v>10</v>
      </c>
      <c r="P424" s="14">
        <v>1.7999999999999999E-2</v>
      </c>
      <c r="Q424" s="14">
        <v>6.9</v>
      </c>
      <c r="R424" s="14">
        <v>7</v>
      </c>
      <c r="S424" s="14">
        <v>2.4</v>
      </c>
      <c r="T424" s="14">
        <v>17</v>
      </c>
      <c r="U424" s="14">
        <v>16</v>
      </c>
      <c r="V424" s="16">
        <v>11</v>
      </c>
      <c r="W424" s="16">
        <v>12.935367735170761</v>
      </c>
      <c r="X424" s="16">
        <v>15.4</v>
      </c>
      <c r="Y424" s="16">
        <v>625</v>
      </c>
      <c r="Z424" s="16">
        <v>2563</v>
      </c>
      <c r="AA424" s="16">
        <v>402</v>
      </c>
      <c r="AB424" s="16">
        <v>16</v>
      </c>
      <c r="AC424" s="16">
        <f t="shared" si="303"/>
        <v>17.791672665845724</v>
      </c>
      <c r="AD424" s="16">
        <v>1.897798157</v>
      </c>
      <c r="AE424" s="16"/>
      <c r="AF424" s="16"/>
      <c r="AG424" s="16">
        <v>7.1</v>
      </c>
      <c r="AH424" s="16">
        <v>3</v>
      </c>
      <c r="AI424" s="16">
        <v>3.7242214580000002</v>
      </c>
      <c r="AJ424" s="16">
        <v>4.4000000000000004</v>
      </c>
      <c r="AK424" s="16">
        <v>4.2</v>
      </c>
      <c r="AL424" s="16">
        <v>1.5</v>
      </c>
      <c r="AM424" s="16">
        <v>3.7635469640000001</v>
      </c>
      <c r="AN424" s="16">
        <v>4.22</v>
      </c>
      <c r="AO424" s="16">
        <v>0.34420000000000001</v>
      </c>
      <c r="AP424" s="16">
        <v>54.5</v>
      </c>
      <c r="AQ424" s="18">
        <v>30.5</v>
      </c>
      <c r="AR424" s="18">
        <f t="shared" si="328"/>
        <v>24</v>
      </c>
      <c r="AS424" s="18">
        <f t="shared" si="329"/>
        <v>552.65550660792951</v>
      </c>
      <c r="AT424" s="18">
        <f t="shared" si="330"/>
        <v>620.48140969162989</v>
      </c>
      <c r="AU424" s="14">
        <v>0.52</v>
      </c>
      <c r="AV424" s="14">
        <v>353.8</v>
      </c>
      <c r="AW424" s="18">
        <v>34</v>
      </c>
      <c r="AX424" s="14">
        <v>210.9</v>
      </c>
      <c r="AY424" s="18">
        <v>30.5</v>
      </c>
      <c r="AZ424" s="16">
        <f t="shared" si="331"/>
        <v>293.33333333333331</v>
      </c>
      <c r="BA424" s="16">
        <f t="shared" si="332"/>
        <v>6754.68</v>
      </c>
      <c r="BB424" s="16">
        <f t="shared" si="333"/>
        <v>7583.6634545454544</v>
      </c>
      <c r="BC424" s="14">
        <v>10.75</v>
      </c>
      <c r="BD424" s="14">
        <v>0</v>
      </c>
      <c r="BE424" s="14">
        <v>13.8</v>
      </c>
      <c r="BF424" s="14">
        <v>60.9</v>
      </c>
      <c r="BG424" s="14">
        <v>30</v>
      </c>
      <c r="BH424" s="14">
        <v>6</v>
      </c>
      <c r="BI424" s="18">
        <f t="shared" si="315"/>
        <v>43.358333333333334</v>
      </c>
      <c r="BJ424" s="18">
        <f t="shared" si="316"/>
        <v>43.207957610789983</v>
      </c>
      <c r="BK424" s="18">
        <f t="shared" si="317"/>
        <v>2592.4774566473989</v>
      </c>
      <c r="BL424" s="18">
        <f t="shared" si="318"/>
        <v>2911.8235433526011</v>
      </c>
      <c r="BM424" s="14">
        <f t="shared" si="319"/>
        <v>2.91</v>
      </c>
      <c r="BN424" s="14">
        <v>3.71</v>
      </c>
      <c r="BO424" s="14">
        <v>0.26800000000000002</v>
      </c>
      <c r="BP424" s="14">
        <v>3.79</v>
      </c>
      <c r="BQ424" s="14">
        <v>0.31900000000000001</v>
      </c>
      <c r="BR424" s="16">
        <f t="shared" si="334"/>
        <v>20.503519295154184</v>
      </c>
      <c r="BS424" s="16">
        <f t="shared" si="335"/>
        <v>1.4811167577092512</v>
      </c>
      <c r="BT424" s="16">
        <f t="shared" si="336"/>
        <v>20.945643700440531</v>
      </c>
      <c r="BU424" s="16">
        <f t="shared" si="337"/>
        <v>1.7629710660792952</v>
      </c>
      <c r="BV424" s="16">
        <f t="shared" si="338"/>
        <v>23.019860299559472</v>
      </c>
      <c r="BW424" s="16">
        <f t="shared" si="339"/>
        <v>1.6628901779735685</v>
      </c>
      <c r="BX424" s="16">
        <f t="shared" si="340"/>
        <v>23.516245427312779</v>
      </c>
      <c r="BY424" s="16">
        <f t="shared" si="341"/>
        <v>1.9793356969162994</v>
      </c>
      <c r="BZ424" s="16">
        <v>3.06</v>
      </c>
      <c r="CA424" s="16">
        <v>0.19900000000000001</v>
      </c>
      <c r="CB424" s="16">
        <v>2.04</v>
      </c>
      <c r="CC424" s="16">
        <v>0.249</v>
      </c>
      <c r="CD424" s="16">
        <v>0.85</v>
      </c>
      <c r="CE424" s="16">
        <v>0.14499999999999999</v>
      </c>
      <c r="CF424" s="16">
        <v>1.34</v>
      </c>
      <c r="CG424" s="16">
        <v>0.08</v>
      </c>
      <c r="CH424" s="16">
        <f t="shared" si="342"/>
        <v>57.414780000000007</v>
      </c>
      <c r="CI424" s="16">
        <f t="shared" si="343"/>
        <v>9.7942859999999996</v>
      </c>
      <c r="CJ424" s="16">
        <f t="shared" si="344"/>
        <v>90.512712000000008</v>
      </c>
      <c r="CK424" s="16">
        <f t="shared" si="345"/>
        <v>5.4037440000000005</v>
      </c>
      <c r="CL424" s="16">
        <f t="shared" si="346"/>
        <v>64.461139363636363</v>
      </c>
      <c r="CM424" s="16">
        <f t="shared" si="347"/>
        <v>10.996312009090909</v>
      </c>
      <c r="CN424" s="16">
        <f t="shared" si="348"/>
        <v>101.62109029090911</v>
      </c>
      <c r="CO424" s="16">
        <f t="shared" si="349"/>
        <v>6.0669307636363641</v>
      </c>
      <c r="CP424" s="16">
        <v>1.93</v>
      </c>
      <c r="CQ424" s="16">
        <v>0.32600000000000001</v>
      </c>
      <c r="CR424" s="16">
        <v>0.34</v>
      </c>
      <c r="CS424" s="16">
        <v>0.123</v>
      </c>
      <c r="CT424" s="16">
        <f t="shared" si="320"/>
        <v>50.034814913294795</v>
      </c>
      <c r="CU424" s="16">
        <f t="shared" si="321"/>
        <v>8.4514765086705204</v>
      </c>
      <c r="CV424" s="16">
        <f t="shared" si="322"/>
        <v>8.8144233526011568</v>
      </c>
      <c r="CW424" s="16">
        <f t="shared" si="323"/>
        <v>3.1887472716763003</v>
      </c>
      <c r="CX424" s="16">
        <f t="shared" si="324"/>
        <v>56.175451289017339</v>
      </c>
      <c r="CY424" s="16">
        <f t="shared" si="325"/>
        <v>9.4887031710982654</v>
      </c>
      <c r="CZ424" s="16">
        <f t="shared" si="326"/>
        <v>9.8961934913294822</v>
      </c>
      <c r="DA424" s="16">
        <f t="shared" si="327"/>
        <v>3.5800935277456647</v>
      </c>
      <c r="DB424" s="16"/>
      <c r="DC424" s="16"/>
      <c r="DD424" s="16"/>
      <c r="DE424" s="16"/>
      <c r="DF424" s="16"/>
      <c r="DG424" s="16"/>
      <c r="DH424" s="16"/>
      <c r="DI424" s="16"/>
    </row>
    <row r="425" spans="1:113" x14ac:dyDescent="0.25">
      <c r="A425" s="14">
        <v>2020</v>
      </c>
      <c r="B425" s="14">
        <v>22</v>
      </c>
      <c r="C425" s="14" t="s">
        <v>7</v>
      </c>
      <c r="D425" s="14" t="str">
        <f t="shared" si="299"/>
        <v>1</v>
      </c>
      <c r="E425" s="14">
        <v>107</v>
      </c>
      <c r="F425" s="14">
        <v>847</v>
      </c>
      <c r="G425" s="14">
        <v>3</v>
      </c>
      <c r="H425" s="14" t="s">
        <v>1</v>
      </c>
      <c r="I425" s="14">
        <v>100</v>
      </c>
      <c r="J425" s="17">
        <f t="shared" si="300"/>
        <v>112</v>
      </c>
      <c r="K425" s="14">
        <v>40</v>
      </c>
      <c r="L425" s="17">
        <f t="shared" si="301"/>
        <v>45</v>
      </c>
      <c r="M425" s="14">
        <v>0</v>
      </c>
      <c r="N425" s="17">
        <f t="shared" si="302"/>
        <v>0</v>
      </c>
      <c r="O425" s="14">
        <v>10</v>
      </c>
      <c r="P425" s="14">
        <v>1.7999999999999999E-2</v>
      </c>
      <c r="Q425" s="14">
        <v>6.9</v>
      </c>
      <c r="R425" s="14">
        <v>7</v>
      </c>
      <c r="S425" s="14">
        <v>2.4</v>
      </c>
      <c r="T425" s="14">
        <v>17</v>
      </c>
      <c r="U425" s="14">
        <v>16</v>
      </c>
      <c r="V425" s="16">
        <v>11</v>
      </c>
      <c r="W425" s="16">
        <v>12.935367735170761</v>
      </c>
      <c r="X425" s="16">
        <v>15.4</v>
      </c>
      <c r="Y425" s="16">
        <v>625</v>
      </c>
      <c r="Z425" s="16">
        <v>2563</v>
      </c>
      <c r="AA425" s="16">
        <v>402</v>
      </c>
      <c r="AB425" s="16">
        <v>16</v>
      </c>
      <c r="AC425" s="16">
        <f t="shared" si="303"/>
        <v>17.791672665845724</v>
      </c>
      <c r="AD425" s="16">
        <v>1.897798157</v>
      </c>
      <c r="AE425" s="16"/>
      <c r="AF425" s="16"/>
      <c r="AG425" s="16">
        <v>7.1</v>
      </c>
      <c r="AH425" s="16">
        <v>3</v>
      </c>
      <c r="AI425" s="16">
        <v>3.7242214580000002</v>
      </c>
      <c r="AJ425" s="16">
        <v>4.4000000000000004</v>
      </c>
      <c r="AK425" s="16">
        <v>4.2</v>
      </c>
      <c r="AL425" s="16">
        <v>1.5</v>
      </c>
      <c r="AM425" s="16">
        <v>3.7635469640000001</v>
      </c>
      <c r="AN425" s="16">
        <v>4.22</v>
      </c>
      <c r="AO425" s="16">
        <v>0.38400000000000001</v>
      </c>
      <c r="AP425" s="16">
        <v>64.3</v>
      </c>
      <c r="AQ425" s="18">
        <v>30.5</v>
      </c>
      <c r="AR425" s="18">
        <f t="shared" si="328"/>
        <v>33.799999999999997</v>
      </c>
      <c r="AS425" s="18">
        <f t="shared" si="329"/>
        <v>778.32317180616735</v>
      </c>
      <c r="AT425" s="18">
        <f t="shared" si="330"/>
        <v>873.84465198237876</v>
      </c>
      <c r="AU425" s="14">
        <v>0.5</v>
      </c>
      <c r="AV425" s="14">
        <v>500.5</v>
      </c>
      <c r="AW425" s="18">
        <v>34</v>
      </c>
      <c r="AX425" s="14">
        <v>283.60000000000002</v>
      </c>
      <c r="AY425" s="18">
        <v>30.5</v>
      </c>
      <c r="AZ425" s="16">
        <f t="shared" si="331"/>
        <v>271.27545551982854</v>
      </c>
      <c r="BA425" s="16">
        <f t="shared" si="332"/>
        <v>6246.74</v>
      </c>
      <c r="BB425" s="16">
        <f t="shared" si="333"/>
        <v>7013.3853636363629</v>
      </c>
      <c r="BC425" s="14">
        <v>12.24</v>
      </c>
      <c r="BD425" s="14">
        <v>0</v>
      </c>
      <c r="BE425" s="14">
        <v>13.8</v>
      </c>
      <c r="BF425" s="14">
        <v>60.4</v>
      </c>
      <c r="BG425" s="14">
        <v>30</v>
      </c>
      <c r="BH425" s="14">
        <v>6</v>
      </c>
      <c r="BI425" s="18">
        <f t="shared" si="315"/>
        <v>49.368000000000002</v>
      </c>
      <c r="BJ425" s="18">
        <f t="shared" si="316"/>
        <v>49.196781502890175</v>
      </c>
      <c r="BK425" s="18">
        <f t="shared" si="317"/>
        <v>2951.8068901734105</v>
      </c>
      <c r="BL425" s="18">
        <f t="shared" si="318"/>
        <v>3315.4158298265893</v>
      </c>
      <c r="BM425" s="14">
        <f t="shared" si="319"/>
        <v>3.31</v>
      </c>
      <c r="BN425" s="14">
        <v>4.05</v>
      </c>
      <c r="BO425" s="14">
        <v>0.32400000000000001</v>
      </c>
      <c r="BP425" s="14">
        <v>4.0599999999999996</v>
      </c>
      <c r="BQ425" s="14">
        <v>0.30399999999999999</v>
      </c>
      <c r="BR425" s="16">
        <f t="shared" si="334"/>
        <v>31.522088458149778</v>
      </c>
      <c r="BS425" s="16">
        <f t="shared" si="335"/>
        <v>2.5217670766519826</v>
      </c>
      <c r="BT425" s="16">
        <f t="shared" si="336"/>
        <v>31.599920775330393</v>
      </c>
      <c r="BU425" s="16">
        <f t="shared" si="337"/>
        <v>2.3661024422907486</v>
      </c>
      <c r="BV425" s="16">
        <f t="shared" si="338"/>
        <v>35.39070840528634</v>
      </c>
      <c r="BW425" s="16">
        <f t="shared" si="339"/>
        <v>2.8312566724229078</v>
      </c>
      <c r="BX425" s="16">
        <f t="shared" si="340"/>
        <v>35.478092870484581</v>
      </c>
      <c r="BY425" s="16">
        <f t="shared" si="341"/>
        <v>2.6564877420264312</v>
      </c>
      <c r="BZ425" s="16">
        <v>3.79</v>
      </c>
      <c r="CA425" s="16">
        <v>0.20699999999999999</v>
      </c>
      <c r="CB425" s="16">
        <v>1.75</v>
      </c>
      <c r="CC425" s="16">
        <v>0.27200000000000002</v>
      </c>
      <c r="CD425" s="16">
        <v>1.1399999999999999</v>
      </c>
      <c r="CE425" s="16">
        <v>0.155</v>
      </c>
      <c r="CF425" s="16">
        <v>1.35</v>
      </c>
      <c r="CG425" s="16">
        <v>9.5000000000000001E-2</v>
      </c>
      <c r="CH425" s="16">
        <f t="shared" si="342"/>
        <v>71.212835999999996</v>
      </c>
      <c r="CI425" s="16">
        <f t="shared" si="343"/>
        <v>9.6824469999999998</v>
      </c>
      <c r="CJ425" s="16">
        <f t="shared" si="344"/>
        <v>84.33099</v>
      </c>
      <c r="CK425" s="16">
        <f t="shared" si="345"/>
        <v>5.9344029999999997</v>
      </c>
      <c r="CL425" s="16">
        <f t="shared" si="346"/>
        <v>79.952593145454543</v>
      </c>
      <c r="CM425" s="16">
        <f t="shared" si="347"/>
        <v>10.870747313636363</v>
      </c>
      <c r="CN425" s="16">
        <f t="shared" si="348"/>
        <v>94.680702409090912</v>
      </c>
      <c r="CO425" s="16">
        <f t="shared" si="349"/>
        <v>6.6627160954545452</v>
      </c>
      <c r="CP425" s="16">
        <v>2.2000000000000002</v>
      </c>
      <c r="CQ425" s="16">
        <v>0.30599999999999999</v>
      </c>
      <c r="CR425" s="16">
        <v>0.33</v>
      </c>
      <c r="CS425" s="16">
        <v>0.13700000000000001</v>
      </c>
      <c r="CT425" s="16">
        <f t="shared" si="320"/>
        <v>64.939751583815038</v>
      </c>
      <c r="CU425" s="16">
        <f t="shared" si="321"/>
        <v>9.0325290839306351</v>
      </c>
      <c r="CV425" s="16">
        <f t="shared" si="322"/>
        <v>9.7409627375722536</v>
      </c>
      <c r="CW425" s="16">
        <f t="shared" si="323"/>
        <v>4.0439754395375731</v>
      </c>
      <c r="CX425" s="16">
        <f t="shared" si="324"/>
        <v>72.909630187283256</v>
      </c>
      <c r="CY425" s="16">
        <f t="shared" si="325"/>
        <v>10.141066744231212</v>
      </c>
      <c r="CZ425" s="16">
        <f t="shared" si="326"/>
        <v>10.936444528092485</v>
      </c>
      <c r="DA425" s="16">
        <f t="shared" si="327"/>
        <v>4.5402815162080934</v>
      </c>
      <c r="DB425" s="16"/>
      <c r="DC425" s="16"/>
      <c r="DD425" s="16"/>
      <c r="DE425" s="16"/>
      <c r="DF425" s="16"/>
      <c r="DG425" s="16"/>
      <c r="DH425" s="16"/>
      <c r="DI425" s="16"/>
    </row>
    <row r="426" spans="1:113" x14ac:dyDescent="0.25">
      <c r="A426" s="14">
        <v>2020</v>
      </c>
      <c r="B426" s="14">
        <v>22</v>
      </c>
      <c r="C426" s="14" t="s">
        <v>7</v>
      </c>
      <c r="D426" s="14" t="str">
        <f t="shared" si="299"/>
        <v>1</v>
      </c>
      <c r="E426" s="14">
        <v>108</v>
      </c>
      <c r="F426" s="14">
        <v>848</v>
      </c>
      <c r="G426" s="14">
        <v>2</v>
      </c>
      <c r="H426" s="14" t="s">
        <v>3</v>
      </c>
      <c r="I426" s="14">
        <v>100</v>
      </c>
      <c r="J426" s="17">
        <f t="shared" si="300"/>
        <v>112</v>
      </c>
      <c r="K426" s="14">
        <v>0</v>
      </c>
      <c r="L426" s="17">
        <f t="shared" si="301"/>
        <v>0</v>
      </c>
      <c r="M426" s="14">
        <v>0</v>
      </c>
      <c r="N426" s="17">
        <f t="shared" si="302"/>
        <v>0</v>
      </c>
      <c r="O426" s="14">
        <v>10</v>
      </c>
      <c r="P426" s="14">
        <v>1.7999999999999999E-2</v>
      </c>
      <c r="Q426" s="14">
        <v>6.9</v>
      </c>
      <c r="R426" s="14">
        <v>7</v>
      </c>
      <c r="S426" s="14">
        <v>2.4</v>
      </c>
      <c r="T426" s="14">
        <v>17</v>
      </c>
      <c r="U426" s="14">
        <v>16</v>
      </c>
      <c r="V426" s="16">
        <v>11</v>
      </c>
      <c r="W426" s="16">
        <v>12.935367735170761</v>
      </c>
      <c r="X426" s="16">
        <v>15.4</v>
      </c>
      <c r="Y426" s="16">
        <v>625</v>
      </c>
      <c r="Z426" s="16">
        <v>2563</v>
      </c>
      <c r="AA426" s="16">
        <v>402</v>
      </c>
      <c r="AB426" s="16">
        <v>16</v>
      </c>
      <c r="AC426" s="16">
        <f t="shared" si="303"/>
        <v>17.791672665845724</v>
      </c>
      <c r="AD426" s="16">
        <v>1.897798157</v>
      </c>
      <c r="AE426" s="16"/>
      <c r="AF426" s="16"/>
      <c r="AG426" s="16">
        <v>7.1</v>
      </c>
      <c r="AH426" s="16">
        <v>3</v>
      </c>
      <c r="AI426" s="16">
        <v>3.7242214580000002</v>
      </c>
      <c r="AJ426" s="16">
        <v>4.4000000000000004</v>
      </c>
      <c r="AK426" s="16">
        <v>4.2</v>
      </c>
      <c r="AL426" s="16">
        <v>1.5</v>
      </c>
      <c r="AM426" s="16">
        <v>3.7635469640000001</v>
      </c>
      <c r="AN426" s="16">
        <v>4.22</v>
      </c>
      <c r="AO426" s="16">
        <v>0.41220000000000001</v>
      </c>
      <c r="AP426" s="16">
        <v>58</v>
      </c>
      <c r="AQ426" s="18">
        <v>30.5</v>
      </c>
      <c r="AR426" s="18">
        <f t="shared" si="328"/>
        <v>27.5</v>
      </c>
      <c r="AS426" s="18">
        <f t="shared" si="329"/>
        <v>633.25110132158591</v>
      </c>
      <c r="AT426" s="18">
        <f t="shared" si="330"/>
        <v>710.96828193832596</v>
      </c>
      <c r="AU426" s="14">
        <v>0.64</v>
      </c>
      <c r="AV426" s="14">
        <v>562.6</v>
      </c>
      <c r="AW426" s="18">
        <v>34</v>
      </c>
      <c r="AX426" s="14">
        <v>314.39999999999998</v>
      </c>
      <c r="AY426" s="18">
        <v>30.5</v>
      </c>
      <c r="AZ426" s="16">
        <f t="shared" si="331"/>
        <v>343.73060915626172</v>
      </c>
      <c r="BA426" s="16">
        <f t="shared" si="332"/>
        <v>7915.19</v>
      </c>
      <c r="BB426" s="16">
        <f t="shared" si="333"/>
        <v>8886.5996818181811</v>
      </c>
      <c r="BC426" s="14">
        <v>12.58</v>
      </c>
      <c r="BD426" s="14">
        <v>0</v>
      </c>
      <c r="BE426" s="14">
        <v>13.8</v>
      </c>
      <c r="BF426" s="14">
        <v>60.5</v>
      </c>
      <c r="BG426" s="14">
        <v>30</v>
      </c>
      <c r="BH426" s="14">
        <v>6</v>
      </c>
      <c r="BI426" s="18">
        <f t="shared" si="315"/>
        <v>50.739333333333335</v>
      </c>
      <c r="BJ426" s="18">
        <f t="shared" si="316"/>
        <v>50.563358766859345</v>
      </c>
      <c r="BK426" s="18">
        <f t="shared" si="317"/>
        <v>3033.8015260115608</v>
      </c>
      <c r="BL426" s="18">
        <f t="shared" si="318"/>
        <v>3407.5107139884394</v>
      </c>
      <c r="BM426" s="14">
        <f t="shared" si="319"/>
        <v>3.41</v>
      </c>
      <c r="BN426" s="14">
        <v>4.04</v>
      </c>
      <c r="BO426" s="14">
        <v>0.26300000000000001</v>
      </c>
      <c r="BP426" s="14">
        <v>3.84</v>
      </c>
      <c r="BQ426" s="14">
        <v>0.29699999999999999</v>
      </c>
      <c r="BR426" s="16">
        <f t="shared" si="334"/>
        <v>25.583344493392069</v>
      </c>
      <c r="BS426" s="16">
        <f t="shared" si="335"/>
        <v>1.665450396475771</v>
      </c>
      <c r="BT426" s="16">
        <f t="shared" si="336"/>
        <v>24.316842290748898</v>
      </c>
      <c r="BU426" s="16">
        <f t="shared" si="337"/>
        <v>1.8807557709251101</v>
      </c>
      <c r="BV426" s="16">
        <f t="shared" si="338"/>
        <v>28.723118590308367</v>
      </c>
      <c r="BW426" s="16">
        <f t="shared" si="339"/>
        <v>1.8698465814977974</v>
      </c>
      <c r="BX426" s="16">
        <f t="shared" si="340"/>
        <v>27.301182026431714</v>
      </c>
      <c r="BY426" s="16">
        <f t="shared" si="341"/>
        <v>2.1115757973568283</v>
      </c>
      <c r="BZ426" s="16">
        <v>3.7</v>
      </c>
      <c r="CA426" s="16">
        <v>0.20899999999999999</v>
      </c>
      <c r="CB426" s="16">
        <v>2.02</v>
      </c>
      <c r="CC426" s="16">
        <v>0.26800000000000002</v>
      </c>
      <c r="CD426" s="16">
        <v>0.9</v>
      </c>
      <c r="CE426" s="16">
        <v>0.10299999999999999</v>
      </c>
      <c r="CF426" s="16">
        <v>1.37</v>
      </c>
      <c r="CG426" s="16">
        <v>8.1000000000000003E-2</v>
      </c>
      <c r="CH426" s="16">
        <f t="shared" si="342"/>
        <v>71.236710000000002</v>
      </c>
      <c r="CI426" s="16">
        <f t="shared" si="343"/>
        <v>8.152645699999999</v>
      </c>
      <c r="CJ426" s="16">
        <f t="shared" si="344"/>
        <v>108.438103</v>
      </c>
      <c r="CK426" s="16">
        <f t="shared" si="345"/>
        <v>6.4113039000000001</v>
      </c>
      <c r="CL426" s="16">
        <f t="shared" si="346"/>
        <v>79.979397136363644</v>
      </c>
      <c r="CM426" s="16">
        <f t="shared" si="347"/>
        <v>9.1531976722727268</v>
      </c>
      <c r="CN426" s="16">
        <f t="shared" si="348"/>
        <v>121.74641564090909</v>
      </c>
      <c r="CO426" s="16">
        <f t="shared" si="349"/>
        <v>7.1981457422727271</v>
      </c>
      <c r="CP426" s="16">
        <v>2.1800000000000002</v>
      </c>
      <c r="CQ426" s="16">
        <v>0.29399999999999998</v>
      </c>
      <c r="CR426" s="16">
        <v>0.33</v>
      </c>
      <c r="CS426" s="16">
        <v>0.14299999999999999</v>
      </c>
      <c r="CT426" s="16">
        <f t="shared" si="320"/>
        <v>66.136873267052025</v>
      </c>
      <c r="CU426" s="16">
        <f t="shared" si="321"/>
        <v>8.919376486473988</v>
      </c>
      <c r="CV426" s="16">
        <f t="shared" si="322"/>
        <v>10.01154503583815</v>
      </c>
      <c r="CW426" s="16">
        <f t="shared" si="323"/>
        <v>4.3383361821965316</v>
      </c>
      <c r="CX426" s="16">
        <f t="shared" si="324"/>
        <v>74.25367134982659</v>
      </c>
      <c r="CY426" s="16">
        <f t="shared" si="325"/>
        <v>10.014027237086705</v>
      </c>
      <c r="CZ426" s="16">
        <f t="shared" si="326"/>
        <v>11.240234653872832</v>
      </c>
      <c r="DA426" s="16">
        <f t="shared" si="327"/>
        <v>4.8707683500115602</v>
      </c>
      <c r="DB426" s="16"/>
      <c r="DC426" s="16"/>
      <c r="DD426" s="16"/>
      <c r="DE426" s="16"/>
      <c r="DF426" s="16"/>
      <c r="DG426" s="16"/>
      <c r="DH426" s="16"/>
      <c r="DI426" s="16"/>
    </row>
    <row r="427" spans="1:113" x14ac:dyDescent="0.25">
      <c r="A427" s="14">
        <v>2020</v>
      </c>
      <c r="B427" s="14">
        <v>22</v>
      </c>
      <c r="C427" s="14" t="s">
        <v>7</v>
      </c>
      <c r="D427" s="14" t="str">
        <f t="shared" si="299"/>
        <v>2</v>
      </c>
      <c r="E427" s="14">
        <v>201</v>
      </c>
      <c r="F427" s="14">
        <v>851</v>
      </c>
      <c r="G427" s="14">
        <v>3</v>
      </c>
      <c r="H427" s="14" t="s">
        <v>1</v>
      </c>
      <c r="I427" s="14">
        <v>100</v>
      </c>
      <c r="J427" s="17">
        <f t="shared" si="300"/>
        <v>112</v>
      </c>
      <c r="K427" s="14">
        <v>40</v>
      </c>
      <c r="L427" s="17">
        <f t="shared" si="301"/>
        <v>45</v>
      </c>
      <c r="M427" s="14">
        <v>0</v>
      </c>
      <c r="N427" s="17">
        <f t="shared" si="302"/>
        <v>0</v>
      </c>
      <c r="O427" s="14">
        <v>10</v>
      </c>
      <c r="P427" s="14">
        <v>0</v>
      </c>
      <c r="Q427" s="14">
        <v>7</v>
      </c>
      <c r="R427" s="14">
        <v>7</v>
      </c>
      <c r="S427" s="14">
        <v>2.4</v>
      </c>
      <c r="T427" s="14">
        <v>20</v>
      </c>
      <c r="U427" s="14">
        <v>18</v>
      </c>
      <c r="V427" s="16">
        <v>12</v>
      </c>
      <c r="W427" s="16">
        <v>13.858936788496102</v>
      </c>
      <c r="X427" s="16">
        <v>15.600000000000001</v>
      </c>
      <c r="Y427" s="16">
        <v>614</v>
      </c>
      <c r="Z427" s="16">
        <v>2547</v>
      </c>
      <c r="AA427" s="16">
        <v>383</v>
      </c>
      <c r="AB427" s="16">
        <v>14</v>
      </c>
      <c r="AC427" s="16">
        <f t="shared" si="303"/>
        <v>17.518465420521402</v>
      </c>
      <c r="AD427" s="16">
        <v>2.3948259630000002</v>
      </c>
      <c r="AE427" s="16"/>
      <c r="AF427" s="16"/>
      <c r="AG427" s="16">
        <v>7.1</v>
      </c>
      <c r="AH427" s="16">
        <v>2.7</v>
      </c>
      <c r="AI427" s="16">
        <v>3.7995100220000002</v>
      </c>
      <c r="AJ427" s="16">
        <v>4.12</v>
      </c>
      <c r="AK427" s="16">
        <v>4.3</v>
      </c>
      <c r="AL427" s="16">
        <v>1.4</v>
      </c>
      <c r="AM427" s="16">
        <v>3.4473047459999999</v>
      </c>
      <c r="AN427" s="16">
        <v>4.0199999999999996</v>
      </c>
      <c r="AO427" s="16">
        <v>0.35809999999999997</v>
      </c>
      <c r="AP427" s="16">
        <v>48.1</v>
      </c>
      <c r="AQ427" s="18">
        <v>30.5</v>
      </c>
      <c r="AR427" s="18">
        <f t="shared" si="328"/>
        <v>17.600000000000001</v>
      </c>
      <c r="AS427" s="18">
        <f t="shared" si="329"/>
        <v>405.28070484581497</v>
      </c>
      <c r="AT427" s="18">
        <f t="shared" si="330"/>
        <v>455.0197004405286</v>
      </c>
      <c r="AU427" s="14">
        <v>0.6</v>
      </c>
      <c r="AV427" s="14">
        <v>415.6</v>
      </c>
      <c r="AW427" s="18">
        <v>34</v>
      </c>
      <c r="AX427" s="14">
        <v>240.2</v>
      </c>
      <c r="AY427" s="18">
        <v>30.5</v>
      </c>
      <c r="AZ427" s="16">
        <f t="shared" si="331"/>
        <v>329.71698113207543</v>
      </c>
      <c r="BA427" s="16">
        <f t="shared" si="332"/>
        <v>7592.5</v>
      </c>
      <c r="BB427" s="16">
        <f t="shared" si="333"/>
        <v>8524.306818181818</v>
      </c>
      <c r="BC427" s="14">
        <v>11.96</v>
      </c>
      <c r="BD427" s="14">
        <v>0</v>
      </c>
      <c r="BE427" s="14">
        <v>13.2</v>
      </c>
      <c r="BF427" s="14">
        <v>59.5</v>
      </c>
      <c r="BG427" s="14">
        <v>30.5</v>
      </c>
      <c r="BH427" s="14">
        <v>6</v>
      </c>
      <c r="BI427" s="18">
        <f t="shared" si="315"/>
        <v>47.447868852459024</v>
      </c>
      <c r="BJ427" s="18">
        <f t="shared" si="316"/>
        <v>47.612427935184314</v>
      </c>
      <c r="BK427" s="18">
        <f t="shared" si="317"/>
        <v>2856.7456761110589</v>
      </c>
      <c r="BL427" s="18">
        <f t="shared" si="318"/>
        <v>3208.6448025774662</v>
      </c>
      <c r="BM427" s="14">
        <f t="shared" si="319"/>
        <v>3.21</v>
      </c>
      <c r="BN427" s="14">
        <v>4.29</v>
      </c>
      <c r="BO427" s="14">
        <v>0.28399999999999997</v>
      </c>
      <c r="BP427" s="14">
        <v>3.75</v>
      </c>
      <c r="BQ427" s="14">
        <v>0.317</v>
      </c>
      <c r="BR427" s="16">
        <f t="shared" si="334"/>
        <v>17.386542237885461</v>
      </c>
      <c r="BS427" s="16">
        <f t="shared" si="335"/>
        <v>1.1509972017621144</v>
      </c>
      <c r="BT427" s="16">
        <f t="shared" si="336"/>
        <v>15.198026431718061</v>
      </c>
      <c r="BU427" s="16">
        <f t="shared" si="337"/>
        <v>1.2847398343612335</v>
      </c>
      <c r="BV427" s="16">
        <f t="shared" si="338"/>
        <v>19.520345148898677</v>
      </c>
      <c r="BW427" s="16">
        <f t="shared" si="339"/>
        <v>1.292255949251101</v>
      </c>
      <c r="BX427" s="16">
        <f t="shared" si="340"/>
        <v>17.063238766519824</v>
      </c>
      <c r="BY427" s="16">
        <f t="shared" si="341"/>
        <v>1.4424124503964757</v>
      </c>
      <c r="BZ427" s="16">
        <v>3.61</v>
      </c>
      <c r="CA427" s="16">
        <v>0.20699999999999999</v>
      </c>
      <c r="CB427" s="16">
        <v>1.94</v>
      </c>
      <c r="CC427" s="16">
        <v>0.27900000000000003</v>
      </c>
      <c r="CD427" s="16">
        <v>0.99</v>
      </c>
      <c r="CE427" s="16">
        <v>0.113</v>
      </c>
      <c r="CF427" s="16">
        <v>1.43</v>
      </c>
      <c r="CG427" s="16">
        <v>8.5999999999999993E-2</v>
      </c>
      <c r="CH427" s="16">
        <f t="shared" si="342"/>
        <v>75.165749999999989</v>
      </c>
      <c r="CI427" s="16">
        <f t="shared" si="343"/>
        <v>8.5795250000000003</v>
      </c>
      <c r="CJ427" s="16">
        <f t="shared" si="344"/>
        <v>108.57275</v>
      </c>
      <c r="CK427" s="16">
        <f t="shared" si="345"/>
        <v>6.5295499999999995</v>
      </c>
      <c r="CL427" s="16">
        <f t="shared" si="346"/>
        <v>84.390637499999983</v>
      </c>
      <c r="CM427" s="16">
        <f t="shared" si="347"/>
        <v>9.6324667045454557</v>
      </c>
      <c r="CN427" s="16">
        <f t="shared" si="348"/>
        <v>121.89758749999999</v>
      </c>
      <c r="CO427" s="16">
        <f t="shared" si="349"/>
        <v>7.3309038636363626</v>
      </c>
      <c r="CP427" s="16">
        <v>2.19</v>
      </c>
      <c r="CQ427" s="16">
        <v>0.29099999999999998</v>
      </c>
      <c r="CR427" s="16">
        <v>0.34</v>
      </c>
      <c r="CS427" s="16">
        <v>0.14099999999999999</v>
      </c>
      <c r="CT427" s="16">
        <f t="shared" si="320"/>
        <v>62.562730306832186</v>
      </c>
      <c r="CU427" s="16">
        <f t="shared" si="321"/>
        <v>8.313129917483181</v>
      </c>
      <c r="CV427" s="16">
        <f t="shared" si="322"/>
        <v>9.7129352987776016</v>
      </c>
      <c r="CW427" s="16">
        <f t="shared" si="323"/>
        <v>4.0280114033165928</v>
      </c>
      <c r="CX427" s="16">
        <f t="shared" si="324"/>
        <v>70.2408835717616</v>
      </c>
      <c r="CY427" s="16">
        <f t="shared" si="325"/>
        <v>9.3333776800833892</v>
      </c>
      <c r="CZ427" s="16">
        <f t="shared" si="326"/>
        <v>10.904977358173035</v>
      </c>
      <c r="DA427" s="16">
        <f t="shared" si="327"/>
        <v>4.5223582573599925</v>
      </c>
      <c r="DB427" s="16"/>
      <c r="DC427" s="16"/>
      <c r="DD427" s="16"/>
      <c r="DE427" s="16"/>
      <c r="DF427" s="16"/>
      <c r="DG427" s="16"/>
      <c r="DH427" s="16"/>
      <c r="DI427" s="16"/>
    </row>
    <row r="428" spans="1:113" x14ac:dyDescent="0.25">
      <c r="A428" s="14">
        <v>2020</v>
      </c>
      <c r="B428" s="14">
        <v>22</v>
      </c>
      <c r="C428" s="14" t="s">
        <v>7</v>
      </c>
      <c r="D428" s="14" t="str">
        <f t="shared" si="299"/>
        <v>2</v>
      </c>
      <c r="E428" s="14">
        <v>202</v>
      </c>
      <c r="F428" s="14">
        <v>852</v>
      </c>
      <c r="G428" s="14">
        <v>5</v>
      </c>
      <c r="H428" s="14" t="s">
        <v>1</v>
      </c>
      <c r="I428" s="14">
        <v>100</v>
      </c>
      <c r="J428" s="17">
        <f t="shared" si="300"/>
        <v>112</v>
      </c>
      <c r="K428" s="14">
        <v>120</v>
      </c>
      <c r="L428" s="17">
        <f t="shared" si="301"/>
        <v>135</v>
      </c>
      <c r="M428" s="14">
        <v>0</v>
      </c>
      <c r="N428" s="17">
        <f t="shared" si="302"/>
        <v>0</v>
      </c>
      <c r="O428" s="14">
        <v>10</v>
      </c>
      <c r="P428" s="14">
        <v>0</v>
      </c>
      <c r="Q428" s="14">
        <v>7</v>
      </c>
      <c r="R428" s="14">
        <v>7</v>
      </c>
      <c r="S428" s="14">
        <v>2.4</v>
      </c>
      <c r="T428" s="14">
        <v>20</v>
      </c>
      <c r="U428" s="14">
        <v>18</v>
      </c>
      <c r="V428" s="16">
        <v>12</v>
      </c>
      <c r="W428" s="16">
        <v>13.858936788496102</v>
      </c>
      <c r="X428" s="16">
        <v>15.600000000000001</v>
      </c>
      <c r="Y428" s="16">
        <v>614</v>
      </c>
      <c r="Z428" s="16">
        <v>2547</v>
      </c>
      <c r="AA428" s="16">
        <v>383</v>
      </c>
      <c r="AB428" s="16">
        <v>14</v>
      </c>
      <c r="AC428" s="16">
        <f t="shared" si="303"/>
        <v>17.518465420521402</v>
      </c>
      <c r="AD428" s="16">
        <v>2.3948259630000002</v>
      </c>
      <c r="AE428" s="16"/>
      <c r="AF428" s="16"/>
      <c r="AG428" s="16">
        <v>7.1</v>
      </c>
      <c r="AH428" s="16">
        <v>2.7</v>
      </c>
      <c r="AI428" s="16">
        <v>3.7995100220000002</v>
      </c>
      <c r="AJ428" s="16">
        <v>4.12</v>
      </c>
      <c r="AK428" s="16">
        <v>4.3</v>
      </c>
      <c r="AL428" s="16">
        <v>1.4</v>
      </c>
      <c r="AM428" s="16">
        <v>3.4473047459999999</v>
      </c>
      <c r="AN428" s="16">
        <v>4.0199999999999996</v>
      </c>
      <c r="AO428" s="16">
        <v>0.40100000000000002</v>
      </c>
      <c r="AP428" s="16">
        <v>54.8</v>
      </c>
      <c r="AQ428" s="18">
        <v>30.5</v>
      </c>
      <c r="AR428" s="18">
        <f t="shared" si="328"/>
        <v>24.299999999999997</v>
      </c>
      <c r="AS428" s="18">
        <f t="shared" si="329"/>
        <v>559.56370044052858</v>
      </c>
      <c r="AT428" s="18">
        <f t="shared" si="330"/>
        <v>628.23742731277525</v>
      </c>
      <c r="AU428" s="14">
        <v>0.6</v>
      </c>
      <c r="AV428" s="14">
        <v>420.3</v>
      </c>
      <c r="AW428" s="18">
        <v>34</v>
      </c>
      <c r="AX428" s="14">
        <v>240.3</v>
      </c>
      <c r="AY428" s="18">
        <v>30.5</v>
      </c>
      <c r="AZ428" s="16">
        <f t="shared" si="331"/>
        <v>325.86073000258864</v>
      </c>
      <c r="BA428" s="16">
        <f t="shared" si="332"/>
        <v>7503.7</v>
      </c>
      <c r="BB428" s="16">
        <f t="shared" si="333"/>
        <v>8424.6086363636368</v>
      </c>
      <c r="BC428" s="14">
        <v>12.19</v>
      </c>
      <c r="BD428" s="14">
        <v>0</v>
      </c>
      <c r="BE428" s="14">
        <v>12.1</v>
      </c>
      <c r="BF428" s="14">
        <v>58.3</v>
      </c>
      <c r="BG428" s="14">
        <v>30.5</v>
      </c>
      <c r="BH428" s="14">
        <v>6</v>
      </c>
      <c r="BI428" s="18">
        <f t="shared" si="315"/>
        <v>48.360327868852458</v>
      </c>
      <c r="BJ428" s="18">
        <f t="shared" si="316"/>
        <v>49.1430383777125</v>
      </c>
      <c r="BK428" s="18">
        <f t="shared" si="317"/>
        <v>2948.58230266275</v>
      </c>
      <c r="BL428" s="18">
        <f t="shared" si="318"/>
        <v>3311.7940317634793</v>
      </c>
      <c r="BM428" s="14">
        <f t="shared" si="319"/>
        <v>3.31</v>
      </c>
      <c r="BN428" s="14">
        <v>4.32</v>
      </c>
      <c r="BO428" s="14">
        <v>0.30499999999999999</v>
      </c>
      <c r="BP428" s="14">
        <v>4.12</v>
      </c>
      <c r="BQ428" s="14">
        <v>0.312</v>
      </c>
      <c r="BR428" s="16">
        <f t="shared" si="334"/>
        <v>24.173151859030835</v>
      </c>
      <c r="BS428" s="16">
        <f t="shared" si="335"/>
        <v>1.7066692863436119</v>
      </c>
      <c r="BT428" s="16">
        <f t="shared" si="336"/>
        <v>23.054024458149776</v>
      </c>
      <c r="BU428" s="16">
        <f t="shared" si="337"/>
        <v>1.7458387453744491</v>
      </c>
      <c r="BV428" s="16">
        <f t="shared" si="338"/>
        <v>27.139856859911895</v>
      </c>
      <c r="BW428" s="16">
        <f t="shared" si="339"/>
        <v>1.9161241533039644</v>
      </c>
      <c r="BX428" s="16">
        <f t="shared" si="340"/>
        <v>25.883382005286336</v>
      </c>
      <c r="BY428" s="16">
        <f t="shared" si="341"/>
        <v>1.9601007732158586</v>
      </c>
      <c r="BZ428" s="16">
        <v>3.84</v>
      </c>
      <c r="CA428" s="16">
        <v>0.217</v>
      </c>
      <c r="CB428" s="16">
        <v>1.86</v>
      </c>
      <c r="CC428" s="16">
        <v>0.28100000000000003</v>
      </c>
      <c r="CD428" s="16">
        <v>1.04</v>
      </c>
      <c r="CE428" s="16">
        <v>0.15</v>
      </c>
      <c r="CF428" s="16">
        <v>1.36</v>
      </c>
      <c r="CG428" s="16">
        <v>9.6000000000000002E-2</v>
      </c>
      <c r="CH428" s="16">
        <f t="shared" si="342"/>
        <v>78.038479999999993</v>
      </c>
      <c r="CI428" s="16">
        <f t="shared" si="343"/>
        <v>11.255549999999999</v>
      </c>
      <c r="CJ428" s="16">
        <f t="shared" si="344"/>
        <v>102.05032</v>
      </c>
      <c r="CK428" s="16">
        <f t="shared" si="345"/>
        <v>7.2035520000000002</v>
      </c>
      <c r="CL428" s="16">
        <f t="shared" si="346"/>
        <v>87.615929818181812</v>
      </c>
      <c r="CM428" s="16">
        <f t="shared" si="347"/>
        <v>12.636912954545455</v>
      </c>
      <c r="CN428" s="16">
        <f t="shared" si="348"/>
        <v>114.57467745454545</v>
      </c>
      <c r="CO428" s="16">
        <f t="shared" si="349"/>
        <v>8.0876242909090905</v>
      </c>
      <c r="CP428" s="16">
        <v>2.21</v>
      </c>
      <c r="CQ428" s="16">
        <v>0.29299999999999998</v>
      </c>
      <c r="CR428" s="16">
        <v>0.34</v>
      </c>
      <c r="CS428" s="16">
        <v>0.14499999999999999</v>
      </c>
      <c r="CT428" s="16">
        <f t="shared" si="320"/>
        <v>65.163668888846772</v>
      </c>
      <c r="CU428" s="16">
        <f t="shared" si="321"/>
        <v>8.6393461468018575</v>
      </c>
      <c r="CV428" s="16">
        <f t="shared" si="322"/>
        <v>10.02517982905335</v>
      </c>
      <c r="CW428" s="16">
        <f t="shared" si="323"/>
        <v>4.2754443388609875</v>
      </c>
      <c r="CX428" s="16">
        <f t="shared" si="324"/>
        <v>73.161028252477962</v>
      </c>
      <c r="CY428" s="16">
        <f t="shared" si="325"/>
        <v>9.6996295375457215</v>
      </c>
      <c r="CZ428" s="16">
        <f t="shared" si="326"/>
        <v>11.255542808073534</v>
      </c>
      <c r="DA428" s="16">
        <f t="shared" si="327"/>
        <v>4.8001579622666544</v>
      </c>
      <c r="DB428" s="16"/>
      <c r="DC428" s="16"/>
      <c r="DD428" s="16"/>
      <c r="DE428" s="16"/>
      <c r="DF428" s="16"/>
      <c r="DG428" s="16"/>
      <c r="DH428" s="16"/>
      <c r="DI428" s="16"/>
    </row>
    <row r="429" spans="1:113" x14ac:dyDescent="0.25">
      <c r="A429" s="14">
        <v>2020</v>
      </c>
      <c r="B429" s="14">
        <v>22</v>
      </c>
      <c r="C429" s="14" t="s">
        <v>7</v>
      </c>
      <c r="D429" s="14" t="str">
        <f t="shared" si="299"/>
        <v>2</v>
      </c>
      <c r="E429" s="14">
        <v>205</v>
      </c>
      <c r="F429" s="14">
        <v>855</v>
      </c>
      <c r="G429" s="14">
        <v>4</v>
      </c>
      <c r="H429" s="14" t="s">
        <v>1</v>
      </c>
      <c r="I429" s="14">
        <v>100</v>
      </c>
      <c r="J429" s="17">
        <f t="shared" si="300"/>
        <v>112</v>
      </c>
      <c r="K429" s="14">
        <v>80</v>
      </c>
      <c r="L429" s="17">
        <f t="shared" si="301"/>
        <v>90</v>
      </c>
      <c r="M429" s="14">
        <v>0</v>
      </c>
      <c r="N429" s="17">
        <f t="shared" si="302"/>
        <v>0</v>
      </c>
      <c r="O429" s="14">
        <v>10</v>
      </c>
      <c r="P429" s="14">
        <v>0</v>
      </c>
      <c r="Q429" s="14">
        <v>7</v>
      </c>
      <c r="R429" s="14">
        <v>7</v>
      </c>
      <c r="S429" s="14">
        <v>2.4</v>
      </c>
      <c r="T429" s="14">
        <v>20</v>
      </c>
      <c r="U429" s="14">
        <v>18</v>
      </c>
      <c r="V429" s="16">
        <v>12</v>
      </c>
      <c r="W429" s="16">
        <v>13.858936788496102</v>
      </c>
      <c r="X429" s="16">
        <v>15.600000000000001</v>
      </c>
      <c r="Y429" s="16">
        <v>614</v>
      </c>
      <c r="Z429" s="16">
        <v>2547</v>
      </c>
      <c r="AA429" s="16">
        <v>383</v>
      </c>
      <c r="AB429" s="16">
        <v>14</v>
      </c>
      <c r="AC429" s="16">
        <f t="shared" si="303"/>
        <v>17.518465420521402</v>
      </c>
      <c r="AD429" s="16">
        <v>2.3948259630000002</v>
      </c>
      <c r="AE429" s="16"/>
      <c r="AF429" s="16"/>
      <c r="AG429" s="16">
        <v>7.1</v>
      </c>
      <c r="AH429" s="16">
        <v>2.7</v>
      </c>
      <c r="AI429" s="16">
        <v>3.7995100220000002</v>
      </c>
      <c r="AJ429" s="16">
        <v>4.12</v>
      </c>
      <c r="AK429" s="16">
        <v>4.3</v>
      </c>
      <c r="AL429" s="16">
        <v>1.4</v>
      </c>
      <c r="AM429" s="16">
        <v>3.4473047459999999</v>
      </c>
      <c r="AN429" s="16">
        <v>4.0199999999999996</v>
      </c>
      <c r="AO429" s="16">
        <v>0.38219999999999998</v>
      </c>
      <c r="AP429" s="16">
        <v>48.2</v>
      </c>
      <c r="AQ429" s="18">
        <v>30.5</v>
      </c>
      <c r="AR429" s="18">
        <f t="shared" si="328"/>
        <v>17.700000000000003</v>
      </c>
      <c r="AS429" s="18">
        <f t="shared" si="329"/>
        <v>407.58343612334806</v>
      </c>
      <c r="AT429" s="18">
        <f t="shared" si="330"/>
        <v>457.60503964757714</v>
      </c>
      <c r="AU429" s="14">
        <v>0.54</v>
      </c>
      <c r="AV429" s="14">
        <v>471.1</v>
      </c>
      <c r="AW429" s="18">
        <v>34</v>
      </c>
      <c r="AX429" s="14">
        <v>260.7</v>
      </c>
      <c r="AY429" s="18">
        <v>30.5</v>
      </c>
      <c r="AZ429" s="16">
        <f t="shared" si="331"/>
        <v>284.39258750857925</v>
      </c>
      <c r="BA429" s="16">
        <f t="shared" si="332"/>
        <v>6548.8</v>
      </c>
      <c r="BB429" s="16">
        <f t="shared" si="333"/>
        <v>7352.5163636363641</v>
      </c>
      <c r="BC429" s="14">
        <v>11.56</v>
      </c>
      <c r="BD429" s="14">
        <v>0</v>
      </c>
      <c r="BE429" s="14">
        <v>13.4</v>
      </c>
      <c r="BF429" s="14">
        <v>59.4</v>
      </c>
      <c r="BG429" s="14">
        <v>30.5</v>
      </c>
      <c r="BH429" s="14">
        <v>6</v>
      </c>
      <c r="BI429" s="18">
        <f t="shared" si="315"/>
        <v>45.860983606557383</v>
      </c>
      <c r="BJ429" s="18">
        <f t="shared" si="316"/>
        <v>45.91400208471525</v>
      </c>
      <c r="BK429" s="18">
        <f t="shared" si="317"/>
        <v>2754.8401250829152</v>
      </c>
      <c r="BL429" s="18">
        <f t="shared" si="318"/>
        <v>3094.1863404908559</v>
      </c>
      <c r="BM429" s="14">
        <f t="shared" si="319"/>
        <v>3.09</v>
      </c>
      <c r="BN429" s="14">
        <v>4.6500000000000004</v>
      </c>
      <c r="BO429" s="14">
        <v>0.316</v>
      </c>
      <c r="BP429" s="14">
        <v>3.92</v>
      </c>
      <c r="BQ429" s="14">
        <v>0.32200000000000001</v>
      </c>
      <c r="BR429" s="16">
        <f t="shared" si="334"/>
        <v>18.952629779735688</v>
      </c>
      <c r="BS429" s="16">
        <f t="shared" si="335"/>
        <v>1.28796365814978</v>
      </c>
      <c r="BT429" s="16">
        <f t="shared" si="336"/>
        <v>15.977270696035244</v>
      </c>
      <c r="BU429" s="16">
        <f t="shared" si="337"/>
        <v>1.3124186643171809</v>
      </c>
      <c r="BV429" s="16">
        <f t="shared" si="338"/>
        <v>21.278634343612339</v>
      </c>
      <c r="BW429" s="16">
        <f t="shared" si="339"/>
        <v>1.4460319252863441</v>
      </c>
      <c r="BX429" s="16">
        <f t="shared" si="340"/>
        <v>17.938117554185023</v>
      </c>
      <c r="BY429" s="16">
        <f t="shared" si="341"/>
        <v>1.4734882276651984</v>
      </c>
      <c r="BZ429" s="16">
        <v>3.72</v>
      </c>
      <c r="CA429" s="16">
        <v>0.216</v>
      </c>
      <c r="CB429" s="16">
        <v>1.85</v>
      </c>
      <c r="CC429" s="16">
        <v>0.28599999999999998</v>
      </c>
      <c r="CD429" s="16">
        <v>1</v>
      </c>
      <c r="CE429" s="16">
        <v>0.128</v>
      </c>
      <c r="CF429" s="16">
        <v>1.51</v>
      </c>
      <c r="CG429" s="16">
        <v>8.7999999999999995E-2</v>
      </c>
      <c r="CH429" s="16">
        <f t="shared" si="342"/>
        <v>65.488</v>
      </c>
      <c r="CI429" s="16">
        <f t="shared" si="343"/>
        <v>8.3824640000000006</v>
      </c>
      <c r="CJ429" s="16">
        <f t="shared" si="344"/>
        <v>98.886880000000005</v>
      </c>
      <c r="CK429" s="16">
        <f t="shared" si="345"/>
        <v>5.7629440000000001</v>
      </c>
      <c r="CL429" s="16">
        <f t="shared" si="346"/>
        <v>73.525163636363644</v>
      </c>
      <c r="CM429" s="16">
        <f t="shared" si="347"/>
        <v>9.411220945454545</v>
      </c>
      <c r="CN429" s="16">
        <f t="shared" si="348"/>
        <v>111.02299709090909</v>
      </c>
      <c r="CO429" s="16">
        <f t="shared" si="349"/>
        <v>6.4702143999999997</v>
      </c>
      <c r="CP429" s="16">
        <v>2.15</v>
      </c>
      <c r="CQ429" s="16">
        <v>0.27100000000000002</v>
      </c>
      <c r="CR429" s="16">
        <v>0.32</v>
      </c>
      <c r="CS429" s="16">
        <v>0.13600000000000001</v>
      </c>
      <c r="CT429" s="16">
        <f t="shared" si="320"/>
        <v>59.229062689282671</v>
      </c>
      <c r="CU429" s="16">
        <f t="shared" si="321"/>
        <v>7.4656167389747008</v>
      </c>
      <c r="CV429" s="16">
        <f t="shared" si="322"/>
        <v>8.8154884002653287</v>
      </c>
      <c r="CW429" s="16">
        <f t="shared" si="323"/>
        <v>3.7465825701127651</v>
      </c>
      <c r="CX429" s="16">
        <f t="shared" si="324"/>
        <v>66.498084019331003</v>
      </c>
      <c r="CY429" s="16">
        <f t="shared" si="325"/>
        <v>8.3818515205761415</v>
      </c>
      <c r="CZ429" s="16">
        <f t="shared" si="326"/>
        <v>9.8973892493888016</v>
      </c>
      <c r="DA429" s="16">
        <f t="shared" si="327"/>
        <v>4.2063904309902407</v>
      </c>
      <c r="DB429" s="16"/>
      <c r="DC429" s="16"/>
      <c r="DD429" s="16"/>
      <c r="DE429" s="16"/>
      <c r="DF429" s="16"/>
      <c r="DG429" s="16"/>
      <c r="DH429" s="16"/>
      <c r="DI429" s="16"/>
    </row>
    <row r="430" spans="1:113" x14ac:dyDescent="0.25">
      <c r="A430" s="14">
        <v>2020</v>
      </c>
      <c r="B430" s="14">
        <v>22</v>
      </c>
      <c r="C430" s="14" t="s">
        <v>7</v>
      </c>
      <c r="D430" s="14" t="str">
        <f t="shared" si="299"/>
        <v>2</v>
      </c>
      <c r="E430" s="14">
        <v>207</v>
      </c>
      <c r="F430" s="14">
        <v>857</v>
      </c>
      <c r="G430" s="14">
        <v>2</v>
      </c>
      <c r="H430" s="14" t="s">
        <v>3</v>
      </c>
      <c r="I430" s="14">
        <v>100</v>
      </c>
      <c r="J430" s="17">
        <f t="shared" si="300"/>
        <v>112</v>
      </c>
      <c r="K430" s="14">
        <v>0</v>
      </c>
      <c r="L430" s="17">
        <f t="shared" si="301"/>
        <v>0</v>
      </c>
      <c r="M430" s="14">
        <v>0</v>
      </c>
      <c r="N430" s="17">
        <f t="shared" si="302"/>
        <v>0</v>
      </c>
      <c r="O430" s="14">
        <v>10</v>
      </c>
      <c r="P430" s="14">
        <v>0</v>
      </c>
      <c r="Q430" s="14">
        <v>7</v>
      </c>
      <c r="R430" s="14">
        <v>7</v>
      </c>
      <c r="S430" s="14">
        <v>2.4</v>
      </c>
      <c r="T430" s="14">
        <v>20</v>
      </c>
      <c r="U430" s="14">
        <v>18</v>
      </c>
      <c r="V430" s="16">
        <v>12</v>
      </c>
      <c r="W430" s="16">
        <v>13.858936788496102</v>
      </c>
      <c r="X430" s="16">
        <v>15.600000000000001</v>
      </c>
      <c r="Y430" s="16">
        <v>614</v>
      </c>
      <c r="Z430" s="16">
        <v>2547</v>
      </c>
      <c r="AA430" s="16">
        <v>383</v>
      </c>
      <c r="AB430" s="16">
        <v>14</v>
      </c>
      <c r="AC430" s="16">
        <f t="shared" si="303"/>
        <v>17.518465420521402</v>
      </c>
      <c r="AD430" s="16">
        <v>2.3948259630000002</v>
      </c>
      <c r="AE430" s="16"/>
      <c r="AF430" s="16"/>
      <c r="AG430" s="16">
        <v>7.1</v>
      </c>
      <c r="AH430" s="16">
        <v>2.7</v>
      </c>
      <c r="AI430" s="16">
        <v>3.7995100220000002</v>
      </c>
      <c r="AJ430" s="16">
        <v>4.12</v>
      </c>
      <c r="AK430" s="16">
        <v>4.3</v>
      </c>
      <c r="AL430" s="16">
        <v>1.4</v>
      </c>
      <c r="AM430" s="16">
        <v>3.4473047459999999</v>
      </c>
      <c r="AN430" s="16">
        <v>4.0199999999999996</v>
      </c>
      <c r="AO430" s="16">
        <v>0.35949999999999999</v>
      </c>
      <c r="AP430" s="16">
        <v>54.6</v>
      </c>
      <c r="AQ430" s="18">
        <v>30.5</v>
      </c>
      <c r="AR430" s="18">
        <f t="shared" si="328"/>
        <v>24.1</v>
      </c>
      <c r="AS430" s="18">
        <f t="shared" si="329"/>
        <v>554.95823788546261</v>
      </c>
      <c r="AT430" s="18">
        <f t="shared" si="330"/>
        <v>623.0667488986785</v>
      </c>
      <c r="AU430" s="14">
        <v>0.56000000000000005</v>
      </c>
      <c r="AV430" s="14">
        <v>428.1</v>
      </c>
      <c r="AW430" s="18">
        <v>34</v>
      </c>
      <c r="AX430" s="14">
        <v>241.6</v>
      </c>
      <c r="AY430" s="18">
        <v>30.5</v>
      </c>
      <c r="AZ430" s="16">
        <f t="shared" si="331"/>
        <v>299.9644760213144</v>
      </c>
      <c r="BA430" s="16">
        <f t="shared" si="332"/>
        <v>6907.38</v>
      </c>
      <c r="BB430" s="16">
        <f t="shared" si="333"/>
        <v>7755.1039090909089</v>
      </c>
      <c r="BC430" s="14">
        <v>11.76</v>
      </c>
      <c r="BD430" s="14">
        <v>0</v>
      </c>
      <c r="BE430" s="14">
        <v>13.1</v>
      </c>
      <c r="BF430" s="14">
        <v>60.5</v>
      </c>
      <c r="BG430" s="14">
        <v>30.5</v>
      </c>
      <c r="BH430" s="14">
        <v>6</v>
      </c>
      <c r="BI430" s="18">
        <f t="shared" si="315"/>
        <v>46.654426229508196</v>
      </c>
      <c r="BJ430" s="18">
        <f t="shared" si="316"/>
        <v>46.870169240974136</v>
      </c>
      <c r="BK430" s="18">
        <f t="shared" si="317"/>
        <v>2812.210154458448</v>
      </c>
      <c r="BL430" s="18">
        <f t="shared" si="318"/>
        <v>3158.6233143940112</v>
      </c>
      <c r="BM430" s="14">
        <f t="shared" si="319"/>
        <v>3.16</v>
      </c>
      <c r="BN430" s="14">
        <v>4.0999999999999996</v>
      </c>
      <c r="BO430" s="14">
        <v>0.23699999999999999</v>
      </c>
      <c r="BP430" s="14">
        <v>3.79</v>
      </c>
      <c r="BQ430" s="14">
        <v>0.29199999999999998</v>
      </c>
      <c r="BR430" s="16">
        <f t="shared" si="334"/>
        <v>22.753287753303965</v>
      </c>
      <c r="BS430" s="16">
        <f t="shared" si="335"/>
        <v>1.3152510237885462</v>
      </c>
      <c r="BT430" s="16">
        <f t="shared" si="336"/>
        <v>21.032917215859033</v>
      </c>
      <c r="BU430" s="16">
        <f t="shared" si="337"/>
        <v>1.6204780546255508</v>
      </c>
      <c r="BV430" s="16">
        <f t="shared" si="338"/>
        <v>25.545736704845815</v>
      </c>
      <c r="BW430" s="16">
        <f t="shared" si="339"/>
        <v>1.4766681948898679</v>
      </c>
      <c r="BX430" s="16">
        <f t="shared" si="340"/>
        <v>23.614229783259912</v>
      </c>
      <c r="BY430" s="16">
        <f t="shared" si="341"/>
        <v>1.8193549067841412</v>
      </c>
      <c r="BZ430" s="16">
        <v>3.78</v>
      </c>
      <c r="CA430" s="16">
        <v>0.19700000000000001</v>
      </c>
      <c r="CB430" s="16">
        <v>1.92</v>
      </c>
      <c r="CC430" s="16">
        <v>0.26800000000000002</v>
      </c>
      <c r="CD430" s="16">
        <v>1.06</v>
      </c>
      <c r="CE430" s="16">
        <v>0.13400000000000001</v>
      </c>
      <c r="CF430" s="16">
        <v>1.38</v>
      </c>
      <c r="CG430" s="16">
        <v>8.5999999999999993E-2</v>
      </c>
      <c r="CH430" s="16">
        <f t="shared" si="342"/>
        <v>73.218227999999996</v>
      </c>
      <c r="CI430" s="16">
        <f t="shared" si="343"/>
        <v>9.2558892000000004</v>
      </c>
      <c r="CJ430" s="16">
        <f t="shared" si="344"/>
        <v>95.321843999999999</v>
      </c>
      <c r="CK430" s="16">
        <f t="shared" si="345"/>
        <v>5.9403468000000004</v>
      </c>
      <c r="CL430" s="16">
        <f t="shared" si="346"/>
        <v>82.204101436363629</v>
      </c>
      <c r="CM430" s="16">
        <f t="shared" si="347"/>
        <v>10.391839238181818</v>
      </c>
      <c r="CN430" s="16">
        <f t="shared" si="348"/>
        <v>107.02043394545454</v>
      </c>
      <c r="CO430" s="16">
        <f t="shared" si="349"/>
        <v>6.6693893618181823</v>
      </c>
      <c r="CP430" s="16">
        <v>2.21</v>
      </c>
      <c r="CQ430" s="16">
        <v>0.29199999999999998</v>
      </c>
      <c r="CR430" s="16">
        <v>0.34</v>
      </c>
      <c r="CS430" s="16">
        <v>0.14000000000000001</v>
      </c>
      <c r="CT430" s="16">
        <f t="shared" si="320"/>
        <v>62.149844413531696</v>
      </c>
      <c r="CU430" s="16">
        <f t="shared" si="321"/>
        <v>8.2116536510186684</v>
      </c>
      <c r="CV430" s="16">
        <f t="shared" si="322"/>
        <v>9.5615145251587244</v>
      </c>
      <c r="CW430" s="16">
        <f t="shared" si="323"/>
        <v>3.9370942162418276</v>
      </c>
      <c r="CX430" s="16">
        <f t="shared" si="324"/>
        <v>69.777325318828773</v>
      </c>
      <c r="CY430" s="16">
        <f t="shared" si="325"/>
        <v>9.2194475081891412</v>
      </c>
      <c r="CZ430" s="16">
        <f t="shared" si="326"/>
        <v>10.734973125973658</v>
      </c>
      <c r="DA430" s="16">
        <f t="shared" si="327"/>
        <v>4.4202830518715066</v>
      </c>
      <c r="DB430" s="16"/>
      <c r="DC430" s="16"/>
      <c r="DD430" s="16"/>
      <c r="DE430" s="16"/>
      <c r="DF430" s="16"/>
      <c r="DG430" s="16"/>
      <c r="DH430" s="16"/>
      <c r="DI430" s="16"/>
    </row>
    <row r="431" spans="1:113" x14ac:dyDescent="0.25">
      <c r="A431" s="14">
        <v>2020</v>
      </c>
      <c r="B431" s="14">
        <v>22</v>
      </c>
      <c r="C431" s="14" t="s">
        <v>7</v>
      </c>
      <c r="D431" s="14" t="str">
        <f t="shared" si="299"/>
        <v>2</v>
      </c>
      <c r="E431" s="14">
        <v>210</v>
      </c>
      <c r="F431" s="14">
        <v>860</v>
      </c>
      <c r="G431" s="14">
        <v>1</v>
      </c>
      <c r="H431" s="14" t="s">
        <v>2</v>
      </c>
      <c r="I431" s="14">
        <v>0</v>
      </c>
      <c r="J431" s="17">
        <f t="shared" si="300"/>
        <v>0</v>
      </c>
      <c r="K431" s="14">
        <v>0</v>
      </c>
      <c r="L431" s="17">
        <f t="shared" si="301"/>
        <v>0</v>
      </c>
      <c r="M431" s="14">
        <v>0</v>
      </c>
      <c r="N431" s="17">
        <f t="shared" si="302"/>
        <v>0</v>
      </c>
      <c r="O431" s="14">
        <v>10</v>
      </c>
      <c r="P431" s="14">
        <v>0</v>
      </c>
      <c r="Q431" s="14">
        <v>7</v>
      </c>
      <c r="R431" s="14">
        <v>7</v>
      </c>
      <c r="S431" s="14">
        <v>2.4</v>
      </c>
      <c r="T431" s="14">
        <v>20</v>
      </c>
      <c r="U431" s="14">
        <v>18</v>
      </c>
      <c r="V431" s="16">
        <v>12</v>
      </c>
      <c r="W431" s="16">
        <v>13.858936788496102</v>
      </c>
      <c r="X431" s="16">
        <v>15.600000000000001</v>
      </c>
      <c r="Y431" s="16">
        <v>614</v>
      </c>
      <c r="Z431" s="16">
        <v>2547</v>
      </c>
      <c r="AA431" s="16">
        <v>383</v>
      </c>
      <c r="AB431" s="16">
        <v>14</v>
      </c>
      <c r="AC431" s="16">
        <f t="shared" si="303"/>
        <v>17.518465420521402</v>
      </c>
      <c r="AD431" s="16">
        <v>2.3948259630000002</v>
      </c>
      <c r="AE431" s="16"/>
      <c r="AF431" s="16"/>
      <c r="AG431" s="16">
        <v>7.1</v>
      </c>
      <c r="AH431" s="16">
        <v>2.7</v>
      </c>
      <c r="AI431" s="16">
        <v>3.7995100220000002</v>
      </c>
      <c r="AJ431" s="16">
        <v>4.12</v>
      </c>
      <c r="AK431" s="16">
        <v>4.3</v>
      </c>
      <c r="AL431" s="16">
        <v>1.4</v>
      </c>
      <c r="AM431" s="16">
        <v>3.4473047459999999</v>
      </c>
      <c r="AN431" s="16">
        <v>4.0199999999999996</v>
      </c>
      <c r="AO431" s="16">
        <v>0.39219999999999999</v>
      </c>
      <c r="AP431" s="16">
        <v>55.6</v>
      </c>
      <c r="AQ431" s="18">
        <v>30.5</v>
      </c>
      <c r="AR431" s="18">
        <f t="shared" si="328"/>
        <v>25.1</v>
      </c>
      <c r="AS431" s="18">
        <f t="shared" si="329"/>
        <v>577.98555066079291</v>
      </c>
      <c r="AT431" s="18">
        <f t="shared" si="330"/>
        <v>648.92014096916296</v>
      </c>
      <c r="AU431" s="14">
        <v>0.46</v>
      </c>
      <c r="AV431" s="14">
        <v>441.5</v>
      </c>
      <c r="AW431" s="18">
        <v>34</v>
      </c>
      <c r="AX431" s="14">
        <v>273.5</v>
      </c>
      <c r="AY431" s="18">
        <v>30.5</v>
      </c>
      <c r="AZ431" s="16">
        <f t="shared" si="331"/>
        <v>274.30674846625772</v>
      </c>
      <c r="BA431" s="16">
        <f t="shared" si="332"/>
        <v>6316.55</v>
      </c>
      <c r="BB431" s="16">
        <f t="shared" si="333"/>
        <v>7091.7629545454538</v>
      </c>
      <c r="BC431" s="14">
        <v>11.39</v>
      </c>
      <c r="BD431" s="14">
        <v>0</v>
      </c>
      <c r="BE431" s="14">
        <v>13.8</v>
      </c>
      <c r="BF431" s="14">
        <v>61.5</v>
      </c>
      <c r="BG431" s="14">
        <v>30.5</v>
      </c>
      <c r="BH431" s="14">
        <v>6</v>
      </c>
      <c r="BI431" s="18">
        <f t="shared" si="315"/>
        <v>45.186557377049184</v>
      </c>
      <c r="BJ431" s="18">
        <f t="shared" si="316"/>
        <v>45.029840993082537</v>
      </c>
      <c r="BK431" s="18">
        <f t="shared" si="317"/>
        <v>2701.7904595849523</v>
      </c>
      <c r="BL431" s="18">
        <f t="shared" si="318"/>
        <v>3034.6019207429167</v>
      </c>
      <c r="BM431" s="14">
        <f t="shared" si="319"/>
        <v>3.03</v>
      </c>
      <c r="BN431" s="14">
        <v>3.71</v>
      </c>
      <c r="BO431" s="14">
        <v>0.27700000000000002</v>
      </c>
      <c r="BP431" s="14">
        <v>3.62</v>
      </c>
      <c r="BQ431" s="14">
        <v>0.314</v>
      </c>
      <c r="BR431" s="16">
        <f t="shared" si="334"/>
        <v>21.443263929515417</v>
      </c>
      <c r="BS431" s="16">
        <f t="shared" si="335"/>
        <v>1.6010199753303966</v>
      </c>
      <c r="BT431" s="16">
        <f t="shared" si="336"/>
        <v>20.923076933920704</v>
      </c>
      <c r="BU431" s="16">
        <f t="shared" si="337"/>
        <v>1.8148746290748898</v>
      </c>
      <c r="BV431" s="16">
        <f t="shared" si="338"/>
        <v>24.074937229955943</v>
      </c>
      <c r="BW431" s="16">
        <f t="shared" si="339"/>
        <v>1.7975087904845817</v>
      </c>
      <c r="BX431" s="16">
        <f t="shared" si="340"/>
        <v>23.490909103083698</v>
      </c>
      <c r="BY431" s="16">
        <f t="shared" si="341"/>
        <v>2.0376092426431716</v>
      </c>
      <c r="BZ431" s="16">
        <v>3.14</v>
      </c>
      <c r="CA431" s="16">
        <v>0.186</v>
      </c>
      <c r="CB431" s="16">
        <v>1.91</v>
      </c>
      <c r="CC431" s="16">
        <v>0.23899999999999999</v>
      </c>
      <c r="CD431" s="16">
        <v>0.95</v>
      </c>
      <c r="CE431" s="16">
        <v>0.14099999999999999</v>
      </c>
      <c r="CF431" s="16">
        <v>1.28</v>
      </c>
      <c r="CG431" s="16">
        <v>8.6999999999999994E-2</v>
      </c>
      <c r="CH431" s="16">
        <f t="shared" si="342"/>
        <v>60.007224999999998</v>
      </c>
      <c r="CI431" s="16">
        <f t="shared" si="343"/>
        <v>8.9063354999999991</v>
      </c>
      <c r="CJ431" s="16">
        <f t="shared" si="344"/>
        <v>80.85184000000001</v>
      </c>
      <c r="CK431" s="16">
        <f t="shared" si="345"/>
        <v>5.4953984999999994</v>
      </c>
      <c r="CL431" s="16">
        <f t="shared" si="346"/>
        <v>67.371748068181816</v>
      </c>
      <c r="CM431" s="16">
        <f t="shared" si="347"/>
        <v>9.9993857659090892</v>
      </c>
      <c r="CN431" s="16">
        <f t="shared" si="348"/>
        <v>90.774565818181827</v>
      </c>
      <c r="CO431" s="16">
        <f t="shared" si="349"/>
        <v>6.1698337704545443</v>
      </c>
      <c r="CP431" s="16">
        <v>1.98</v>
      </c>
      <c r="CQ431" s="16">
        <v>0.312</v>
      </c>
      <c r="CR431" s="16">
        <v>0.32</v>
      </c>
      <c r="CS431" s="16">
        <v>0.13</v>
      </c>
      <c r="CT431" s="16">
        <f t="shared" si="320"/>
        <v>53.495451099782052</v>
      </c>
      <c r="CU431" s="16">
        <f t="shared" si="321"/>
        <v>8.4295862339050505</v>
      </c>
      <c r="CV431" s="16">
        <f t="shared" si="322"/>
        <v>8.6457294706718475</v>
      </c>
      <c r="CW431" s="16">
        <f t="shared" si="323"/>
        <v>3.512327597460438</v>
      </c>
      <c r="CX431" s="16">
        <f t="shared" si="324"/>
        <v>60.060801916573482</v>
      </c>
      <c r="CY431" s="16">
        <f t="shared" si="325"/>
        <v>9.4641263626115784</v>
      </c>
      <c r="CZ431" s="16">
        <f t="shared" si="326"/>
        <v>9.7067962693452099</v>
      </c>
      <c r="DA431" s="16">
        <f t="shared" si="327"/>
        <v>3.943385984421492</v>
      </c>
      <c r="DB431" s="16"/>
      <c r="DC431" s="16"/>
      <c r="DD431" s="16"/>
      <c r="DE431" s="16"/>
      <c r="DF431" s="16"/>
      <c r="DG431" s="16"/>
      <c r="DH431" s="16"/>
      <c r="DI431" s="16"/>
    </row>
    <row r="432" spans="1:113" x14ac:dyDescent="0.25">
      <c r="A432" s="14">
        <v>2020</v>
      </c>
      <c r="B432" s="14">
        <v>22</v>
      </c>
      <c r="C432" s="14" t="s">
        <v>7</v>
      </c>
      <c r="D432" s="14" t="str">
        <f t="shared" si="299"/>
        <v>3</v>
      </c>
      <c r="E432" s="14">
        <v>301</v>
      </c>
      <c r="F432" s="14">
        <v>861</v>
      </c>
      <c r="G432" s="14">
        <v>2</v>
      </c>
      <c r="H432" s="14" t="s">
        <v>3</v>
      </c>
      <c r="I432" s="14">
        <v>100</v>
      </c>
      <c r="J432" s="17">
        <f t="shared" si="300"/>
        <v>112</v>
      </c>
      <c r="K432" s="14">
        <v>0</v>
      </c>
      <c r="L432" s="17">
        <f t="shared" si="301"/>
        <v>0</v>
      </c>
      <c r="M432" s="14">
        <v>0</v>
      </c>
      <c r="N432" s="17">
        <f t="shared" si="302"/>
        <v>0</v>
      </c>
      <c r="O432" s="14">
        <v>10</v>
      </c>
      <c r="P432" s="14">
        <v>0</v>
      </c>
      <c r="Q432" s="14">
        <v>6.7</v>
      </c>
      <c r="R432" s="14">
        <v>7</v>
      </c>
      <c r="S432" s="14">
        <v>2.2999999999999998</v>
      </c>
      <c r="T432" s="14">
        <v>20</v>
      </c>
      <c r="U432" s="14">
        <v>18</v>
      </c>
      <c r="V432" s="16">
        <v>12</v>
      </c>
      <c r="W432" s="16">
        <v>13.75631800479329</v>
      </c>
      <c r="X432" s="16">
        <v>13.799999999999999</v>
      </c>
      <c r="Y432" s="16">
        <v>630</v>
      </c>
      <c r="Z432" s="16">
        <v>2496</v>
      </c>
      <c r="AA432" s="16">
        <v>410</v>
      </c>
      <c r="AB432" s="16">
        <v>13</v>
      </c>
      <c r="AC432" s="16">
        <f t="shared" si="303"/>
        <v>17.522260532769199</v>
      </c>
      <c r="AD432" s="16">
        <v>2.4804401669999998</v>
      </c>
      <c r="AE432" s="16"/>
      <c r="AF432" s="16"/>
      <c r="AG432" s="16">
        <v>5.8</v>
      </c>
      <c r="AH432" s="16">
        <v>2.7</v>
      </c>
      <c r="AI432" s="16">
        <v>3.429499646</v>
      </c>
      <c r="AJ432" s="16">
        <v>4.04</v>
      </c>
      <c r="AK432" s="16">
        <v>3.5</v>
      </c>
      <c r="AL432" s="16">
        <v>1.5</v>
      </c>
      <c r="AM432" s="16">
        <v>3.4838009080000001</v>
      </c>
      <c r="AN432" s="16">
        <v>4.24</v>
      </c>
      <c r="AO432" s="16">
        <v>0.31979999999999997</v>
      </c>
      <c r="AP432" s="16">
        <v>46.2</v>
      </c>
      <c r="AQ432" s="18">
        <v>30.5</v>
      </c>
      <c r="AR432" s="18">
        <f t="shared" si="328"/>
        <v>15.700000000000003</v>
      </c>
      <c r="AS432" s="18">
        <f t="shared" si="329"/>
        <v>361.52881057268723</v>
      </c>
      <c r="AT432" s="18">
        <f t="shared" si="330"/>
        <v>405.89825550660794</v>
      </c>
      <c r="AU432" s="14">
        <v>0.28000000000000003</v>
      </c>
      <c r="AV432" s="14">
        <v>291.8</v>
      </c>
      <c r="AW432" s="18">
        <v>34</v>
      </c>
      <c r="AX432" s="14">
        <v>169.2</v>
      </c>
      <c r="AY432" s="18">
        <v>30.5</v>
      </c>
      <c r="AZ432" s="16">
        <f t="shared" si="331"/>
        <v>150.64391000775797</v>
      </c>
      <c r="BA432" s="16">
        <f t="shared" si="332"/>
        <v>3468.92</v>
      </c>
      <c r="BB432" s="16">
        <f t="shared" si="333"/>
        <v>3894.6510909090912</v>
      </c>
      <c r="BC432" s="14">
        <v>11.95</v>
      </c>
      <c r="BD432" s="14">
        <v>0</v>
      </c>
      <c r="BE432" s="14">
        <v>13.4</v>
      </c>
      <c r="BF432" s="14">
        <v>60.3</v>
      </c>
      <c r="BG432" s="14">
        <v>30</v>
      </c>
      <c r="BH432" s="14">
        <v>6</v>
      </c>
      <c r="BI432" s="18">
        <f t="shared" si="315"/>
        <v>48.198333333333331</v>
      </c>
      <c r="BJ432" s="18">
        <f t="shared" si="316"/>
        <v>48.254053949903657</v>
      </c>
      <c r="BK432" s="18">
        <f t="shared" si="317"/>
        <v>2895.2432369942194</v>
      </c>
      <c r="BL432" s="18">
        <f t="shared" si="318"/>
        <v>3251.8845630057799</v>
      </c>
      <c r="BM432" s="14">
        <f t="shared" si="319"/>
        <v>3.25</v>
      </c>
      <c r="BN432" s="14">
        <v>4.07</v>
      </c>
      <c r="BO432" s="14">
        <v>0.249</v>
      </c>
      <c r="BP432" s="14">
        <v>3.97</v>
      </c>
      <c r="BQ432" s="14">
        <v>0.29099999999999998</v>
      </c>
      <c r="BR432" s="16">
        <f t="shared" si="334"/>
        <v>14.714222590308371</v>
      </c>
      <c r="BS432" s="16">
        <f t="shared" si="335"/>
        <v>0.90020673832599118</v>
      </c>
      <c r="BT432" s="16">
        <f t="shared" si="336"/>
        <v>14.352693779735683</v>
      </c>
      <c r="BU432" s="16">
        <f t="shared" si="337"/>
        <v>1.0520488387665199</v>
      </c>
      <c r="BV432" s="16">
        <f t="shared" si="338"/>
        <v>16.520058999118945</v>
      </c>
      <c r="BW432" s="16">
        <f t="shared" si="339"/>
        <v>1.0106866562114538</v>
      </c>
      <c r="BX432" s="16">
        <f t="shared" si="340"/>
        <v>16.114160743612334</v>
      </c>
      <c r="BY432" s="16">
        <f t="shared" si="341"/>
        <v>1.1811639235242291</v>
      </c>
      <c r="BZ432" s="16">
        <v>3.68</v>
      </c>
      <c r="CA432" s="16">
        <v>0.187</v>
      </c>
      <c r="CB432" s="16">
        <v>1.74</v>
      </c>
      <c r="CC432" s="16">
        <v>0.253</v>
      </c>
      <c r="CD432" s="16">
        <v>1.2</v>
      </c>
      <c r="CE432" s="16">
        <v>0.16400000000000001</v>
      </c>
      <c r="CF432" s="16">
        <v>1.5</v>
      </c>
      <c r="CG432" s="16">
        <v>8.7999999999999995E-2</v>
      </c>
      <c r="CH432" s="16">
        <f t="shared" si="342"/>
        <v>41.627040000000001</v>
      </c>
      <c r="CI432" s="16">
        <f t="shared" si="343"/>
        <v>5.6890288</v>
      </c>
      <c r="CJ432" s="16">
        <f t="shared" si="344"/>
        <v>52.033799999999999</v>
      </c>
      <c r="CK432" s="16">
        <f t="shared" si="345"/>
        <v>3.0526495999999996</v>
      </c>
      <c r="CL432" s="16">
        <f t="shared" si="346"/>
        <v>46.73581309090909</v>
      </c>
      <c r="CM432" s="16">
        <f t="shared" si="347"/>
        <v>6.3872277890909084</v>
      </c>
      <c r="CN432" s="16">
        <f t="shared" si="348"/>
        <v>58.419766363636363</v>
      </c>
      <c r="CO432" s="16">
        <f t="shared" si="349"/>
        <v>3.4272929599999995</v>
      </c>
      <c r="CP432" s="16">
        <v>2.14</v>
      </c>
      <c r="CQ432" s="16">
        <v>0.23</v>
      </c>
      <c r="CR432" s="16">
        <v>0.25</v>
      </c>
      <c r="CS432" s="16">
        <v>0.13300000000000001</v>
      </c>
      <c r="CT432" s="16">
        <f t="shared" si="320"/>
        <v>61.958205271676299</v>
      </c>
      <c r="CU432" s="16">
        <f t="shared" si="321"/>
        <v>6.6590594450867044</v>
      </c>
      <c r="CV432" s="16">
        <f t="shared" si="322"/>
        <v>7.2381080924855485</v>
      </c>
      <c r="CW432" s="16">
        <f t="shared" si="323"/>
        <v>3.850673505202312</v>
      </c>
      <c r="CX432" s="16">
        <f t="shared" si="324"/>
        <v>69.562166827745671</v>
      </c>
      <c r="CY432" s="16">
        <f t="shared" si="325"/>
        <v>7.4763076497109813</v>
      </c>
      <c r="CZ432" s="16">
        <f t="shared" si="326"/>
        <v>8.1264213583815028</v>
      </c>
      <c r="DA432" s="16">
        <f t="shared" si="327"/>
        <v>4.323256162658959</v>
      </c>
      <c r="DB432" s="16"/>
      <c r="DC432" s="16"/>
      <c r="DD432" s="16"/>
      <c r="DE432" s="16"/>
      <c r="DF432" s="16"/>
      <c r="DG432" s="16"/>
      <c r="DH432" s="16"/>
      <c r="DI432" s="16"/>
    </row>
    <row r="433" spans="1:113" x14ac:dyDescent="0.25">
      <c r="A433" s="14">
        <v>2020</v>
      </c>
      <c r="B433" s="14">
        <v>22</v>
      </c>
      <c r="C433" s="14" t="s">
        <v>7</v>
      </c>
      <c r="D433" s="14" t="str">
        <f t="shared" si="299"/>
        <v>3</v>
      </c>
      <c r="E433" s="14">
        <v>302</v>
      </c>
      <c r="F433" s="14">
        <v>862</v>
      </c>
      <c r="G433" s="14">
        <v>1</v>
      </c>
      <c r="H433" s="14" t="s">
        <v>2</v>
      </c>
      <c r="I433" s="14">
        <v>0</v>
      </c>
      <c r="J433" s="17">
        <f t="shared" si="300"/>
        <v>0</v>
      </c>
      <c r="K433" s="14">
        <v>0</v>
      </c>
      <c r="L433" s="17">
        <f t="shared" si="301"/>
        <v>0</v>
      </c>
      <c r="M433" s="14">
        <v>0</v>
      </c>
      <c r="N433" s="17">
        <f t="shared" si="302"/>
        <v>0</v>
      </c>
      <c r="O433" s="14">
        <v>10</v>
      </c>
      <c r="P433" s="14">
        <v>0</v>
      </c>
      <c r="Q433" s="14">
        <v>6.7</v>
      </c>
      <c r="R433" s="14">
        <v>7</v>
      </c>
      <c r="S433" s="14">
        <v>2.2999999999999998</v>
      </c>
      <c r="T433" s="14">
        <v>20</v>
      </c>
      <c r="U433" s="14">
        <v>18</v>
      </c>
      <c r="V433" s="16">
        <v>12</v>
      </c>
      <c r="W433" s="16">
        <v>13.75631800479329</v>
      </c>
      <c r="X433" s="16">
        <v>13.799999999999999</v>
      </c>
      <c r="Y433" s="16">
        <v>630</v>
      </c>
      <c r="Z433" s="16">
        <v>2496</v>
      </c>
      <c r="AA433" s="16">
        <v>410</v>
      </c>
      <c r="AB433" s="16">
        <v>13</v>
      </c>
      <c r="AC433" s="16">
        <f t="shared" si="303"/>
        <v>17.522260532769199</v>
      </c>
      <c r="AD433" s="16">
        <v>2.4804401669999998</v>
      </c>
      <c r="AE433" s="16"/>
      <c r="AF433" s="16"/>
      <c r="AG433" s="16">
        <v>5.8</v>
      </c>
      <c r="AH433" s="16">
        <v>2.7</v>
      </c>
      <c r="AI433" s="16">
        <v>3.429499646</v>
      </c>
      <c r="AJ433" s="16">
        <v>4.04</v>
      </c>
      <c r="AK433" s="16">
        <v>3.5</v>
      </c>
      <c r="AL433" s="16">
        <v>1.5</v>
      </c>
      <c r="AM433" s="16">
        <v>3.4838009080000001</v>
      </c>
      <c r="AN433" s="16">
        <v>4.24</v>
      </c>
      <c r="AO433" s="16">
        <v>0.3281</v>
      </c>
      <c r="AP433" s="16">
        <v>47.3</v>
      </c>
      <c r="AQ433" s="18">
        <v>30.5</v>
      </c>
      <c r="AR433" s="18">
        <f t="shared" si="328"/>
        <v>16.799999999999997</v>
      </c>
      <c r="AS433" s="18">
        <f t="shared" si="329"/>
        <v>386.85885462555058</v>
      </c>
      <c r="AT433" s="18">
        <f t="shared" si="330"/>
        <v>434.33698678414089</v>
      </c>
      <c r="AU433" s="14">
        <v>0.36</v>
      </c>
      <c r="AV433" s="14">
        <v>358.3</v>
      </c>
      <c r="AW433" s="18">
        <v>34</v>
      </c>
      <c r="AX433" s="14">
        <v>212</v>
      </c>
      <c r="AY433" s="18">
        <v>30.5</v>
      </c>
      <c r="AZ433" s="16">
        <f t="shared" si="331"/>
        <v>201.48011100832559</v>
      </c>
      <c r="BA433" s="16">
        <f t="shared" si="332"/>
        <v>4639.55</v>
      </c>
      <c r="BB433" s="16">
        <f t="shared" si="333"/>
        <v>5208.9493181818179</v>
      </c>
      <c r="BC433" s="14">
        <v>12.78</v>
      </c>
      <c r="BD433" s="14">
        <v>0</v>
      </c>
      <c r="BE433" s="14">
        <v>14.4</v>
      </c>
      <c r="BF433" s="14">
        <v>61.1</v>
      </c>
      <c r="BG433" s="14">
        <v>30</v>
      </c>
      <c r="BH433" s="14">
        <v>6</v>
      </c>
      <c r="BI433" s="18">
        <f t="shared" si="315"/>
        <v>51.545999999999999</v>
      </c>
      <c r="BJ433" s="18">
        <f t="shared" si="316"/>
        <v>51.009683236994221</v>
      </c>
      <c r="BK433" s="18">
        <f t="shared" si="317"/>
        <v>3060.5809942196533</v>
      </c>
      <c r="BL433" s="18">
        <f t="shared" si="318"/>
        <v>3437.5889257803469</v>
      </c>
      <c r="BM433" s="14">
        <f t="shared" si="319"/>
        <v>3.44</v>
      </c>
      <c r="BN433" s="14">
        <v>3.81</v>
      </c>
      <c r="BO433" s="14">
        <v>0.23599999999999999</v>
      </c>
      <c r="BP433" s="14">
        <v>3.72</v>
      </c>
      <c r="BQ433" s="14">
        <v>0.30199999999999999</v>
      </c>
      <c r="BR433" s="16">
        <f t="shared" si="334"/>
        <v>14.739322361233478</v>
      </c>
      <c r="BS433" s="16">
        <f t="shared" si="335"/>
        <v>0.9129868969162992</v>
      </c>
      <c r="BT433" s="16">
        <f t="shared" si="336"/>
        <v>14.391149392070483</v>
      </c>
      <c r="BU433" s="16">
        <f t="shared" si="337"/>
        <v>1.1683137409691629</v>
      </c>
      <c r="BV433" s="16">
        <f t="shared" si="338"/>
        <v>16.54823919647577</v>
      </c>
      <c r="BW433" s="16">
        <f t="shared" si="339"/>
        <v>1.0250352888105723</v>
      </c>
      <c r="BX433" s="16">
        <f t="shared" si="340"/>
        <v>16.157335908370044</v>
      </c>
      <c r="BY433" s="16">
        <f t="shared" si="341"/>
        <v>1.3116977000881056</v>
      </c>
      <c r="BZ433" s="16">
        <v>3.28</v>
      </c>
      <c r="CA433" s="16">
        <v>0.188</v>
      </c>
      <c r="CB433" s="16">
        <v>1.92</v>
      </c>
      <c r="CC433" s="16">
        <v>0.23799999999999999</v>
      </c>
      <c r="CD433" s="16">
        <v>1.1000000000000001</v>
      </c>
      <c r="CE433" s="16">
        <v>0.223</v>
      </c>
      <c r="CF433" s="16">
        <v>1.26</v>
      </c>
      <c r="CG433" s="16">
        <v>8.1000000000000003E-2</v>
      </c>
      <c r="CH433" s="16">
        <f t="shared" si="342"/>
        <v>51.035050000000005</v>
      </c>
      <c r="CI433" s="16">
        <f t="shared" si="343"/>
        <v>10.346196500000001</v>
      </c>
      <c r="CJ433" s="16">
        <f t="shared" si="344"/>
        <v>58.458330000000004</v>
      </c>
      <c r="CK433" s="16">
        <f t="shared" si="345"/>
        <v>3.7580355000000005</v>
      </c>
      <c r="CL433" s="16">
        <f t="shared" si="346"/>
        <v>57.2984425</v>
      </c>
      <c r="CM433" s="16">
        <f t="shared" si="347"/>
        <v>11.615956979545455</v>
      </c>
      <c r="CN433" s="16">
        <f t="shared" si="348"/>
        <v>65.632761409090918</v>
      </c>
      <c r="CO433" s="16">
        <f t="shared" si="349"/>
        <v>4.219248947727273</v>
      </c>
      <c r="CP433" s="16">
        <v>1.89</v>
      </c>
      <c r="CQ433" s="16">
        <v>0.26400000000000001</v>
      </c>
      <c r="CR433" s="16">
        <v>0.28000000000000003</v>
      </c>
      <c r="CS433" s="16">
        <v>0.125</v>
      </c>
      <c r="CT433" s="16">
        <f t="shared" si="320"/>
        <v>57.84498079075145</v>
      </c>
      <c r="CU433" s="16">
        <f t="shared" si="321"/>
        <v>8.079933824739884</v>
      </c>
      <c r="CV433" s="16">
        <f t="shared" si="322"/>
        <v>8.5696267838150302</v>
      </c>
      <c r="CW433" s="16">
        <f t="shared" si="323"/>
        <v>3.8257262427745666</v>
      </c>
      <c r="CX433" s="16">
        <f t="shared" si="324"/>
        <v>64.94413752416186</v>
      </c>
      <c r="CY433" s="16">
        <f t="shared" si="325"/>
        <v>9.0715620668670507</v>
      </c>
      <c r="CZ433" s="16">
        <f t="shared" si="326"/>
        <v>9.6213537072832391</v>
      </c>
      <c r="DA433" s="16">
        <f t="shared" si="327"/>
        <v>4.2952471907514447</v>
      </c>
      <c r="DB433" s="16"/>
      <c r="DC433" s="16"/>
      <c r="DD433" s="16"/>
      <c r="DE433" s="16"/>
      <c r="DF433" s="16"/>
      <c r="DG433" s="16"/>
      <c r="DH433" s="16"/>
      <c r="DI433" s="16"/>
    </row>
    <row r="434" spans="1:113" x14ac:dyDescent="0.25">
      <c r="A434" s="14">
        <v>2020</v>
      </c>
      <c r="B434" s="14">
        <v>22</v>
      </c>
      <c r="C434" s="14" t="s">
        <v>7</v>
      </c>
      <c r="D434" s="14" t="str">
        <f t="shared" si="299"/>
        <v>3</v>
      </c>
      <c r="E434" s="14">
        <v>304</v>
      </c>
      <c r="F434" s="14">
        <v>864</v>
      </c>
      <c r="G434" s="14">
        <v>3</v>
      </c>
      <c r="H434" s="14" t="s">
        <v>1</v>
      </c>
      <c r="I434" s="14">
        <v>100</v>
      </c>
      <c r="J434" s="17">
        <f t="shared" si="300"/>
        <v>112</v>
      </c>
      <c r="K434" s="14">
        <v>40</v>
      </c>
      <c r="L434" s="17">
        <f t="shared" si="301"/>
        <v>45</v>
      </c>
      <c r="M434" s="14">
        <v>0</v>
      </c>
      <c r="N434" s="17">
        <f t="shared" si="302"/>
        <v>0</v>
      </c>
      <c r="O434" s="14">
        <v>10</v>
      </c>
      <c r="P434" s="14">
        <v>0</v>
      </c>
      <c r="Q434" s="14">
        <v>6.7</v>
      </c>
      <c r="R434" s="14">
        <v>7</v>
      </c>
      <c r="S434" s="14">
        <v>2.2999999999999998</v>
      </c>
      <c r="T434" s="14">
        <v>20</v>
      </c>
      <c r="U434" s="14">
        <v>18</v>
      </c>
      <c r="V434" s="16">
        <v>12</v>
      </c>
      <c r="W434" s="16">
        <v>13.75631800479329</v>
      </c>
      <c r="X434" s="16">
        <v>13.799999999999999</v>
      </c>
      <c r="Y434" s="16">
        <v>630</v>
      </c>
      <c r="Z434" s="16">
        <v>2496</v>
      </c>
      <c r="AA434" s="16">
        <v>410</v>
      </c>
      <c r="AB434" s="16">
        <v>13</v>
      </c>
      <c r="AC434" s="16">
        <f t="shared" si="303"/>
        <v>17.522260532769199</v>
      </c>
      <c r="AD434" s="16">
        <v>2.4804401669999998</v>
      </c>
      <c r="AE434" s="16"/>
      <c r="AF434" s="16"/>
      <c r="AG434" s="16">
        <v>5.8</v>
      </c>
      <c r="AH434" s="16">
        <v>2.7</v>
      </c>
      <c r="AI434" s="16">
        <v>3.429499646</v>
      </c>
      <c r="AJ434" s="16">
        <v>4.04</v>
      </c>
      <c r="AK434" s="16">
        <v>3.5</v>
      </c>
      <c r="AL434" s="16">
        <v>1.5</v>
      </c>
      <c r="AM434" s="16">
        <v>3.4838009080000001</v>
      </c>
      <c r="AN434" s="16">
        <v>4.24</v>
      </c>
      <c r="AO434" s="16">
        <v>0.44890000000000002</v>
      </c>
      <c r="AP434" s="16">
        <v>64</v>
      </c>
      <c r="AQ434" s="18">
        <v>30.5</v>
      </c>
      <c r="AR434" s="18">
        <f t="shared" si="328"/>
        <v>33.5</v>
      </c>
      <c r="AS434" s="18">
        <f t="shared" si="329"/>
        <v>771.41497797356817</v>
      </c>
      <c r="AT434" s="18">
        <f t="shared" si="330"/>
        <v>866.0886343612334</v>
      </c>
      <c r="AU434" s="14">
        <v>0.44</v>
      </c>
      <c r="AV434" s="14">
        <v>448.6</v>
      </c>
      <c r="AW434" s="18">
        <v>34</v>
      </c>
      <c r="AX434" s="14">
        <v>257.89999999999998</v>
      </c>
      <c r="AY434" s="18">
        <v>30.5</v>
      </c>
      <c r="AZ434" s="16">
        <f t="shared" si="331"/>
        <v>241.33140376266277</v>
      </c>
      <c r="BA434" s="16">
        <f t="shared" si="332"/>
        <v>5557.21</v>
      </c>
      <c r="BB434" s="16">
        <f t="shared" si="333"/>
        <v>6239.2312272727268</v>
      </c>
      <c r="BC434" s="14">
        <v>13.26</v>
      </c>
      <c r="BD434" s="14">
        <v>0</v>
      </c>
      <c r="BE434" s="14">
        <v>13.8</v>
      </c>
      <c r="BF434" s="14">
        <v>60.7</v>
      </c>
      <c r="BG434" s="14">
        <v>30</v>
      </c>
      <c r="BH434" s="14">
        <v>6</v>
      </c>
      <c r="BI434" s="18">
        <f t="shared" si="315"/>
        <v>53.481999999999999</v>
      </c>
      <c r="BJ434" s="18">
        <f t="shared" si="316"/>
        <v>53.296513294797684</v>
      </c>
      <c r="BK434" s="18">
        <f t="shared" si="317"/>
        <v>3197.790797687861</v>
      </c>
      <c r="BL434" s="18">
        <f t="shared" si="318"/>
        <v>3591.7004823121383</v>
      </c>
      <c r="BM434" s="14">
        <f t="shared" si="319"/>
        <v>3.59</v>
      </c>
      <c r="BN434" s="14">
        <v>4.25</v>
      </c>
      <c r="BO434" s="14">
        <v>0.33100000000000002</v>
      </c>
      <c r="BP434" s="14">
        <v>4.05</v>
      </c>
      <c r="BQ434" s="14">
        <v>0.29599999999999999</v>
      </c>
      <c r="BR434" s="16">
        <f t="shared" si="334"/>
        <v>32.785136563876648</v>
      </c>
      <c r="BS434" s="16">
        <f t="shared" si="335"/>
        <v>2.5533835770925108</v>
      </c>
      <c r="BT434" s="16">
        <f t="shared" si="336"/>
        <v>31.24230660792951</v>
      </c>
      <c r="BU434" s="16">
        <f t="shared" si="337"/>
        <v>2.2833883348017618</v>
      </c>
      <c r="BV434" s="16">
        <f t="shared" si="338"/>
        <v>36.808766960352422</v>
      </c>
      <c r="BW434" s="16">
        <f t="shared" si="339"/>
        <v>2.8667533797356826</v>
      </c>
      <c r="BX434" s="16">
        <f t="shared" si="340"/>
        <v>35.076589691629948</v>
      </c>
      <c r="BY434" s="16">
        <f t="shared" si="341"/>
        <v>2.5636223577092507</v>
      </c>
      <c r="BZ434" s="16">
        <v>3.61</v>
      </c>
      <c r="CA434" s="16">
        <v>0.19700000000000001</v>
      </c>
      <c r="CB434" s="16">
        <v>1.8</v>
      </c>
      <c r="CC434" s="16">
        <v>0.26100000000000001</v>
      </c>
      <c r="CD434" s="16">
        <v>1.2</v>
      </c>
      <c r="CE434" s="16">
        <v>0.158</v>
      </c>
      <c r="CF434" s="16">
        <v>1.29</v>
      </c>
      <c r="CG434" s="16">
        <v>8.5999999999999993E-2</v>
      </c>
      <c r="CH434" s="16">
        <f t="shared" si="342"/>
        <v>66.686520000000002</v>
      </c>
      <c r="CI434" s="16">
        <f t="shared" si="343"/>
        <v>8.7803918000000003</v>
      </c>
      <c r="CJ434" s="16">
        <f t="shared" si="344"/>
        <v>71.688008999999994</v>
      </c>
      <c r="CK434" s="16">
        <f t="shared" si="345"/>
        <v>4.7792006000000002</v>
      </c>
      <c r="CL434" s="16">
        <f t="shared" si="346"/>
        <v>74.870774727272732</v>
      </c>
      <c r="CM434" s="16">
        <f t="shared" si="347"/>
        <v>9.8579853390909093</v>
      </c>
      <c r="CN434" s="16">
        <f t="shared" si="348"/>
        <v>80.48608283181818</v>
      </c>
      <c r="CO434" s="16">
        <f t="shared" si="349"/>
        <v>5.3657388554545458</v>
      </c>
      <c r="CP434" s="16">
        <v>2.16</v>
      </c>
      <c r="CQ434" s="16">
        <v>0.28299999999999997</v>
      </c>
      <c r="CR434" s="16">
        <v>0.32</v>
      </c>
      <c r="CS434" s="16">
        <v>0.14199999999999999</v>
      </c>
      <c r="CT434" s="16">
        <f t="shared" si="320"/>
        <v>69.072281230057797</v>
      </c>
      <c r="CU434" s="16">
        <f t="shared" si="321"/>
        <v>9.0497479574566455</v>
      </c>
      <c r="CV434" s="16">
        <f t="shared" si="322"/>
        <v>10.232930552601156</v>
      </c>
      <c r="CW434" s="16">
        <f t="shared" si="323"/>
        <v>4.5408629327167622</v>
      </c>
      <c r="CX434" s="16">
        <f t="shared" si="324"/>
        <v>77.549333926473977</v>
      </c>
      <c r="CY434" s="16">
        <f t="shared" si="325"/>
        <v>10.160398843144506</v>
      </c>
      <c r="CZ434" s="16">
        <f t="shared" si="326"/>
        <v>11.48879021132948</v>
      </c>
      <c r="DA434" s="16">
        <f t="shared" si="327"/>
        <v>5.0981506562774559</v>
      </c>
      <c r="DB434" s="16"/>
      <c r="DC434" s="16"/>
      <c r="DD434" s="16"/>
      <c r="DE434" s="16"/>
      <c r="DF434" s="16"/>
      <c r="DG434" s="16"/>
      <c r="DH434" s="16"/>
      <c r="DI434" s="16"/>
    </row>
    <row r="435" spans="1:113" x14ac:dyDescent="0.25">
      <c r="A435" s="14">
        <v>2020</v>
      </c>
      <c r="B435" s="14">
        <v>22</v>
      </c>
      <c r="C435" s="14" t="s">
        <v>7</v>
      </c>
      <c r="D435" s="14" t="str">
        <f t="shared" si="299"/>
        <v>3</v>
      </c>
      <c r="E435" s="14">
        <v>305</v>
      </c>
      <c r="F435" s="14">
        <v>865</v>
      </c>
      <c r="G435" s="14">
        <v>5</v>
      </c>
      <c r="H435" s="14" t="s">
        <v>1</v>
      </c>
      <c r="I435" s="14">
        <v>100</v>
      </c>
      <c r="J435" s="17">
        <f t="shared" si="300"/>
        <v>112</v>
      </c>
      <c r="K435" s="14">
        <v>120</v>
      </c>
      <c r="L435" s="17">
        <f t="shared" si="301"/>
        <v>135</v>
      </c>
      <c r="M435" s="14">
        <v>0</v>
      </c>
      <c r="N435" s="17">
        <f t="shared" si="302"/>
        <v>0</v>
      </c>
      <c r="O435" s="14">
        <v>10</v>
      </c>
      <c r="P435" s="14">
        <v>0</v>
      </c>
      <c r="Q435" s="14">
        <v>6.7</v>
      </c>
      <c r="R435" s="14">
        <v>7</v>
      </c>
      <c r="S435" s="14">
        <v>2.2999999999999998</v>
      </c>
      <c r="T435" s="14">
        <v>20</v>
      </c>
      <c r="U435" s="14">
        <v>18</v>
      </c>
      <c r="V435" s="16">
        <v>12</v>
      </c>
      <c r="W435" s="16">
        <v>13.75631800479329</v>
      </c>
      <c r="X435" s="16">
        <v>13.799999999999999</v>
      </c>
      <c r="Y435" s="16">
        <v>630</v>
      </c>
      <c r="Z435" s="16">
        <v>2496</v>
      </c>
      <c r="AA435" s="16">
        <v>410</v>
      </c>
      <c r="AB435" s="16">
        <v>13</v>
      </c>
      <c r="AC435" s="16">
        <f t="shared" si="303"/>
        <v>17.522260532769199</v>
      </c>
      <c r="AD435" s="16">
        <v>2.4804401669999998</v>
      </c>
      <c r="AE435" s="16"/>
      <c r="AF435" s="16"/>
      <c r="AG435" s="16">
        <v>5.8</v>
      </c>
      <c r="AH435" s="16">
        <v>2.7</v>
      </c>
      <c r="AI435" s="16">
        <v>3.429499646</v>
      </c>
      <c r="AJ435" s="16">
        <v>4.04</v>
      </c>
      <c r="AK435" s="16">
        <v>3.5</v>
      </c>
      <c r="AL435" s="16">
        <v>1.5</v>
      </c>
      <c r="AM435" s="16">
        <v>3.4838009080000001</v>
      </c>
      <c r="AN435" s="16">
        <v>4.24</v>
      </c>
      <c r="AO435" s="16">
        <v>0.38990000000000002</v>
      </c>
      <c r="AP435" s="16">
        <v>62.8</v>
      </c>
      <c r="AQ435" s="18">
        <v>30.5</v>
      </c>
      <c r="AR435" s="18">
        <f t="shared" si="328"/>
        <v>32.299999999999997</v>
      </c>
      <c r="AS435" s="18">
        <f t="shared" si="329"/>
        <v>743.78220264317167</v>
      </c>
      <c r="AT435" s="18">
        <f t="shared" si="330"/>
        <v>835.06456387665185</v>
      </c>
      <c r="AU435" s="14">
        <v>0.42</v>
      </c>
      <c r="AV435" s="14">
        <v>439.4</v>
      </c>
      <c r="AW435" s="18">
        <v>34</v>
      </c>
      <c r="AX435" s="14">
        <v>239.9</v>
      </c>
      <c r="AY435" s="18">
        <v>30.5</v>
      </c>
      <c r="AZ435" s="16">
        <f t="shared" si="331"/>
        <v>216.94129255056734</v>
      </c>
      <c r="BA435" s="16">
        <f t="shared" si="332"/>
        <v>4995.57</v>
      </c>
      <c r="BB435" s="16">
        <f t="shared" si="333"/>
        <v>5608.6626818181812</v>
      </c>
      <c r="BC435" s="14">
        <v>11.4</v>
      </c>
      <c r="BD435" s="14">
        <v>0</v>
      </c>
      <c r="BE435" s="14">
        <v>13.1</v>
      </c>
      <c r="BF435" s="14">
        <v>60.2</v>
      </c>
      <c r="BG435" s="14">
        <v>30</v>
      </c>
      <c r="BH435" s="14">
        <v>6</v>
      </c>
      <c r="BI435" s="18">
        <f t="shared" si="315"/>
        <v>45.980000000000004</v>
      </c>
      <c r="BJ435" s="18">
        <f t="shared" si="316"/>
        <v>46.192624277456659</v>
      </c>
      <c r="BK435" s="18">
        <f t="shared" si="317"/>
        <v>2771.5574566473997</v>
      </c>
      <c r="BL435" s="18">
        <f t="shared" si="318"/>
        <v>3112.962943352602</v>
      </c>
      <c r="BM435" s="14">
        <f t="shared" si="319"/>
        <v>3.11</v>
      </c>
      <c r="BN435" s="14">
        <v>4.29</v>
      </c>
      <c r="BO435" s="14">
        <v>0.35599999999999998</v>
      </c>
      <c r="BP435" s="14">
        <v>3.94</v>
      </c>
      <c r="BQ435" s="14">
        <v>0.32200000000000001</v>
      </c>
      <c r="BR435" s="16">
        <f t="shared" si="334"/>
        <v>31.908256493392066</v>
      </c>
      <c r="BS435" s="16">
        <f t="shared" si="335"/>
        <v>2.6478646414096909</v>
      </c>
      <c r="BT435" s="16">
        <f t="shared" si="336"/>
        <v>29.305018784140962</v>
      </c>
      <c r="BU435" s="16">
        <f t="shared" si="337"/>
        <v>2.394978692511013</v>
      </c>
      <c r="BV435" s="16">
        <f t="shared" si="338"/>
        <v>35.824269790308364</v>
      </c>
      <c r="BW435" s="16">
        <f t="shared" si="339"/>
        <v>2.9728298474008801</v>
      </c>
      <c r="BX435" s="16">
        <f t="shared" si="340"/>
        <v>32.90154381674008</v>
      </c>
      <c r="BY435" s="16">
        <f t="shared" si="341"/>
        <v>2.6889078956828194</v>
      </c>
      <c r="BZ435" s="16">
        <v>3.72</v>
      </c>
      <c r="CA435" s="16">
        <v>0.218</v>
      </c>
      <c r="CB435" s="16">
        <v>1.82</v>
      </c>
      <c r="CC435" s="16">
        <v>0.28999999999999998</v>
      </c>
      <c r="CD435" s="16">
        <v>1.1200000000000001</v>
      </c>
      <c r="CE435" s="16">
        <v>0.14299999999999999</v>
      </c>
      <c r="CF435" s="16">
        <v>1.31</v>
      </c>
      <c r="CG435" s="16">
        <v>8.8999999999999996E-2</v>
      </c>
      <c r="CH435" s="16">
        <f t="shared" si="342"/>
        <v>55.950384000000007</v>
      </c>
      <c r="CI435" s="16">
        <f t="shared" si="343"/>
        <v>7.1436650999999989</v>
      </c>
      <c r="CJ435" s="16">
        <f t="shared" si="344"/>
        <v>65.441967000000005</v>
      </c>
      <c r="CK435" s="16">
        <f t="shared" si="345"/>
        <v>4.4460572999999997</v>
      </c>
      <c r="CL435" s="16">
        <f t="shared" si="346"/>
        <v>62.817022036363646</v>
      </c>
      <c r="CM435" s="16">
        <f t="shared" si="347"/>
        <v>8.0203876349999987</v>
      </c>
      <c r="CN435" s="16">
        <f t="shared" si="348"/>
        <v>73.47348113181819</v>
      </c>
      <c r="CO435" s="16">
        <f t="shared" si="349"/>
        <v>4.9917097868181814</v>
      </c>
      <c r="CP435" s="16">
        <v>2.2000000000000002</v>
      </c>
      <c r="CQ435" s="16">
        <v>0.24199999999999999</v>
      </c>
      <c r="CR435" s="16">
        <v>0.28000000000000003</v>
      </c>
      <c r="CS435" s="16">
        <v>0.13500000000000001</v>
      </c>
      <c r="CT435" s="16">
        <f t="shared" si="320"/>
        <v>60.974264046242801</v>
      </c>
      <c r="CU435" s="16">
        <f t="shared" si="321"/>
        <v>6.7071690450867072</v>
      </c>
      <c r="CV435" s="16">
        <f t="shared" si="322"/>
        <v>7.7603608786127207</v>
      </c>
      <c r="CW435" s="16">
        <f t="shared" si="323"/>
        <v>3.7416025664739898</v>
      </c>
      <c r="CX435" s="16">
        <f t="shared" si="324"/>
        <v>68.457469179190781</v>
      </c>
      <c r="CY435" s="16">
        <f t="shared" si="325"/>
        <v>7.5303216097109846</v>
      </c>
      <c r="CZ435" s="16">
        <f t="shared" si="326"/>
        <v>8.7127688046242824</v>
      </c>
      <c r="DA435" s="16">
        <f t="shared" si="327"/>
        <v>4.2007992450867064</v>
      </c>
      <c r="DB435" s="16"/>
      <c r="DC435" s="16"/>
      <c r="DD435" s="16"/>
      <c r="DE435" s="16"/>
      <c r="DF435" s="16"/>
      <c r="DG435" s="16"/>
      <c r="DH435" s="16"/>
      <c r="DI435" s="16"/>
    </row>
    <row r="436" spans="1:113" x14ac:dyDescent="0.25">
      <c r="A436" s="14">
        <v>2020</v>
      </c>
      <c r="B436" s="14">
        <v>22</v>
      </c>
      <c r="C436" s="14" t="s">
        <v>7</v>
      </c>
      <c r="D436" s="14" t="str">
        <f t="shared" si="299"/>
        <v>3</v>
      </c>
      <c r="E436" s="14">
        <v>309</v>
      </c>
      <c r="F436" s="14">
        <v>869</v>
      </c>
      <c r="G436" s="14">
        <v>4</v>
      </c>
      <c r="H436" s="14" t="s">
        <v>1</v>
      </c>
      <c r="I436" s="14">
        <v>100</v>
      </c>
      <c r="J436" s="17">
        <f t="shared" si="300"/>
        <v>112</v>
      </c>
      <c r="K436" s="14">
        <v>80</v>
      </c>
      <c r="L436" s="17">
        <f t="shared" si="301"/>
        <v>90</v>
      </c>
      <c r="M436" s="14">
        <v>0</v>
      </c>
      <c r="N436" s="17">
        <f t="shared" si="302"/>
        <v>0</v>
      </c>
      <c r="O436" s="14">
        <v>10</v>
      </c>
      <c r="P436" s="14">
        <v>0</v>
      </c>
      <c r="Q436" s="14">
        <v>6.7</v>
      </c>
      <c r="R436" s="14">
        <v>7</v>
      </c>
      <c r="S436" s="14">
        <v>2.2999999999999998</v>
      </c>
      <c r="T436" s="14">
        <v>20</v>
      </c>
      <c r="U436" s="14">
        <v>18</v>
      </c>
      <c r="V436" s="16">
        <v>12</v>
      </c>
      <c r="W436" s="16">
        <v>13.75631800479329</v>
      </c>
      <c r="X436" s="16">
        <v>13.799999999999999</v>
      </c>
      <c r="Y436" s="16">
        <v>630</v>
      </c>
      <c r="Z436" s="16">
        <v>2496</v>
      </c>
      <c r="AA436" s="16">
        <v>410</v>
      </c>
      <c r="AB436" s="16">
        <v>13</v>
      </c>
      <c r="AC436" s="16">
        <f t="shared" si="303"/>
        <v>17.522260532769199</v>
      </c>
      <c r="AD436" s="16">
        <v>2.4804401669999998</v>
      </c>
      <c r="AE436" s="16"/>
      <c r="AF436" s="16"/>
      <c r="AG436" s="16">
        <v>5.8</v>
      </c>
      <c r="AH436" s="16">
        <v>2.7</v>
      </c>
      <c r="AI436" s="16">
        <v>3.429499646</v>
      </c>
      <c r="AJ436" s="16">
        <v>4.04</v>
      </c>
      <c r="AK436" s="16">
        <v>3.5</v>
      </c>
      <c r="AL436" s="16">
        <v>1.5</v>
      </c>
      <c r="AM436" s="16">
        <v>3.4838009080000001</v>
      </c>
      <c r="AN436" s="16">
        <v>4.24</v>
      </c>
      <c r="AO436" s="16">
        <v>0.39219999999999999</v>
      </c>
      <c r="AP436" s="16">
        <v>52.8</v>
      </c>
      <c r="AQ436" s="18">
        <v>30.5</v>
      </c>
      <c r="AR436" s="18">
        <f t="shared" si="328"/>
        <v>22.299999999999997</v>
      </c>
      <c r="AS436" s="18">
        <f t="shared" si="329"/>
        <v>513.50907488986775</v>
      </c>
      <c r="AT436" s="18">
        <f t="shared" si="330"/>
        <v>576.5306431718061</v>
      </c>
      <c r="AU436" s="14">
        <v>0.56000000000000005</v>
      </c>
      <c r="AV436" s="14">
        <v>522.9</v>
      </c>
      <c r="AW436" s="18">
        <v>34</v>
      </c>
      <c r="AX436" s="14">
        <v>288.2</v>
      </c>
      <c r="AY436" s="18">
        <v>30.5</v>
      </c>
      <c r="AZ436" s="16">
        <f t="shared" si="331"/>
        <v>295.17692779709552</v>
      </c>
      <c r="BA436" s="16">
        <f t="shared" si="332"/>
        <v>6797.13</v>
      </c>
      <c r="BB436" s="16">
        <f t="shared" si="333"/>
        <v>7631.3232272727273</v>
      </c>
      <c r="BC436" s="14">
        <v>11.83</v>
      </c>
      <c r="BD436" s="14">
        <v>0</v>
      </c>
      <c r="BE436" s="14">
        <v>13</v>
      </c>
      <c r="BF436" s="14">
        <v>60.1</v>
      </c>
      <c r="BG436" s="14">
        <v>30</v>
      </c>
      <c r="BH436" s="14">
        <v>6</v>
      </c>
      <c r="BI436" s="18">
        <f t="shared" si="315"/>
        <v>47.714333333333336</v>
      </c>
      <c r="BJ436" s="18">
        <f t="shared" si="316"/>
        <v>47.9901387283237</v>
      </c>
      <c r="BK436" s="18">
        <f t="shared" si="317"/>
        <v>2879.408323699422</v>
      </c>
      <c r="BL436" s="18">
        <f t="shared" si="318"/>
        <v>3234.099076300578</v>
      </c>
      <c r="BM436" s="14">
        <f t="shared" si="319"/>
        <v>3.23</v>
      </c>
      <c r="BN436" s="14">
        <v>4.45</v>
      </c>
      <c r="BO436" s="14">
        <v>0.35299999999999998</v>
      </c>
      <c r="BP436" s="14">
        <v>4.03</v>
      </c>
      <c r="BQ436" s="14">
        <v>0.29399999999999998</v>
      </c>
      <c r="BR436" s="16">
        <f t="shared" si="334"/>
        <v>22.851153832599117</v>
      </c>
      <c r="BS436" s="16">
        <f t="shared" si="335"/>
        <v>1.8126870343612329</v>
      </c>
      <c r="BT436" s="16">
        <f t="shared" si="336"/>
        <v>20.69441571806167</v>
      </c>
      <c r="BU436" s="16">
        <f t="shared" si="337"/>
        <v>1.5097166801762112</v>
      </c>
      <c r="BV436" s="16">
        <f t="shared" si="338"/>
        <v>25.65561362114537</v>
      </c>
      <c r="BW436" s="16">
        <f t="shared" si="339"/>
        <v>2.0351531703964754</v>
      </c>
      <c r="BX436" s="16">
        <f t="shared" si="340"/>
        <v>23.234184919823786</v>
      </c>
      <c r="BY436" s="16">
        <f t="shared" si="341"/>
        <v>1.6950000909251097</v>
      </c>
      <c r="BZ436" s="16">
        <v>3.6</v>
      </c>
      <c r="CA436" s="16">
        <v>0.21199999999999999</v>
      </c>
      <c r="CB436" s="16">
        <v>1.72</v>
      </c>
      <c r="CC436" s="16">
        <v>0.314</v>
      </c>
      <c r="CD436" s="16">
        <v>0.98</v>
      </c>
      <c r="CE436" s="16">
        <v>0.13800000000000001</v>
      </c>
      <c r="CF436" s="16">
        <v>1.56</v>
      </c>
      <c r="CG436" s="16">
        <v>0.09</v>
      </c>
      <c r="CH436" s="16">
        <f t="shared" si="342"/>
        <v>66.611874</v>
      </c>
      <c r="CI436" s="16">
        <f t="shared" si="343"/>
        <v>9.3800394000000011</v>
      </c>
      <c r="CJ436" s="16">
        <f t="shared" si="344"/>
        <v>106.035228</v>
      </c>
      <c r="CK436" s="16">
        <f t="shared" si="345"/>
        <v>6.1174169999999997</v>
      </c>
      <c r="CL436" s="16">
        <f t="shared" si="346"/>
        <v>74.78696762727273</v>
      </c>
      <c r="CM436" s="16">
        <f t="shared" si="347"/>
        <v>10.531226053636365</v>
      </c>
      <c r="CN436" s="16">
        <f t="shared" si="348"/>
        <v>119.04864234545454</v>
      </c>
      <c r="CO436" s="16">
        <f t="shared" si="349"/>
        <v>6.8681909045454539</v>
      </c>
      <c r="CP436" s="16">
        <v>2.2000000000000002</v>
      </c>
      <c r="CQ436" s="16">
        <v>0.246</v>
      </c>
      <c r="CR436" s="16">
        <v>0.28000000000000003</v>
      </c>
      <c r="CS436" s="16">
        <v>0.13700000000000001</v>
      </c>
      <c r="CT436" s="16">
        <f t="shared" si="320"/>
        <v>63.346983121387289</v>
      </c>
      <c r="CU436" s="16">
        <f t="shared" si="321"/>
        <v>7.083344476300578</v>
      </c>
      <c r="CV436" s="16">
        <f t="shared" si="322"/>
        <v>8.0623433063583825</v>
      </c>
      <c r="CW436" s="16">
        <f t="shared" si="323"/>
        <v>3.9447894034682083</v>
      </c>
      <c r="CX436" s="16">
        <f t="shared" si="324"/>
        <v>71.121385595375727</v>
      </c>
      <c r="CY436" s="16">
        <f t="shared" si="325"/>
        <v>7.9526640256647401</v>
      </c>
      <c r="CZ436" s="16">
        <f t="shared" si="326"/>
        <v>9.0518127121387284</v>
      </c>
      <c r="DA436" s="16">
        <f t="shared" si="327"/>
        <v>4.4289226484393067</v>
      </c>
      <c r="DB436" s="16"/>
      <c r="DC436" s="16"/>
      <c r="DD436" s="16"/>
      <c r="DE436" s="16"/>
      <c r="DF436" s="16"/>
      <c r="DG436" s="16"/>
      <c r="DH436" s="16"/>
      <c r="DI436" s="16"/>
    </row>
    <row r="437" spans="1:113" x14ac:dyDescent="0.25">
      <c r="A437" s="14">
        <v>2020</v>
      </c>
      <c r="B437" s="14">
        <v>22</v>
      </c>
      <c r="C437" s="14" t="s">
        <v>7</v>
      </c>
      <c r="D437" s="14" t="str">
        <f t="shared" si="299"/>
        <v>4</v>
      </c>
      <c r="E437" s="14">
        <v>401</v>
      </c>
      <c r="F437" s="14">
        <v>871</v>
      </c>
      <c r="G437" s="14">
        <v>2</v>
      </c>
      <c r="H437" s="14" t="s">
        <v>3</v>
      </c>
      <c r="I437" s="14">
        <v>100</v>
      </c>
      <c r="J437" s="17">
        <f t="shared" si="300"/>
        <v>112</v>
      </c>
      <c r="K437" s="14">
        <v>0</v>
      </c>
      <c r="L437" s="17">
        <f t="shared" si="301"/>
        <v>0</v>
      </c>
      <c r="M437" s="14">
        <v>0</v>
      </c>
      <c r="N437" s="17">
        <f t="shared" si="302"/>
        <v>0</v>
      </c>
      <c r="O437" s="14">
        <v>10</v>
      </c>
      <c r="P437" s="14">
        <v>0</v>
      </c>
      <c r="Q437" s="14">
        <v>6.6</v>
      </c>
      <c r="R437" s="14">
        <v>7</v>
      </c>
      <c r="S437" s="14">
        <v>2.5</v>
      </c>
      <c r="T437" s="14">
        <v>21</v>
      </c>
      <c r="U437" s="14">
        <v>19</v>
      </c>
      <c r="V437" s="16">
        <v>14</v>
      </c>
      <c r="W437" s="16">
        <v>13.707709107249849</v>
      </c>
      <c r="X437" s="16">
        <v>15.600000000000001</v>
      </c>
      <c r="Y437" s="16">
        <v>658</v>
      </c>
      <c r="Z437" s="16">
        <v>2406</v>
      </c>
      <c r="AA437" s="16">
        <v>380</v>
      </c>
      <c r="AB437" s="16">
        <v>14</v>
      </c>
      <c r="AC437" s="16">
        <f t="shared" si="303"/>
        <v>16.901306031806172</v>
      </c>
      <c r="AD437" s="16">
        <v>2.534689931</v>
      </c>
      <c r="AE437" s="16"/>
      <c r="AF437" s="16"/>
      <c r="AG437" s="16">
        <v>9</v>
      </c>
      <c r="AH437" s="16">
        <v>2.9</v>
      </c>
      <c r="AI437" s="16">
        <v>3.543432256</v>
      </c>
      <c r="AJ437" s="16">
        <v>4.0999999999999996</v>
      </c>
      <c r="AK437" s="16">
        <v>4.2</v>
      </c>
      <c r="AL437" s="16">
        <v>1.4</v>
      </c>
      <c r="AM437" s="16">
        <v>3.0318002900000001</v>
      </c>
      <c r="AN437" s="16">
        <v>3.98</v>
      </c>
      <c r="AO437" s="16">
        <v>0.32500000000000001</v>
      </c>
      <c r="AP437" s="16">
        <v>55.5</v>
      </c>
      <c r="AQ437" s="18">
        <v>30.5</v>
      </c>
      <c r="AR437" s="18">
        <f t="shared" si="328"/>
        <v>25</v>
      </c>
      <c r="AS437" s="18">
        <f t="shared" si="329"/>
        <v>575.68281938325993</v>
      </c>
      <c r="AT437" s="18">
        <f t="shared" si="330"/>
        <v>646.33480176211458</v>
      </c>
      <c r="AU437" s="14">
        <v>0.56000000000000005</v>
      </c>
      <c r="AV437" s="14">
        <v>575.5</v>
      </c>
      <c r="AW437" s="18">
        <v>34</v>
      </c>
      <c r="AX437" s="14">
        <v>332.6</v>
      </c>
      <c r="AY437" s="18">
        <v>30.5</v>
      </c>
      <c r="AZ437" s="16">
        <f t="shared" si="331"/>
        <v>312.42105263157902</v>
      </c>
      <c r="BA437" s="16">
        <f t="shared" si="332"/>
        <v>7194.22</v>
      </c>
      <c r="BB437" s="16">
        <f t="shared" si="333"/>
        <v>8077.1470000000008</v>
      </c>
      <c r="BC437" s="14">
        <v>13.28</v>
      </c>
      <c r="BD437" s="14">
        <v>0</v>
      </c>
      <c r="BE437" s="14">
        <v>13.3</v>
      </c>
      <c r="BF437" s="14">
        <v>60.3</v>
      </c>
      <c r="BG437" s="14">
        <v>30.5</v>
      </c>
      <c r="BH437" s="14">
        <v>6</v>
      </c>
      <c r="BI437" s="18">
        <f t="shared" si="315"/>
        <v>52.684590163934431</v>
      </c>
      <c r="BJ437" s="18">
        <f t="shared" si="316"/>
        <v>52.806404245238326</v>
      </c>
      <c r="BK437" s="18">
        <f t="shared" si="317"/>
        <v>3168.3842547142995</v>
      </c>
      <c r="BL437" s="18">
        <f t="shared" si="318"/>
        <v>3558.6715879086519</v>
      </c>
      <c r="BM437" s="14">
        <f t="shared" si="319"/>
        <v>3.56</v>
      </c>
      <c r="BN437" s="14">
        <v>4.12</v>
      </c>
      <c r="BO437" s="14">
        <v>0.27400000000000002</v>
      </c>
      <c r="BP437" s="14">
        <v>3.88</v>
      </c>
      <c r="BQ437" s="14">
        <v>0.29499999999999998</v>
      </c>
      <c r="BR437" s="16">
        <f t="shared" si="334"/>
        <v>23.718132158590308</v>
      </c>
      <c r="BS437" s="16">
        <f t="shared" si="335"/>
        <v>1.5773709251101324</v>
      </c>
      <c r="BT437" s="16">
        <f t="shared" si="336"/>
        <v>22.336493392070487</v>
      </c>
      <c r="BU437" s="16">
        <f t="shared" si="337"/>
        <v>1.6982643171806167</v>
      </c>
      <c r="BV437" s="16">
        <f t="shared" si="338"/>
        <v>26.628993832599118</v>
      </c>
      <c r="BW437" s="16">
        <f t="shared" si="339"/>
        <v>1.7709573568281942</v>
      </c>
      <c r="BX437" s="16">
        <f t="shared" si="340"/>
        <v>25.077790308370048</v>
      </c>
      <c r="BY437" s="16">
        <f t="shared" si="341"/>
        <v>1.9066876651982376</v>
      </c>
      <c r="BZ437" s="16">
        <v>3.68</v>
      </c>
      <c r="CA437" s="16">
        <v>0.21</v>
      </c>
      <c r="CB437" s="16">
        <v>2.0099999999999998</v>
      </c>
      <c r="CC437" s="16">
        <v>0.29099999999999998</v>
      </c>
      <c r="CD437" s="16">
        <v>0.91</v>
      </c>
      <c r="CE437" s="16">
        <v>0.15</v>
      </c>
      <c r="CF437" s="16">
        <v>1.56</v>
      </c>
      <c r="CG437" s="16">
        <v>9.4E-2</v>
      </c>
      <c r="CH437" s="16">
        <f t="shared" si="342"/>
        <v>65.467402000000007</v>
      </c>
      <c r="CI437" s="16">
        <f t="shared" si="343"/>
        <v>10.79133</v>
      </c>
      <c r="CJ437" s="16">
        <f t="shared" si="344"/>
        <v>112.22983200000002</v>
      </c>
      <c r="CK437" s="16">
        <f t="shared" si="345"/>
        <v>6.7625668000000001</v>
      </c>
      <c r="CL437" s="16">
        <f t="shared" si="346"/>
        <v>73.502037700000017</v>
      </c>
      <c r="CM437" s="16">
        <f t="shared" si="347"/>
        <v>12.1157205</v>
      </c>
      <c r="CN437" s="16">
        <f t="shared" si="348"/>
        <v>126.00349320000002</v>
      </c>
      <c r="CO437" s="16">
        <f t="shared" si="349"/>
        <v>7.5925181799999999</v>
      </c>
      <c r="CP437" s="16">
        <v>2.13</v>
      </c>
      <c r="CQ437" s="16">
        <v>0.25</v>
      </c>
      <c r="CR437" s="16">
        <v>0.28999999999999998</v>
      </c>
      <c r="CS437" s="16">
        <v>0.13900000000000001</v>
      </c>
      <c r="CT437" s="16">
        <f t="shared" si="320"/>
        <v>67.486584625414579</v>
      </c>
      <c r="CU437" s="16">
        <f t="shared" si="321"/>
        <v>7.9209606367857486</v>
      </c>
      <c r="CV437" s="16">
        <f t="shared" si="322"/>
        <v>9.1883143386714679</v>
      </c>
      <c r="CW437" s="16">
        <f t="shared" si="323"/>
        <v>4.4040541140528768</v>
      </c>
      <c r="CX437" s="16">
        <f t="shared" si="324"/>
        <v>75.769029102169995</v>
      </c>
      <c r="CY437" s="16">
        <f t="shared" si="325"/>
        <v>8.893078533118544</v>
      </c>
      <c r="CZ437" s="16">
        <f t="shared" si="326"/>
        <v>10.315971098417512</v>
      </c>
      <c r="DA437" s="16">
        <f t="shared" si="327"/>
        <v>4.944551664413912</v>
      </c>
      <c r="DB437" s="16"/>
      <c r="DC437" s="16"/>
      <c r="DD437" s="16"/>
      <c r="DE437" s="16"/>
      <c r="DF437" s="16"/>
      <c r="DG437" s="16"/>
      <c r="DH437" s="16"/>
      <c r="DI437" s="16"/>
    </row>
    <row r="438" spans="1:113" x14ac:dyDescent="0.25">
      <c r="A438" s="14">
        <v>2020</v>
      </c>
      <c r="B438" s="14">
        <v>22</v>
      </c>
      <c r="C438" s="14" t="s">
        <v>7</v>
      </c>
      <c r="D438" s="14" t="str">
        <f t="shared" si="299"/>
        <v>4</v>
      </c>
      <c r="E438" s="14">
        <v>402</v>
      </c>
      <c r="F438" s="14">
        <v>872</v>
      </c>
      <c r="G438" s="14">
        <v>3</v>
      </c>
      <c r="H438" s="14" t="s">
        <v>1</v>
      </c>
      <c r="I438" s="14">
        <v>100</v>
      </c>
      <c r="J438" s="17">
        <f t="shared" si="300"/>
        <v>112</v>
      </c>
      <c r="K438" s="14">
        <v>40</v>
      </c>
      <c r="L438" s="17">
        <f t="shared" si="301"/>
        <v>45</v>
      </c>
      <c r="M438" s="14">
        <v>0</v>
      </c>
      <c r="N438" s="17">
        <f t="shared" si="302"/>
        <v>0</v>
      </c>
      <c r="O438" s="14">
        <v>10</v>
      </c>
      <c r="P438" s="14">
        <v>0</v>
      </c>
      <c r="Q438" s="14">
        <v>6.6</v>
      </c>
      <c r="R438" s="14">
        <v>7</v>
      </c>
      <c r="S438" s="14">
        <v>2.5</v>
      </c>
      <c r="T438" s="14">
        <v>21</v>
      </c>
      <c r="U438" s="14">
        <v>19</v>
      </c>
      <c r="V438" s="16">
        <v>14</v>
      </c>
      <c r="W438" s="16">
        <v>13.707709107249849</v>
      </c>
      <c r="X438" s="16">
        <v>15.600000000000001</v>
      </c>
      <c r="Y438" s="16">
        <v>658</v>
      </c>
      <c r="Z438" s="16">
        <v>2406</v>
      </c>
      <c r="AA438" s="16">
        <v>380</v>
      </c>
      <c r="AB438" s="16">
        <v>14</v>
      </c>
      <c r="AC438" s="16">
        <f t="shared" si="303"/>
        <v>16.901306031806172</v>
      </c>
      <c r="AD438" s="16">
        <v>2.534689931</v>
      </c>
      <c r="AE438" s="16"/>
      <c r="AF438" s="16"/>
      <c r="AG438" s="16">
        <v>9</v>
      </c>
      <c r="AH438" s="16">
        <v>2.9</v>
      </c>
      <c r="AI438" s="16">
        <v>3.543432256</v>
      </c>
      <c r="AJ438" s="16">
        <v>4.0999999999999996</v>
      </c>
      <c r="AK438" s="16">
        <v>4.2</v>
      </c>
      <c r="AL438" s="16">
        <v>1.4</v>
      </c>
      <c r="AM438" s="16">
        <v>3.0318002900000001</v>
      </c>
      <c r="AN438" s="16">
        <v>3.98</v>
      </c>
      <c r="AO438" s="16">
        <v>0.37480000000000002</v>
      </c>
      <c r="AP438" s="16">
        <v>55.8</v>
      </c>
      <c r="AQ438" s="18">
        <v>30.5</v>
      </c>
      <c r="AR438" s="18">
        <f t="shared" si="328"/>
        <v>25.299999999999997</v>
      </c>
      <c r="AS438" s="18">
        <f t="shared" si="329"/>
        <v>582.59101321585888</v>
      </c>
      <c r="AT438" s="18">
        <f t="shared" si="330"/>
        <v>654.09081938325983</v>
      </c>
      <c r="AU438" s="14">
        <v>0.5</v>
      </c>
      <c r="AV438" s="14">
        <v>380</v>
      </c>
      <c r="AW438" s="18">
        <v>34</v>
      </c>
      <c r="AX438" s="14">
        <v>210.5</v>
      </c>
      <c r="AY438" s="18">
        <v>30.5</v>
      </c>
      <c r="AZ438" s="16">
        <f t="shared" si="331"/>
        <v>260.11560693641616</v>
      </c>
      <c r="BA438" s="16">
        <f t="shared" si="332"/>
        <v>5989.76</v>
      </c>
      <c r="BB438" s="16">
        <f t="shared" si="333"/>
        <v>6724.8669090909098</v>
      </c>
      <c r="BC438" s="14">
        <v>13.12</v>
      </c>
      <c r="BD438" s="14">
        <v>0</v>
      </c>
      <c r="BE438" s="14">
        <v>13.4</v>
      </c>
      <c r="BF438" s="14">
        <v>59.8</v>
      </c>
      <c r="BG438" s="14">
        <v>30.5</v>
      </c>
      <c r="BH438" s="14">
        <v>6</v>
      </c>
      <c r="BI438" s="18">
        <f t="shared" si="315"/>
        <v>52.049836065573771</v>
      </c>
      <c r="BJ438" s="18">
        <f t="shared" si="316"/>
        <v>52.110009286458833</v>
      </c>
      <c r="BK438" s="18">
        <f t="shared" si="317"/>
        <v>3126.6005571875298</v>
      </c>
      <c r="BL438" s="18">
        <f t="shared" si="318"/>
        <v>3511.7408985501752</v>
      </c>
      <c r="BM438" s="14">
        <f t="shared" si="319"/>
        <v>3.51</v>
      </c>
      <c r="BN438" s="14">
        <v>4.28</v>
      </c>
      <c r="BO438" s="14">
        <v>0.28399999999999997</v>
      </c>
      <c r="BP438" s="14">
        <v>3.71</v>
      </c>
      <c r="BQ438" s="14">
        <v>0.309</v>
      </c>
      <c r="BR438" s="16">
        <f t="shared" si="334"/>
        <v>24.934895365638763</v>
      </c>
      <c r="BS438" s="16">
        <f t="shared" si="335"/>
        <v>1.6545584775330391</v>
      </c>
      <c r="BT438" s="16">
        <f t="shared" si="336"/>
        <v>21.614126590308366</v>
      </c>
      <c r="BU438" s="16">
        <f t="shared" si="337"/>
        <v>1.8002062308370039</v>
      </c>
      <c r="BV438" s="16">
        <f t="shared" si="338"/>
        <v>27.995087069603517</v>
      </c>
      <c r="BW438" s="16">
        <f t="shared" si="339"/>
        <v>1.8576179270484574</v>
      </c>
      <c r="BX438" s="16">
        <f t="shared" si="340"/>
        <v>24.266769399118939</v>
      </c>
      <c r="BY438" s="16">
        <f t="shared" si="341"/>
        <v>2.0211406318942724</v>
      </c>
      <c r="BZ438" s="16">
        <v>3.77</v>
      </c>
      <c r="CA438" s="16">
        <v>0.20599999999999999</v>
      </c>
      <c r="CB438" s="16">
        <v>2.0299999999999998</v>
      </c>
      <c r="CC438" s="16">
        <v>0.31</v>
      </c>
      <c r="CD438" s="16">
        <v>0.94</v>
      </c>
      <c r="CE438" s="16">
        <v>0.14000000000000001</v>
      </c>
      <c r="CF438" s="16">
        <v>1.58</v>
      </c>
      <c r="CG438" s="16">
        <v>8.6999999999999994E-2</v>
      </c>
      <c r="CH438" s="16">
        <f t="shared" si="342"/>
        <v>56.303743999999995</v>
      </c>
      <c r="CI438" s="16">
        <f t="shared" si="343"/>
        <v>8.385664000000002</v>
      </c>
      <c r="CJ438" s="16">
        <f t="shared" si="344"/>
        <v>94.638208000000006</v>
      </c>
      <c r="CK438" s="16">
        <f t="shared" si="345"/>
        <v>5.2110911999999994</v>
      </c>
      <c r="CL438" s="16">
        <f t="shared" si="346"/>
        <v>63.21374894545454</v>
      </c>
      <c r="CM438" s="16">
        <f t="shared" si="347"/>
        <v>9.4148136727272753</v>
      </c>
      <c r="CN438" s="16">
        <f t="shared" si="348"/>
        <v>106.25289716363636</v>
      </c>
      <c r="CO438" s="16">
        <f t="shared" si="349"/>
        <v>5.8506342109090905</v>
      </c>
      <c r="CP438" s="16">
        <v>2.11</v>
      </c>
      <c r="CQ438" s="16">
        <v>0.27800000000000002</v>
      </c>
      <c r="CR438" s="16">
        <v>0.32</v>
      </c>
      <c r="CS438" s="16">
        <v>0.14199999999999999</v>
      </c>
      <c r="CT438" s="16">
        <f t="shared" si="320"/>
        <v>65.971271756656876</v>
      </c>
      <c r="CU438" s="16">
        <f t="shared" si="321"/>
        <v>8.6919495489813343</v>
      </c>
      <c r="CV438" s="16">
        <f t="shared" si="322"/>
        <v>10.005121783000096</v>
      </c>
      <c r="CW438" s="16">
        <f t="shared" si="323"/>
        <v>4.4397727912062921</v>
      </c>
      <c r="CX438" s="16">
        <f t="shared" si="324"/>
        <v>74.067746017701126</v>
      </c>
      <c r="CY438" s="16">
        <f t="shared" si="325"/>
        <v>9.7586888118108615</v>
      </c>
      <c r="CZ438" s="16">
        <f t="shared" si="326"/>
        <v>11.233023092731925</v>
      </c>
      <c r="DA438" s="16">
        <f t="shared" si="327"/>
        <v>4.984653997399791</v>
      </c>
      <c r="DB438" s="16"/>
      <c r="DC438" s="16"/>
      <c r="DD438" s="16"/>
      <c r="DE438" s="16"/>
      <c r="DF438" s="16"/>
      <c r="DG438" s="16"/>
      <c r="DH438" s="16"/>
      <c r="DI438" s="16"/>
    </row>
    <row r="439" spans="1:113" x14ac:dyDescent="0.25">
      <c r="A439" s="14">
        <v>2020</v>
      </c>
      <c r="B439" s="14">
        <v>22</v>
      </c>
      <c r="C439" s="14" t="s">
        <v>7</v>
      </c>
      <c r="D439" s="14" t="str">
        <f t="shared" si="299"/>
        <v>4</v>
      </c>
      <c r="E439" s="14">
        <v>404</v>
      </c>
      <c r="F439" s="14">
        <v>874</v>
      </c>
      <c r="G439" s="14">
        <v>4</v>
      </c>
      <c r="H439" s="14" t="s">
        <v>1</v>
      </c>
      <c r="I439" s="14">
        <v>100</v>
      </c>
      <c r="J439" s="17">
        <f t="shared" si="300"/>
        <v>112</v>
      </c>
      <c r="K439" s="14">
        <v>80</v>
      </c>
      <c r="L439" s="17">
        <f t="shared" si="301"/>
        <v>90</v>
      </c>
      <c r="M439" s="14">
        <v>0</v>
      </c>
      <c r="N439" s="17">
        <f t="shared" si="302"/>
        <v>0</v>
      </c>
      <c r="O439" s="14">
        <v>10</v>
      </c>
      <c r="P439" s="14">
        <v>0</v>
      </c>
      <c r="Q439" s="14">
        <v>6.6</v>
      </c>
      <c r="R439" s="14">
        <v>7</v>
      </c>
      <c r="S439" s="14">
        <v>2.5</v>
      </c>
      <c r="T439" s="14">
        <v>21</v>
      </c>
      <c r="U439" s="14">
        <v>19</v>
      </c>
      <c r="V439" s="16">
        <v>14</v>
      </c>
      <c r="W439" s="16">
        <v>13.707709107249849</v>
      </c>
      <c r="X439" s="16">
        <v>15.600000000000001</v>
      </c>
      <c r="Y439" s="16">
        <v>658</v>
      </c>
      <c r="Z439" s="16">
        <v>2406</v>
      </c>
      <c r="AA439" s="16">
        <v>380</v>
      </c>
      <c r="AB439" s="16">
        <v>14</v>
      </c>
      <c r="AC439" s="16">
        <f t="shared" si="303"/>
        <v>16.901306031806172</v>
      </c>
      <c r="AD439" s="16">
        <v>2.534689931</v>
      </c>
      <c r="AE439" s="16"/>
      <c r="AF439" s="16"/>
      <c r="AG439" s="16">
        <v>9</v>
      </c>
      <c r="AH439" s="16">
        <v>2.9</v>
      </c>
      <c r="AI439" s="16">
        <v>3.543432256</v>
      </c>
      <c r="AJ439" s="16">
        <v>4.0999999999999996</v>
      </c>
      <c r="AK439" s="16">
        <v>4.2</v>
      </c>
      <c r="AL439" s="16">
        <v>1.4</v>
      </c>
      <c r="AM439" s="16">
        <v>3.0318002900000001</v>
      </c>
      <c r="AN439" s="16">
        <v>3.98</v>
      </c>
      <c r="AO439" s="16">
        <v>0.4209</v>
      </c>
      <c r="AP439" s="16">
        <v>60.5</v>
      </c>
      <c r="AQ439" s="18">
        <v>30.5</v>
      </c>
      <c r="AR439" s="18">
        <f t="shared" si="328"/>
        <v>30</v>
      </c>
      <c r="AS439" s="18">
        <f t="shared" si="329"/>
        <v>690.81938325991189</v>
      </c>
      <c r="AT439" s="18">
        <f t="shared" si="330"/>
        <v>775.60176211453745</v>
      </c>
      <c r="AU439" s="14">
        <v>0.64</v>
      </c>
      <c r="AV439" s="14">
        <v>469.8</v>
      </c>
      <c r="AW439" s="18">
        <v>34</v>
      </c>
      <c r="AX439" s="14">
        <v>261.39999999999998</v>
      </c>
      <c r="AY439" s="18">
        <v>30.5</v>
      </c>
      <c r="AZ439" s="16">
        <f t="shared" si="331"/>
        <v>339.09132629646621</v>
      </c>
      <c r="BA439" s="16">
        <f t="shared" si="332"/>
        <v>7808.36</v>
      </c>
      <c r="BB439" s="16">
        <f t="shared" si="333"/>
        <v>8766.6587272727265</v>
      </c>
      <c r="BC439" s="14">
        <v>13.02</v>
      </c>
      <c r="BD439" s="14">
        <v>0</v>
      </c>
      <c r="BE439" s="14">
        <v>13.2</v>
      </c>
      <c r="BF439" s="14">
        <v>59.8</v>
      </c>
      <c r="BG439" s="14">
        <v>30.5</v>
      </c>
      <c r="BH439" s="14">
        <v>6</v>
      </c>
      <c r="BI439" s="18">
        <f t="shared" si="315"/>
        <v>51.653114754098361</v>
      </c>
      <c r="BJ439" s="18">
        <f t="shared" si="316"/>
        <v>51.832258504690607</v>
      </c>
      <c r="BK439" s="18">
        <f t="shared" si="317"/>
        <v>3109.9355102814366</v>
      </c>
      <c r="BL439" s="18">
        <f t="shared" si="318"/>
        <v>3493.0230208661042</v>
      </c>
      <c r="BM439" s="14">
        <f t="shared" si="319"/>
        <v>3.49</v>
      </c>
      <c r="BN439" s="14">
        <v>4.54</v>
      </c>
      <c r="BO439" s="14">
        <v>0.33200000000000002</v>
      </c>
      <c r="BP439" s="14">
        <v>4.43</v>
      </c>
      <c r="BQ439" s="14">
        <v>0.29299999999999998</v>
      </c>
      <c r="BR439" s="16">
        <f t="shared" si="334"/>
        <v>31.363200000000003</v>
      </c>
      <c r="BS439" s="16">
        <f t="shared" si="335"/>
        <v>2.2935203524229073</v>
      </c>
      <c r="BT439" s="16">
        <f t="shared" si="336"/>
        <v>30.603298678414095</v>
      </c>
      <c r="BU439" s="16">
        <f t="shared" si="337"/>
        <v>2.0241007929515415</v>
      </c>
      <c r="BV439" s="16">
        <f t="shared" si="338"/>
        <v>35.212320000000005</v>
      </c>
      <c r="BW439" s="16">
        <f t="shared" si="339"/>
        <v>2.5749978502202642</v>
      </c>
      <c r="BX439" s="16">
        <f t="shared" si="340"/>
        <v>34.359158061674002</v>
      </c>
      <c r="BY439" s="16">
        <f t="shared" si="341"/>
        <v>2.2725131629955944</v>
      </c>
      <c r="BZ439" s="16">
        <v>3.67</v>
      </c>
      <c r="CA439" s="16">
        <v>0.216</v>
      </c>
      <c r="CB439" s="16">
        <v>2.0099999999999998</v>
      </c>
      <c r="CC439" s="16">
        <v>0.29099999999999998</v>
      </c>
      <c r="CD439" s="16">
        <v>0.9</v>
      </c>
      <c r="CE439" s="16">
        <v>0.13400000000000001</v>
      </c>
      <c r="CF439" s="16">
        <v>1.48</v>
      </c>
      <c r="CG439" s="16">
        <v>8.4000000000000005E-2</v>
      </c>
      <c r="CH439" s="16">
        <f t="shared" si="342"/>
        <v>70.275240000000011</v>
      </c>
      <c r="CI439" s="16">
        <f t="shared" si="343"/>
        <v>10.4632024</v>
      </c>
      <c r="CJ439" s="16">
        <f t="shared" si="344"/>
        <v>115.563728</v>
      </c>
      <c r="CK439" s="16">
        <f t="shared" si="345"/>
        <v>6.5590223999999999</v>
      </c>
      <c r="CL439" s="16">
        <f t="shared" si="346"/>
        <v>78.899928545454557</v>
      </c>
      <c r="CM439" s="16">
        <f t="shared" si="347"/>
        <v>11.747322694545455</v>
      </c>
      <c r="CN439" s="16">
        <f t="shared" si="348"/>
        <v>129.74654916363636</v>
      </c>
      <c r="CO439" s="16">
        <f t="shared" si="349"/>
        <v>7.363993330909091</v>
      </c>
      <c r="CP439" s="16">
        <v>2.19</v>
      </c>
      <c r="CQ439" s="16">
        <v>0.29399999999999998</v>
      </c>
      <c r="CR439" s="16">
        <v>0.33</v>
      </c>
      <c r="CS439" s="16">
        <v>0.14299999999999999</v>
      </c>
      <c r="CT439" s="16">
        <f t="shared" si="320"/>
        <v>68.107587675163458</v>
      </c>
      <c r="CU439" s="16">
        <f t="shared" si="321"/>
        <v>9.1432104002274226</v>
      </c>
      <c r="CV439" s="16">
        <f t="shared" si="322"/>
        <v>10.26278718392874</v>
      </c>
      <c r="CW439" s="16">
        <f t="shared" si="323"/>
        <v>4.4472077797024534</v>
      </c>
      <c r="CX439" s="16">
        <f t="shared" si="324"/>
        <v>76.466246162569888</v>
      </c>
      <c r="CY439" s="16">
        <f t="shared" si="325"/>
        <v>10.26533167661897</v>
      </c>
      <c r="CZ439" s="16">
        <f t="shared" si="326"/>
        <v>11.522311065592723</v>
      </c>
      <c r="DA439" s="16">
        <f t="shared" si="327"/>
        <v>4.9930014617568457</v>
      </c>
      <c r="DB439" s="16"/>
      <c r="DC439" s="16"/>
      <c r="DD439" s="16"/>
      <c r="DE439" s="16"/>
      <c r="DF439" s="16"/>
      <c r="DG439" s="16"/>
      <c r="DH439" s="16"/>
      <c r="DI439" s="16"/>
    </row>
    <row r="440" spans="1:113" x14ac:dyDescent="0.25">
      <c r="A440" s="14">
        <v>2020</v>
      </c>
      <c r="B440" s="14">
        <v>22</v>
      </c>
      <c r="C440" s="14" t="s">
        <v>7</v>
      </c>
      <c r="D440" s="14" t="str">
        <f t="shared" si="299"/>
        <v>4</v>
      </c>
      <c r="E440" s="14">
        <v>409</v>
      </c>
      <c r="F440" s="14">
        <v>879</v>
      </c>
      <c r="G440" s="14">
        <v>1</v>
      </c>
      <c r="H440" s="14" t="s">
        <v>2</v>
      </c>
      <c r="I440" s="14">
        <v>0</v>
      </c>
      <c r="J440" s="17">
        <f t="shared" si="300"/>
        <v>0</v>
      </c>
      <c r="K440" s="14">
        <v>0</v>
      </c>
      <c r="L440" s="17">
        <f t="shared" si="301"/>
        <v>0</v>
      </c>
      <c r="M440" s="14">
        <v>0</v>
      </c>
      <c r="N440" s="17">
        <f t="shared" si="302"/>
        <v>0</v>
      </c>
      <c r="O440" s="14">
        <v>10</v>
      </c>
      <c r="P440" s="14">
        <v>0</v>
      </c>
      <c r="Q440" s="14">
        <v>6.6</v>
      </c>
      <c r="R440" s="14">
        <v>7</v>
      </c>
      <c r="S440" s="14">
        <v>2.5</v>
      </c>
      <c r="T440" s="14">
        <v>21</v>
      </c>
      <c r="U440" s="14">
        <v>19</v>
      </c>
      <c r="V440" s="16">
        <v>14</v>
      </c>
      <c r="W440" s="16">
        <v>13.707709107249849</v>
      </c>
      <c r="X440" s="16">
        <v>15.600000000000001</v>
      </c>
      <c r="Y440" s="16">
        <v>658</v>
      </c>
      <c r="Z440" s="16">
        <v>2406</v>
      </c>
      <c r="AA440" s="16">
        <v>380</v>
      </c>
      <c r="AB440" s="16">
        <v>14</v>
      </c>
      <c r="AC440" s="16">
        <f t="shared" si="303"/>
        <v>16.901306031806172</v>
      </c>
      <c r="AD440" s="16">
        <v>2.534689931</v>
      </c>
      <c r="AE440" s="16"/>
      <c r="AF440" s="16"/>
      <c r="AG440" s="16">
        <v>9</v>
      </c>
      <c r="AH440" s="16">
        <v>2.9</v>
      </c>
      <c r="AI440" s="16">
        <v>3.543432256</v>
      </c>
      <c r="AJ440" s="16">
        <v>4.0999999999999996</v>
      </c>
      <c r="AK440" s="16">
        <v>4.2</v>
      </c>
      <c r="AL440" s="16">
        <v>1.4</v>
      </c>
      <c r="AM440" s="16">
        <v>3.0318002900000001</v>
      </c>
      <c r="AN440" s="16">
        <v>3.98</v>
      </c>
      <c r="AO440" s="16">
        <v>0.35730000000000001</v>
      </c>
      <c r="AP440" s="16">
        <v>53.5</v>
      </c>
      <c r="AQ440" s="18">
        <v>30.5</v>
      </c>
      <c r="AR440" s="18">
        <f t="shared" si="328"/>
        <v>23</v>
      </c>
      <c r="AS440" s="18">
        <f t="shared" si="329"/>
        <v>529.6281938325991</v>
      </c>
      <c r="AT440" s="18">
        <f t="shared" si="330"/>
        <v>594.62801762114532</v>
      </c>
      <c r="AU440" s="14">
        <v>0.48</v>
      </c>
      <c r="AV440" s="14">
        <v>347.7</v>
      </c>
      <c r="AW440" s="18">
        <v>34</v>
      </c>
      <c r="AX440" s="14">
        <v>194.1</v>
      </c>
      <c r="AY440" s="18">
        <v>30.5</v>
      </c>
      <c r="AZ440" s="16">
        <f t="shared" si="331"/>
        <v>250.32833917755815</v>
      </c>
      <c r="BA440" s="16">
        <f t="shared" si="332"/>
        <v>5764.39</v>
      </c>
      <c r="BB440" s="16">
        <f t="shared" si="333"/>
        <v>6471.8378636363641</v>
      </c>
      <c r="BC440" s="14">
        <v>11.79</v>
      </c>
      <c r="BD440" s="14">
        <v>0</v>
      </c>
      <c r="BE440" s="14">
        <v>14.1</v>
      </c>
      <c r="BF440" s="14">
        <v>61.7</v>
      </c>
      <c r="BG440" s="14">
        <v>30.5</v>
      </c>
      <c r="BH440" s="14">
        <v>6</v>
      </c>
      <c r="BI440" s="18">
        <f t="shared" si="315"/>
        <v>46.773442622950817</v>
      </c>
      <c r="BJ440" s="18">
        <f t="shared" si="316"/>
        <v>46.449002558514167</v>
      </c>
      <c r="BK440" s="18">
        <f t="shared" si="317"/>
        <v>2786.94015351085</v>
      </c>
      <c r="BL440" s="18">
        <f t="shared" si="318"/>
        <v>3130.2405087842321</v>
      </c>
      <c r="BM440" s="14">
        <f t="shared" si="319"/>
        <v>3.13</v>
      </c>
      <c r="BN440" s="14">
        <v>4.21</v>
      </c>
      <c r="BO440" s="14">
        <v>0.28199999999999997</v>
      </c>
      <c r="BP440" s="14">
        <v>4.03</v>
      </c>
      <c r="BQ440" s="14">
        <v>0.33400000000000002</v>
      </c>
      <c r="BR440" s="16">
        <f t="shared" si="334"/>
        <v>22.297346960352421</v>
      </c>
      <c r="BS440" s="16">
        <f t="shared" si="335"/>
        <v>1.4935515066079292</v>
      </c>
      <c r="BT440" s="16">
        <f t="shared" si="336"/>
        <v>21.344016211453745</v>
      </c>
      <c r="BU440" s="16">
        <f t="shared" si="337"/>
        <v>1.768958167400881</v>
      </c>
      <c r="BV440" s="16">
        <f t="shared" si="338"/>
        <v>25.03383954185022</v>
      </c>
      <c r="BW440" s="16">
        <f t="shared" si="339"/>
        <v>1.6768510096916296</v>
      </c>
      <c r="BX440" s="16">
        <f t="shared" si="340"/>
        <v>23.963509110132161</v>
      </c>
      <c r="BY440" s="16">
        <f t="shared" si="341"/>
        <v>1.9860575788546255</v>
      </c>
      <c r="BZ440" s="16">
        <v>2.99</v>
      </c>
      <c r="CA440" s="16">
        <v>0.20200000000000001</v>
      </c>
      <c r="CB440" s="16">
        <v>2.04</v>
      </c>
      <c r="CC440" s="16">
        <v>0.247</v>
      </c>
      <c r="CD440" s="16">
        <v>0.85</v>
      </c>
      <c r="CE440" s="16">
        <v>0.14799999999999999</v>
      </c>
      <c r="CF440" s="16">
        <v>1.64</v>
      </c>
      <c r="CG440" s="16">
        <v>0.115</v>
      </c>
      <c r="CH440" s="16">
        <f t="shared" si="342"/>
        <v>48.997315000000008</v>
      </c>
      <c r="CI440" s="16">
        <f t="shared" si="343"/>
        <v>8.5312972000000009</v>
      </c>
      <c r="CJ440" s="16">
        <f t="shared" si="344"/>
        <v>94.535995999999997</v>
      </c>
      <c r="CK440" s="16">
        <f t="shared" si="345"/>
        <v>6.6290485000000006</v>
      </c>
      <c r="CL440" s="16">
        <f t="shared" si="346"/>
        <v>55.010621840909096</v>
      </c>
      <c r="CM440" s="16">
        <f t="shared" si="347"/>
        <v>9.5783200381818183</v>
      </c>
      <c r="CN440" s="16">
        <f t="shared" si="348"/>
        <v>106.13814096363636</v>
      </c>
      <c r="CO440" s="16">
        <f t="shared" si="349"/>
        <v>7.4426135431818183</v>
      </c>
      <c r="CP440" s="16">
        <v>1.95</v>
      </c>
      <c r="CQ440" s="16">
        <v>0.29899999999999999</v>
      </c>
      <c r="CR440" s="16">
        <v>0.28999999999999998</v>
      </c>
      <c r="CS440" s="16">
        <v>0.129</v>
      </c>
      <c r="CT440" s="16">
        <f t="shared" si="320"/>
        <v>54.345332993461575</v>
      </c>
      <c r="CU440" s="16">
        <f t="shared" si="321"/>
        <v>8.3329510589974412</v>
      </c>
      <c r="CV440" s="16">
        <f t="shared" si="322"/>
        <v>8.0821264451814638</v>
      </c>
      <c r="CW440" s="16">
        <f t="shared" si="323"/>
        <v>3.5951527980289968</v>
      </c>
      <c r="CX440" s="16">
        <f t="shared" si="324"/>
        <v>61.014987497204586</v>
      </c>
      <c r="CY440" s="16">
        <f t="shared" si="325"/>
        <v>9.355631416238035</v>
      </c>
      <c r="CZ440" s="16">
        <f t="shared" si="326"/>
        <v>9.0740237816355531</v>
      </c>
      <c r="DA440" s="16">
        <f t="shared" si="327"/>
        <v>4.0363760959689188</v>
      </c>
      <c r="DB440" s="16"/>
      <c r="DC440" s="16"/>
      <c r="DD440" s="16"/>
      <c r="DE440" s="16"/>
      <c r="DF440" s="16"/>
      <c r="DG440" s="16"/>
      <c r="DH440" s="16"/>
      <c r="DI440" s="16"/>
    </row>
    <row r="441" spans="1:113" x14ac:dyDescent="0.25">
      <c r="A441" s="14">
        <v>2020</v>
      </c>
      <c r="B441" s="14">
        <v>22</v>
      </c>
      <c r="C441" s="14" t="s">
        <v>7</v>
      </c>
      <c r="D441" s="14" t="str">
        <f t="shared" si="299"/>
        <v>4</v>
      </c>
      <c r="E441" s="14">
        <v>410</v>
      </c>
      <c r="F441" s="14">
        <v>880</v>
      </c>
      <c r="G441" s="14">
        <v>5</v>
      </c>
      <c r="H441" s="14" t="s">
        <v>1</v>
      </c>
      <c r="I441" s="14">
        <v>100</v>
      </c>
      <c r="J441" s="17">
        <f t="shared" si="300"/>
        <v>112</v>
      </c>
      <c r="K441" s="14">
        <v>120</v>
      </c>
      <c r="L441" s="17">
        <f t="shared" si="301"/>
        <v>135</v>
      </c>
      <c r="M441" s="14">
        <v>0</v>
      </c>
      <c r="N441" s="17">
        <f t="shared" si="302"/>
        <v>0</v>
      </c>
      <c r="O441" s="14">
        <v>10</v>
      </c>
      <c r="P441" s="14">
        <v>0</v>
      </c>
      <c r="Q441" s="14">
        <v>6.6</v>
      </c>
      <c r="R441" s="14">
        <v>7</v>
      </c>
      <c r="S441" s="14">
        <v>2.5</v>
      </c>
      <c r="T441" s="14">
        <v>21</v>
      </c>
      <c r="U441" s="14">
        <v>19</v>
      </c>
      <c r="V441" s="16">
        <v>14</v>
      </c>
      <c r="W441" s="16">
        <v>13.707709107249849</v>
      </c>
      <c r="X441" s="16">
        <v>15.600000000000001</v>
      </c>
      <c r="Y441" s="16">
        <v>658</v>
      </c>
      <c r="Z441" s="16">
        <v>2406</v>
      </c>
      <c r="AA441" s="16">
        <v>380</v>
      </c>
      <c r="AB441" s="16">
        <v>14</v>
      </c>
      <c r="AC441" s="16">
        <f t="shared" si="303"/>
        <v>16.901306031806172</v>
      </c>
      <c r="AD441" s="16">
        <v>2.534689931</v>
      </c>
      <c r="AE441" s="16"/>
      <c r="AF441" s="16"/>
      <c r="AG441" s="16">
        <v>9</v>
      </c>
      <c r="AH441" s="16">
        <v>2.9</v>
      </c>
      <c r="AI441" s="16">
        <v>3.543432256</v>
      </c>
      <c r="AJ441" s="16">
        <v>4.0999999999999996</v>
      </c>
      <c r="AK441" s="16">
        <v>4.2</v>
      </c>
      <c r="AL441" s="16">
        <v>1.4</v>
      </c>
      <c r="AM441" s="16">
        <v>3.0318002900000001</v>
      </c>
      <c r="AN441" s="16">
        <v>3.98</v>
      </c>
      <c r="AO441" s="16">
        <v>0.39119999999999999</v>
      </c>
      <c r="AP441" s="16">
        <v>57.2</v>
      </c>
      <c r="AQ441" s="18">
        <v>30.5</v>
      </c>
      <c r="AR441" s="18">
        <f t="shared" si="328"/>
        <v>26.700000000000003</v>
      </c>
      <c r="AS441" s="18">
        <f t="shared" si="329"/>
        <v>614.82925110132169</v>
      </c>
      <c r="AT441" s="18">
        <f t="shared" si="330"/>
        <v>690.28556828193837</v>
      </c>
      <c r="AU441" s="14">
        <v>0.57999999999999996</v>
      </c>
      <c r="AV441" s="14">
        <v>477.6</v>
      </c>
      <c r="AW441" s="18">
        <v>34</v>
      </c>
      <c r="AX441" s="14">
        <v>259.2</v>
      </c>
      <c r="AY441" s="18">
        <v>30.5</v>
      </c>
      <c r="AZ441" s="16">
        <f t="shared" si="331"/>
        <v>299.02164111812436</v>
      </c>
      <c r="BA441" s="16">
        <f t="shared" si="332"/>
        <v>6885.66</v>
      </c>
      <c r="BB441" s="16">
        <f t="shared" si="333"/>
        <v>7730.718272727273</v>
      </c>
      <c r="BC441" s="14">
        <v>12.39</v>
      </c>
      <c r="BD441" s="14">
        <v>0</v>
      </c>
      <c r="BE441" s="14">
        <v>13.1</v>
      </c>
      <c r="BF441" s="14">
        <v>59.7</v>
      </c>
      <c r="BG441" s="14">
        <v>30.5</v>
      </c>
      <c r="BH441" s="14">
        <v>6</v>
      </c>
      <c r="BI441" s="18">
        <f t="shared" si="315"/>
        <v>49.153770491803279</v>
      </c>
      <c r="BJ441" s="18">
        <f t="shared" si="316"/>
        <v>49.381071164597749</v>
      </c>
      <c r="BK441" s="18">
        <f t="shared" si="317"/>
        <v>2962.8642698758649</v>
      </c>
      <c r="BL441" s="18">
        <f t="shared" si="318"/>
        <v>3327.8352776651191</v>
      </c>
      <c r="BM441" s="14">
        <f t="shared" si="319"/>
        <v>3.33</v>
      </c>
      <c r="BN441" s="14">
        <v>4.43</v>
      </c>
      <c r="BO441" s="14">
        <v>0.39600000000000002</v>
      </c>
      <c r="BP441" s="14">
        <v>4.26</v>
      </c>
      <c r="BQ441" s="14">
        <v>0.34799999999999998</v>
      </c>
      <c r="BR441" s="16">
        <f t="shared" si="334"/>
        <v>27.236935823788549</v>
      </c>
      <c r="BS441" s="16">
        <f t="shared" si="335"/>
        <v>2.4347238343612339</v>
      </c>
      <c r="BT441" s="16">
        <f t="shared" si="336"/>
        <v>26.191726096916302</v>
      </c>
      <c r="BU441" s="16">
        <f t="shared" si="337"/>
        <v>2.1396057938325992</v>
      </c>
      <c r="BV441" s="16">
        <f t="shared" si="338"/>
        <v>30.579650674889873</v>
      </c>
      <c r="BW441" s="16">
        <f t="shared" si="339"/>
        <v>2.7335308503964764</v>
      </c>
      <c r="BX441" s="16">
        <f t="shared" si="340"/>
        <v>29.406165208810577</v>
      </c>
      <c r="BY441" s="16">
        <f t="shared" si="341"/>
        <v>2.4021937776211453</v>
      </c>
      <c r="BZ441" s="16">
        <v>3.49</v>
      </c>
      <c r="CA441" s="16">
        <v>0.23200000000000001</v>
      </c>
      <c r="CB441" s="16">
        <v>1.91</v>
      </c>
      <c r="CC441" s="16">
        <v>0.34499999999999997</v>
      </c>
      <c r="CD441" s="16">
        <v>0.87</v>
      </c>
      <c r="CE441" s="16">
        <v>0.16600000000000001</v>
      </c>
      <c r="CF441" s="16">
        <v>1.53</v>
      </c>
      <c r="CG441" s="16">
        <v>0.10100000000000001</v>
      </c>
      <c r="CH441" s="16">
        <f t="shared" si="342"/>
        <v>59.905241999999994</v>
      </c>
      <c r="CI441" s="16">
        <f t="shared" si="343"/>
        <v>11.430195599999999</v>
      </c>
      <c r="CJ441" s="16">
        <f t="shared" si="344"/>
        <v>105.35059800000001</v>
      </c>
      <c r="CK441" s="16">
        <f t="shared" si="345"/>
        <v>6.9545165999999998</v>
      </c>
      <c r="CL441" s="16">
        <f t="shared" si="346"/>
        <v>67.257248972727268</v>
      </c>
      <c r="CM441" s="16">
        <f t="shared" si="347"/>
        <v>12.832992332727271</v>
      </c>
      <c r="CN441" s="16">
        <f t="shared" si="348"/>
        <v>118.27998957272729</v>
      </c>
      <c r="CO441" s="16">
        <f t="shared" si="349"/>
        <v>7.808025455454545</v>
      </c>
      <c r="CP441" s="16">
        <v>2.0499999999999998</v>
      </c>
      <c r="CQ441" s="16">
        <v>0.28299999999999997</v>
      </c>
      <c r="CR441" s="16">
        <v>0.3</v>
      </c>
      <c r="CS441" s="16">
        <v>0.13600000000000001</v>
      </c>
      <c r="CT441" s="16">
        <f t="shared" si="320"/>
        <v>60.738717532455226</v>
      </c>
      <c r="CU441" s="16">
        <f t="shared" si="321"/>
        <v>8.3849058837486972</v>
      </c>
      <c r="CV441" s="16">
        <f t="shared" si="322"/>
        <v>8.8885928096275943</v>
      </c>
      <c r="CW441" s="16">
        <f t="shared" si="323"/>
        <v>4.0294954070311766</v>
      </c>
      <c r="CX441" s="16">
        <f t="shared" si="324"/>
        <v>68.193014684165647</v>
      </c>
      <c r="CY441" s="16">
        <f t="shared" si="325"/>
        <v>9.4139625149360384</v>
      </c>
      <c r="CZ441" s="16">
        <f t="shared" si="326"/>
        <v>9.9794655635364347</v>
      </c>
      <c r="DA441" s="16">
        <f t="shared" si="327"/>
        <v>4.5240243888031841</v>
      </c>
      <c r="DB441" s="16"/>
      <c r="DC441" s="16"/>
      <c r="DD441" s="16"/>
      <c r="DE441" s="16"/>
      <c r="DF441" s="16"/>
      <c r="DG441" s="16"/>
      <c r="DH441" s="16"/>
      <c r="DI441" s="16"/>
    </row>
    <row r="442" spans="1:113" x14ac:dyDescent="0.25">
      <c r="A442" s="14">
        <v>2020</v>
      </c>
      <c r="B442" s="14">
        <v>23</v>
      </c>
      <c r="C442" s="14" t="s">
        <v>8</v>
      </c>
      <c r="D442" s="14" t="str">
        <f t="shared" si="299"/>
        <v>1</v>
      </c>
      <c r="E442" s="14">
        <v>102</v>
      </c>
      <c r="F442" s="14">
        <v>882</v>
      </c>
      <c r="G442" s="14">
        <v>4</v>
      </c>
      <c r="H442" s="14" t="s">
        <v>1</v>
      </c>
      <c r="I442" s="14">
        <v>100</v>
      </c>
      <c r="J442" s="17">
        <f t="shared" si="300"/>
        <v>112</v>
      </c>
      <c r="K442" s="14">
        <v>80</v>
      </c>
      <c r="L442" s="17">
        <f t="shared" si="301"/>
        <v>90</v>
      </c>
      <c r="M442" s="14">
        <v>0</v>
      </c>
      <c r="N442" s="17">
        <f t="shared" si="302"/>
        <v>0</v>
      </c>
      <c r="O442" s="14">
        <v>10</v>
      </c>
      <c r="P442" s="14">
        <v>0</v>
      </c>
      <c r="Q442" s="14">
        <v>6.4</v>
      </c>
      <c r="R442" s="14">
        <v>6.9</v>
      </c>
      <c r="S442" s="14">
        <v>2.5</v>
      </c>
      <c r="T442" s="14">
        <v>27</v>
      </c>
      <c r="U442" s="14">
        <v>22</v>
      </c>
      <c r="V442" s="16">
        <v>16</v>
      </c>
      <c r="W442" s="16">
        <v>16.753866686638705</v>
      </c>
      <c r="X442" s="16">
        <v>23.5</v>
      </c>
      <c r="Y442" s="16">
        <v>636</v>
      </c>
      <c r="Z442" s="16">
        <v>2406</v>
      </c>
      <c r="AA442" s="16">
        <v>397</v>
      </c>
      <c r="AB442" s="16">
        <v>16</v>
      </c>
      <c r="AC442" s="16">
        <f t="shared" si="303"/>
        <v>16.993653394798606</v>
      </c>
      <c r="AD442" s="16">
        <v>2.591402081</v>
      </c>
      <c r="AE442" s="16"/>
      <c r="AF442" s="16"/>
      <c r="AG442" s="16">
        <v>5.7</v>
      </c>
      <c r="AH442" s="16">
        <v>2.5</v>
      </c>
      <c r="AI442" s="16">
        <v>2.9674310890000002</v>
      </c>
      <c r="AJ442" s="16">
        <v>3.7</v>
      </c>
      <c r="AK442" s="16">
        <v>4.2</v>
      </c>
      <c r="AL442" s="16">
        <v>1.4</v>
      </c>
      <c r="AM442" s="16">
        <v>2.4932909209999998</v>
      </c>
      <c r="AN442" s="16">
        <v>3.44</v>
      </c>
      <c r="AO442" s="16">
        <v>0.39300000000000002</v>
      </c>
      <c r="AP442" s="16">
        <v>64.400000000000006</v>
      </c>
      <c r="AQ442" s="18">
        <v>30.5</v>
      </c>
      <c r="AR442" s="18">
        <f t="shared" si="328"/>
        <v>33.900000000000006</v>
      </c>
      <c r="AS442" s="18">
        <f t="shared" si="329"/>
        <v>780.62590308370056</v>
      </c>
      <c r="AT442" s="18">
        <f t="shared" si="330"/>
        <v>876.42999118942737</v>
      </c>
      <c r="AU442" s="14">
        <v>0.32</v>
      </c>
      <c r="AV442" s="14">
        <v>315.8</v>
      </c>
      <c r="AW442" s="18">
        <v>34</v>
      </c>
      <c r="AX442" s="14">
        <v>178</v>
      </c>
      <c r="AY442" s="18">
        <v>30.5</v>
      </c>
      <c r="AZ442" s="16">
        <f t="shared" si="331"/>
        <v>167.49467707594039</v>
      </c>
      <c r="BA442" s="16">
        <f t="shared" si="332"/>
        <v>3856.95</v>
      </c>
      <c r="BB442" s="16">
        <f t="shared" si="333"/>
        <v>4330.3029545454547</v>
      </c>
      <c r="BC442" s="14">
        <v>11.87</v>
      </c>
      <c r="BD442" s="14">
        <v>0</v>
      </c>
      <c r="BE442" s="14">
        <v>13</v>
      </c>
      <c r="BF442" s="14">
        <v>60.1</v>
      </c>
      <c r="BG442" s="14">
        <v>30</v>
      </c>
      <c r="BH442" s="14">
        <v>6</v>
      </c>
      <c r="BI442" s="18">
        <f t="shared" si="315"/>
        <v>47.875666666666667</v>
      </c>
      <c r="BJ442" s="18">
        <f t="shared" si="316"/>
        <v>48.152404624277459</v>
      </c>
      <c r="BK442" s="18">
        <f t="shared" si="317"/>
        <v>2889.1442774566476</v>
      </c>
      <c r="BL442" s="18">
        <f t="shared" si="318"/>
        <v>3245.0343225433526</v>
      </c>
      <c r="BM442" s="14">
        <f t="shared" si="319"/>
        <v>3.24</v>
      </c>
      <c r="BN442" s="14">
        <v>4.5599999999999996</v>
      </c>
      <c r="BO442" s="14">
        <v>0.38200000000000001</v>
      </c>
      <c r="BP442" s="14">
        <v>4.51</v>
      </c>
      <c r="BQ442" s="14">
        <v>0.31900000000000001</v>
      </c>
      <c r="BR442" s="16">
        <f t="shared" si="334"/>
        <v>35.59654118061674</v>
      </c>
      <c r="BS442" s="16">
        <f t="shared" si="335"/>
        <v>2.9819909497797363</v>
      </c>
      <c r="BT442" s="16">
        <f t="shared" si="336"/>
        <v>35.206228229074895</v>
      </c>
      <c r="BU442" s="16">
        <f t="shared" si="337"/>
        <v>2.4901966308370049</v>
      </c>
      <c r="BV442" s="16">
        <f t="shared" si="338"/>
        <v>39.965207598237889</v>
      </c>
      <c r="BW442" s="16">
        <f t="shared" si="339"/>
        <v>3.3479625663436128</v>
      </c>
      <c r="BX442" s="16">
        <f t="shared" si="340"/>
        <v>39.526992602643176</v>
      </c>
      <c r="BY442" s="16">
        <f t="shared" si="341"/>
        <v>2.7958116718942736</v>
      </c>
      <c r="BZ442" s="16">
        <v>3.62</v>
      </c>
      <c r="CA442" s="16">
        <v>0.21199999999999999</v>
      </c>
      <c r="CB442" s="16">
        <v>1.77</v>
      </c>
      <c r="CC442" s="16">
        <v>0.27100000000000002</v>
      </c>
      <c r="CD442" s="16">
        <v>1.17</v>
      </c>
      <c r="CE442" s="16">
        <v>0.128</v>
      </c>
      <c r="CF442" s="16">
        <v>1.64</v>
      </c>
      <c r="CG442" s="16">
        <v>0.105</v>
      </c>
      <c r="CH442" s="16">
        <f t="shared" si="342"/>
        <v>45.126314999999991</v>
      </c>
      <c r="CI442" s="16">
        <f t="shared" si="343"/>
        <v>4.936896</v>
      </c>
      <c r="CJ442" s="16">
        <f t="shared" si="344"/>
        <v>63.253979999999991</v>
      </c>
      <c r="CK442" s="16">
        <f t="shared" si="345"/>
        <v>4.0497974999999995</v>
      </c>
      <c r="CL442" s="16">
        <f t="shared" si="346"/>
        <v>50.66454456818181</v>
      </c>
      <c r="CM442" s="16">
        <f t="shared" si="347"/>
        <v>5.5427877818181814</v>
      </c>
      <c r="CN442" s="16">
        <f t="shared" si="348"/>
        <v>71.016968454545449</v>
      </c>
      <c r="CO442" s="16">
        <f t="shared" si="349"/>
        <v>4.5468181022727272</v>
      </c>
      <c r="CP442" s="16">
        <v>2.21</v>
      </c>
      <c r="CQ442" s="16">
        <v>0.29799999999999999</v>
      </c>
      <c r="CR442" s="16">
        <v>0.28000000000000003</v>
      </c>
      <c r="CS442" s="16">
        <v>0.13400000000000001</v>
      </c>
      <c r="CT442" s="16">
        <f t="shared" si="320"/>
        <v>63.850088531791904</v>
      </c>
      <c r="CU442" s="16">
        <f t="shared" si="321"/>
        <v>8.6096499468208094</v>
      </c>
      <c r="CV442" s="16">
        <f t="shared" si="322"/>
        <v>8.0896039768786139</v>
      </c>
      <c r="CW442" s="16">
        <f t="shared" si="323"/>
        <v>3.871453331791908</v>
      </c>
      <c r="CX442" s="16">
        <f t="shared" si="324"/>
        <v>71.686235760693634</v>
      </c>
      <c r="CY442" s="16">
        <f t="shared" si="325"/>
        <v>9.6662888039306356</v>
      </c>
      <c r="CZ442" s="16">
        <f t="shared" si="326"/>
        <v>9.0824190104046245</v>
      </c>
      <c r="DA442" s="16">
        <f t="shared" si="327"/>
        <v>4.3465862406936422</v>
      </c>
      <c r="DB442" s="16"/>
      <c r="DC442" s="16"/>
      <c r="DD442" s="16"/>
      <c r="DE442" s="16"/>
      <c r="DF442" s="16"/>
      <c r="DG442" s="16"/>
      <c r="DH442" s="16"/>
      <c r="DI442" s="16"/>
    </row>
    <row r="443" spans="1:113" x14ac:dyDescent="0.25">
      <c r="A443" s="14">
        <v>2020</v>
      </c>
      <c r="B443" s="14">
        <v>23</v>
      </c>
      <c r="C443" s="14" t="s">
        <v>8</v>
      </c>
      <c r="D443" s="14" t="str">
        <f t="shared" si="299"/>
        <v>1</v>
      </c>
      <c r="E443" s="14">
        <v>103</v>
      </c>
      <c r="F443" s="14">
        <v>883</v>
      </c>
      <c r="G443" s="14">
        <v>5</v>
      </c>
      <c r="H443" s="14" t="s">
        <v>1</v>
      </c>
      <c r="I443" s="14">
        <v>100</v>
      </c>
      <c r="J443" s="17">
        <f t="shared" si="300"/>
        <v>112</v>
      </c>
      <c r="K443" s="14">
        <v>120</v>
      </c>
      <c r="L443" s="17">
        <f t="shared" si="301"/>
        <v>135</v>
      </c>
      <c r="M443" s="14">
        <v>0</v>
      </c>
      <c r="N443" s="17">
        <f t="shared" si="302"/>
        <v>0</v>
      </c>
      <c r="O443" s="14">
        <v>10</v>
      </c>
      <c r="P443" s="14">
        <v>0</v>
      </c>
      <c r="Q443" s="14">
        <v>6.4</v>
      </c>
      <c r="R443" s="14">
        <v>6.9</v>
      </c>
      <c r="S443" s="14">
        <v>2.5</v>
      </c>
      <c r="T443" s="14">
        <v>27</v>
      </c>
      <c r="U443" s="14">
        <v>22</v>
      </c>
      <c r="V443" s="16">
        <v>16</v>
      </c>
      <c r="W443" s="16">
        <v>16.753866686638705</v>
      </c>
      <c r="X443" s="16">
        <v>23.5</v>
      </c>
      <c r="Y443" s="16">
        <v>636</v>
      </c>
      <c r="Z443" s="16">
        <v>2406</v>
      </c>
      <c r="AA443" s="16">
        <v>397</v>
      </c>
      <c r="AB443" s="16">
        <v>16</v>
      </c>
      <c r="AC443" s="16">
        <f t="shared" si="303"/>
        <v>16.993653394798606</v>
      </c>
      <c r="AD443" s="16">
        <v>2.591402081</v>
      </c>
      <c r="AE443" s="16"/>
      <c r="AF443" s="16"/>
      <c r="AG443" s="16">
        <v>5.7</v>
      </c>
      <c r="AH443" s="16">
        <v>2.5</v>
      </c>
      <c r="AI443" s="16">
        <v>2.9674310890000002</v>
      </c>
      <c r="AJ443" s="16">
        <v>3.7</v>
      </c>
      <c r="AK443" s="16">
        <v>4.2</v>
      </c>
      <c r="AL443" s="16">
        <v>1.4</v>
      </c>
      <c r="AM443" s="16">
        <v>2.4932909209999998</v>
      </c>
      <c r="AN443" s="16">
        <v>3.44</v>
      </c>
      <c r="AO443" s="16">
        <v>0.34520000000000001</v>
      </c>
      <c r="AP443" s="16">
        <v>62.6</v>
      </c>
      <c r="AQ443" s="18">
        <v>30.5</v>
      </c>
      <c r="AR443" s="18">
        <f t="shared" si="328"/>
        <v>32.1</v>
      </c>
      <c r="AS443" s="18">
        <f t="shared" si="329"/>
        <v>739.1767400881057</v>
      </c>
      <c r="AT443" s="18">
        <f t="shared" si="330"/>
        <v>829.89388546255509</v>
      </c>
      <c r="AU443" s="14">
        <v>0.57999999999999996</v>
      </c>
      <c r="AV443" s="14">
        <v>422.2</v>
      </c>
      <c r="AW443" s="18">
        <v>34</v>
      </c>
      <c r="AX443" s="14">
        <v>231.8</v>
      </c>
      <c r="AY443" s="18">
        <v>30.5</v>
      </c>
      <c r="AZ443" s="16">
        <f t="shared" si="331"/>
        <v>300.75734157650697</v>
      </c>
      <c r="BA443" s="16">
        <f t="shared" si="332"/>
        <v>6925.63</v>
      </c>
      <c r="BB443" s="16">
        <f t="shared" si="333"/>
        <v>7775.5936818181817</v>
      </c>
      <c r="BC443" s="14">
        <v>13.37</v>
      </c>
      <c r="BD443" s="14">
        <v>0</v>
      </c>
      <c r="BE443" s="14">
        <v>12.7</v>
      </c>
      <c r="BF443" s="14">
        <v>60.2</v>
      </c>
      <c r="BG443" s="14">
        <v>30</v>
      </c>
      <c r="BH443" s="14">
        <v>6</v>
      </c>
      <c r="BI443" s="18">
        <f t="shared" si="315"/>
        <v>53.925666666666665</v>
      </c>
      <c r="BJ443" s="18">
        <f t="shared" si="316"/>
        <v>54.424401156069365</v>
      </c>
      <c r="BK443" s="18">
        <f t="shared" si="317"/>
        <v>3265.4640693641618</v>
      </c>
      <c r="BL443" s="18">
        <f t="shared" si="318"/>
        <v>3667.7098706358379</v>
      </c>
      <c r="BM443" s="14">
        <f t="shared" si="319"/>
        <v>3.67</v>
      </c>
      <c r="BN443" s="14">
        <v>4.29</v>
      </c>
      <c r="BO443" s="14">
        <v>0.313</v>
      </c>
      <c r="BP443" s="14">
        <v>4.1500000000000004</v>
      </c>
      <c r="BQ443" s="14">
        <v>0.312</v>
      </c>
      <c r="BR443" s="16">
        <f t="shared" si="334"/>
        <v>31.710682149779736</v>
      </c>
      <c r="BS443" s="16">
        <f t="shared" si="335"/>
        <v>2.313623196475771</v>
      </c>
      <c r="BT443" s="16">
        <f t="shared" si="336"/>
        <v>30.675834713656389</v>
      </c>
      <c r="BU443" s="16">
        <f t="shared" si="337"/>
        <v>2.3062314290748898</v>
      </c>
      <c r="BV443" s="16">
        <f t="shared" si="338"/>
        <v>35.602447686343609</v>
      </c>
      <c r="BW443" s="16">
        <f t="shared" si="339"/>
        <v>2.5975678614977973</v>
      </c>
      <c r="BX443" s="16">
        <f t="shared" si="340"/>
        <v>34.440596246696039</v>
      </c>
      <c r="BY443" s="16">
        <f t="shared" si="341"/>
        <v>2.5892689226431713</v>
      </c>
      <c r="BZ443" s="16">
        <v>3.73</v>
      </c>
      <c r="CA443" s="16">
        <v>0.23799999999999999</v>
      </c>
      <c r="CB443" s="16">
        <v>1.64</v>
      </c>
      <c r="CC443" s="16">
        <v>0.29699999999999999</v>
      </c>
      <c r="CD443" s="16">
        <v>0.94</v>
      </c>
      <c r="CE443" s="16">
        <v>0.115</v>
      </c>
      <c r="CF443" s="16">
        <v>1.65</v>
      </c>
      <c r="CG443" s="16">
        <v>0.106</v>
      </c>
      <c r="CH443" s="16">
        <f t="shared" si="342"/>
        <v>65.100921999999997</v>
      </c>
      <c r="CI443" s="16">
        <f t="shared" si="343"/>
        <v>7.9644744999999997</v>
      </c>
      <c r="CJ443" s="16">
        <f t="shared" si="344"/>
        <v>114.27289500000001</v>
      </c>
      <c r="CK443" s="16">
        <f t="shared" si="345"/>
        <v>7.3411678</v>
      </c>
      <c r="CL443" s="16">
        <f t="shared" si="346"/>
        <v>73.090580609090907</v>
      </c>
      <c r="CM443" s="16">
        <f t="shared" si="347"/>
        <v>8.9419327340909085</v>
      </c>
      <c r="CN443" s="16">
        <f t="shared" si="348"/>
        <v>128.29729575000002</v>
      </c>
      <c r="CO443" s="16">
        <f t="shared" si="349"/>
        <v>8.2421293027272728</v>
      </c>
      <c r="CP443" s="16">
        <v>2.23</v>
      </c>
      <c r="CQ443" s="16">
        <v>0.26200000000000001</v>
      </c>
      <c r="CR443" s="16">
        <v>0.24</v>
      </c>
      <c r="CS443" s="16">
        <v>0.13100000000000001</v>
      </c>
      <c r="CT443" s="16">
        <f t="shared" si="320"/>
        <v>72.81984874682081</v>
      </c>
      <c r="CU443" s="16">
        <f t="shared" si="321"/>
        <v>8.5555158617341043</v>
      </c>
      <c r="CV443" s="16">
        <f t="shared" si="322"/>
        <v>7.8371137664739878</v>
      </c>
      <c r="CW443" s="16">
        <f t="shared" si="323"/>
        <v>4.2777579308670521</v>
      </c>
      <c r="CX443" s="16">
        <f t="shared" si="324"/>
        <v>81.756830183930632</v>
      </c>
      <c r="CY443" s="16">
        <f t="shared" si="325"/>
        <v>9.6055109902196527</v>
      </c>
      <c r="CZ443" s="16">
        <f t="shared" si="326"/>
        <v>8.798941365086705</v>
      </c>
      <c r="DA443" s="16">
        <f t="shared" si="327"/>
        <v>4.8027554951098264</v>
      </c>
      <c r="DB443" s="16"/>
      <c r="DC443" s="16"/>
      <c r="DD443" s="16"/>
      <c r="DE443" s="16"/>
      <c r="DF443" s="16"/>
      <c r="DG443" s="16"/>
      <c r="DH443" s="16"/>
      <c r="DI443" s="16"/>
    </row>
    <row r="444" spans="1:113" x14ac:dyDescent="0.25">
      <c r="A444" s="14">
        <v>2020</v>
      </c>
      <c r="B444" s="14">
        <v>23</v>
      </c>
      <c r="C444" s="14" t="s">
        <v>8</v>
      </c>
      <c r="D444" s="14" t="str">
        <f t="shared" si="299"/>
        <v>1</v>
      </c>
      <c r="E444" s="14">
        <v>105</v>
      </c>
      <c r="F444" s="14">
        <v>885</v>
      </c>
      <c r="G444" s="14">
        <v>1</v>
      </c>
      <c r="H444" s="14" t="s">
        <v>2</v>
      </c>
      <c r="I444" s="14">
        <v>0</v>
      </c>
      <c r="J444" s="17">
        <f t="shared" si="300"/>
        <v>0</v>
      </c>
      <c r="K444" s="14">
        <v>0</v>
      </c>
      <c r="L444" s="17">
        <f t="shared" si="301"/>
        <v>0</v>
      </c>
      <c r="M444" s="14">
        <v>0</v>
      </c>
      <c r="N444" s="17">
        <f t="shared" si="302"/>
        <v>0</v>
      </c>
      <c r="O444" s="14">
        <v>10</v>
      </c>
      <c r="P444" s="14">
        <v>0</v>
      </c>
      <c r="Q444" s="14">
        <v>6.4</v>
      </c>
      <c r="R444" s="14">
        <v>6.9</v>
      </c>
      <c r="S444" s="14">
        <v>2.5</v>
      </c>
      <c r="T444" s="14">
        <v>27</v>
      </c>
      <c r="U444" s="14">
        <v>22</v>
      </c>
      <c r="V444" s="16">
        <v>16</v>
      </c>
      <c r="W444" s="16">
        <v>16.753866686638705</v>
      </c>
      <c r="X444" s="16">
        <v>23.5</v>
      </c>
      <c r="Y444" s="16">
        <v>636</v>
      </c>
      <c r="Z444" s="16">
        <v>2406</v>
      </c>
      <c r="AA444" s="16">
        <v>397</v>
      </c>
      <c r="AB444" s="16">
        <v>16</v>
      </c>
      <c r="AC444" s="16">
        <f t="shared" si="303"/>
        <v>16.993653394798606</v>
      </c>
      <c r="AD444" s="16">
        <v>2.591402081</v>
      </c>
      <c r="AE444" s="16"/>
      <c r="AF444" s="16"/>
      <c r="AG444" s="16">
        <v>5.7</v>
      </c>
      <c r="AH444" s="16">
        <v>2.5</v>
      </c>
      <c r="AI444" s="16">
        <v>2.9674310890000002</v>
      </c>
      <c r="AJ444" s="16">
        <v>3.7</v>
      </c>
      <c r="AK444" s="16">
        <v>4.2</v>
      </c>
      <c r="AL444" s="16">
        <v>1.4</v>
      </c>
      <c r="AM444" s="16">
        <v>2.4932909209999998</v>
      </c>
      <c r="AN444" s="16">
        <v>3.44</v>
      </c>
      <c r="AO444" s="16">
        <v>0.31680000000000003</v>
      </c>
      <c r="AP444" s="16">
        <v>57.3</v>
      </c>
      <c r="AQ444" s="18">
        <v>30.5</v>
      </c>
      <c r="AR444" s="18">
        <f t="shared" si="328"/>
        <v>26.799999999999997</v>
      </c>
      <c r="AS444" s="18">
        <f t="shared" si="329"/>
        <v>617.13198237885456</v>
      </c>
      <c r="AT444" s="18">
        <f t="shared" si="330"/>
        <v>692.87090748898675</v>
      </c>
      <c r="AU444" s="14">
        <v>0.5</v>
      </c>
      <c r="AV444" s="14">
        <v>316.60000000000002</v>
      </c>
      <c r="AW444" s="18">
        <v>34</v>
      </c>
      <c r="AX444" s="14">
        <v>182.1</v>
      </c>
      <c r="AY444" s="18">
        <v>30.5</v>
      </c>
      <c r="AZ444" s="16">
        <f t="shared" si="331"/>
        <v>268.22363765038921</v>
      </c>
      <c r="BA444" s="16">
        <f t="shared" si="332"/>
        <v>6176.47</v>
      </c>
      <c r="BB444" s="16">
        <f t="shared" si="333"/>
        <v>6934.4913181818183</v>
      </c>
      <c r="BC444" s="14">
        <v>12.2</v>
      </c>
      <c r="BD444" s="14">
        <v>0</v>
      </c>
      <c r="BE444" s="14">
        <v>13.3</v>
      </c>
      <c r="BF444" s="14">
        <v>61.7</v>
      </c>
      <c r="BG444" s="14">
        <v>30</v>
      </c>
      <c r="BH444" s="14">
        <v>6</v>
      </c>
      <c r="BI444" s="18">
        <f t="shared" si="315"/>
        <v>49.206666666666663</v>
      </c>
      <c r="BJ444" s="18">
        <f t="shared" si="316"/>
        <v>49.320439306358381</v>
      </c>
      <c r="BK444" s="18">
        <f t="shared" si="317"/>
        <v>2959.2263583815029</v>
      </c>
      <c r="BL444" s="18">
        <f t="shared" si="318"/>
        <v>3323.7492416184969</v>
      </c>
      <c r="BM444" s="14">
        <f t="shared" si="319"/>
        <v>3.32</v>
      </c>
      <c r="BN444" s="14">
        <v>4.25</v>
      </c>
      <c r="BO444" s="14">
        <v>0.30299999999999999</v>
      </c>
      <c r="BP444" s="14">
        <v>4.2300000000000004</v>
      </c>
      <c r="BQ444" s="14">
        <v>0.33700000000000002</v>
      </c>
      <c r="BR444" s="16">
        <f t="shared" si="334"/>
        <v>26.228109251101319</v>
      </c>
      <c r="BS444" s="16">
        <f t="shared" si="335"/>
        <v>1.8699099066079292</v>
      </c>
      <c r="BT444" s="16">
        <f t="shared" si="336"/>
        <v>26.104682854625551</v>
      </c>
      <c r="BU444" s="16">
        <f t="shared" si="337"/>
        <v>2.0797347806167399</v>
      </c>
      <c r="BV444" s="16">
        <f t="shared" si="338"/>
        <v>29.447013568281935</v>
      </c>
      <c r="BW444" s="16">
        <f t="shared" si="339"/>
        <v>2.0993988496916298</v>
      </c>
      <c r="BX444" s="16">
        <f t="shared" si="340"/>
        <v>29.308439386784144</v>
      </c>
      <c r="BY444" s="16">
        <f t="shared" si="341"/>
        <v>2.3349749582378854</v>
      </c>
      <c r="BZ444" s="16">
        <v>3.08</v>
      </c>
      <c r="CA444" s="16">
        <v>0.193</v>
      </c>
      <c r="CB444" s="16">
        <v>1.73</v>
      </c>
      <c r="CC444" s="16">
        <v>0.23300000000000001</v>
      </c>
      <c r="CD444" s="16">
        <v>0.64</v>
      </c>
      <c r="CE444" s="16">
        <v>7.0000000000000007E-2</v>
      </c>
      <c r="CF444" s="16">
        <v>1.41</v>
      </c>
      <c r="CG444" s="16">
        <v>6.7000000000000004E-2</v>
      </c>
      <c r="CH444" s="16">
        <f t="shared" si="342"/>
        <v>39.529408000000004</v>
      </c>
      <c r="CI444" s="16">
        <f t="shared" si="343"/>
        <v>4.3235290000000006</v>
      </c>
      <c r="CJ444" s="16">
        <f t="shared" si="344"/>
        <v>87.088227000000003</v>
      </c>
      <c r="CK444" s="16">
        <f t="shared" si="345"/>
        <v>4.1382349000000005</v>
      </c>
      <c r="CL444" s="16">
        <f t="shared" si="346"/>
        <v>44.380744436363642</v>
      </c>
      <c r="CM444" s="16">
        <f t="shared" si="347"/>
        <v>4.8541439227272738</v>
      </c>
      <c r="CN444" s="16">
        <f t="shared" si="348"/>
        <v>97.776327586363649</v>
      </c>
      <c r="CO444" s="16">
        <f t="shared" si="349"/>
        <v>4.6461091831818182</v>
      </c>
      <c r="CP444" s="16">
        <v>1.97</v>
      </c>
      <c r="CQ444" s="16">
        <v>0.32300000000000001</v>
      </c>
      <c r="CR444" s="16">
        <v>0.28000000000000003</v>
      </c>
      <c r="CS444" s="16">
        <v>0.121</v>
      </c>
      <c r="CT444" s="16">
        <f t="shared" si="320"/>
        <v>58.296759260115607</v>
      </c>
      <c r="CU444" s="16">
        <f t="shared" si="321"/>
        <v>9.5583011375722542</v>
      </c>
      <c r="CV444" s="16">
        <f t="shared" si="322"/>
        <v>8.2858338034682095</v>
      </c>
      <c r="CW444" s="16">
        <f t="shared" si="323"/>
        <v>3.5806638936416184</v>
      </c>
      <c r="CX444" s="16">
        <f t="shared" si="324"/>
        <v>65.451361532947985</v>
      </c>
      <c r="CY444" s="16">
        <f t="shared" si="325"/>
        <v>10.731365368092487</v>
      </c>
      <c r="CZ444" s="16">
        <f t="shared" si="326"/>
        <v>9.3027315884393076</v>
      </c>
      <c r="DA444" s="16">
        <f t="shared" si="327"/>
        <v>4.0201090078612713</v>
      </c>
      <c r="DB444" s="16"/>
      <c r="DC444" s="16"/>
      <c r="DD444" s="16"/>
      <c r="DE444" s="16"/>
      <c r="DF444" s="16"/>
      <c r="DG444" s="16"/>
      <c r="DH444" s="16"/>
      <c r="DI444" s="16"/>
    </row>
    <row r="445" spans="1:113" x14ac:dyDescent="0.25">
      <c r="A445" s="14">
        <v>2020</v>
      </c>
      <c r="B445" s="14">
        <v>23</v>
      </c>
      <c r="C445" s="14" t="s">
        <v>8</v>
      </c>
      <c r="D445" s="14" t="str">
        <f t="shared" si="299"/>
        <v>1</v>
      </c>
      <c r="E445" s="14">
        <v>107</v>
      </c>
      <c r="F445" s="14">
        <v>887</v>
      </c>
      <c r="G445" s="14">
        <v>3</v>
      </c>
      <c r="H445" s="14" t="s">
        <v>1</v>
      </c>
      <c r="I445" s="14">
        <v>100</v>
      </c>
      <c r="J445" s="17">
        <f t="shared" si="300"/>
        <v>112</v>
      </c>
      <c r="K445" s="14">
        <v>40</v>
      </c>
      <c r="L445" s="17">
        <f t="shared" si="301"/>
        <v>45</v>
      </c>
      <c r="M445" s="14">
        <v>0</v>
      </c>
      <c r="N445" s="17">
        <f t="shared" si="302"/>
        <v>0</v>
      </c>
      <c r="O445" s="14">
        <v>10</v>
      </c>
      <c r="P445" s="14">
        <v>0</v>
      </c>
      <c r="Q445" s="14">
        <v>6.4</v>
      </c>
      <c r="R445" s="14">
        <v>6.9</v>
      </c>
      <c r="S445" s="14">
        <v>2.5</v>
      </c>
      <c r="T445" s="14">
        <v>27</v>
      </c>
      <c r="U445" s="14">
        <v>22</v>
      </c>
      <c r="V445" s="16">
        <v>16</v>
      </c>
      <c r="W445" s="16">
        <v>16.753866686638705</v>
      </c>
      <c r="X445" s="16">
        <v>23.5</v>
      </c>
      <c r="Y445" s="16">
        <v>636</v>
      </c>
      <c r="Z445" s="16">
        <v>2406</v>
      </c>
      <c r="AA445" s="16">
        <v>397</v>
      </c>
      <c r="AB445" s="16">
        <v>16</v>
      </c>
      <c r="AC445" s="16">
        <f t="shared" si="303"/>
        <v>16.993653394798606</v>
      </c>
      <c r="AD445" s="16">
        <v>2.591402081</v>
      </c>
      <c r="AE445" s="16"/>
      <c r="AF445" s="16"/>
      <c r="AG445" s="16">
        <v>5.7</v>
      </c>
      <c r="AH445" s="16">
        <v>2.5</v>
      </c>
      <c r="AI445" s="16">
        <v>2.9674310890000002</v>
      </c>
      <c r="AJ445" s="16">
        <v>3.7</v>
      </c>
      <c r="AK445" s="16">
        <v>4.2</v>
      </c>
      <c r="AL445" s="16">
        <v>1.4</v>
      </c>
      <c r="AM445" s="16">
        <v>2.4932909209999998</v>
      </c>
      <c r="AN445" s="16">
        <v>3.44</v>
      </c>
      <c r="AO445" s="16">
        <v>0.42759999999999998</v>
      </c>
      <c r="AP445" s="16">
        <v>61.5</v>
      </c>
      <c r="AQ445" s="18">
        <v>30.5</v>
      </c>
      <c r="AR445" s="18">
        <f t="shared" si="328"/>
        <v>31</v>
      </c>
      <c r="AS445" s="18">
        <f t="shared" si="329"/>
        <v>713.84669603524219</v>
      </c>
      <c r="AT445" s="18">
        <f t="shared" si="330"/>
        <v>801.45515418502191</v>
      </c>
      <c r="AU445" s="14">
        <v>0.57999999999999996</v>
      </c>
      <c r="AV445" s="14">
        <v>280.39999999999998</v>
      </c>
      <c r="AW445" s="18">
        <v>34</v>
      </c>
      <c r="AX445" s="14">
        <v>166.1</v>
      </c>
      <c r="AY445" s="18">
        <v>30.5</v>
      </c>
      <c r="AZ445" s="16">
        <f t="shared" si="331"/>
        <v>319.18831168831167</v>
      </c>
      <c r="BA445" s="16">
        <f t="shared" si="332"/>
        <v>7350.05</v>
      </c>
      <c r="BB445" s="16">
        <f t="shared" si="333"/>
        <v>8252.1015909090911</v>
      </c>
      <c r="BC445" s="14">
        <v>12.36</v>
      </c>
      <c r="BD445" s="14">
        <v>0</v>
      </c>
      <c r="BE445" s="14">
        <v>12.9</v>
      </c>
      <c r="BF445" s="14">
        <v>61.1</v>
      </c>
      <c r="BG445" s="14">
        <v>30</v>
      </c>
      <c r="BH445" s="14">
        <v>6</v>
      </c>
      <c r="BI445" s="18">
        <f t="shared" si="315"/>
        <v>49.851999999999997</v>
      </c>
      <c r="BJ445" s="18">
        <f t="shared" si="316"/>
        <v>50.197794219653176</v>
      </c>
      <c r="BK445" s="18">
        <f t="shared" si="317"/>
        <v>3011.8676531791907</v>
      </c>
      <c r="BL445" s="18">
        <f t="shared" si="318"/>
        <v>3382.8749868208088</v>
      </c>
      <c r="BM445" s="14">
        <f t="shared" si="319"/>
        <v>3.38</v>
      </c>
      <c r="BN445" s="14">
        <v>4.4000000000000004</v>
      </c>
      <c r="BO445" s="14">
        <v>0.32300000000000001</v>
      </c>
      <c r="BP445" s="14">
        <v>4.57</v>
      </c>
      <c r="BQ445" s="14">
        <v>0.308</v>
      </c>
      <c r="BR445" s="16">
        <f t="shared" si="334"/>
        <v>31.409254625550659</v>
      </c>
      <c r="BS445" s="16">
        <f t="shared" si="335"/>
        <v>2.3057248281938323</v>
      </c>
      <c r="BT445" s="16">
        <f t="shared" si="336"/>
        <v>32.622794008810573</v>
      </c>
      <c r="BU445" s="16">
        <f t="shared" si="337"/>
        <v>2.1986478237885456</v>
      </c>
      <c r="BV445" s="16">
        <f t="shared" si="338"/>
        <v>35.264026784140967</v>
      </c>
      <c r="BW445" s="16">
        <f t="shared" si="339"/>
        <v>2.588700148017621</v>
      </c>
      <c r="BX445" s="16">
        <f t="shared" si="340"/>
        <v>36.626500546255507</v>
      </c>
      <c r="BY445" s="16">
        <f t="shared" si="341"/>
        <v>2.4684818748898669</v>
      </c>
      <c r="BZ445" s="16">
        <v>3.55</v>
      </c>
      <c r="CA445" s="16">
        <v>0.20100000000000001</v>
      </c>
      <c r="CB445" s="16">
        <v>1.68</v>
      </c>
      <c r="CC445" s="16">
        <v>0.25800000000000001</v>
      </c>
      <c r="CD445" s="16">
        <v>0.8</v>
      </c>
      <c r="CE445" s="16">
        <v>8.3000000000000004E-2</v>
      </c>
      <c r="CF445" s="16">
        <v>1.67</v>
      </c>
      <c r="CG445" s="16">
        <v>9.1999999999999998E-2</v>
      </c>
      <c r="CH445" s="16">
        <f t="shared" si="342"/>
        <v>58.800400000000003</v>
      </c>
      <c r="CI445" s="16">
        <f t="shared" si="343"/>
        <v>6.1005415000000003</v>
      </c>
      <c r="CJ445" s="16">
        <f t="shared" si="344"/>
        <v>122.745835</v>
      </c>
      <c r="CK445" s="16">
        <f t="shared" si="345"/>
        <v>6.7620460000000007</v>
      </c>
      <c r="CL445" s="16">
        <f t="shared" si="346"/>
        <v>66.016812727272736</v>
      </c>
      <c r="CM445" s="16">
        <f t="shared" si="347"/>
        <v>6.8492443204545461</v>
      </c>
      <c r="CN445" s="16">
        <f t="shared" si="348"/>
        <v>137.81009656818182</v>
      </c>
      <c r="CO445" s="16">
        <f t="shared" si="349"/>
        <v>7.591933463636364</v>
      </c>
      <c r="CP445" s="16">
        <v>2.2599999999999998</v>
      </c>
      <c r="CQ445" s="16">
        <v>0.26400000000000001</v>
      </c>
      <c r="CR445" s="16">
        <v>0.22</v>
      </c>
      <c r="CS445" s="16">
        <v>0.13600000000000001</v>
      </c>
      <c r="CT445" s="16">
        <f t="shared" si="320"/>
        <v>68.068208961849706</v>
      </c>
      <c r="CU445" s="16">
        <f t="shared" si="321"/>
        <v>7.9513306043930632</v>
      </c>
      <c r="CV445" s="16">
        <f t="shared" si="322"/>
        <v>6.62610883699422</v>
      </c>
      <c r="CW445" s="16">
        <f t="shared" si="323"/>
        <v>4.0961400083237001</v>
      </c>
      <c r="CX445" s="16">
        <f t="shared" si="324"/>
        <v>76.422034607167632</v>
      </c>
      <c r="CY445" s="16">
        <f t="shared" si="325"/>
        <v>8.9271757240231207</v>
      </c>
      <c r="CZ445" s="16">
        <f t="shared" si="326"/>
        <v>7.4393131033526023</v>
      </c>
      <c r="DA445" s="16">
        <f t="shared" si="327"/>
        <v>4.5988481002543358</v>
      </c>
      <c r="DB445" s="16"/>
      <c r="DC445" s="16"/>
      <c r="DD445" s="16"/>
      <c r="DE445" s="16"/>
      <c r="DF445" s="16"/>
      <c r="DG445" s="16"/>
      <c r="DH445" s="16"/>
      <c r="DI445" s="16"/>
    </row>
    <row r="446" spans="1:113" x14ac:dyDescent="0.25">
      <c r="A446" s="14">
        <v>2020</v>
      </c>
      <c r="B446" s="14">
        <v>23</v>
      </c>
      <c r="C446" s="14" t="s">
        <v>8</v>
      </c>
      <c r="D446" s="14" t="str">
        <f t="shared" si="299"/>
        <v>1</v>
      </c>
      <c r="E446" s="14">
        <v>108</v>
      </c>
      <c r="F446" s="14">
        <v>888</v>
      </c>
      <c r="G446" s="14">
        <v>2</v>
      </c>
      <c r="H446" s="14" t="s">
        <v>3</v>
      </c>
      <c r="I446" s="14">
        <v>100</v>
      </c>
      <c r="J446" s="17">
        <f t="shared" si="300"/>
        <v>112</v>
      </c>
      <c r="K446" s="14">
        <v>0</v>
      </c>
      <c r="L446" s="17">
        <f t="shared" si="301"/>
        <v>0</v>
      </c>
      <c r="M446" s="14">
        <v>0</v>
      </c>
      <c r="N446" s="17">
        <f t="shared" si="302"/>
        <v>0</v>
      </c>
      <c r="O446" s="14">
        <v>10</v>
      </c>
      <c r="P446" s="14">
        <v>0</v>
      </c>
      <c r="Q446" s="14">
        <v>6.4</v>
      </c>
      <c r="R446" s="14">
        <v>6.9</v>
      </c>
      <c r="S446" s="14">
        <v>2.5</v>
      </c>
      <c r="T446" s="14">
        <v>27</v>
      </c>
      <c r="U446" s="14">
        <v>22</v>
      </c>
      <c r="V446" s="16">
        <v>16</v>
      </c>
      <c r="W446" s="16">
        <v>16.753866686638705</v>
      </c>
      <c r="X446" s="16">
        <v>23.5</v>
      </c>
      <c r="Y446" s="16">
        <v>636</v>
      </c>
      <c r="Z446" s="16">
        <v>2406</v>
      </c>
      <c r="AA446" s="16">
        <v>397</v>
      </c>
      <c r="AB446" s="16">
        <v>16</v>
      </c>
      <c r="AC446" s="16">
        <f t="shared" si="303"/>
        <v>16.993653394798606</v>
      </c>
      <c r="AD446" s="16">
        <v>2.591402081</v>
      </c>
      <c r="AE446" s="16"/>
      <c r="AF446" s="16"/>
      <c r="AG446" s="16">
        <v>5.7</v>
      </c>
      <c r="AH446" s="16">
        <v>2.5</v>
      </c>
      <c r="AI446" s="16">
        <v>2.9674310890000002</v>
      </c>
      <c r="AJ446" s="16">
        <v>3.7</v>
      </c>
      <c r="AK446" s="16">
        <v>4.2</v>
      </c>
      <c r="AL446" s="16">
        <v>1.4</v>
      </c>
      <c r="AM446" s="16">
        <v>2.4932909209999998</v>
      </c>
      <c r="AN446" s="16">
        <v>3.44</v>
      </c>
      <c r="AO446" s="16">
        <v>0.36470000000000002</v>
      </c>
      <c r="AP446" s="16">
        <v>60.2</v>
      </c>
      <c r="AQ446" s="18">
        <v>30.5</v>
      </c>
      <c r="AR446" s="18">
        <f t="shared" si="328"/>
        <v>29.700000000000003</v>
      </c>
      <c r="AS446" s="18">
        <f t="shared" si="329"/>
        <v>683.91118942731271</v>
      </c>
      <c r="AT446" s="18">
        <f t="shared" si="330"/>
        <v>767.84574449339209</v>
      </c>
      <c r="AU446" s="14">
        <v>0.52</v>
      </c>
      <c r="AV446" s="14">
        <v>305.2</v>
      </c>
      <c r="AW446" s="18">
        <v>34</v>
      </c>
      <c r="AX446" s="14">
        <v>174.6</v>
      </c>
      <c r="AY446" s="18">
        <v>30.5</v>
      </c>
      <c r="AZ446" s="16">
        <f t="shared" si="331"/>
        <v>276.29793510324487</v>
      </c>
      <c r="BA446" s="16">
        <f t="shared" si="332"/>
        <v>6362.4</v>
      </c>
      <c r="BB446" s="16">
        <f t="shared" si="333"/>
        <v>7143.24</v>
      </c>
      <c r="BC446" s="14">
        <v>11.07</v>
      </c>
      <c r="BD446" s="14">
        <v>0</v>
      </c>
      <c r="BE446" s="14">
        <v>13</v>
      </c>
      <c r="BF446" s="14">
        <v>60.8</v>
      </c>
      <c r="BG446" s="14">
        <v>30</v>
      </c>
      <c r="BH446" s="14">
        <v>6</v>
      </c>
      <c r="BI446" s="18">
        <f t="shared" ref="BI446:BI477" si="350">((43560/(BG446*BH446))*(BC446-BD446)/60)</f>
        <v>44.649000000000001</v>
      </c>
      <c r="BJ446" s="18">
        <f t="shared" ref="BJ446:BJ477" si="351">(((100-BE446)/100)*BI446)/(86.5/100)</f>
        <v>44.907086705202317</v>
      </c>
      <c r="BK446" s="18">
        <f t="shared" ref="BK446:BK477" si="352">BJ446*60</f>
        <v>2694.4252023121389</v>
      </c>
      <c r="BL446" s="18">
        <f t="shared" ref="BL446:BL477" si="353">BK446/2.2*2.471</f>
        <v>3026.3293976878613</v>
      </c>
      <c r="BM446" s="14">
        <f t="shared" ref="BM446:BM481" si="354">ROUND(BK446/2.2/1000*2.47,2)</f>
        <v>3.03</v>
      </c>
      <c r="BN446" s="14">
        <v>4.42</v>
      </c>
      <c r="BO446" s="14">
        <v>0.29199999999999998</v>
      </c>
      <c r="BP446" s="14">
        <v>4.28</v>
      </c>
      <c r="BQ446" s="14">
        <v>0.31900000000000001</v>
      </c>
      <c r="BR446" s="16">
        <f t="shared" si="334"/>
        <v>30.228874572687218</v>
      </c>
      <c r="BS446" s="16">
        <f t="shared" si="335"/>
        <v>1.9970206731277531</v>
      </c>
      <c r="BT446" s="16">
        <f t="shared" si="336"/>
        <v>29.271398907488987</v>
      </c>
      <c r="BU446" s="16">
        <f t="shared" si="337"/>
        <v>2.1816766942731278</v>
      </c>
      <c r="BV446" s="16">
        <f t="shared" si="338"/>
        <v>33.938781906607922</v>
      </c>
      <c r="BW446" s="16">
        <f t="shared" si="339"/>
        <v>2.2421095739207044</v>
      </c>
      <c r="BX446" s="16">
        <f t="shared" si="340"/>
        <v>32.863797864317178</v>
      </c>
      <c r="BY446" s="16">
        <f t="shared" si="341"/>
        <v>2.4494279249339206</v>
      </c>
      <c r="BZ446" s="16">
        <v>3.47</v>
      </c>
      <c r="CA446" s="16">
        <v>0.19</v>
      </c>
      <c r="CB446" s="16">
        <v>1.74</v>
      </c>
      <c r="CC446" s="16">
        <v>0.253</v>
      </c>
      <c r="CD446" s="16">
        <v>0.76</v>
      </c>
      <c r="CE446" s="16">
        <v>7.1999999999999995E-2</v>
      </c>
      <c r="CF446" s="16">
        <v>1.86</v>
      </c>
      <c r="CG446" s="16">
        <v>0.09</v>
      </c>
      <c r="CH446" s="16">
        <f t="shared" si="342"/>
        <v>48.354239999999997</v>
      </c>
      <c r="CI446" s="16">
        <f t="shared" si="343"/>
        <v>4.5809279999999992</v>
      </c>
      <c r="CJ446" s="16">
        <f t="shared" si="344"/>
        <v>118.34064000000001</v>
      </c>
      <c r="CK446" s="16">
        <f t="shared" si="345"/>
        <v>5.7261599999999993</v>
      </c>
      <c r="CL446" s="16">
        <f t="shared" si="346"/>
        <v>54.288623999999999</v>
      </c>
      <c r="CM446" s="16">
        <f t="shared" si="347"/>
        <v>5.1431327999999992</v>
      </c>
      <c r="CN446" s="16">
        <f t="shared" si="348"/>
        <v>132.86426399999999</v>
      </c>
      <c r="CO446" s="16">
        <f t="shared" si="349"/>
        <v>6.4289159999999992</v>
      </c>
      <c r="CP446" s="16">
        <v>2.4</v>
      </c>
      <c r="CQ446" s="16">
        <v>0.249</v>
      </c>
      <c r="CR446" s="16">
        <v>0.22</v>
      </c>
      <c r="CS446" s="16">
        <v>0.14199999999999999</v>
      </c>
      <c r="CT446" s="16">
        <f t="shared" ref="CT446:CT451" si="355">$BK446*(CP446/100)</f>
        <v>64.66620485549133</v>
      </c>
      <c r="CU446" s="16">
        <f t="shared" ref="CU446:CU451" si="356">$BK446*(CQ446/100)</f>
        <v>6.7091187537572257</v>
      </c>
      <c r="CV446" s="16">
        <f t="shared" ref="CV446:CV451" si="357">$BK446*(CR446/100)</f>
        <v>5.9277354450867064</v>
      </c>
      <c r="CW446" s="16">
        <f t="shared" ref="CW446:CW451" si="358">$BK446*(CS446/100)</f>
        <v>3.8260837872832369</v>
      </c>
      <c r="CX446" s="16">
        <f t="shared" ref="CX446:CX451" si="359">CT446/2.2*2.47</f>
        <v>72.602511815028905</v>
      </c>
      <c r="CY446" s="16">
        <f t="shared" ref="CY446:CY451" si="360">CU446/2.2*2.47</f>
        <v>7.5325106008092488</v>
      </c>
      <c r="CZ446" s="16">
        <f t="shared" ref="CZ446:CZ451" si="361">CV446/2.2*2.47</f>
        <v>6.6552302497109839</v>
      </c>
      <c r="DA446" s="16">
        <f t="shared" ref="DA446:DA451" si="362">CW446/2.2*2.47</f>
        <v>4.2956486157225431</v>
      </c>
      <c r="DB446" s="16"/>
      <c r="DC446" s="16"/>
      <c r="DD446" s="16"/>
      <c r="DE446" s="16"/>
      <c r="DF446" s="16"/>
      <c r="DG446" s="16"/>
      <c r="DH446" s="16"/>
      <c r="DI446" s="16"/>
    </row>
    <row r="447" spans="1:113" x14ac:dyDescent="0.25">
      <c r="A447" s="14">
        <v>2020</v>
      </c>
      <c r="B447" s="14">
        <v>23</v>
      </c>
      <c r="C447" s="14" t="s">
        <v>8</v>
      </c>
      <c r="D447" s="14" t="str">
        <f t="shared" si="299"/>
        <v>2</v>
      </c>
      <c r="E447" s="14">
        <v>201</v>
      </c>
      <c r="F447" s="14">
        <v>891</v>
      </c>
      <c r="G447" s="14">
        <v>3</v>
      </c>
      <c r="H447" s="14" t="s">
        <v>1</v>
      </c>
      <c r="I447" s="14">
        <v>100</v>
      </c>
      <c r="J447" s="17">
        <f t="shared" si="300"/>
        <v>112</v>
      </c>
      <c r="K447" s="14">
        <v>40</v>
      </c>
      <c r="L447" s="17">
        <f t="shared" si="301"/>
        <v>45</v>
      </c>
      <c r="M447" s="14">
        <v>0</v>
      </c>
      <c r="N447" s="17">
        <f t="shared" si="302"/>
        <v>0</v>
      </c>
      <c r="O447" s="14">
        <v>10</v>
      </c>
      <c r="P447" s="14">
        <v>0</v>
      </c>
      <c r="Q447" s="14">
        <v>7.1</v>
      </c>
      <c r="R447" s="14">
        <v>7.1</v>
      </c>
      <c r="S447" s="14">
        <v>2.4</v>
      </c>
      <c r="T447" s="14">
        <v>26</v>
      </c>
      <c r="U447" s="14">
        <v>24</v>
      </c>
      <c r="V447" s="16">
        <v>16</v>
      </c>
      <c r="W447" s="16">
        <v>13.642897243858597</v>
      </c>
      <c r="X447" s="16">
        <v>15.9</v>
      </c>
      <c r="Y447" s="16">
        <v>636</v>
      </c>
      <c r="Z447" s="16">
        <v>3280</v>
      </c>
      <c r="AA447" s="16">
        <v>358</v>
      </c>
      <c r="AB447" s="16">
        <v>14</v>
      </c>
      <c r="AC447" s="16">
        <f t="shared" si="303"/>
        <v>21.033970088303704</v>
      </c>
      <c r="AD447" s="16">
        <v>2.5571909229999998</v>
      </c>
      <c r="AE447" s="16"/>
      <c r="AF447" s="16"/>
      <c r="AG447" s="16">
        <v>5.8</v>
      </c>
      <c r="AH447" s="16">
        <v>2.9</v>
      </c>
      <c r="AI447" s="16">
        <v>2.572102567</v>
      </c>
      <c r="AJ447" s="16">
        <v>3.6</v>
      </c>
      <c r="AK447" s="16">
        <v>3.1</v>
      </c>
      <c r="AL447" s="16">
        <v>1.6</v>
      </c>
      <c r="AM447" s="16">
        <v>2.5535631379999999</v>
      </c>
      <c r="AN447" s="16">
        <v>3.58</v>
      </c>
      <c r="AO447" s="16">
        <v>0.36149999999999999</v>
      </c>
      <c r="AP447" s="16">
        <v>55.8</v>
      </c>
      <c r="AQ447" s="18">
        <v>30.5</v>
      </c>
      <c r="AR447" s="18">
        <f t="shared" si="328"/>
        <v>25.299999999999997</v>
      </c>
      <c r="AS447" s="18">
        <f t="shared" si="329"/>
        <v>582.59101321585888</v>
      </c>
      <c r="AT447" s="18">
        <f t="shared" si="330"/>
        <v>654.09081938325983</v>
      </c>
      <c r="AU447" s="14">
        <v>0.62</v>
      </c>
      <c r="AV447" s="14">
        <v>282.7</v>
      </c>
      <c r="AW447" s="18">
        <v>34</v>
      </c>
      <c r="AX447" s="14">
        <v>162.1</v>
      </c>
      <c r="AY447" s="18">
        <v>30.5</v>
      </c>
      <c r="AZ447" s="16">
        <f t="shared" si="331"/>
        <v>328.07398472054683</v>
      </c>
      <c r="BA447" s="16">
        <f t="shared" si="332"/>
        <v>7554.66</v>
      </c>
      <c r="BB447" s="16">
        <f t="shared" si="333"/>
        <v>8481.8228181818176</v>
      </c>
      <c r="BC447" s="14">
        <v>13.91</v>
      </c>
      <c r="BD447" s="14">
        <v>0</v>
      </c>
      <c r="BE447" s="14">
        <v>12.5</v>
      </c>
      <c r="BF447" s="14">
        <v>60.6</v>
      </c>
      <c r="BG447" s="14">
        <v>30</v>
      </c>
      <c r="BH447" s="14">
        <v>6</v>
      </c>
      <c r="BI447" s="18">
        <f t="shared" si="350"/>
        <v>56.103666666666669</v>
      </c>
      <c r="BJ447" s="18">
        <f t="shared" si="351"/>
        <v>56.752263969171487</v>
      </c>
      <c r="BK447" s="18">
        <f t="shared" si="352"/>
        <v>3405.1358381502891</v>
      </c>
      <c r="BL447" s="18">
        <f t="shared" si="353"/>
        <v>3824.5866618497107</v>
      </c>
      <c r="BM447" s="14">
        <f t="shared" si="354"/>
        <v>3.82</v>
      </c>
      <c r="BN447" s="14">
        <v>4.3</v>
      </c>
      <c r="BO447" s="14">
        <v>0.28899999999999998</v>
      </c>
      <c r="BP447" s="14">
        <v>4.12</v>
      </c>
      <c r="BQ447" s="14">
        <v>0.28100000000000003</v>
      </c>
      <c r="BR447" s="16">
        <f t="shared" si="334"/>
        <v>25.05141356828193</v>
      </c>
      <c r="BS447" s="16">
        <f t="shared" si="335"/>
        <v>1.683688028193832</v>
      </c>
      <c r="BT447" s="16">
        <f t="shared" si="336"/>
        <v>24.002749744493386</v>
      </c>
      <c r="BU447" s="16">
        <f t="shared" si="337"/>
        <v>1.6370807471365636</v>
      </c>
      <c r="BV447" s="16">
        <f t="shared" si="338"/>
        <v>28.125905233480168</v>
      </c>
      <c r="BW447" s="16">
        <f t="shared" si="339"/>
        <v>1.8903224680176203</v>
      </c>
      <c r="BX447" s="16">
        <f t="shared" si="340"/>
        <v>26.948541758590302</v>
      </c>
      <c r="BY447" s="16">
        <f t="shared" si="341"/>
        <v>1.8379952024669601</v>
      </c>
      <c r="BZ447" s="16">
        <v>3.62</v>
      </c>
      <c r="CA447" s="16">
        <v>0.21299999999999999</v>
      </c>
      <c r="CB447" s="16">
        <v>1.77</v>
      </c>
      <c r="CC447" s="16">
        <v>0.28100000000000003</v>
      </c>
      <c r="CD447" s="16">
        <v>0.93</v>
      </c>
      <c r="CE447" s="16">
        <v>8.5999999999999993E-2</v>
      </c>
      <c r="CF447" s="16">
        <v>1.5</v>
      </c>
      <c r="CG447" s="16">
        <v>0.152</v>
      </c>
      <c r="CH447" s="16">
        <f t="shared" si="342"/>
        <v>70.258338000000009</v>
      </c>
      <c r="CI447" s="16">
        <f t="shared" si="343"/>
        <v>6.4970075999999999</v>
      </c>
      <c r="CJ447" s="16">
        <f t="shared" si="344"/>
        <v>113.31989999999999</v>
      </c>
      <c r="CK447" s="16">
        <f t="shared" si="345"/>
        <v>11.483083199999999</v>
      </c>
      <c r="CL447" s="16">
        <f t="shared" si="346"/>
        <v>78.880952209090921</v>
      </c>
      <c r="CM447" s="16">
        <f t="shared" si="347"/>
        <v>7.2943676236363633</v>
      </c>
      <c r="CN447" s="16">
        <f t="shared" si="348"/>
        <v>127.22734227272726</v>
      </c>
      <c r="CO447" s="16">
        <f t="shared" si="349"/>
        <v>12.892370683636363</v>
      </c>
      <c r="CP447" s="16">
        <v>2.21</v>
      </c>
      <c r="CQ447" s="16">
        <v>0.28399999999999997</v>
      </c>
      <c r="CR447" s="16">
        <v>0.26</v>
      </c>
      <c r="CS447" s="16">
        <v>0.14399999999999999</v>
      </c>
      <c r="CT447" s="16">
        <f t="shared" si="355"/>
        <v>75.253502023121385</v>
      </c>
      <c r="CU447" s="16">
        <f t="shared" si="356"/>
        <v>9.6705857803468191</v>
      </c>
      <c r="CV447" s="16">
        <f t="shared" si="357"/>
        <v>8.8533531791907514</v>
      </c>
      <c r="CW447" s="16">
        <f t="shared" si="358"/>
        <v>4.9033956069364155</v>
      </c>
      <c r="CX447" s="16">
        <f t="shared" si="359"/>
        <v>84.489159089595375</v>
      </c>
      <c r="CY447" s="16">
        <f t="shared" si="360"/>
        <v>10.857430398843929</v>
      </c>
      <c r="CZ447" s="16">
        <f t="shared" si="361"/>
        <v>9.9399010693641614</v>
      </c>
      <c r="DA447" s="16">
        <f t="shared" si="362"/>
        <v>5.5051759768786113</v>
      </c>
      <c r="DB447" s="16"/>
      <c r="DC447" s="16"/>
      <c r="DD447" s="16"/>
      <c r="DE447" s="16"/>
      <c r="DF447" s="16"/>
      <c r="DG447" s="16"/>
      <c r="DH447" s="16"/>
      <c r="DI447" s="16"/>
    </row>
    <row r="448" spans="1:113" x14ac:dyDescent="0.25">
      <c r="A448" s="14">
        <v>2020</v>
      </c>
      <c r="B448" s="14">
        <v>23</v>
      </c>
      <c r="C448" s="14" t="s">
        <v>8</v>
      </c>
      <c r="D448" s="14" t="str">
        <f t="shared" si="299"/>
        <v>2</v>
      </c>
      <c r="E448" s="14">
        <v>202</v>
      </c>
      <c r="F448" s="14">
        <v>892</v>
      </c>
      <c r="G448" s="14">
        <v>5</v>
      </c>
      <c r="H448" s="14" t="s">
        <v>1</v>
      </c>
      <c r="I448" s="14">
        <v>100</v>
      </c>
      <c r="J448" s="17">
        <f t="shared" si="300"/>
        <v>112</v>
      </c>
      <c r="K448" s="14">
        <v>120</v>
      </c>
      <c r="L448" s="17">
        <f t="shared" si="301"/>
        <v>135</v>
      </c>
      <c r="M448" s="14">
        <v>0</v>
      </c>
      <c r="N448" s="17">
        <f t="shared" si="302"/>
        <v>0</v>
      </c>
      <c r="O448" s="14">
        <v>10</v>
      </c>
      <c r="P448" s="14">
        <v>0</v>
      </c>
      <c r="Q448" s="14">
        <v>7.1</v>
      </c>
      <c r="R448" s="14">
        <v>7.1</v>
      </c>
      <c r="S448" s="14">
        <v>2.4</v>
      </c>
      <c r="T448" s="14">
        <v>26</v>
      </c>
      <c r="U448" s="14">
        <v>24</v>
      </c>
      <c r="V448" s="16">
        <v>16</v>
      </c>
      <c r="W448" s="16">
        <v>13.642897243858597</v>
      </c>
      <c r="X448" s="16">
        <v>15.9</v>
      </c>
      <c r="Y448" s="16">
        <v>636</v>
      </c>
      <c r="Z448" s="16">
        <v>3280</v>
      </c>
      <c r="AA448" s="16">
        <v>358</v>
      </c>
      <c r="AB448" s="16">
        <v>14</v>
      </c>
      <c r="AC448" s="16">
        <f t="shared" si="303"/>
        <v>21.033970088303704</v>
      </c>
      <c r="AD448" s="16">
        <v>2.5571909229999998</v>
      </c>
      <c r="AE448" s="16"/>
      <c r="AF448" s="16"/>
      <c r="AG448" s="16">
        <v>5.8</v>
      </c>
      <c r="AH448" s="16">
        <v>2.9</v>
      </c>
      <c r="AI448" s="16">
        <v>2.572102567</v>
      </c>
      <c r="AJ448" s="16">
        <v>3.6</v>
      </c>
      <c r="AK448" s="16">
        <v>3.1</v>
      </c>
      <c r="AL448" s="16">
        <v>1.6</v>
      </c>
      <c r="AM448" s="16">
        <v>2.5535631379999999</v>
      </c>
      <c r="AN448" s="16">
        <v>3.58</v>
      </c>
      <c r="AO448" s="16">
        <v>0.42820000000000003</v>
      </c>
      <c r="AP448" s="16">
        <v>58.2</v>
      </c>
      <c r="AQ448" s="18">
        <v>30.5</v>
      </c>
      <c r="AR448" s="18">
        <f t="shared" si="328"/>
        <v>27.700000000000003</v>
      </c>
      <c r="AS448" s="18">
        <f t="shared" si="329"/>
        <v>637.85656387665199</v>
      </c>
      <c r="AT448" s="18">
        <f t="shared" si="330"/>
        <v>716.13896035242283</v>
      </c>
      <c r="AU448" s="14">
        <v>0.64</v>
      </c>
      <c r="AV448" s="14">
        <v>324</v>
      </c>
      <c r="AW448" s="18">
        <v>34</v>
      </c>
      <c r="AX448" s="14">
        <v>189.5</v>
      </c>
      <c r="AY448" s="18">
        <v>30.5</v>
      </c>
      <c r="AZ448" s="16">
        <f t="shared" si="331"/>
        <v>350.89655172413791</v>
      </c>
      <c r="BA448" s="16">
        <f t="shared" si="332"/>
        <v>8080.2</v>
      </c>
      <c r="BB448" s="16">
        <f t="shared" si="333"/>
        <v>9071.8609090909085</v>
      </c>
      <c r="BC448" s="14">
        <v>15</v>
      </c>
      <c r="BD448" s="14">
        <v>0</v>
      </c>
      <c r="BE448" s="14">
        <v>12.6</v>
      </c>
      <c r="BF448" s="14">
        <v>60.1</v>
      </c>
      <c r="BG448" s="14">
        <v>30</v>
      </c>
      <c r="BH448" s="14">
        <v>6</v>
      </c>
      <c r="BI448" s="18">
        <f t="shared" si="350"/>
        <v>60.5</v>
      </c>
      <c r="BJ448" s="18">
        <f t="shared" si="351"/>
        <v>61.12947976878614</v>
      </c>
      <c r="BK448" s="18">
        <f t="shared" si="352"/>
        <v>3667.7687861271684</v>
      </c>
      <c r="BL448" s="18">
        <f t="shared" si="353"/>
        <v>4119.5712138728331</v>
      </c>
      <c r="BM448" s="14">
        <f t="shared" si="354"/>
        <v>4.12</v>
      </c>
      <c r="BN448" s="14">
        <v>4.57</v>
      </c>
      <c r="BO448" s="14">
        <v>0.374</v>
      </c>
      <c r="BP448" s="14">
        <v>4.22</v>
      </c>
      <c r="BQ448" s="14">
        <v>0.3</v>
      </c>
      <c r="BR448" s="16">
        <f t="shared" si="334"/>
        <v>29.150044969162998</v>
      </c>
      <c r="BS448" s="16">
        <f t="shared" si="335"/>
        <v>2.3855835488986785</v>
      </c>
      <c r="BT448" s="16">
        <f t="shared" si="336"/>
        <v>26.917546995594712</v>
      </c>
      <c r="BU448" s="16">
        <f t="shared" si="337"/>
        <v>1.913569691629956</v>
      </c>
      <c r="BV448" s="16">
        <f t="shared" si="338"/>
        <v>32.727550488105734</v>
      </c>
      <c r="BW448" s="16">
        <f t="shared" si="339"/>
        <v>2.6783597117180618</v>
      </c>
      <c r="BX448" s="16">
        <f t="shared" si="340"/>
        <v>30.221064126872246</v>
      </c>
      <c r="BY448" s="16">
        <f t="shared" si="341"/>
        <v>2.148416881057269</v>
      </c>
      <c r="BZ448" s="16">
        <v>3.72</v>
      </c>
      <c r="CA448" s="16">
        <v>0.248</v>
      </c>
      <c r="CB448" s="16">
        <v>1.87</v>
      </c>
      <c r="CC448" s="16">
        <v>0.28799999999999998</v>
      </c>
      <c r="CD448" s="16">
        <v>0.99</v>
      </c>
      <c r="CE448" s="16">
        <v>0.151</v>
      </c>
      <c r="CF448" s="16">
        <v>1.42</v>
      </c>
      <c r="CG448" s="16">
        <v>0.111</v>
      </c>
      <c r="CH448" s="16">
        <f t="shared" si="342"/>
        <v>79.993979999999993</v>
      </c>
      <c r="CI448" s="16">
        <f t="shared" si="343"/>
        <v>12.201102000000001</v>
      </c>
      <c r="CJ448" s="16">
        <f t="shared" si="344"/>
        <v>114.73884</v>
      </c>
      <c r="CK448" s="16">
        <f t="shared" si="345"/>
        <v>8.9690220000000007</v>
      </c>
      <c r="CL448" s="16">
        <f t="shared" si="346"/>
        <v>89.811422999999991</v>
      </c>
      <c r="CM448" s="16">
        <f t="shared" si="347"/>
        <v>13.698509972727273</v>
      </c>
      <c r="CN448" s="16">
        <f t="shared" si="348"/>
        <v>128.82042490909089</v>
      </c>
      <c r="CO448" s="16">
        <f t="shared" si="349"/>
        <v>10.06976560909091</v>
      </c>
      <c r="CP448" s="16">
        <v>2.09</v>
      </c>
      <c r="CQ448" s="16">
        <v>0.29499999999999998</v>
      </c>
      <c r="CR448" s="16">
        <v>0.27</v>
      </c>
      <c r="CS448" s="16">
        <v>0.14000000000000001</v>
      </c>
      <c r="CT448" s="16">
        <f t="shared" si="355"/>
        <v>76.656367630057815</v>
      </c>
      <c r="CU448" s="16">
        <f t="shared" si="356"/>
        <v>10.819917919075147</v>
      </c>
      <c r="CV448" s="16">
        <f t="shared" si="357"/>
        <v>9.9029757225433546</v>
      </c>
      <c r="CW448" s="16">
        <f t="shared" si="358"/>
        <v>5.1348763005780365</v>
      </c>
      <c r="CX448" s="16">
        <f t="shared" si="359"/>
        <v>86.064194566474001</v>
      </c>
      <c r="CY448" s="16">
        <f t="shared" si="360"/>
        <v>12.147816936416188</v>
      </c>
      <c r="CZ448" s="16">
        <f t="shared" si="361"/>
        <v>11.118340924855493</v>
      </c>
      <c r="DA448" s="16">
        <f t="shared" si="362"/>
        <v>5.7650656647398861</v>
      </c>
      <c r="DB448" s="16"/>
      <c r="DC448" s="16"/>
      <c r="DD448" s="16"/>
      <c r="DE448" s="16"/>
      <c r="DF448" s="16"/>
      <c r="DG448" s="16"/>
      <c r="DH448" s="16"/>
      <c r="DI448" s="16"/>
    </row>
    <row r="449" spans="1:113" x14ac:dyDescent="0.25">
      <c r="A449" s="14">
        <v>2020</v>
      </c>
      <c r="B449" s="14">
        <v>23</v>
      </c>
      <c r="C449" s="14" t="s">
        <v>8</v>
      </c>
      <c r="D449" s="14" t="str">
        <f t="shared" si="299"/>
        <v>2</v>
      </c>
      <c r="E449" s="14">
        <v>205</v>
      </c>
      <c r="F449" s="14">
        <v>895</v>
      </c>
      <c r="G449" s="14">
        <v>4</v>
      </c>
      <c r="H449" s="14" t="s">
        <v>1</v>
      </c>
      <c r="I449" s="14">
        <v>100</v>
      </c>
      <c r="J449" s="17">
        <f t="shared" si="300"/>
        <v>112</v>
      </c>
      <c r="K449" s="14">
        <v>80</v>
      </c>
      <c r="L449" s="17">
        <f t="shared" si="301"/>
        <v>90</v>
      </c>
      <c r="M449" s="14">
        <v>0</v>
      </c>
      <c r="N449" s="17">
        <f t="shared" si="302"/>
        <v>0</v>
      </c>
      <c r="O449" s="14">
        <v>10</v>
      </c>
      <c r="P449" s="14">
        <v>0</v>
      </c>
      <c r="Q449" s="14">
        <v>7.1</v>
      </c>
      <c r="R449" s="14">
        <v>7.1</v>
      </c>
      <c r="S449" s="14">
        <v>2.4</v>
      </c>
      <c r="T449" s="14">
        <v>26</v>
      </c>
      <c r="U449" s="14">
        <v>24</v>
      </c>
      <c r="V449" s="16">
        <v>16</v>
      </c>
      <c r="W449" s="16">
        <v>13.642897243858597</v>
      </c>
      <c r="X449" s="16">
        <v>15.9</v>
      </c>
      <c r="Y449" s="16">
        <v>636</v>
      </c>
      <c r="Z449" s="16">
        <v>3280</v>
      </c>
      <c r="AA449" s="16">
        <v>358</v>
      </c>
      <c r="AB449" s="16">
        <v>14</v>
      </c>
      <c r="AC449" s="16">
        <f t="shared" si="303"/>
        <v>21.033970088303704</v>
      </c>
      <c r="AD449" s="16">
        <v>2.5571909229999998</v>
      </c>
      <c r="AE449" s="16"/>
      <c r="AF449" s="16"/>
      <c r="AG449" s="16">
        <v>5.8</v>
      </c>
      <c r="AH449" s="16">
        <v>2.9</v>
      </c>
      <c r="AI449" s="16">
        <v>2.572102567</v>
      </c>
      <c r="AJ449" s="16">
        <v>3.6</v>
      </c>
      <c r="AK449" s="16">
        <v>3.1</v>
      </c>
      <c r="AL449" s="16">
        <v>1.6</v>
      </c>
      <c r="AM449" s="16">
        <v>2.5535631379999999</v>
      </c>
      <c r="AN449" s="16">
        <v>3.58</v>
      </c>
      <c r="AO449" s="16">
        <v>0.38929999999999998</v>
      </c>
      <c r="AP449" s="16">
        <v>68</v>
      </c>
      <c r="AQ449" s="18">
        <v>30.5</v>
      </c>
      <c r="AR449" s="18">
        <f t="shared" si="328"/>
        <v>37.5</v>
      </c>
      <c r="AS449" s="18">
        <f t="shared" si="329"/>
        <v>863.52422907488983</v>
      </c>
      <c r="AT449" s="18">
        <f t="shared" si="330"/>
        <v>969.50220264317181</v>
      </c>
      <c r="AU449" s="14">
        <v>0.6</v>
      </c>
      <c r="AV449" s="14">
        <v>302.39999999999998</v>
      </c>
      <c r="AW449" s="18">
        <v>34</v>
      </c>
      <c r="AX449" s="14">
        <v>179.8</v>
      </c>
      <c r="AY449" s="18">
        <v>30.5</v>
      </c>
      <c r="AZ449" s="16">
        <f t="shared" si="331"/>
        <v>333.7555886736215</v>
      </c>
      <c r="BA449" s="16">
        <f t="shared" si="332"/>
        <v>7685.49</v>
      </c>
      <c r="BB449" s="16">
        <f t="shared" si="333"/>
        <v>8628.7092272727259</v>
      </c>
      <c r="BC449" s="14">
        <v>14.24</v>
      </c>
      <c r="BD449" s="14">
        <v>0</v>
      </c>
      <c r="BE449" s="14">
        <v>12.3</v>
      </c>
      <c r="BF449" s="14">
        <v>60.8</v>
      </c>
      <c r="BG449" s="14">
        <v>30</v>
      </c>
      <c r="BH449" s="14">
        <v>6</v>
      </c>
      <c r="BI449" s="18">
        <f t="shared" si="350"/>
        <v>57.434666666666665</v>
      </c>
      <c r="BJ449" s="18">
        <f t="shared" si="351"/>
        <v>58.231448169556835</v>
      </c>
      <c r="BK449" s="18">
        <f t="shared" si="352"/>
        <v>3493.8868901734099</v>
      </c>
      <c r="BL449" s="18">
        <f t="shared" si="353"/>
        <v>3924.270229826589</v>
      </c>
      <c r="BM449" s="14">
        <f t="shared" si="354"/>
        <v>3.92</v>
      </c>
      <c r="BN449" s="14">
        <v>4.32</v>
      </c>
      <c r="BO449" s="14">
        <v>0.34</v>
      </c>
      <c r="BP449" s="14">
        <v>4.4800000000000004</v>
      </c>
      <c r="BQ449" s="14">
        <v>0.28000000000000003</v>
      </c>
      <c r="BR449" s="16">
        <f t="shared" si="334"/>
        <v>37.304246696035243</v>
      </c>
      <c r="BS449" s="16">
        <f t="shared" si="335"/>
        <v>2.9359823788546255</v>
      </c>
      <c r="BT449" s="16">
        <f t="shared" si="336"/>
        <v>38.685885462555071</v>
      </c>
      <c r="BU449" s="16">
        <f t="shared" si="337"/>
        <v>2.4178678414096919</v>
      </c>
      <c r="BV449" s="16">
        <f t="shared" si="338"/>
        <v>41.882495154185023</v>
      </c>
      <c r="BW449" s="16">
        <f t="shared" si="339"/>
        <v>3.2963074889867845</v>
      </c>
      <c r="BX449" s="16">
        <f t="shared" si="340"/>
        <v>43.433698678414103</v>
      </c>
      <c r="BY449" s="16">
        <f t="shared" si="341"/>
        <v>2.7146061674008815</v>
      </c>
      <c r="BZ449" s="16">
        <v>3.81</v>
      </c>
      <c r="CA449" s="16">
        <v>0.24299999999999999</v>
      </c>
      <c r="CB449" s="16">
        <v>1.6</v>
      </c>
      <c r="CC449" s="16">
        <v>0.27900000000000003</v>
      </c>
      <c r="CD449" s="16">
        <v>0.89</v>
      </c>
      <c r="CE449" s="16">
        <v>9.7000000000000003E-2</v>
      </c>
      <c r="CF449" s="16">
        <v>1.51</v>
      </c>
      <c r="CG449" s="16">
        <v>0.08</v>
      </c>
      <c r="CH449" s="16">
        <f t="shared" si="342"/>
        <v>68.400860999999992</v>
      </c>
      <c r="CI449" s="16">
        <f t="shared" si="343"/>
        <v>7.4549253000000002</v>
      </c>
      <c r="CJ449" s="16">
        <f t="shared" si="344"/>
        <v>116.050899</v>
      </c>
      <c r="CK449" s="16">
        <f t="shared" si="345"/>
        <v>6.1483920000000003</v>
      </c>
      <c r="CL449" s="16">
        <f t="shared" si="346"/>
        <v>76.79551212272726</v>
      </c>
      <c r="CM449" s="16">
        <f t="shared" si="347"/>
        <v>8.3698479504545453</v>
      </c>
      <c r="CN449" s="16">
        <f t="shared" si="348"/>
        <v>130.29350933181817</v>
      </c>
      <c r="CO449" s="16">
        <f t="shared" si="349"/>
        <v>6.9029673818181818</v>
      </c>
      <c r="CP449" s="16">
        <v>2.11</v>
      </c>
      <c r="CQ449" s="16">
        <v>0.307</v>
      </c>
      <c r="CR449" s="16">
        <v>0.28000000000000003</v>
      </c>
      <c r="CS449" s="16">
        <v>0.13800000000000001</v>
      </c>
      <c r="CT449" s="16">
        <f t="shared" si="355"/>
        <v>73.721013382658938</v>
      </c>
      <c r="CU449" s="16">
        <f t="shared" si="356"/>
        <v>10.726232752832368</v>
      </c>
      <c r="CV449" s="16">
        <f t="shared" si="357"/>
        <v>9.7828832924855487</v>
      </c>
      <c r="CW449" s="16">
        <f t="shared" si="358"/>
        <v>4.8215639084393063</v>
      </c>
      <c r="CX449" s="16">
        <f t="shared" si="359"/>
        <v>82.768592297803451</v>
      </c>
      <c r="CY449" s="16">
        <f t="shared" si="360"/>
        <v>12.042634045225432</v>
      </c>
      <c r="CZ449" s="16">
        <f t="shared" si="361"/>
        <v>10.983509878381502</v>
      </c>
      <c r="DA449" s="16">
        <f t="shared" si="362"/>
        <v>5.4133012972023122</v>
      </c>
      <c r="DB449" s="16"/>
      <c r="DC449" s="16"/>
      <c r="DD449" s="16"/>
      <c r="DE449" s="16"/>
      <c r="DF449" s="16"/>
      <c r="DG449" s="16"/>
      <c r="DH449" s="16"/>
      <c r="DI449" s="16"/>
    </row>
    <row r="450" spans="1:113" x14ac:dyDescent="0.25">
      <c r="A450" s="14">
        <v>2020</v>
      </c>
      <c r="B450" s="14">
        <v>23</v>
      </c>
      <c r="C450" s="14" t="s">
        <v>8</v>
      </c>
      <c r="D450" s="14" t="str">
        <f t="shared" ref="D450:D513" si="363">LEFT(E450,1)</f>
        <v>2</v>
      </c>
      <c r="E450" s="14">
        <v>207</v>
      </c>
      <c r="F450" s="14">
        <v>897</v>
      </c>
      <c r="G450" s="14">
        <v>2</v>
      </c>
      <c r="H450" s="14" t="s">
        <v>3</v>
      </c>
      <c r="I450" s="14">
        <v>100</v>
      </c>
      <c r="J450" s="17">
        <f t="shared" ref="J450:J513" si="364">ROUND(I450/2.2*2.471,0)</f>
        <v>112</v>
      </c>
      <c r="K450" s="14">
        <v>0</v>
      </c>
      <c r="L450" s="17">
        <f t="shared" ref="L450:L513" si="365">ROUND(K450/2.2*2.471,0)</f>
        <v>0</v>
      </c>
      <c r="M450" s="14">
        <v>0</v>
      </c>
      <c r="N450" s="17">
        <f t="shared" ref="N450:N513" si="366">ROUND(M450/2.2*2.471,0)</f>
        <v>0</v>
      </c>
      <c r="O450" s="14">
        <v>10</v>
      </c>
      <c r="P450" s="14">
        <v>0</v>
      </c>
      <c r="Q450" s="14">
        <v>7.1</v>
      </c>
      <c r="R450" s="14">
        <v>7.1</v>
      </c>
      <c r="S450" s="14">
        <v>2.4</v>
      </c>
      <c r="T450" s="14">
        <v>26</v>
      </c>
      <c r="U450" s="14">
        <v>24</v>
      </c>
      <c r="V450" s="16">
        <v>16</v>
      </c>
      <c r="W450" s="16">
        <v>13.642897243858597</v>
      </c>
      <c r="X450" s="16">
        <v>15.9</v>
      </c>
      <c r="Y450" s="16">
        <v>636</v>
      </c>
      <c r="Z450" s="16">
        <v>3280</v>
      </c>
      <c r="AA450" s="16">
        <v>358</v>
      </c>
      <c r="AB450" s="16">
        <v>14</v>
      </c>
      <c r="AC450" s="16">
        <f t="shared" ref="AC450:AC513" si="367">Y450*2/782+Z450*2/400+AA450*2/243+AB450*2/460</f>
        <v>21.033970088303704</v>
      </c>
      <c r="AD450" s="16">
        <v>2.5571909229999998</v>
      </c>
      <c r="AE450" s="16"/>
      <c r="AF450" s="16"/>
      <c r="AG450" s="16">
        <v>5.8</v>
      </c>
      <c r="AH450" s="16">
        <v>2.9</v>
      </c>
      <c r="AI450" s="16">
        <v>2.572102567</v>
      </c>
      <c r="AJ450" s="16">
        <v>3.6</v>
      </c>
      <c r="AK450" s="16">
        <v>3.1</v>
      </c>
      <c r="AL450" s="16">
        <v>1.6</v>
      </c>
      <c r="AM450" s="16">
        <v>2.5535631379999999</v>
      </c>
      <c r="AN450" s="16">
        <v>3.58</v>
      </c>
      <c r="AO450" s="16">
        <v>0.35339999999999999</v>
      </c>
      <c r="AP450" s="16">
        <v>55.5</v>
      </c>
      <c r="AQ450" s="18">
        <v>30.5</v>
      </c>
      <c r="AR450" s="18">
        <f t="shared" si="328"/>
        <v>25</v>
      </c>
      <c r="AS450" s="18">
        <f t="shared" si="329"/>
        <v>575.68281938325993</v>
      </c>
      <c r="AT450" s="18">
        <f t="shared" si="330"/>
        <v>646.33480176211458</v>
      </c>
      <c r="AU450" s="14">
        <v>0.52</v>
      </c>
      <c r="AV450" s="14">
        <v>253.4</v>
      </c>
      <c r="AW450" s="18">
        <v>34</v>
      </c>
      <c r="AX450" s="14">
        <v>149.1</v>
      </c>
      <c r="AY450" s="18">
        <v>30.5</v>
      </c>
      <c r="AZ450" s="16">
        <f t="shared" si="331"/>
        <v>281.09389243391064</v>
      </c>
      <c r="BA450" s="16">
        <f t="shared" si="332"/>
        <v>6472.84</v>
      </c>
      <c r="BB450" s="16">
        <f t="shared" si="333"/>
        <v>7267.2340000000004</v>
      </c>
      <c r="BC450" s="14">
        <v>11.55</v>
      </c>
      <c r="BD450" s="14">
        <v>0</v>
      </c>
      <c r="BE450" s="14">
        <v>12.6</v>
      </c>
      <c r="BF450" s="14">
        <v>60.9</v>
      </c>
      <c r="BG450" s="14">
        <v>30</v>
      </c>
      <c r="BH450" s="14">
        <v>6</v>
      </c>
      <c r="BI450" s="18">
        <f t="shared" si="350"/>
        <v>46.585000000000008</v>
      </c>
      <c r="BJ450" s="18">
        <f t="shared" si="351"/>
        <v>47.069699421965332</v>
      </c>
      <c r="BK450" s="18">
        <f t="shared" si="352"/>
        <v>2824.18196531792</v>
      </c>
      <c r="BL450" s="18">
        <f t="shared" si="353"/>
        <v>3172.0698346820818</v>
      </c>
      <c r="BM450" s="14">
        <f t="shared" si="354"/>
        <v>3.17</v>
      </c>
      <c r="BN450" s="14">
        <v>4.28</v>
      </c>
      <c r="BO450" s="14">
        <v>0.29499999999999998</v>
      </c>
      <c r="BP450" s="14">
        <v>4</v>
      </c>
      <c r="BQ450" s="14">
        <v>0.29299999999999998</v>
      </c>
      <c r="BR450" s="16">
        <f t="shared" si="334"/>
        <v>24.639224669603529</v>
      </c>
      <c r="BS450" s="16">
        <f t="shared" si="335"/>
        <v>1.6982643171806167</v>
      </c>
      <c r="BT450" s="16">
        <f t="shared" si="336"/>
        <v>23.027312775330397</v>
      </c>
      <c r="BU450" s="16">
        <f t="shared" si="337"/>
        <v>1.6867506607929514</v>
      </c>
      <c r="BV450" s="16">
        <f t="shared" si="338"/>
        <v>27.663129515418504</v>
      </c>
      <c r="BW450" s="16">
        <f t="shared" si="339"/>
        <v>1.9066876651982376</v>
      </c>
      <c r="BX450" s="16">
        <f t="shared" si="340"/>
        <v>25.853392070484581</v>
      </c>
      <c r="BY450" s="16">
        <f t="shared" si="341"/>
        <v>1.8937609691629955</v>
      </c>
      <c r="BZ450" s="16">
        <v>3.68</v>
      </c>
      <c r="CA450" s="16">
        <v>0.20399999999999999</v>
      </c>
      <c r="CB450" s="16">
        <v>1.73</v>
      </c>
      <c r="CC450" s="16">
        <v>0.27100000000000002</v>
      </c>
      <c r="CD450" s="16">
        <v>0.82</v>
      </c>
      <c r="CE450" s="16">
        <v>9.2999999999999999E-2</v>
      </c>
      <c r="CF450" s="16">
        <v>1.67</v>
      </c>
      <c r="CG450" s="16">
        <v>8.8999999999999996E-2</v>
      </c>
      <c r="CH450" s="16">
        <f t="shared" si="342"/>
        <v>53.077287999999996</v>
      </c>
      <c r="CI450" s="16">
        <f t="shared" si="343"/>
        <v>6.0197411999999995</v>
      </c>
      <c r="CJ450" s="16">
        <f t="shared" si="344"/>
        <v>108.096428</v>
      </c>
      <c r="CK450" s="16">
        <f t="shared" si="345"/>
        <v>5.7608275999999998</v>
      </c>
      <c r="CL450" s="16">
        <f t="shared" si="346"/>
        <v>59.591318799999996</v>
      </c>
      <c r="CM450" s="16">
        <f t="shared" si="347"/>
        <v>6.7585276199999997</v>
      </c>
      <c r="CN450" s="16">
        <f t="shared" si="348"/>
        <v>121.36280780000001</v>
      </c>
      <c r="CO450" s="16">
        <f t="shared" si="349"/>
        <v>6.4678382599999997</v>
      </c>
      <c r="CP450" s="16">
        <v>2.34</v>
      </c>
      <c r="CQ450" s="16">
        <v>0.28499999999999998</v>
      </c>
      <c r="CR450" s="16">
        <v>0.26</v>
      </c>
      <c r="CS450" s="16">
        <v>0.14499999999999999</v>
      </c>
      <c r="CT450" s="16">
        <f t="shared" si="355"/>
        <v>66.085857988439315</v>
      </c>
      <c r="CU450" s="16">
        <f t="shared" si="356"/>
        <v>8.0489186011560712</v>
      </c>
      <c r="CV450" s="16">
        <f t="shared" si="357"/>
        <v>7.3428731098265914</v>
      </c>
      <c r="CW450" s="16">
        <f t="shared" si="358"/>
        <v>4.0950638497109839</v>
      </c>
      <c r="CX450" s="16">
        <f t="shared" si="359"/>
        <v>74.196395105202328</v>
      </c>
      <c r="CY450" s="16">
        <f t="shared" si="360"/>
        <v>9.0367404294797709</v>
      </c>
      <c r="CZ450" s="16">
        <f t="shared" si="361"/>
        <v>8.2440439005780366</v>
      </c>
      <c r="DA450" s="16">
        <f t="shared" si="362"/>
        <v>4.5976398676300594</v>
      </c>
      <c r="DB450" s="16"/>
      <c r="DC450" s="16"/>
      <c r="DD450" s="16"/>
      <c r="DE450" s="16"/>
      <c r="DF450" s="16"/>
      <c r="DG450" s="16"/>
      <c r="DH450" s="16"/>
      <c r="DI450" s="16"/>
    </row>
    <row r="451" spans="1:113" x14ac:dyDescent="0.25">
      <c r="A451" s="14">
        <v>2020</v>
      </c>
      <c r="B451" s="14">
        <v>23</v>
      </c>
      <c r="C451" s="14" t="s">
        <v>8</v>
      </c>
      <c r="D451" s="14" t="str">
        <f t="shared" si="363"/>
        <v>2</v>
      </c>
      <c r="E451" s="14">
        <v>210</v>
      </c>
      <c r="F451" s="14">
        <v>900</v>
      </c>
      <c r="G451" s="14">
        <v>1</v>
      </c>
      <c r="H451" s="14" t="s">
        <v>2</v>
      </c>
      <c r="I451" s="14">
        <v>0</v>
      </c>
      <c r="J451" s="17">
        <f t="shared" si="364"/>
        <v>0</v>
      </c>
      <c r="K451" s="14">
        <v>0</v>
      </c>
      <c r="L451" s="17">
        <f t="shared" si="365"/>
        <v>0</v>
      </c>
      <c r="M451" s="14">
        <v>0</v>
      </c>
      <c r="N451" s="17">
        <f t="shared" si="366"/>
        <v>0</v>
      </c>
      <c r="O451" s="14">
        <v>10</v>
      </c>
      <c r="P451" s="14">
        <v>0</v>
      </c>
      <c r="Q451" s="14">
        <v>7.1</v>
      </c>
      <c r="R451" s="14">
        <v>7.1</v>
      </c>
      <c r="S451" s="14">
        <v>2.4</v>
      </c>
      <c r="T451" s="14">
        <v>26</v>
      </c>
      <c r="U451" s="14">
        <v>24</v>
      </c>
      <c r="V451" s="16">
        <v>16</v>
      </c>
      <c r="W451" s="16">
        <v>13.642897243858597</v>
      </c>
      <c r="X451" s="16">
        <v>15.9</v>
      </c>
      <c r="Y451" s="16">
        <v>636</v>
      </c>
      <c r="Z451" s="16">
        <v>3280</v>
      </c>
      <c r="AA451" s="16">
        <v>358</v>
      </c>
      <c r="AB451" s="16">
        <v>14</v>
      </c>
      <c r="AC451" s="16">
        <f t="shared" si="367"/>
        <v>21.033970088303704</v>
      </c>
      <c r="AD451" s="16">
        <v>2.5571909229999998</v>
      </c>
      <c r="AE451" s="16"/>
      <c r="AF451" s="16"/>
      <c r="AG451" s="16">
        <v>5.8</v>
      </c>
      <c r="AH451" s="16">
        <v>2.9</v>
      </c>
      <c r="AI451" s="16">
        <v>2.572102567</v>
      </c>
      <c r="AJ451" s="16">
        <v>3.6</v>
      </c>
      <c r="AK451" s="16">
        <v>3.1</v>
      </c>
      <c r="AL451" s="16">
        <v>1.6</v>
      </c>
      <c r="AM451" s="16">
        <v>2.5535631379999999</v>
      </c>
      <c r="AN451" s="16">
        <v>3.58</v>
      </c>
      <c r="AO451" s="16">
        <v>0.33439999999999998</v>
      </c>
      <c r="AP451" s="16">
        <v>47.6</v>
      </c>
      <c r="AQ451" s="18">
        <v>30.5</v>
      </c>
      <c r="AR451" s="18">
        <f t="shared" si="328"/>
        <v>17.100000000000001</v>
      </c>
      <c r="AS451" s="18">
        <f t="shared" si="329"/>
        <v>393.76704845814982</v>
      </c>
      <c r="AT451" s="18">
        <f t="shared" si="330"/>
        <v>442.09300440528636</v>
      </c>
      <c r="AU451" s="14">
        <v>0.48</v>
      </c>
      <c r="AV451" s="14">
        <v>274.8</v>
      </c>
      <c r="AW451" s="18">
        <v>34</v>
      </c>
      <c r="AX451" s="14">
        <v>168.5</v>
      </c>
      <c r="AY451" s="18">
        <v>30.5</v>
      </c>
      <c r="AZ451" s="16">
        <f t="shared" si="331"/>
        <v>275.08305647840524</v>
      </c>
      <c r="BA451" s="16">
        <f t="shared" si="332"/>
        <v>6334.42</v>
      </c>
      <c r="BB451" s="16">
        <f t="shared" si="333"/>
        <v>7111.8260909090905</v>
      </c>
      <c r="BC451" s="14">
        <v>12.02</v>
      </c>
      <c r="BD451" s="14">
        <v>0</v>
      </c>
      <c r="BE451" s="14">
        <v>13</v>
      </c>
      <c r="BF451" s="14">
        <v>60.8</v>
      </c>
      <c r="BG451" s="14">
        <v>30</v>
      </c>
      <c r="BH451" s="14">
        <v>6</v>
      </c>
      <c r="BI451" s="18">
        <f t="shared" si="350"/>
        <v>48.480666666666664</v>
      </c>
      <c r="BJ451" s="18">
        <f t="shared" si="351"/>
        <v>48.760901734104046</v>
      </c>
      <c r="BK451" s="18">
        <f t="shared" si="352"/>
        <v>2925.6541040462425</v>
      </c>
      <c r="BL451" s="18">
        <f t="shared" si="353"/>
        <v>3286.0414959537566</v>
      </c>
      <c r="BM451" s="14">
        <f t="shared" si="354"/>
        <v>3.28</v>
      </c>
      <c r="BN451" s="14">
        <v>4.0199999999999996</v>
      </c>
      <c r="BO451" s="14">
        <v>0.28299999999999997</v>
      </c>
      <c r="BP451" s="14">
        <v>3.94</v>
      </c>
      <c r="BQ451" s="14">
        <v>0.29599999999999999</v>
      </c>
      <c r="BR451" s="16">
        <f t="shared" si="334"/>
        <v>15.82943534801762</v>
      </c>
      <c r="BS451" s="16">
        <f t="shared" si="335"/>
        <v>1.1143607471365637</v>
      </c>
      <c r="BT451" s="16">
        <f t="shared" si="336"/>
        <v>15.514421709251101</v>
      </c>
      <c r="BU451" s="16">
        <f t="shared" si="337"/>
        <v>1.1655504634361233</v>
      </c>
      <c r="BV451" s="16">
        <f t="shared" si="338"/>
        <v>17.772138777092511</v>
      </c>
      <c r="BW451" s="16">
        <f t="shared" si="339"/>
        <v>1.2511232024669603</v>
      </c>
      <c r="BX451" s="16">
        <f t="shared" si="340"/>
        <v>17.418464373568284</v>
      </c>
      <c r="BY451" s="16">
        <f t="shared" si="341"/>
        <v>1.3085952930396476</v>
      </c>
      <c r="BZ451" s="16">
        <v>3.2</v>
      </c>
      <c r="CA451" s="16">
        <v>0.20399999999999999</v>
      </c>
      <c r="CB451" s="16">
        <v>1.91</v>
      </c>
      <c r="CC451" s="16">
        <v>0.26</v>
      </c>
      <c r="CD451" s="16">
        <v>0.81</v>
      </c>
      <c r="CE451" s="16">
        <v>0.115</v>
      </c>
      <c r="CF451" s="16">
        <v>1.43</v>
      </c>
      <c r="CG451" s="16">
        <v>0.109</v>
      </c>
      <c r="CH451" s="16">
        <f t="shared" si="342"/>
        <v>51.308802000000007</v>
      </c>
      <c r="CI451" s="16">
        <f t="shared" si="343"/>
        <v>7.2845829999999996</v>
      </c>
      <c r="CJ451" s="16">
        <f t="shared" si="344"/>
        <v>90.582205999999999</v>
      </c>
      <c r="CK451" s="16">
        <f t="shared" si="345"/>
        <v>6.9045178000000007</v>
      </c>
      <c r="CL451" s="16">
        <f t="shared" si="346"/>
        <v>57.605791336363644</v>
      </c>
      <c r="CM451" s="16">
        <f t="shared" si="347"/>
        <v>8.1786000045454532</v>
      </c>
      <c r="CN451" s="16">
        <f t="shared" si="348"/>
        <v>101.69911310000001</v>
      </c>
      <c r="CO451" s="16">
        <f t="shared" si="349"/>
        <v>7.7518904390909098</v>
      </c>
      <c r="CP451" s="16">
        <v>2.0299999999999998</v>
      </c>
      <c r="CQ451" s="16">
        <v>0.3</v>
      </c>
      <c r="CR451" s="16">
        <v>0.28000000000000003</v>
      </c>
      <c r="CS451" s="16">
        <v>0.124</v>
      </c>
      <c r="CT451" s="16">
        <f t="shared" si="355"/>
        <v>59.390778312138721</v>
      </c>
      <c r="CU451" s="16">
        <f t="shared" si="356"/>
        <v>8.7769623121387284</v>
      </c>
      <c r="CV451" s="16">
        <f t="shared" si="357"/>
        <v>8.1918314913294807</v>
      </c>
      <c r="CW451" s="16">
        <f t="shared" si="358"/>
        <v>3.627811089017341</v>
      </c>
      <c r="CX451" s="16">
        <f t="shared" si="359"/>
        <v>66.679646559537574</v>
      </c>
      <c r="CY451" s="16">
        <f t="shared" si="360"/>
        <v>9.8541349595375713</v>
      </c>
      <c r="CZ451" s="16">
        <f t="shared" si="361"/>
        <v>9.1971926289017354</v>
      </c>
      <c r="DA451" s="16">
        <f t="shared" si="362"/>
        <v>4.0730424499421964</v>
      </c>
      <c r="DB451" s="16"/>
      <c r="DC451" s="16"/>
      <c r="DD451" s="16"/>
      <c r="DE451" s="16"/>
      <c r="DF451" s="16"/>
      <c r="DG451" s="16"/>
      <c r="DH451" s="16"/>
      <c r="DI451" s="16"/>
    </row>
    <row r="452" spans="1:113" x14ac:dyDescent="0.25">
      <c r="A452" s="14">
        <v>2020</v>
      </c>
      <c r="B452" s="14">
        <v>23</v>
      </c>
      <c r="C452" s="14" t="s">
        <v>8</v>
      </c>
      <c r="D452" s="14" t="str">
        <f t="shared" si="363"/>
        <v>3</v>
      </c>
      <c r="E452" s="14">
        <v>301</v>
      </c>
      <c r="F452" s="14">
        <v>901</v>
      </c>
      <c r="G452" s="14">
        <v>2</v>
      </c>
      <c r="H452" s="14" t="s">
        <v>3</v>
      </c>
      <c r="I452" s="14">
        <v>100</v>
      </c>
      <c r="J452" s="17">
        <f t="shared" si="364"/>
        <v>112</v>
      </c>
      <c r="K452" s="14">
        <v>0</v>
      </c>
      <c r="L452" s="17">
        <f t="shared" si="365"/>
        <v>0</v>
      </c>
      <c r="M452" s="14">
        <v>0</v>
      </c>
      <c r="N452" s="17">
        <f t="shared" si="366"/>
        <v>0</v>
      </c>
      <c r="O452" s="14">
        <v>10</v>
      </c>
      <c r="P452" s="14">
        <v>4.0000000000000001E-3</v>
      </c>
      <c r="Q452" s="14">
        <v>7</v>
      </c>
      <c r="R452" s="14">
        <v>7</v>
      </c>
      <c r="S452" s="14">
        <v>2.4</v>
      </c>
      <c r="T452" s="14">
        <v>30</v>
      </c>
      <c r="U452" s="14">
        <v>25</v>
      </c>
      <c r="V452" s="16">
        <v>17</v>
      </c>
      <c r="W452" s="16">
        <v>18.347158328340328</v>
      </c>
      <c r="X452" s="16">
        <v>17.7</v>
      </c>
      <c r="Y452" s="16">
        <v>640</v>
      </c>
      <c r="Z452" s="16">
        <v>3235</v>
      </c>
      <c r="AA452" s="16">
        <v>404</v>
      </c>
      <c r="AB452" s="16">
        <v>11</v>
      </c>
      <c r="AC452" s="16">
        <f t="shared" si="367"/>
        <v>21.18475761211624</v>
      </c>
      <c r="AD452" s="16">
        <v>2.8986072809999999</v>
      </c>
      <c r="AE452" s="16"/>
      <c r="AF452" s="16"/>
      <c r="AG452" s="16">
        <v>7.3</v>
      </c>
      <c r="AH452" s="16">
        <v>3.1</v>
      </c>
      <c r="AI452" s="16">
        <v>3.174390813</v>
      </c>
      <c r="AJ452" s="16">
        <v>4.62</v>
      </c>
      <c r="AK452" s="16">
        <v>3.5</v>
      </c>
      <c r="AL452" s="16">
        <v>1.5</v>
      </c>
      <c r="AM452" s="16">
        <v>2.46649458</v>
      </c>
      <c r="AN452" s="16">
        <v>3.94</v>
      </c>
      <c r="AO452" s="16">
        <v>0.40889999999999999</v>
      </c>
      <c r="AP452" s="16">
        <v>55.8</v>
      </c>
      <c r="AQ452" s="18">
        <v>30.5</v>
      </c>
      <c r="AR452" s="18">
        <f t="shared" si="328"/>
        <v>25.299999999999997</v>
      </c>
      <c r="AS452" s="18">
        <f t="shared" si="329"/>
        <v>582.59101321585888</v>
      </c>
      <c r="AT452" s="18">
        <f t="shared" si="330"/>
        <v>654.09081938325983</v>
      </c>
      <c r="AU452" s="14">
        <v>0.36</v>
      </c>
      <c r="AV452" s="14">
        <v>387.5</v>
      </c>
      <c r="AW452" s="18">
        <v>34</v>
      </c>
      <c r="AX452" s="14">
        <v>223.3</v>
      </c>
      <c r="AY452" s="18">
        <v>30.5</v>
      </c>
      <c r="AZ452" s="16">
        <f t="shared" si="331"/>
        <v>196.34512022630835</v>
      </c>
      <c r="BA452" s="16">
        <f t="shared" si="332"/>
        <v>4521.3</v>
      </c>
      <c r="BB452" s="16">
        <f t="shared" si="333"/>
        <v>5076.1868181818181</v>
      </c>
      <c r="BC452" s="14">
        <v>12.07</v>
      </c>
      <c r="BD452" s="14">
        <v>0</v>
      </c>
      <c r="BE452" s="14">
        <v>12.9</v>
      </c>
      <c r="BF452" s="14">
        <v>60.8</v>
      </c>
      <c r="BG452" s="14">
        <v>30</v>
      </c>
      <c r="BH452" s="14">
        <v>6</v>
      </c>
      <c r="BI452" s="18">
        <f t="shared" si="350"/>
        <v>48.682333333333332</v>
      </c>
      <c r="BJ452" s="18">
        <f t="shared" si="351"/>
        <v>49.020014258188823</v>
      </c>
      <c r="BK452" s="18">
        <f t="shared" si="352"/>
        <v>2941.2008554913295</v>
      </c>
      <c r="BL452" s="18">
        <f t="shared" si="353"/>
        <v>3303.5033245086702</v>
      </c>
      <c r="BM452" s="14">
        <f t="shared" si="354"/>
        <v>3.3</v>
      </c>
      <c r="BN452" s="14">
        <v>4.1900000000000004</v>
      </c>
      <c r="BO452" s="14">
        <v>0.307</v>
      </c>
      <c r="BP452" s="14">
        <v>4.28</v>
      </c>
      <c r="BQ452" s="14">
        <v>0.26800000000000002</v>
      </c>
      <c r="BR452" s="16">
        <f t="shared" si="334"/>
        <v>24.410563453744491</v>
      </c>
      <c r="BS452" s="16">
        <f t="shared" si="335"/>
        <v>1.7885544105726867</v>
      </c>
      <c r="BT452" s="16">
        <f t="shared" si="336"/>
        <v>24.934895365638763</v>
      </c>
      <c r="BU452" s="16">
        <f t="shared" si="337"/>
        <v>1.5613439154185018</v>
      </c>
      <c r="BV452" s="16">
        <f t="shared" si="338"/>
        <v>27.406405332158588</v>
      </c>
      <c r="BW452" s="16">
        <f t="shared" si="339"/>
        <v>2.0080588155066073</v>
      </c>
      <c r="BX452" s="16">
        <f t="shared" si="340"/>
        <v>27.995087069603517</v>
      </c>
      <c r="BY452" s="16">
        <f t="shared" si="341"/>
        <v>1.7529633959471362</v>
      </c>
      <c r="BZ452" s="16">
        <v>3.57</v>
      </c>
      <c r="CA452" s="16">
        <v>0.191</v>
      </c>
      <c r="CB452" s="16">
        <v>1.46</v>
      </c>
      <c r="CC452" s="16">
        <v>0.252</v>
      </c>
      <c r="CD452" s="16">
        <v>1.03</v>
      </c>
      <c r="CE452" s="16">
        <v>0.13</v>
      </c>
      <c r="CF452" s="16">
        <v>1.57</v>
      </c>
      <c r="CG452" s="16">
        <v>0.104</v>
      </c>
      <c r="CH452" s="16">
        <f t="shared" si="342"/>
        <v>46.569390000000006</v>
      </c>
      <c r="CI452" s="16">
        <f t="shared" si="343"/>
        <v>5.8776900000000003</v>
      </c>
      <c r="CJ452" s="16">
        <f t="shared" si="344"/>
        <v>70.984410000000011</v>
      </c>
      <c r="CK452" s="16">
        <f t="shared" si="345"/>
        <v>4.7021519999999999</v>
      </c>
      <c r="CL452" s="16">
        <f t="shared" si="346"/>
        <v>52.284724227272733</v>
      </c>
      <c r="CM452" s="16">
        <f t="shared" si="347"/>
        <v>6.5990428636363641</v>
      </c>
      <c r="CN452" s="16">
        <f t="shared" si="348"/>
        <v>79.696133045454559</v>
      </c>
      <c r="CO452" s="16">
        <f t="shared" si="349"/>
        <v>5.2792342909090912</v>
      </c>
      <c r="CP452" s="16"/>
      <c r="CQ452" s="16"/>
      <c r="CR452" s="16"/>
      <c r="CS452" s="16"/>
      <c r="CT452" s="16"/>
      <c r="CU452" s="16"/>
      <c r="CV452" s="16"/>
      <c r="CW452" s="16"/>
      <c r="CX452" s="16"/>
      <c r="CY452" s="16"/>
      <c r="CZ452" s="16"/>
      <c r="DA452" s="16"/>
      <c r="DB452" s="16"/>
      <c r="DC452" s="16"/>
      <c r="DD452" s="16"/>
      <c r="DE452" s="16"/>
      <c r="DF452" s="16"/>
      <c r="DG452" s="16"/>
      <c r="DH452" s="16"/>
      <c r="DI452" s="16"/>
    </row>
    <row r="453" spans="1:113" x14ac:dyDescent="0.25">
      <c r="A453" s="14">
        <v>2020</v>
      </c>
      <c r="B453" s="14">
        <v>23</v>
      </c>
      <c r="C453" s="14" t="s">
        <v>8</v>
      </c>
      <c r="D453" s="14" t="str">
        <f t="shared" si="363"/>
        <v>3</v>
      </c>
      <c r="E453" s="14">
        <v>302</v>
      </c>
      <c r="F453" s="14">
        <v>902</v>
      </c>
      <c r="G453" s="14">
        <v>1</v>
      </c>
      <c r="H453" s="14" t="s">
        <v>2</v>
      </c>
      <c r="I453" s="14">
        <v>0</v>
      </c>
      <c r="J453" s="17">
        <f t="shared" si="364"/>
        <v>0</v>
      </c>
      <c r="K453" s="14">
        <v>0</v>
      </c>
      <c r="L453" s="17">
        <f t="shared" si="365"/>
        <v>0</v>
      </c>
      <c r="M453" s="14">
        <v>0</v>
      </c>
      <c r="N453" s="17">
        <f t="shared" si="366"/>
        <v>0</v>
      </c>
      <c r="O453" s="14">
        <v>10</v>
      </c>
      <c r="P453" s="14">
        <v>4.0000000000000001E-3</v>
      </c>
      <c r="Q453" s="14">
        <v>7</v>
      </c>
      <c r="R453" s="14">
        <v>7</v>
      </c>
      <c r="S453" s="14">
        <v>2.4</v>
      </c>
      <c r="T453" s="14">
        <v>30</v>
      </c>
      <c r="U453" s="14">
        <v>25</v>
      </c>
      <c r="V453" s="16">
        <v>17</v>
      </c>
      <c r="W453" s="16">
        <v>18.347158328340328</v>
      </c>
      <c r="X453" s="16">
        <v>17.7</v>
      </c>
      <c r="Y453" s="16">
        <v>640</v>
      </c>
      <c r="Z453" s="16">
        <v>3235</v>
      </c>
      <c r="AA453" s="16">
        <v>404</v>
      </c>
      <c r="AB453" s="16">
        <v>11</v>
      </c>
      <c r="AC453" s="16">
        <f t="shared" si="367"/>
        <v>21.18475761211624</v>
      </c>
      <c r="AD453" s="16">
        <v>2.8986072809999999</v>
      </c>
      <c r="AE453" s="16"/>
      <c r="AF453" s="16"/>
      <c r="AG453" s="16">
        <v>7.3</v>
      </c>
      <c r="AH453" s="16">
        <v>3.1</v>
      </c>
      <c r="AI453" s="16">
        <v>3.174390813</v>
      </c>
      <c r="AJ453" s="16">
        <v>4.62</v>
      </c>
      <c r="AK453" s="16">
        <v>3.5</v>
      </c>
      <c r="AL453" s="16">
        <v>1.5</v>
      </c>
      <c r="AM453" s="16">
        <v>2.46649458</v>
      </c>
      <c r="AN453" s="16">
        <v>3.94</v>
      </c>
      <c r="AO453" s="16">
        <v>0.40339999999999998</v>
      </c>
      <c r="AP453" s="16">
        <v>54</v>
      </c>
      <c r="AQ453" s="18">
        <v>30.5</v>
      </c>
      <c r="AR453" s="18">
        <f t="shared" si="328"/>
        <v>23.5</v>
      </c>
      <c r="AS453" s="18">
        <f t="shared" si="329"/>
        <v>541.14185022026436</v>
      </c>
      <c r="AT453" s="18">
        <f t="shared" si="330"/>
        <v>607.55471365638766</v>
      </c>
      <c r="AU453" s="14">
        <v>0.3</v>
      </c>
      <c r="AV453" s="14">
        <v>311</v>
      </c>
      <c r="AW453" s="18">
        <v>34</v>
      </c>
      <c r="AX453" s="14">
        <v>188.6</v>
      </c>
      <c r="AY453" s="18">
        <v>30.5</v>
      </c>
      <c r="AZ453" s="16">
        <f t="shared" si="331"/>
        <v>171.22743682310468</v>
      </c>
      <c r="BA453" s="16">
        <f t="shared" si="332"/>
        <v>3942.91</v>
      </c>
      <c r="BB453" s="16">
        <f t="shared" si="333"/>
        <v>4426.8125909090904</v>
      </c>
      <c r="BC453" s="14">
        <v>13.47</v>
      </c>
      <c r="BD453" s="14">
        <v>0</v>
      </c>
      <c r="BE453" s="14">
        <v>13.3</v>
      </c>
      <c r="BF453" s="14">
        <v>60.8</v>
      </c>
      <c r="BG453" s="14">
        <v>30</v>
      </c>
      <c r="BH453" s="14">
        <v>6</v>
      </c>
      <c r="BI453" s="18">
        <f t="shared" si="350"/>
        <v>54.329000000000001</v>
      </c>
      <c r="BJ453" s="18">
        <f t="shared" si="351"/>
        <v>54.454616184971101</v>
      </c>
      <c r="BK453" s="18">
        <f t="shared" si="352"/>
        <v>3267.2769710982661</v>
      </c>
      <c r="BL453" s="18">
        <f t="shared" si="353"/>
        <v>3669.7460889017343</v>
      </c>
      <c r="BM453" s="14">
        <f t="shared" si="354"/>
        <v>3.67</v>
      </c>
      <c r="BN453" s="14">
        <v>4.01</v>
      </c>
      <c r="BO453" s="14">
        <v>0.28599999999999998</v>
      </c>
      <c r="BP453" s="14">
        <v>4.0199999999999996</v>
      </c>
      <c r="BQ453" s="14">
        <v>0.29399999999999998</v>
      </c>
      <c r="BR453" s="16">
        <f t="shared" si="334"/>
        <v>21.6997881938326</v>
      </c>
      <c r="BS453" s="16">
        <f t="shared" si="335"/>
        <v>1.5476656916299558</v>
      </c>
      <c r="BT453" s="16">
        <f t="shared" si="336"/>
        <v>21.753902378854622</v>
      </c>
      <c r="BU453" s="16">
        <f t="shared" si="337"/>
        <v>1.5909570396475772</v>
      </c>
      <c r="BV453" s="16">
        <f t="shared" si="338"/>
        <v>24.362944017621146</v>
      </c>
      <c r="BW453" s="16">
        <f t="shared" si="339"/>
        <v>1.7376064810572684</v>
      </c>
      <c r="BX453" s="16">
        <f t="shared" si="340"/>
        <v>24.423699488986777</v>
      </c>
      <c r="BY453" s="16">
        <f t="shared" si="341"/>
        <v>1.78621085814978</v>
      </c>
      <c r="BZ453" s="16">
        <v>2.88</v>
      </c>
      <c r="CA453" s="16">
        <v>0.20799999999999999</v>
      </c>
      <c r="CB453" s="16">
        <v>1.67</v>
      </c>
      <c r="CC453" s="16">
        <v>0.219</v>
      </c>
      <c r="CD453" s="16">
        <v>0.69</v>
      </c>
      <c r="CE453" s="16">
        <v>0.13600000000000001</v>
      </c>
      <c r="CF453" s="16">
        <v>1.1000000000000001</v>
      </c>
      <c r="CG453" s="16">
        <v>7.0000000000000007E-2</v>
      </c>
      <c r="CH453" s="16">
        <f t="shared" si="342"/>
        <v>27.206078999999999</v>
      </c>
      <c r="CI453" s="16">
        <f t="shared" si="343"/>
        <v>5.3623576000000002</v>
      </c>
      <c r="CJ453" s="16">
        <f t="shared" si="344"/>
        <v>43.372010000000003</v>
      </c>
      <c r="CK453" s="16">
        <f t="shared" si="345"/>
        <v>2.7600370000000005</v>
      </c>
      <c r="CL453" s="16">
        <f t="shared" si="346"/>
        <v>30.545006877272723</v>
      </c>
      <c r="CM453" s="16">
        <f t="shared" si="347"/>
        <v>6.020465123636364</v>
      </c>
      <c r="CN453" s="16">
        <f t="shared" si="348"/>
        <v>48.694938499999999</v>
      </c>
      <c r="CO453" s="16">
        <f t="shared" si="349"/>
        <v>3.0987688136363642</v>
      </c>
      <c r="CP453" s="16">
        <v>1.86</v>
      </c>
      <c r="CQ453" s="16">
        <v>0.29299999999999998</v>
      </c>
      <c r="CR453" s="16">
        <v>0.26</v>
      </c>
      <c r="CS453" s="16">
        <v>0.11700000000000001</v>
      </c>
      <c r="CT453" s="16">
        <f>$BK453*(CP453/100)</f>
        <v>60.771351662427755</v>
      </c>
      <c r="CU453" s="16">
        <f>$BK453*(CQ453/100)</f>
        <v>9.5731215253179194</v>
      </c>
      <c r="CV453" s="16">
        <f>$BK453*(CR453/100)</f>
        <v>8.4949201248554917</v>
      </c>
      <c r="CW453" s="16">
        <f>$BK453*(CS453/100)</f>
        <v>3.8227140561849713</v>
      </c>
      <c r="CX453" s="16">
        <f>CT453/2.2*2.47</f>
        <v>68.229653911907519</v>
      </c>
      <c r="CY453" s="16">
        <f>CU453/2.2*2.47</f>
        <v>10.748004621606936</v>
      </c>
      <c r="CZ453" s="16">
        <f>CV453/2.2*2.47</f>
        <v>9.5374785038150289</v>
      </c>
      <c r="DA453" s="16">
        <f>CW453/2.2*2.47</f>
        <v>4.2918653267167626</v>
      </c>
      <c r="DB453" s="16"/>
      <c r="DC453" s="16"/>
      <c r="DD453" s="16"/>
      <c r="DE453" s="16"/>
      <c r="DF453" s="16"/>
      <c r="DG453" s="16"/>
      <c r="DH453" s="16"/>
      <c r="DI453" s="16"/>
    </row>
    <row r="454" spans="1:113" x14ac:dyDescent="0.25">
      <c r="A454" s="14">
        <v>2020</v>
      </c>
      <c r="B454" s="14">
        <v>23</v>
      </c>
      <c r="C454" s="14" t="s">
        <v>8</v>
      </c>
      <c r="D454" s="14" t="str">
        <f t="shared" si="363"/>
        <v>3</v>
      </c>
      <c r="E454" s="14">
        <v>304</v>
      </c>
      <c r="F454" s="14">
        <v>904</v>
      </c>
      <c r="G454" s="14">
        <v>3</v>
      </c>
      <c r="H454" s="14" t="s">
        <v>1</v>
      </c>
      <c r="I454" s="14">
        <v>100</v>
      </c>
      <c r="J454" s="17">
        <f t="shared" si="364"/>
        <v>112</v>
      </c>
      <c r="K454" s="14">
        <v>40</v>
      </c>
      <c r="L454" s="17">
        <f t="shared" si="365"/>
        <v>45</v>
      </c>
      <c r="M454" s="14">
        <v>0</v>
      </c>
      <c r="N454" s="17">
        <f t="shared" si="366"/>
        <v>0</v>
      </c>
      <c r="O454" s="14">
        <v>10</v>
      </c>
      <c r="P454" s="14">
        <v>4.0000000000000001E-3</v>
      </c>
      <c r="Q454" s="14">
        <v>7</v>
      </c>
      <c r="R454" s="14">
        <v>7</v>
      </c>
      <c r="S454" s="14">
        <v>2.4</v>
      </c>
      <c r="T454" s="14">
        <v>30</v>
      </c>
      <c r="U454" s="14">
        <v>25</v>
      </c>
      <c r="V454" s="16">
        <v>17</v>
      </c>
      <c r="W454" s="16">
        <v>18.347158328340328</v>
      </c>
      <c r="X454" s="16">
        <v>17.7</v>
      </c>
      <c r="Y454" s="16">
        <v>640</v>
      </c>
      <c r="Z454" s="16">
        <v>3235</v>
      </c>
      <c r="AA454" s="16">
        <v>404</v>
      </c>
      <c r="AB454" s="16">
        <v>11</v>
      </c>
      <c r="AC454" s="16">
        <f t="shared" si="367"/>
        <v>21.18475761211624</v>
      </c>
      <c r="AD454" s="16">
        <v>2.8986072809999999</v>
      </c>
      <c r="AE454" s="16"/>
      <c r="AF454" s="16"/>
      <c r="AG454" s="16">
        <v>7.3</v>
      </c>
      <c r="AH454" s="16">
        <v>3.1</v>
      </c>
      <c r="AI454" s="16">
        <v>3.174390813</v>
      </c>
      <c r="AJ454" s="16">
        <v>4.62</v>
      </c>
      <c r="AK454" s="16">
        <v>3.5</v>
      </c>
      <c r="AL454" s="16">
        <v>1.5</v>
      </c>
      <c r="AM454" s="16">
        <v>2.46649458</v>
      </c>
      <c r="AN454" s="16">
        <v>3.94</v>
      </c>
      <c r="AO454" s="16">
        <v>0.3553</v>
      </c>
      <c r="AP454" s="16">
        <v>53.2</v>
      </c>
      <c r="AQ454" s="18">
        <v>30.5</v>
      </c>
      <c r="AR454" s="18">
        <f t="shared" si="328"/>
        <v>22.700000000000003</v>
      </c>
      <c r="AS454" s="18">
        <f t="shared" si="329"/>
        <v>522.72</v>
      </c>
      <c r="AT454" s="18">
        <f t="shared" si="330"/>
        <v>586.87200000000007</v>
      </c>
      <c r="AU454" s="14">
        <v>0.56000000000000005</v>
      </c>
      <c r="AV454" s="14">
        <v>326.60000000000002</v>
      </c>
      <c r="AW454" s="18">
        <v>34</v>
      </c>
      <c r="AX454" s="14">
        <v>196.4</v>
      </c>
      <c r="AY454" s="18">
        <v>30.5</v>
      </c>
      <c r="AZ454" s="16">
        <f t="shared" ref="AZ454:AZ485" si="368">((AX454-AY454)/(AV454-AW454))*AU454*1000</f>
        <v>317.51196172248808</v>
      </c>
      <c r="BA454" s="16">
        <f t="shared" ref="BA454:BA485" si="369">ROUND(43560/((O454/12)*5)*AZ454/454,2)</f>
        <v>7311.45</v>
      </c>
      <c r="BB454" s="16">
        <f t="shared" ref="BB454:BB485" si="370">BA454/2.2*2.47</f>
        <v>8208.7643181818185</v>
      </c>
      <c r="BC454" s="14">
        <v>13.24</v>
      </c>
      <c r="BD454" s="14">
        <v>0</v>
      </c>
      <c r="BE454" s="14">
        <v>12.8</v>
      </c>
      <c r="BF454" s="14">
        <v>61.1</v>
      </c>
      <c r="BG454" s="14">
        <v>30</v>
      </c>
      <c r="BH454" s="14">
        <v>6</v>
      </c>
      <c r="BI454" s="18">
        <f t="shared" si="350"/>
        <v>53.401333333333334</v>
      </c>
      <c r="BJ454" s="18">
        <f t="shared" si="351"/>
        <v>53.833482851637761</v>
      </c>
      <c r="BK454" s="18">
        <f t="shared" si="352"/>
        <v>3230.0089710982656</v>
      </c>
      <c r="BL454" s="18">
        <f t="shared" si="353"/>
        <v>3627.8873489017333</v>
      </c>
      <c r="BM454" s="14">
        <f t="shared" si="354"/>
        <v>3.63</v>
      </c>
      <c r="BN454" s="14">
        <v>4.3899999999999997</v>
      </c>
      <c r="BO454" s="14">
        <v>0.33500000000000002</v>
      </c>
      <c r="BP454" s="14">
        <v>3.99</v>
      </c>
      <c r="BQ454" s="14">
        <v>0.30199999999999999</v>
      </c>
      <c r="BR454" s="16">
        <f t="shared" si="334"/>
        <v>22.947407999999999</v>
      </c>
      <c r="BS454" s="16">
        <f t="shared" si="335"/>
        <v>1.7511120000000002</v>
      </c>
      <c r="BT454" s="16">
        <f t="shared" si="336"/>
        <v>20.856528000000004</v>
      </c>
      <c r="BU454" s="16">
        <f t="shared" si="337"/>
        <v>1.5786144000000002</v>
      </c>
      <c r="BV454" s="16">
        <f t="shared" si="338"/>
        <v>25.763680799999999</v>
      </c>
      <c r="BW454" s="16">
        <f t="shared" si="339"/>
        <v>1.9660212000000001</v>
      </c>
      <c r="BX454" s="16">
        <f t="shared" si="340"/>
        <v>23.416192800000008</v>
      </c>
      <c r="BY454" s="16">
        <f t="shared" si="341"/>
        <v>1.7723534400000003</v>
      </c>
      <c r="BZ454" s="16">
        <v>3.56</v>
      </c>
      <c r="CA454" s="16">
        <v>0.21299999999999999</v>
      </c>
      <c r="CB454" s="16">
        <v>1.64</v>
      </c>
      <c r="CC454" s="16">
        <v>0.25900000000000001</v>
      </c>
      <c r="CD454" s="16">
        <v>0.68</v>
      </c>
      <c r="CE454" s="16">
        <v>8.5999999999999993E-2</v>
      </c>
      <c r="CF454" s="16">
        <v>1.6</v>
      </c>
      <c r="CG454" s="16">
        <v>9.8000000000000004E-2</v>
      </c>
      <c r="CH454" s="16">
        <f t="shared" ref="CH454:CH481" si="371">$BA454*(CD454/100)</f>
        <v>49.717860000000002</v>
      </c>
      <c r="CI454" s="16">
        <f t="shared" ref="CI454:CI481" si="372">$BA454*(CE454/100)</f>
        <v>6.2878469999999993</v>
      </c>
      <c r="CJ454" s="16">
        <f t="shared" ref="CJ454:CJ481" si="373">$BA454*(CF454/100)</f>
        <v>116.9832</v>
      </c>
      <c r="CK454" s="16">
        <f t="shared" ref="CK454:CK481" si="374">$BA454*(CG454/100)</f>
        <v>7.1652209999999998</v>
      </c>
      <c r="CL454" s="16">
        <f t="shared" ref="CL454:CL481" si="375">CH454/2.2*2.47</f>
        <v>55.819597363636369</v>
      </c>
      <c r="CM454" s="16">
        <f t="shared" ref="CM454:CM481" si="376">CI454/2.2*2.47</f>
        <v>7.0595373136363628</v>
      </c>
      <c r="CN454" s="16">
        <f t="shared" ref="CN454:CN481" si="377">CJ454/2.2*2.47</f>
        <v>131.34022909090911</v>
      </c>
      <c r="CO454" s="16">
        <f t="shared" ref="CO454:CO481" si="378">CK454/2.2*2.47</f>
        <v>8.0445890318181821</v>
      </c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6"/>
      <c r="DA454" s="16"/>
      <c r="DB454" s="16"/>
      <c r="DC454" s="16"/>
      <c r="DD454" s="16"/>
      <c r="DE454" s="16"/>
      <c r="DF454" s="16"/>
      <c r="DG454" s="16"/>
      <c r="DH454" s="16"/>
      <c r="DI454" s="16"/>
    </row>
    <row r="455" spans="1:113" x14ac:dyDescent="0.25">
      <c r="A455" s="14">
        <v>2020</v>
      </c>
      <c r="B455" s="14">
        <v>23</v>
      </c>
      <c r="C455" s="14" t="s">
        <v>8</v>
      </c>
      <c r="D455" s="14" t="str">
        <f t="shared" si="363"/>
        <v>3</v>
      </c>
      <c r="E455" s="14">
        <v>305</v>
      </c>
      <c r="F455" s="14">
        <v>905</v>
      </c>
      <c r="G455" s="14">
        <v>5</v>
      </c>
      <c r="H455" s="14" t="s">
        <v>1</v>
      </c>
      <c r="I455" s="14">
        <v>100</v>
      </c>
      <c r="J455" s="17">
        <f t="shared" si="364"/>
        <v>112</v>
      </c>
      <c r="K455" s="14">
        <v>120</v>
      </c>
      <c r="L455" s="17">
        <f t="shared" si="365"/>
        <v>135</v>
      </c>
      <c r="M455" s="14">
        <v>0</v>
      </c>
      <c r="N455" s="17">
        <f t="shared" si="366"/>
        <v>0</v>
      </c>
      <c r="O455" s="14">
        <v>10</v>
      </c>
      <c r="P455" s="14">
        <v>4.0000000000000001E-3</v>
      </c>
      <c r="Q455" s="14">
        <v>7</v>
      </c>
      <c r="R455" s="14">
        <v>7</v>
      </c>
      <c r="S455" s="14">
        <v>2.4</v>
      </c>
      <c r="T455" s="14">
        <v>30</v>
      </c>
      <c r="U455" s="14">
        <v>25</v>
      </c>
      <c r="V455" s="16">
        <v>17</v>
      </c>
      <c r="W455" s="16">
        <v>18.347158328340328</v>
      </c>
      <c r="X455" s="16">
        <v>17.7</v>
      </c>
      <c r="Y455" s="16">
        <v>640</v>
      </c>
      <c r="Z455" s="16">
        <v>3235</v>
      </c>
      <c r="AA455" s="16">
        <v>404</v>
      </c>
      <c r="AB455" s="16">
        <v>11</v>
      </c>
      <c r="AC455" s="16">
        <f t="shared" si="367"/>
        <v>21.18475761211624</v>
      </c>
      <c r="AD455" s="16">
        <v>2.8986072809999999</v>
      </c>
      <c r="AE455" s="16"/>
      <c r="AF455" s="16"/>
      <c r="AG455" s="16">
        <v>7.3</v>
      </c>
      <c r="AH455" s="16">
        <v>3.1</v>
      </c>
      <c r="AI455" s="16">
        <v>3.174390813</v>
      </c>
      <c r="AJ455" s="16">
        <v>4.62</v>
      </c>
      <c r="AK455" s="16">
        <v>3.5</v>
      </c>
      <c r="AL455" s="16">
        <v>1.5</v>
      </c>
      <c r="AM455" s="16">
        <v>2.46649458</v>
      </c>
      <c r="AN455" s="16">
        <v>3.94</v>
      </c>
      <c r="AO455" s="16">
        <v>0.43440000000000001</v>
      </c>
      <c r="AP455" s="16">
        <v>49.3</v>
      </c>
      <c r="AQ455" s="18">
        <v>30.5</v>
      </c>
      <c r="AR455" s="18">
        <f t="shared" si="328"/>
        <v>18.799999999999997</v>
      </c>
      <c r="AS455" s="18">
        <f t="shared" si="329"/>
        <v>432.91348017621141</v>
      </c>
      <c r="AT455" s="18">
        <f t="shared" si="330"/>
        <v>486.0437709251101</v>
      </c>
      <c r="AU455" s="14">
        <v>0.62</v>
      </c>
      <c r="AV455" s="14">
        <v>451.9</v>
      </c>
      <c r="AW455" s="18">
        <v>34</v>
      </c>
      <c r="AX455" s="14">
        <v>258.2</v>
      </c>
      <c r="AY455" s="18">
        <v>30.5</v>
      </c>
      <c r="AZ455" s="16">
        <f t="shared" si="368"/>
        <v>337.81765972720746</v>
      </c>
      <c r="BA455" s="16">
        <f t="shared" si="369"/>
        <v>7779.03</v>
      </c>
      <c r="BB455" s="16">
        <f t="shared" si="370"/>
        <v>8733.7291363636359</v>
      </c>
      <c r="BC455" s="14">
        <v>14.5</v>
      </c>
      <c r="BD455" s="14">
        <v>0</v>
      </c>
      <c r="BE455" s="14">
        <v>12.4</v>
      </c>
      <c r="BF455" s="14">
        <v>60.8</v>
      </c>
      <c r="BG455" s="14">
        <v>30</v>
      </c>
      <c r="BH455" s="14">
        <v>6</v>
      </c>
      <c r="BI455" s="18">
        <f t="shared" si="350"/>
        <v>58.483333333333334</v>
      </c>
      <c r="BJ455" s="18">
        <f t="shared" si="351"/>
        <v>59.227052023121381</v>
      </c>
      <c r="BK455" s="18">
        <f t="shared" si="352"/>
        <v>3553.6231213872829</v>
      </c>
      <c r="BL455" s="18">
        <f t="shared" si="353"/>
        <v>3991.364878612716</v>
      </c>
      <c r="BM455" s="14">
        <f t="shared" si="354"/>
        <v>3.99</v>
      </c>
      <c r="BN455" s="14">
        <v>4.6399999999999997</v>
      </c>
      <c r="BO455" s="14">
        <v>0.39400000000000002</v>
      </c>
      <c r="BP455" s="14">
        <v>4.3</v>
      </c>
      <c r="BQ455" s="14">
        <v>0.313</v>
      </c>
      <c r="BR455" s="16">
        <f t="shared" si="334"/>
        <v>20.087185480176206</v>
      </c>
      <c r="BS455" s="16">
        <f t="shared" si="335"/>
        <v>1.7056791118942729</v>
      </c>
      <c r="BT455" s="16">
        <f t="shared" si="336"/>
        <v>18.61527964757709</v>
      </c>
      <c r="BU455" s="16">
        <f t="shared" si="337"/>
        <v>1.3550191929515416</v>
      </c>
      <c r="BV455" s="16">
        <f t="shared" si="338"/>
        <v>22.552430970925101</v>
      </c>
      <c r="BW455" s="16">
        <f t="shared" si="339"/>
        <v>1.9150124574449336</v>
      </c>
      <c r="BX455" s="16">
        <f t="shared" si="340"/>
        <v>20.899882149779732</v>
      </c>
      <c r="BY455" s="16">
        <f t="shared" si="341"/>
        <v>1.5213170029955945</v>
      </c>
      <c r="BZ455" s="16">
        <v>3.64</v>
      </c>
      <c r="CA455" s="16">
        <v>0.24399999999999999</v>
      </c>
      <c r="CB455" s="16">
        <v>1.69</v>
      </c>
      <c r="CC455" s="16">
        <v>0.28399999999999997</v>
      </c>
      <c r="CD455" s="16">
        <v>0.79</v>
      </c>
      <c r="CE455" s="16">
        <v>0.105</v>
      </c>
      <c r="CF455" s="16">
        <v>1.72</v>
      </c>
      <c r="CG455" s="16">
        <v>0.13900000000000001</v>
      </c>
      <c r="CH455" s="16">
        <f t="shared" si="371"/>
        <v>61.454337000000002</v>
      </c>
      <c r="CI455" s="16">
        <f t="shared" si="372"/>
        <v>8.1679814999999998</v>
      </c>
      <c r="CJ455" s="16">
        <f t="shared" si="373"/>
        <v>133.799316</v>
      </c>
      <c r="CK455" s="16">
        <f t="shared" si="374"/>
        <v>10.812851700000001</v>
      </c>
      <c r="CL455" s="16">
        <f t="shared" si="375"/>
        <v>68.996460177272738</v>
      </c>
      <c r="CM455" s="16">
        <f t="shared" si="376"/>
        <v>9.1704155931818168</v>
      </c>
      <c r="CN455" s="16">
        <f t="shared" si="377"/>
        <v>150.22014114545456</v>
      </c>
      <c r="CO455" s="16">
        <f t="shared" si="378"/>
        <v>12.139883499545455</v>
      </c>
      <c r="CP455" s="16">
        <v>2.11</v>
      </c>
      <c r="CQ455" s="16">
        <v>0.309</v>
      </c>
      <c r="CR455" s="16">
        <v>0.28999999999999998</v>
      </c>
      <c r="CS455" s="16">
        <v>0.13600000000000001</v>
      </c>
      <c r="CT455" s="16">
        <f t="shared" ref="CT455:CW459" si="379">$BK455*(CP455/100)</f>
        <v>74.981447861271661</v>
      </c>
      <c r="CU455" s="16">
        <f t="shared" si="379"/>
        <v>10.980695445086704</v>
      </c>
      <c r="CV455" s="16">
        <f t="shared" si="379"/>
        <v>10.30550705202312</v>
      </c>
      <c r="CW455" s="16">
        <f t="shared" si="379"/>
        <v>4.832927445086705</v>
      </c>
      <c r="CX455" s="16">
        <f t="shared" ref="CX455:DA459" si="380">CT455/2.2*2.47</f>
        <v>84.183716462427725</v>
      </c>
      <c r="CY455" s="16">
        <f t="shared" si="380"/>
        <v>12.328326249710981</v>
      </c>
      <c r="CZ455" s="16">
        <f t="shared" si="380"/>
        <v>11.570273826589595</v>
      </c>
      <c r="DA455" s="16">
        <f t="shared" si="380"/>
        <v>5.4260594497109818</v>
      </c>
      <c r="DB455" s="16"/>
      <c r="DC455" s="16"/>
      <c r="DD455" s="16"/>
      <c r="DE455" s="16"/>
      <c r="DF455" s="16"/>
      <c r="DG455" s="16"/>
      <c r="DH455" s="16"/>
      <c r="DI455" s="16"/>
    </row>
    <row r="456" spans="1:113" x14ac:dyDescent="0.25">
      <c r="A456" s="14">
        <v>2020</v>
      </c>
      <c r="B456" s="14">
        <v>23</v>
      </c>
      <c r="C456" s="14" t="s">
        <v>8</v>
      </c>
      <c r="D456" s="14" t="str">
        <f t="shared" si="363"/>
        <v>3</v>
      </c>
      <c r="E456" s="14">
        <v>309</v>
      </c>
      <c r="F456" s="14">
        <v>909</v>
      </c>
      <c r="G456" s="14">
        <v>4</v>
      </c>
      <c r="H456" s="14" t="s">
        <v>1</v>
      </c>
      <c r="I456" s="14">
        <v>100</v>
      </c>
      <c r="J456" s="17">
        <f t="shared" si="364"/>
        <v>112</v>
      </c>
      <c r="K456" s="14">
        <v>80</v>
      </c>
      <c r="L456" s="17">
        <f t="shared" si="365"/>
        <v>90</v>
      </c>
      <c r="M456" s="14">
        <v>0</v>
      </c>
      <c r="N456" s="17">
        <f t="shared" si="366"/>
        <v>0</v>
      </c>
      <c r="O456" s="14">
        <v>10</v>
      </c>
      <c r="P456" s="14">
        <v>4.0000000000000001E-3</v>
      </c>
      <c r="Q456" s="14">
        <v>7</v>
      </c>
      <c r="R456" s="14">
        <v>7</v>
      </c>
      <c r="S456" s="14">
        <v>2.4</v>
      </c>
      <c r="T456" s="14">
        <v>30</v>
      </c>
      <c r="U456" s="14">
        <v>25</v>
      </c>
      <c r="V456" s="16">
        <v>17</v>
      </c>
      <c r="W456" s="16">
        <v>18.347158328340328</v>
      </c>
      <c r="X456" s="16">
        <v>17.7</v>
      </c>
      <c r="Y456" s="16">
        <v>640</v>
      </c>
      <c r="Z456" s="16">
        <v>3235</v>
      </c>
      <c r="AA456" s="16">
        <v>404</v>
      </c>
      <c r="AB456" s="16">
        <v>11</v>
      </c>
      <c r="AC456" s="16">
        <f t="shared" si="367"/>
        <v>21.18475761211624</v>
      </c>
      <c r="AD456" s="16">
        <v>2.8986072809999999</v>
      </c>
      <c r="AE456" s="16"/>
      <c r="AF456" s="16"/>
      <c r="AG456" s="16">
        <v>7.3</v>
      </c>
      <c r="AH456" s="16">
        <v>3.1</v>
      </c>
      <c r="AI456" s="16">
        <v>3.174390813</v>
      </c>
      <c r="AJ456" s="16">
        <v>4.62</v>
      </c>
      <c r="AK456" s="16">
        <v>3.5</v>
      </c>
      <c r="AL456" s="16">
        <v>1.5</v>
      </c>
      <c r="AM456" s="16">
        <v>2.46649458</v>
      </c>
      <c r="AN456" s="16">
        <v>3.94</v>
      </c>
      <c r="AO456" s="16">
        <v>0.3836</v>
      </c>
      <c r="AP456" s="16">
        <v>50.8</v>
      </c>
      <c r="AQ456" s="18">
        <v>30.5</v>
      </c>
      <c r="AR456" s="18">
        <f t="shared" si="328"/>
        <v>20.299999999999997</v>
      </c>
      <c r="AS456" s="18">
        <f t="shared" si="329"/>
        <v>467.45444933920692</v>
      </c>
      <c r="AT456" s="18">
        <f t="shared" si="330"/>
        <v>524.82385903083684</v>
      </c>
      <c r="AU456" s="14">
        <v>0.6</v>
      </c>
      <c r="AV456" s="14">
        <v>411.5</v>
      </c>
      <c r="AW456" s="18">
        <v>34</v>
      </c>
      <c r="AX456" s="14">
        <v>233.4</v>
      </c>
      <c r="AY456" s="18">
        <v>30.5</v>
      </c>
      <c r="AZ456" s="16">
        <f t="shared" si="368"/>
        <v>322.49006622516549</v>
      </c>
      <c r="BA456" s="16">
        <f t="shared" si="369"/>
        <v>7426.08</v>
      </c>
      <c r="BB456" s="16">
        <f t="shared" si="370"/>
        <v>8337.4625454545458</v>
      </c>
      <c r="BC456" s="14">
        <v>13.32</v>
      </c>
      <c r="BD456" s="14">
        <v>0</v>
      </c>
      <c r="BE456" s="14">
        <v>12.7</v>
      </c>
      <c r="BF456" s="14">
        <v>60.4</v>
      </c>
      <c r="BG456" s="14">
        <v>30</v>
      </c>
      <c r="BH456" s="14">
        <v>6</v>
      </c>
      <c r="BI456" s="18">
        <f t="shared" si="350"/>
        <v>53.724000000000004</v>
      </c>
      <c r="BJ456" s="18">
        <f t="shared" si="351"/>
        <v>54.22086936416185</v>
      </c>
      <c r="BK456" s="18">
        <f t="shared" si="352"/>
        <v>3253.2521618497108</v>
      </c>
      <c r="BL456" s="18">
        <f t="shared" si="353"/>
        <v>3653.9936781502888</v>
      </c>
      <c r="BM456" s="14">
        <f t="shared" si="354"/>
        <v>3.65</v>
      </c>
      <c r="BN456" s="14">
        <v>4.3499999999999996</v>
      </c>
      <c r="BO456" s="14">
        <v>0.35899999999999999</v>
      </c>
      <c r="BP456" s="14">
        <v>4.49</v>
      </c>
      <c r="BQ456" s="14">
        <v>0.28299999999999997</v>
      </c>
      <c r="BR456" s="16">
        <f t="shared" si="334"/>
        <v>20.334268546255501</v>
      </c>
      <c r="BS456" s="16">
        <f t="shared" si="335"/>
        <v>1.6781614731277528</v>
      </c>
      <c r="BT456" s="16">
        <f t="shared" si="336"/>
        <v>20.98870477533039</v>
      </c>
      <c r="BU456" s="16">
        <f t="shared" si="337"/>
        <v>1.3228960916299555</v>
      </c>
      <c r="BV456" s="16">
        <f t="shared" si="338"/>
        <v>22.829837867841402</v>
      </c>
      <c r="BW456" s="16">
        <f t="shared" si="339"/>
        <v>1.8841176539207041</v>
      </c>
      <c r="BX456" s="16">
        <f t="shared" si="340"/>
        <v>23.564591270484577</v>
      </c>
      <c r="BY456" s="16">
        <f t="shared" si="341"/>
        <v>1.4852515210572681</v>
      </c>
      <c r="BZ456" s="16">
        <v>3.87</v>
      </c>
      <c r="CA456" s="16">
        <v>0.22800000000000001</v>
      </c>
      <c r="CB456" s="16">
        <v>1.74</v>
      </c>
      <c r="CC456" s="16">
        <v>0.26300000000000001</v>
      </c>
      <c r="CD456" s="16">
        <v>0.79</v>
      </c>
      <c r="CE456" s="16">
        <v>0.11799999999999999</v>
      </c>
      <c r="CF456" s="16">
        <v>1.62</v>
      </c>
      <c r="CG456" s="16">
        <v>0.152</v>
      </c>
      <c r="CH456" s="16">
        <f t="shared" si="371"/>
        <v>58.666032000000008</v>
      </c>
      <c r="CI456" s="16">
        <f t="shared" si="372"/>
        <v>8.7627743999999996</v>
      </c>
      <c r="CJ456" s="16">
        <f t="shared" si="373"/>
        <v>120.30249600000002</v>
      </c>
      <c r="CK456" s="16">
        <f t="shared" si="374"/>
        <v>11.287641599999999</v>
      </c>
      <c r="CL456" s="16">
        <f t="shared" si="375"/>
        <v>65.865954109090907</v>
      </c>
      <c r="CM456" s="16">
        <f t="shared" si="376"/>
        <v>9.8382058036363631</v>
      </c>
      <c r="CN456" s="16">
        <f t="shared" si="377"/>
        <v>135.06689323636365</v>
      </c>
      <c r="CO456" s="16">
        <f t="shared" si="378"/>
        <v>12.672943069090909</v>
      </c>
      <c r="CP456" s="16">
        <v>2.2200000000000002</v>
      </c>
      <c r="CQ456" s="16">
        <v>0.26900000000000002</v>
      </c>
      <c r="CR456" s="16">
        <v>0.25</v>
      </c>
      <c r="CS456" s="16">
        <v>0.13700000000000001</v>
      </c>
      <c r="CT456" s="16">
        <f t="shared" si="379"/>
        <v>72.222197993063588</v>
      </c>
      <c r="CU456" s="16">
        <f t="shared" si="379"/>
        <v>8.7512483153757223</v>
      </c>
      <c r="CV456" s="16">
        <f t="shared" si="379"/>
        <v>8.1331304046242767</v>
      </c>
      <c r="CW456" s="16">
        <f t="shared" si="379"/>
        <v>4.4569554617341041</v>
      </c>
      <c r="CX456" s="16">
        <f t="shared" si="380"/>
        <v>81.085831383121388</v>
      </c>
      <c r="CY456" s="16">
        <f t="shared" si="380"/>
        <v>9.8252651540809257</v>
      </c>
      <c r="CZ456" s="16">
        <f t="shared" si="380"/>
        <v>9.1312873179190746</v>
      </c>
      <c r="DA456" s="16">
        <f t="shared" si="380"/>
        <v>5.0039454502196525</v>
      </c>
      <c r="DB456" s="16"/>
      <c r="DC456" s="16"/>
      <c r="DD456" s="16"/>
      <c r="DE456" s="16"/>
      <c r="DF456" s="16"/>
      <c r="DG456" s="16"/>
      <c r="DH456" s="16"/>
      <c r="DI456" s="16"/>
    </row>
    <row r="457" spans="1:113" x14ac:dyDescent="0.25">
      <c r="A457" s="14">
        <v>2020</v>
      </c>
      <c r="B457" s="14">
        <v>23</v>
      </c>
      <c r="C457" s="14" t="s">
        <v>8</v>
      </c>
      <c r="D457" s="14" t="str">
        <f t="shared" si="363"/>
        <v>4</v>
      </c>
      <c r="E457" s="14">
        <v>401</v>
      </c>
      <c r="F457" s="14">
        <v>911</v>
      </c>
      <c r="G457" s="14">
        <v>2</v>
      </c>
      <c r="H457" s="14" t="s">
        <v>3</v>
      </c>
      <c r="I457" s="14">
        <v>100</v>
      </c>
      <c r="J457" s="17">
        <f t="shared" si="364"/>
        <v>112</v>
      </c>
      <c r="K457" s="14">
        <v>0</v>
      </c>
      <c r="L457" s="17">
        <f t="shared" si="365"/>
        <v>0</v>
      </c>
      <c r="M457" s="14">
        <v>0</v>
      </c>
      <c r="N457" s="17">
        <f t="shared" si="366"/>
        <v>0</v>
      </c>
      <c r="O457" s="14">
        <v>10</v>
      </c>
      <c r="P457" s="14">
        <v>0</v>
      </c>
      <c r="Q457" s="14">
        <v>6.7</v>
      </c>
      <c r="R457" s="14">
        <v>6.9</v>
      </c>
      <c r="S457" s="14">
        <v>2.4</v>
      </c>
      <c r="T457" s="14">
        <v>34</v>
      </c>
      <c r="U457" s="14">
        <v>31</v>
      </c>
      <c r="V457" s="16">
        <v>20</v>
      </c>
      <c r="W457" s="16">
        <v>20.469746854403837</v>
      </c>
      <c r="X457" s="16">
        <v>26</v>
      </c>
      <c r="Y457" s="16">
        <v>593</v>
      </c>
      <c r="Z457" s="16">
        <v>2430</v>
      </c>
      <c r="AA457" s="16">
        <v>422</v>
      </c>
      <c r="AB457" s="16">
        <v>15</v>
      </c>
      <c r="AC457" s="16">
        <f t="shared" si="367"/>
        <v>17.205092461031647</v>
      </c>
      <c r="AD457" s="16">
        <v>2.377999333</v>
      </c>
      <c r="AE457" s="16"/>
      <c r="AF457" s="16"/>
      <c r="AG457" s="16">
        <v>6.8</v>
      </c>
      <c r="AH457" s="16">
        <v>2.5</v>
      </c>
      <c r="AI457" s="16">
        <v>3.0679683889999998</v>
      </c>
      <c r="AJ457" s="16">
        <v>3.4</v>
      </c>
      <c r="AK457" s="16">
        <v>4.2</v>
      </c>
      <c r="AL457" s="16">
        <v>1.4</v>
      </c>
      <c r="AM457" s="16">
        <v>1.5861530509999999</v>
      </c>
      <c r="AN457" s="16">
        <v>3.84</v>
      </c>
      <c r="AO457" s="16">
        <v>0.3977</v>
      </c>
      <c r="AP457" s="16">
        <v>61</v>
      </c>
      <c r="AQ457" s="18">
        <v>30.5</v>
      </c>
      <c r="AR457" s="18">
        <f t="shared" si="328"/>
        <v>30.5</v>
      </c>
      <c r="AS457" s="18">
        <f t="shared" si="329"/>
        <v>702.33303964757715</v>
      </c>
      <c r="AT457" s="18">
        <f t="shared" si="330"/>
        <v>788.52845814977968</v>
      </c>
      <c r="AU457" s="14">
        <v>0.36</v>
      </c>
      <c r="AV457" s="14">
        <v>357.1</v>
      </c>
      <c r="AW457" s="18">
        <v>34</v>
      </c>
      <c r="AX457" s="14">
        <v>211.6</v>
      </c>
      <c r="AY457" s="18">
        <v>30.5</v>
      </c>
      <c r="AZ457" s="16">
        <f t="shared" si="368"/>
        <v>201.7827298050139</v>
      </c>
      <c r="BA457" s="16">
        <f t="shared" si="369"/>
        <v>4646.51</v>
      </c>
      <c r="BB457" s="16">
        <f t="shared" si="370"/>
        <v>5216.7635</v>
      </c>
      <c r="BC457" s="14">
        <v>12.3</v>
      </c>
      <c r="BD457" s="14">
        <v>0</v>
      </c>
      <c r="BE457" s="14">
        <v>13.1</v>
      </c>
      <c r="BF457" s="14">
        <v>60.9</v>
      </c>
      <c r="BG457" s="14">
        <v>30.25</v>
      </c>
      <c r="BH457" s="14">
        <v>6</v>
      </c>
      <c r="BI457" s="18">
        <f t="shared" si="350"/>
        <v>49.2</v>
      </c>
      <c r="BJ457" s="18">
        <f t="shared" si="351"/>
        <v>49.427514450867065</v>
      </c>
      <c r="BK457" s="18">
        <f t="shared" si="352"/>
        <v>2965.6508670520238</v>
      </c>
      <c r="BL457" s="18">
        <f t="shared" si="353"/>
        <v>3330.9651329479775</v>
      </c>
      <c r="BM457" s="14">
        <f t="shared" si="354"/>
        <v>3.33</v>
      </c>
      <c r="BN457" s="14">
        <v>4.17</v>
      </c>
      <c r="BO457" s="14">
        <v>0.251</v>
      </c>
      <c r="BP457" s="14">
        <v>4.0599999999999996</v>
      </c>
      <c r="BQ457" s="14">
        <v>0.254</v>
      </c>
      <c r="BR457" s="16">
        <f t="shared" si="334"/>
        <v>29.287287753303968</v>
      </c>
      <c r="BS457" s="16">
        <f t="shared" si="335"/>
        <v>1.7628559295154187</v>
      </c>
      <c r="BT457" s="16">
        <f t="shared" si="336"/>
        <v>28.514721409691631</v>
      </c>
      <c r="BU457" s="16">
        <f t="shared" si="337"/>
        <v>1.7839259207048461</v>
      </c>
      <c r="BV457" s="16">
        <f t="shared" si="338"/>
        <v>32.881636704845818</v>
      </c>
      <c r="BW457" s="16">
        <f t="shared" si="339"/>
        <v>1.9792064299559473</v>
      </c>
      <c r="BX457" s="16">
        <f t="shared" si="340"/>
        <v>32.014255400881055</v>
      </c>
      <c r="BY457" s="16">
        <f t="shared" si="341"/>
        <v>2.0028622837004408</v>
      </c>
      <c r="BZ457" s="16">
        <v>3.7</v>
      </c>
      <c r="CA457" s="16">
        <v>0.188</v>
      </c>
      <c r="CB457" s="16">
        <v>1.7</v>
      </c>
      <c r="CC457" s="16">
        <v>0.252</v>
      </c>
      <c r="CD457" s="16">
        <v>0.92</v>
      </c>
      <c r="CE457" s="16">
        <v>9.6000000000000002E-2</v>
      </c>
      <c r="CF457" s="16">
        <v>1.69</v>
      </c>
      <c r="CG457" s="16">
        <v>0.21199999999999999</v>
      </c>
      <c r="CH457" s="16">
        <f t="shared" si="371"/>
        <v>42.747892</v>
      </c>
      <c r="CI457" s="16">
        <f t="shared" si="372"/>
        <v>4.4606496</v>
      </c>
      <c r="CJ457" s="16">
        <f t="shared" si="373"/>
        <v>78.526018999999991</v>
      </c>
      <c r="CK457" s="16">
        <f t="shared" si="374"/>
        <v>9.8506011999999998</v>
      </c>
      <c r="CL457" s="16">
        <f t="shared" si="375"/>
        <v>47.994224200000005</v>
      </c>
      <c r="CM457" s="16">
        <f t="shared" si="376"/>
        <v>5.0080929600000008</v>
      </c>
      <c r="CN457" s="16">
        <f t="shared" si="377"/>
        <v>88.163303150000004</v>
      </c>
      <c r="CO457" s="16">
        <f t="shared" si="378"/>
        <v>11.05953862</v>
      </c>
      <c r="CP457" s="16">
        <v>2.33</v>
      </c>
      <c r="CQ457" s="16">
        <v>0.26600000000000001</v>
      </c>
      <c r="CR457" s="16">
        <v>0.24</v>
      </c>
      <c r="CS457" s="16">
        <v>0.14099999999999999</v>
      </c>
      <c r="CT457" s="16">
        <f t="shared" si="379"/>
        <v>69.099665202312153</v>
      </c>
      <c r="CU457" s="16">
        <f t="shared" si="379"/>
        <v>7.8886313063583833</v>
      </c>
      <c r="CV457" s="16">
        <f t="shared" si="379"/>
        <v>7.1175620809248565</v>
      </c>
      <c r="CW457" s="16">
        <f t="shared" si="379"/>
        <v>4.1815677225433534</v>
      </c>
      <c r="CX457" s="16">
        <f t="shared" si="380"/>
        <v>77.58007865895955</v>
      </c>
      <c r="CY457" s="16">
        <f t="shared" si="380"/>
        <v>8.8567815121387312</v>
      </c>
      <c r="CZ457" s="16">
        <f t="shared" si="380"/>
        <v>7.9910810635838168</v>
      </c>
      <c r="DA457" s="16">
        <f t="shared" si="380"/>
        <v>4.6947601248554918</v>
      </c>
      <c r="DB457" s="16"/>
      <c r="DC457" s="16"/>
      <c r="DD457" s="16"/>
      <c r="DE457" s="16"/>
      <c r="DF457" s="16"/>
      <c r="DG457" s="16"/>
      <c r="DH457" s="16"/>
      <c r="DI457" s="16"/>
    </row>
    <row r="458" spans="1:113" x14ac:dyDescent="0.25">
      <c r="A458" s="14">
        <v>2020</v>
      </c>
      <c r="B458" s="14">
        <v>23</v>
      </c>
      <c r="C458" s="14" t="s">
        <v>8</v>
      </c>
      <c r="D458" s="14" t="str">
        <f t="shared" si="363"/>
        <v>4</v>
      </c>
      <c r="E458" s="14">
        <v>402</v>
      </c>
      <c r="F458" s="14">
        <v>912</v>
      </c>
      <c r="G458" s="14">
        <v>3</v>
      </c>
      <c r="H458" s="14" t="s">
        <v>1</v>
      </c>
      <c r="I458" s="14">
        <v>100</v>
      </c>
      <c r="J458" s="17">
        <f t="shared" si="364"/>
        <v>112</v>
      </c>
      <c r="K458" s="14">
        <v>40</v>
      </c>
      <c r="L458" s="17">
        <f t="shared" si="365"/>
        <v>45</v>
      </c>
      <c r="M458" s="14">
        <v>0</v>
      </c>
      <c r="N458" s="17">
        <f t="shared" si="366"/>
        <v>0</v>
      </c>
      <c r="O458" s="14">
        <v>10</v>
      </c>
      <c r="P458" s="14">
        <v>0</v>
      </c>
      <c r="Q458" s="14">
        <v>6.7</v>
      </c>
      <c r="R458" s="14">
        <v>6.9</v>
      </c>
      <c r="S458" s="14">
        <v>2.4</v>
      </c>
      <c r="T458" s="14">
        <v>34</v>
      </c>
      <c r="U458" s="14">
        <v>31</v>
      </c>
      <c r="V458" s="16">
        <v>20</v>
      </c>
      <c r="W458" s="16">
        <v>20.469746854403837</v>
      </c>
      <c r="X458" s="16">
        <v>26</v>
      </c>
      <c r="Y458" s="16">
        <v>593</v>
      </c>
      <c r="Z458" s="16">
        <v>2430</v>
      </c>
      <c r="AA458" s="16">
        <v>422</v>
      </c>
      <c r="AB458" s="16">
        <v>15</v>
      </c>
      <c r="AC458" s="16">
        <f t="shared" si="367"/>
        <v>17.205092461031647</v>
      </c>
      <c r="AD458" s="16">
        <v>2.377999333</v>
      </c>
      <c r="AE458" s="16"/>
      <c r="AF458" s="16"/>
      <c r="AG458" s="16">
        <v>6.8</v>
      </c>
      <c r="AH458" s="16">
        <v>2.5</v>
      </c>
      <c r="AI458" s="16">
        <v>3.0679683889999998</v>
      </c>
      <c r="AJ458" s="16">
        <v>3.4</v>
      </c>
      <c r="AK458" s="16">
        <v>4.2</v>
      </c>
      <c r="AL458" s="16">
        <v>1.4</v>
      </c>
      <c r="AM458" s="16">
        <v>1.5861530509999999</v>
      </c>
      <c r="AN458" s="16">
        <v>3.84</v>
      </c>
      <c r="AO458" s="16">
        <v>0.40960000000000002</v>
      </c>
      <c r="AP458" s="16">
        <v>58.9</v>
      </c>
      <c r="AQ458" s="18">
        <v>30.5</v>
      </c>
      <c r="AR458" s="18">
        <f t="shared" si="328"/>
        <v>28.4</v>
      </c>
      <c r="AS458" s="18">
        <f t="shared" si="329"/>
        <v>653.97568281938322</v>
      </c>
      <c r="AT458" s="18">
        <f t="shared" si="330"/>
        <v>734.23633480176204</v>
      </c>
      <c r="AU458" s="14">
        <v>0.44</v>
      </c>
      <c r="AV458" s="14">
        <v>470.3</v>
      </c>
      <c r="AW458" s="18">
        <v>34</v>
      </c>
      <c r="AX458" s="14">
        <v>278.2</v>
      </c>
      <c r="AY458" s="18">
        <v>30.5</v>
      </c>
      <c r="AZ458" s="16">
        <f t="shared" si="368"/>
        <v>249.80059592023835</v>
      </c>
      <c r="BA458" s="16">
        <f t="shared" si="369"/>
        <v>5752.24</v>
      </c>
      <c r="BB458" s="16">
        <f t="shared" si="370"/>
        <v>6458.196727272727</v>
      </c>
      <c r="BC458" s="14">
        <v>12.91</v>
      </c>
      <c r="BD458" s="14">
        <v>0</v>
      </c>
      <c r="BE458" s="14">
        <v>13.2</v>
      </c>
      <c r="BF458" s="14">
        <v>60.6</v>
      </c>
      <c r="BG458" s="14">
        <v>30.25</v>
      </c>
      <c r="BH458" s="14">
        <v>6</v>
      </c>
      <c r="BI458" s="18">
        <f t="shared" si="350"/>
        <v>51.64</v>
      </c>
      <c r="BJ458" s="18">
        <f t="shared" si="351"/>
        <v>51.81909826589596</v>
      </c>
      <c r="BK458" s="18">
        <f t="shared" si="352"/>
        <v>3109.1458959537576</v>
      </c>
      <c r="BL458" s="18">
        <f t="shared" si="353"/>
        <v>3492.1361404098798</v>
      </c>
      <c r="BM458" s="14">
        <f t="shared" si="354"/>
        <v>3.49</v>
      </c>
      <c r="BN458" s="14">
        <v>4.25</v>
      </c>
      <c r="BO458" s="14">
        <v>0.27700000000000002</v>
      </c>
      <c r="BP458" s="14">
        <v>3.9</v>
      </c>
      <c r="BQ458" s="14">
        <v>0.28100000000000003</v>
      </c>
      <c r="BR458" s="16">
        <f t="shared" si="334"/>
        <v>27.79396651982379</v>
      </c>
      <c r="BS458" s="16">
        <f t="shared" si="335"/>
        <v>1.8115126414096918</v>
      </c>
      <c r="BT458" s="16">
        <f t="shared" si="336"/>
        <v>25.505051629955947</v>
      </c>
      <c r="BU458" s="16">
        <f t="shared" si="337"/>
        <v>1.8376716687224672</v>
      </c>
      <c r="BV458" s="16">
        <f t="shared" si="338"/>
        <v>31.205044229074893</v>
      </c>
      <c r="BW458" s="16">
        <f t="shared" si="339"/>
        <v>2.0338346474008815</v>
      </c>
      <c r="BX458" s="16">
        <f t="shared" si="340"/>
        <v>28.635217057268722</v>
      </c>
      <c r="BY458" s="16">
        <f t="shared" si="341"/>
        <v>2.063204100792952</v>
      </c>
      <c r="BZ458" s="16">
        <v>3.8</v>
      </c>
      <c r="CA458" s="16">
        <v>0.20799999999999999</v>
      </c>
      <c r="CB458" s="16">
        <v>1.8</v>
      </c>
      <c r="CC458" s="16">
        <v>0.27200000000000002</v>
      </c>
      <c r="CD458" s="16">
        <v>1.08</v>
      </c>
      <c r="CE458" s="16">
        <v>0.113</v>
      </c>
      <c r="CF458" s="16">
        <v>1.32</v>
      </c>
      <c r="CG458" s="16">
        <v>0.12</v>
      </c>
      <c r="CH458" s="16">
        <f t="shared" si="371"/>
        <v>62.124192000000001</v>
      </c>
      <c r="CI458" s="16">
        <f t="shared" si="372"/>
        <v>6.5000311999999996</v>
      </c>
      <c r="CJ458" s="16">
        <f t="shared" si="373"/>
        <v>75.929568000000003</v>
      </c>
      <c r="CK458" s="16">
        <f t="shared" si="374"/>
        <v>6.9026879999999995</v>
      </c>
      <c r="CL458" s="16">
        <f t="shared" si="375"/>
        <v>69.748524654545449</v>
      </c>
      <c r="CM458" s="16">
        <f t="shared" si="376"/>
        <v>7.2977623018181808</v>
      </c>
      <c r="CN458" s="16">
        <f t="shared" si="377"/>
        <v>85.248196800000002</v>
      </c>
      <c r="CO458" s="16">
        <f t="shared" si="378"/>
        <v>7.7498360727272724</v>
      </c>
      <c r="CP458" s="16">
        <v>2.2799999999999998</v>
      </c>
      <c r="CQ458" s="16">
        <v>0.24099999999999999</v>
      </c>
      <c r="CR458" s="16">
        <v>0.22</v>
      </c>
      <c r="CS458" s="16">
        <v>0.13700000000000001</v>
      </c>
      <c r="CT458" s="16">
        <f t="shared" si="379"/>
        <v>70.88852642774566</v>
      </c>
      <c r="CU458" s="16">
        <f t="shared" si="379"/>
        <v>7.4930416092485554</v>
      </c>
      <c r="CV458" s="16">
        <f t="shared" si="379"/>
        <v>6.8401209710982673</v>
      </c>
      <c r="CW458" s="16">
        <f t="shared" si="379"/>
        <v>4.2595298774566484</v>
      </c>
      <c r="CX458" s="16">
        <f t="shared" si="380"/>
        <v>79.58848194387808</v>
      </c>
      <c r="CY458" s="16">
        <f t="shared" si="380"/>
        <v>8.4126421703836058</v>
      </c>
      <c r="CZ458" s="16">
        <f t="shared" si="380"/>
        <v>7.679590363005782</v>
      </c>
      <c r="DA458" s="16">
        <f t="shared" si="380"/>
        <v>4.7822903624172373</v>
      </c>
      <c r="DB458" s="16"/>
      <c r="DC458" s="16"/>
      <c r="DD458" s="16"/>
      <c r="DE458" s="16"/>
      <c r="DF458" s="16"/>
      <c r="DG458" s="16"/>
      <c r="DH458" s="16"/>
      <c r="DI458" s="16"/>
    </row>
    <row r="459" spans="1:113" x14ac:dyDescent="0.25">
      <c r="A459" s="14">
        <v>2020</v>
      </c>
      <c r="B459" s="14">
        <v>23</v>
      </c>
      <c r="C459" s="14" t="s">
        <v>8</v>
      </c>
      <c r="D459" s="14" t="str">
        <f t="shared" si="363"/>
        <v>4</v>
      </c>
      <c r="E459" s="14">
        <v>404</v>
      </c>
      <c r="F459" s="14">
        <v>914</v>
      </c>
      <c r="G459" s="14">
        <v>4</v>
      </c>
      <c r="H459" s="14" t="s">
        <v>1</v>
      </c>
      <c r="I459" s="14">
        <v>100</v>
      </c>
      <c r="J459" s="17">
        <f t="shared" si="364"/>
        <v>112</v>
      </c>
      <c r="K459" s="14">
        <v>80</v>
      </c>
      <c r="L459" s="17">
        <f t="shared" si="365"/>
        <v>90</v>
      </c>
      <c r="M459" s="14">
        <v>0</v>
      </c>
      <c r="N459" s="17">
        <f t="shared" si="366"/>
        <v>0</v>
      </c>
      <c r="O459" s="14">
        <v>10</v>
      </c>
      <c r="P459" s="14">
        <v>0</v>
      </c>
      <c r="Q459" s="14">
        <v>6.7</v>
      </c>
      <c r="R459" s="14">
        <v>6.9</v>
      </c>
      <c r="S459" s="14">
        <v>2.4</v>
      </c>
      <c r="T459" s="14">
        <v>34</v>
      </c>
      <c r="U459" s="14">
        <v>31</v>
      </c>
      <c r="V459" s="16">
        <v>20</v>
      </c>
      <c r="W459" s="16">
        <v>20.469746854403837</v>
      </c>
      <c r="X459" s="16">
        <v>26</v>
      </c>
      <c r="Y459" s="16">
        <v>593</v>
      </c>
      <c r="Z459" s="16">
        <v>2430</v>
      </c>
      <c r="AA459" s="16">
        <v>422</v>
      </c>
      <c r="AB459" s="16">
        <v>15</v>
      </c>
      <c r="AC459" s="16">
        <f t="shared" si="367"/>
        <v>17.205092461031647</v>
      </c>
      <c r="AD459" s="16">
        <v>2.377999333</v>
      </c>
      <c r="AE459" s="16"/>
      <c r="AF459" s="16"/>
      <c r="AG459" s="16">
        <v>6.8</v>
      </c>
      <c r="AH459" s="16">
        <v>2.5</v>
      </c>
      <c r="AI459" s="16">
        <v>3.0679683889999998</v>
      </c>
      <c r="AJ459" s="16">
        <v>3.4</v>
      </c>
      <c r="AK459" s="16">
        <v>4.2</v>
      </c>
      <c r="AL459" s="16">
        <v>1.4</v>
      </c>
      <c r="AM459" s="16">
        <v>1.5861530509999999</v>
      </c>
      <c r="AN459" s="16">
        <v>3.84</v>
      </c>
      <c r="AO459" s="16">
        <v>0.38490000000000002</v>
      </c>
      <c r="AP459" s="16">
        <v>56.2</v>
      </c>
      <c r="AQ459" s="18">
        <v>30.5</v>
      </c>
      <c r="AR459" s="18">
        <f t="shared" si="328"/>
        <v>25.700000000000003</v>
      </c>
      <c r="AS459" s="18">
        <f t="shared" si="329"/>
        <v>591.80193832599127</v>
      </c>
      <c r="AT459" s="18">
        <f t="shared" si="330"/>
        <v>664.43217621145379</v>
      </c>
      <c r="AU459" s="14">
        <v>0.38</v>
      </c>
      <c r="AV459" s="14">
        <v>281.5</v>
      </c>
      <c r="AW459" s="18">
        <v>34</v>
      </c>
      <c r="AX459" s="14">
        <v>173.6</v>
      </c>
      <c r="AY459" s="18">
        <v>30.5</v>
      </c>
      <c r="AZ459" s="16">
        <f t="shared" si="368"/>
        <v>219.70909090909089</v>
      </c>
      <c r="BA459" s="16">
        <f t="shared" si="369"/>
        <v>5059.3100000000004</v>
      </c>
      <c r="BB459" s="16">
        <f t="shared" si="370"/>
        <v>5680.2253181818187</v>
      </c>
      <c r="BC459" s="14">
        <v>13.33</v>
      </c>
      <c r="BD459" s="14">
        <v>0</v>
      </c>
      <c r="BE459" s="14">
        <v>12.8</v>
      </c>
      <c r="BF459" s="14">
        <v>60.6</v>
      </c>
      <c r="BG459" s="14">
        <v>30.25</v>
      </c>
      <c r="BH459" s="14">
        <v>6</v>
      </c>
      <c r="BI459" s="18">
        <f t="shared" si="350"/>
        <v>53.32</v>
      </c>
      <c r="BJ459" s="18">
        <f t="shared" si="351"/>
        <v>53.751491329479769</v>
      </c>
      <c r="BK459" s="18">
        <f t="shared" si="352"/>
        <v>3225.0894797687861</v>
      </c>
      <c r="BL459" s="18">
        <f t="shared" si="353"/>
        <v>3622.3618656857589</v>
      </c>
      <c r="BM459" s="14">
        <f t="shared" si="354"/>
        <v>3.62</v>
      </c>
      <c r="BN459" s="14">
        <v>4.4800000000000004</v>
      </c>
      <c r="BO459" s="14">
        <v>0.30499999999999999</v>
      </c>
      <c r="BP459" s="14">
        <v>4.08</v>
      </c>
      <c r="BQ459" s="14">
        <v>0.28100000000000003</v>
      </c>
      <c r="BR459" s="16">
        <f t="shared" si="334"/>
        <v>26.512726837004411</v>
      </c>
      <c r="BS459" s="16">
        <f t="shared" si="335"/>
        <v>1.8049959118942733</v>
      </c>
      <c r="BT459" s="16">
        <f t="shared" si="336"/>
        <v>24.145519083700446</v>
      </c>
      <c r="BU459" s="16">
        <f t="shared" si="337"/>
        <v>1.6629634466960357</v>
      </c>
      <c r="BV459" s="16">
        <f t="shared" si="338"/>
        <v>29.766561494273134</v>
      </c>
      <c r="BW459" s="16">
        <f t="shared" si="339"/>
        <v>2.0265181374449339</v>
      </c>
      <c r="BX459" s="16">
        <f t="shared" si="340"/>
        <v>27.108832789427321</v>
      </c>
      <c r="BY459" s="16">
        <f t="shared" si="341"/>
        <v>1.8670544151541855</v>
      </c>
      <c r="BZ459" s="16">
        <v>3.69</v>
      </c>
      <c r="CA459" s="16">
        <v>0.218</v>
      </c>
      <c r="CB459" s="16">
        <v>1.8</v>
      </c>
      <c r="CC459" s="16">
        <v>0.27400000000000002</v>
      </c>
      <c r="CD459" s="16">
        <v>0.89</v>
      </c>
      <c r="CE459" s="16">
        <v>0.11700000000000001</v>
      </c>
      <c r="CF459" s="16">
        <v>1.73</v>
      </c>
      <c r="CG459" s="16">
        <v>0.123</v>
      </c>
      <c r="CH459" s="16">
        <f t="shared" si="371"/>
        <v>45.027859000000007</v>
      </c>
      <c r="CI459" s="16">
        <f t="shared" si="372"/>
        <v>5.9193927000000004</v>
      </c>
      <c r="CJ459" s="16">
        <f t="shared" si="373"/>
        <v>87.526063000000008</v>
      </c>
      <c r="CK459" s="16">
        <f t="shared" si="374"/>
        <v>6.2229513000000001</v>
      </c>
      <c r="CL459" s="16">
        <f t="shared" si="375"/>
        <v>50.554005331818189</v>
      </c>
      <c r="CM459" s="16">
        <f t="shared" si="376"/>
        <v>6.6458636222727279</v>
      </c>
      <c r="CN459" s="16">
        <f t="shared" si="377"/>
        <v>98.267898004545458</v>
      </c>
      <c r="CO459" s="16">
        <f t="shared" si="378"/>
        <v>6.9866771413636366</v>
      </c>
      <c r="CP459" s="16">
        <v>2.2000000000000002</v>
      </c>
      <c r="CQ459" s="16">
        <v>0.26900000000000002</v>
      </c>
      <c r="CR459" s="16">
        <v>0.26</v>
      </c>
      <c r="CS459" s="16">
        <v>0.13500000000000001</v>
      </c>
      <c r="CT459" s="16">
        <f t="shared" si="379"/>
        <v>70.951968554913307</v>
      </c>
      <c r="CU459" s="16">
        <f t="shared" si="379"/>
        <v>8.6754907005780346</v>
      </c>
      <c r="CV459" s="16">
        <f t="shared" si="379"/>
        <v>8.3852326473988441</v>
      </c>
      <c r="CW459" s="16">
        <f t="shared" si="379"/>
        <v>4.3538707976878612</v>
      </c>
      <c r="CX459" s="16">
        <f t="shared" si="380"/>
        <v>79.65971015028903</v>
      </c>
      <c r="CY459" s="16">
        <f t="shared" si="380"/>
        <v>9.7402100138307937</v>
      </c>
      <c r="CZ459" s="16">
        <f t="shared" si="380"/>
        <v>9.4143293813977937</v>
      </c>
      <c r="DA459" s="16">
        <f t="shared" si="380"/>
        <v>4.8882094864950076</v>
      </c>
      <c r="DB459" s="16"/>
      <c r="DC459" s="16"/>
      <c r="DD459" s="16"/>
      <c r="DE459" s="16"/>
      <c r="DF459" s="16"/>
      <c r="DG459" s="16"/>
      <c r="DH459" s="16"/>
      <c r="DI459" s="16"/>
    </row>
    <row r="460" spans="1:113" x14ac:dyDescent="0.25">
      <c r="A460" s="14">
        <v>2020</v>
      </c>
      <c r="B460" s="14">
        <v>23</v>
      </c>
      <c r="C460" s="14" t="s">
        <v>8</v>
      </c>
      <c r="D460" s="14" t="str">
        <f t="shared" si="363"/>
        <v>4</v>
      </c>
      <c r="E460" s="14">
        <v>409</v>
      </c>
      <c r="F460" s="14">
        <v>919</v>
      </c>
      <c r="G460" s="14">
        <v>1</v>
      </c>
      <c r="H460" s="14" t="s">
        <v>2</v>
      </c>
      <c r="I460" s="14">
        <v>0</v>
      </c>
      <c r="J460" s="17">
        <f t="shared" si="364"/>
        <v>0</v>
      </c>
      <c r="K460" s="14">
        <v>0</v>
      </c>
      <c r="L460" s="17">
        <f t="shared" si="365"/>
        <v>0</v>
      </c>
      <c r="M460" s="14">
        <v>0</v>
      </c>
      <c r="N460" s="17">
        <f t="shared" si="366"/>
        <v>0</v>
      </c>
      <c r="O460" s="14">
        <v>10</v>
      </c>
      <c r="P460" s="14">
        <v>0</v>
      </c>
      <c r="Q460" s="14">
        <v>6.7</v>
      </c>
      <c r="R460" s="14">
        <v>6.9</v>
      </c>
      <c r="S460" s="14">
        <v>2.4</v>
      </c>
      <c r="T460" s="14">
        <v>34</v>
      </c>
      <c r="U460" s="14">
        <v>31</v>
      </c>
      <c r="V460" s="16">
        <v>20</v>
      </c>
      <c r="W460" s="16">
        <v>20.469746854403837</v>
      </c>
      <c r="X460" s="16">
        <v>26</v>
      </c>
      <c r="Y460" s="16">
        <v>593</v>
      </c>
      <c r="Z460" s="16">
        <v>2430</v>
      </c>
      <c r="AA460" s="16">
        <v>422</v>
      </c>
      <c r="AB460" s="16">
        <v>15</v>
      </c>
      <c r="AC460" s="16">
        <f t="shared" si="367"/>
        <v>17.205092461031647</v>
      </c>
      <c r="AD460" s="16">
        <v>2.377999333</v>
      </c>
      <c r="AE460" s="16"/>
      <c r="AF460" s="16"/>
      <c r="AG460" s="16">
        <v>6.8</v>
      </c>
      <c r="AH460" s="16">
        <v>2.5</v>
      </c>
      <c r="AI460" s="16">
        <v>3.0679683889999998</v>
      </c>
      <c r="AJ460" s="16">
        <v>3.4</v>
      </c>
      <c r="AK460" s="16">
        <v>4.2</v>
      </c>
      <c r="AL460" s="16">
        <v>1.4</v>
      </c>
      <c r="AM460" s="16">
        <v>1.5861530509999999</v>
      </c>
      <c r="AN460" s="16">
        <v>3.84</v>
      </c>
      <c r="AO460" s="16">
        <v>0.35510000000000003</v>
      </c>
      <c r="AP460" s="16">
        <v>53.9</v>
      </c>
      <c r="AQ460" s="18">
        <v>30.5</v>
      </c>
      <c r="AR460" s="18">
        <f t="shared" si="328"/>
        <v>23.4</v>
      </c>
      <c r="AS460" s="18">
        <f t="shared" si="329"/>
        <v>538.83911894273115</v>
      </c>
      <c r="AT460" s="18">
        <f t="shared" si="330"/>
        <v>604.96937444933906</v>
      </c>
      <c r="AU460" s="14">
        <v>0.62</v>
      </c>
      <c r="AV460" s="14">
        <v>342.6</v>
      </c>
      <c r="AW460" s="18">
        <v>34</v>
      </c>
      <c r="AX460" s="14">
        <v>208.7</v>
      </c>
      <c r="AY460" s="18">
        <v>30.5</v>
      </c>
      <c r="AZ460" s="16">
        <f t="shared" si="368"/>
        <v>358.01685029163963</v>
      </c>
      <c r="BA460" s="16">
        <f t="shared" si="369"/>
        <v>8244.17</v>
      </c>
      <c r="BB460" s="16">
        <f t="shared" si="370"/>
        <v>9255.9544999999998</v>
      </c>
      <c r="BC460" s="14">
        <v>12.02</v>
      </c>
      <c r="BD460" s="14">
        <v>0</v>
      </c>
      <c r="BE460" s="14">
        <v>12.9</v>
      </c>
      <c r="BF460" s="14">
        <v>61.2</v>
      </c>
      <c r="BG460" s="14">
        <v>30.25</v>
      </c>
      <c r="BH460" s="14">
        <v>6</v>
      </c>
      <c r="BI460" s="18">
        <f t="shared" si="350"/>
        <v>48.08</v>
      </c>
      <c r="BJ460" s="18">
        <f t="shared" si="351"/>
        <v>48.413502890173412</v>
      </c>
      <c r="BK460" s="18">
        <f t="shared" si="352"/>
        <v>2904.8101734104048</v>
      </c>
      <c r="BL460" s="18">
        <f t="shared" si="353"/>
        <v>3262.6299720441411</v>
      </c>
      <c r="BM460" s="14">
        <f t="shared" si="354"/>
        <v>3.26</v>
      </c>
      <c r="BN460" s="14">
        <v>4.0599999999999996</v>
      </c>
      <c r="BO460" s="14">
        <v>0.32200000000000001</v>
      </c>
      <c r="BP460" s="14">
        <v>4</v>
      </c>
      <c r="BQ460" s="14">
        <v>0.30599999999999999</v>
      </c>
      <c r="BR460" s="16">
        <f t="shared" si="334"/>
        <v>21.876868229074883</v>
      </c>
      <c r="BS460" s="16">
        <f t="shared" si="335"/>
        <v>1.7350619629955943</v>
      </c>
      <c r="BT460" s="16">
        <f t="shared" si="336"/>
        <v>21.553564757709246</v>
      </c>
      <c r="BU460" s="16">
        <f t="shared" si="337"/>
        <v>1.6488477039647571</v>
      </c>
      <c r="BV460" s="16">
        <f t="shared" si="338"/>
        <v>24.561756602643165</v>
      </c>
      <c r="BW460" s="16">
        <f t="shared" si="339"/>
        <v>1.9480013857268719</v>
      </c>
      <c r="BX460" s="16">
        <f t="shared" si="340"/>
        <v>24.198774977973564</v>
      </c>
      <c r="BY460" s="16">
        <f t="shared" si="341"/>
        <v>1.8512062858149774</v>
      </c>
      <c r="BZ460" s="16">
        <v>3.48</v>
      </c>
      <c r="CA460" s="16">
        <v>0.222</v>
      </c>
      <c r="CB460" s="16">
        <v>1.89</v>
      </c>
      <c r="CC460" s="16">
        <v>0.25800000000000001</v>
      </c>
      <c r="CD460" s="16">
        <v>0.94</v>
      </c>
      <c r="CE460" s="16">
        <v>0.13600000000000001</v>
      </c>
      <c r="CF460" s="16">
        <v>1.94</v>
      </c>
      <c r="CG460" s="16">
        <v>0.129</v>
      </c>
      <c r="CH460" s="16">
        <f t="shared" si="371"/>
        <v>77.495197999999988</v>
      </c>
      <c r="CI460" s="16">
        <f t="shared" si="372"/>
        <v>11.2120712</v>
      </c>
      <c r="CJ460" s="16">
        <f t="shared" si="373"/>
        <v>159.93689800000001</v>
      </c>
      <c r="CK460" s="16">
        <f t="shared" si="374"/>
        <v>10.634979300000001</v>
      </c>
      <c r="CL460" s="16">
        <f t="shared" si="375"/>
        <v>87.005972299999996</v>
      </c>
      <c r="CM460" s="16">
        <f t="shared" si="376"/>
        <v>12.58809812</v>
      </c>
      <c r="CN460" s="16">
        <f t="shared" si="377"/>
        <v>179.56551730000001</v>
      </c>
      <c r="CO460" s="16">
        <f t="shared" si="378"/>
        <v>11.940181305000001</v>
      </c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16"/>
      <c r="DF460" s="16"/>
      <c r="DG460" s="16"/>
      <c r="DH460" s="16"/>
      <c r="DI460" s="16"/>
    </row>
    <row r="461" spans="1:113" x14ac:dyDescent="0.25">
      <c r="A461" s="14">
        <v>2020</v>
      </c>
      <c r="B461" s="14">
        <v>23</v>
      </c>
      <c r="C461" s="14" t="s">
        <v>8</v>
      </c>
      <c r="D461" s="14" t="str">
        <f t="shared" si="363"/>
        <v>4</v>
      </c>
      <c r="E461" s="14">
        <v>410</v>
      </c>
      <c r="F461" s="14">
        <v>920</v>
      </c>
      <c r="G461" s="14">
        <v>5</v>
      </c>
      <c r="H461" s="14" t="s">
        <v>1</v>
      </c>
      <c r="I461" s="14">
        <v>100</v>
      </c>
      <c r="J461" s="17">
        <f t="shared" si="364"/>
        <v>112</v>
      </c>
      <c r="K461" s="14">
        <v>120</v>
      </c>
      <c r="L461" s="17">
        <f t="shared" si="365"/>
        <v>135</v>
      </c>
      <c r="M461" s="14">
        <v>0</v>
      </c>
      <c r="N461" s="17">
        <f t="shared" si="366"/>
        <v>0</v>
      </c>
      <c r="O461" s="14">
        <v>10</v>
      </c>
      <c r="P461" s="14">
        <v>0</v>
      </c>
      <c r="Q461" s="14">
        <v>6.7</v>
      </c>
      <c r="R461" s="14">
        <v>6.9</v>
      </c>
      <c r="S461" s="14">
        <v>2.4</v>
      </c>
      <c r="T461" s="14">
        <v>34</v>
      </c>
      <c r="U461" s="14">
        <v>31</v>
      </c>
      <c r="V461" s="16">
        <v>20</v>
      </c>
      <c r="W461" s="16">
        <v>20.469746854403837</v>
      </c>
      <c r="X461" s="16">
        <v>26</v>
      </c>
      <c r="Y461" s="16">
        <v>593</v>
      </c>
      <c r="Z461" s="16">
        <v>2430</v>
      </c>
      <c r="AA461" s="16">
        <v>422</v>
      </c>
      <c r="AB461" s="16">
        <v>15</v>
      </c>
      <c r="AC461" s="16">
        <f t="shared" si="367"/>
        <v>17.205092461031647</v>
      </c>
      <c r="AD461" s="16">
        <v>2.377999333</v>
      </c>
      <c r="AE461" s="16"/>
      <c r="AF461" s="16"/>
      <c r="AG461" s="16">
        <v>6.8</v>
      </c>
      <c r="AH461" s="16">
        <v>2.5</v>
      </c>
      <c r="AI461" s="16">
        <v>3.0679683889999998</v>
      </c>
      <c r="AJ461" s="16">
        <v>3.4</v>
      </c>
      <c r="AK461" s="16">
        <v>4.2</v>
      </c>
      <c r="AL461" s="16">
        <v>1.4</v>
      </c>
      <c r="AM461" s="16">
        <v>1.5861530509999999</v>
      </c>
      <c r="AN461" s="16">
        <v>3.84</v>
      </c>
      <c r="AO461" s="16">
        <v>0.37669999999999998</v>
      </c>
      <c r="AP461" s="16">
        <v>61</v>
      </c>
      <c r="AQ461" s="18">
        <v>30.5</v>
      </c>
      <c r="AR461" s="18">
        <f t="shared" si="328"/>
        <v>30.5</v>
      </c>
      <c r="AS461" s="18">
        <f t="shared" si="329"/>
        <v>702.33303964757715</v>
      </c>
      <c r="AT461" s="18">
        <f t="shared" si="330"/>
        <v>788.52845814977968</v>
      </c>
      <c r="AU461" s="14">
        <v>0.72</v>
      </c>
      <c r="AV461" s="14">
        <v>330</v>
      </c>
      <c r="AW461" s="18">
        <v>34</v>
      </c>
      <c r="AX461" s="14">
        <v>208.1</v>
      </c>
      <c r="AY461" s="18">
        <v>30.5</v>
      </c>
      <c r="AZ461" s="16">
        <f t="shared" si="368"/>
        <v>432</v>
      </c>
      <c r="BA461" s="16">
        <f t="shared" si="369"/>
        <v>9947.7999999999993</v>
      </c>
      <c r="BB461" s="16">
        <f t="shared" si="370"/>
        <v>11168.666363636363</v>
      </c>
      <c r="BC461" s="14">
        <v>11.53</v>
      </c>
      <c r="BD461" s="14">
        <v>0</v>
      </c>
      <c r="BE461" s="14">
        <v>12.4</v>
      </c>
      <c r="BF461" s="14">
        <v>60.2</v>
      </c>
      <c r="BG461" s="14">
        <v>30.25</v>
      </c>
      <c r="BH461" s="14">
        <v>6</v>
      </c>
      <c r="BI461" s="18">
        <f t="shared" si="350"/>
        <v>46.12</v>
      </c>
      <c r="BJ461" s="18">
        <f t="shared" si="351"/>
        <v>46.706497109826579</v>
      </c>
      <c r="BK461" s="18">
        <f t="shared" si="352"/>
        <v>2802.3898265895946</v>
      </c>
      <c r="BL461" s="18">
        <f t="shared" si="353"/>
        <v>3147.593300683131</v>
      </c>
      <c r="BM461" s="14">
        <f t="shared" si="354"/>
        <v>3.15</v>
      </c>
      <c r="BN461" s="14">
        <v>4.5999999999999996</v>
      </c>
      <c r="BO461" s="14">
        <v>0.39600000000000002</v>
      </c>
      <c r="BP461" s="14">
        <v>4.58</v>
      </c>
      <c r="BQ461" s="14">
        <v>0.29599999999999999</v>
      </c>
      <c r="BR461" s="16">
        <f t="shared" si="334"/>
        <v>32.307319823788546</v>
      </c>
      <c r="BS461" s="16">
        <f t="shared" si="335"/>
        <v>2.7812388370044054</v>
      </c>
      <c r="BT461" s="16">
        <f t="shared" si="336"/>
        <v>32.166853215859035</v>
      </c>
      <c r="BU461" s="16">
        <f t="shared" si="337"/>
        <v>2.0789057973568283</v>
      </c>
      <c r="BV461" s="16">
        <f t="shared" si="338"/>
        <v>36.272309074889868</v>
      </c>
      <c r="BW461" s="16">
        <f t="shared" si="339"/>
        <v>3.1225726942731282</v>
      </c>
      <c r="BX461" s="16">
        <f t="shared" si="340"/>
        <v>36.114603383259919</v>
      </c>
      <c r="BY461" s="16">
        <f t="shared" si="341"/>
        <v>2.334044236123348</v>
      </c>
      <c r="BZ461" s="16">
        <v>3.88</v>
      </c>
      <c r="CA461" s="16">
        <v>0.249</v>
      </c>
      <c r="CB461" s="16">
        <v>1.8</v>
      </c>
      <c r="CC461" s="16">
        <v>0.29299999999999998</v>
      </c>
      <c r="CD461" s="16">
        <v>0.9</v>
      </c>
      <c r="CE461" s="16">
        <v>9.7000000000000003E-2</v>
      </c>
      <c r="CF461" s="16">
        <v>2.13</v>
      </c>
      <c r="CG461" s="16">
        <v>9.7000000000000003E-2</v>
      </c>
      <c r="CH461" s="16">
        <f t="shared" si="371"/>
        <v>89.530200000000008</v>
      </c>
      <c r="CI461" s="16">
        <f t="shared" si="372"/>
        <v>9.6493660000000006</v>
      </c>
      <c r="CJ461" s="16">
        <f t="shared" si="373"/>
        <v>211.88813999999999</v>
      </c>
      <c r="CK461" s="16">
        <f t="shared" si="374"/>
        <v>9.6493660000000006</v>
      </c>
      <c r="CL461" s="16">
        <f t="shared" si="375"/>
        <v>100.51799727272727</v>
      </c>
      <c r="CM461" s="16">
        <f t="shared" si="376"/>
        <v>10.833606372727274</v>
      </c>
      <c r="CN461" s="16">
        <f t="shared" si="377"/>
        <v>237.89259354545453</v>
      </c>
      <c r="CO461" s="16">
        <f t="shared" si="378"/>
        <v>10.833606372727274</v>
      </c>
      <c r="CP461" s="16">
        <v>2.23</v>
      </c>
      <c r="CQ461" s="16">
        <v>0.29899999999999999</v>
      </c>
      <c r="CR461" s="16">
        <v>0.28000000000000003</v>
      </c>
      <c r="CS461" s="16">
        <v>0.13500000000000001</v>
      </c>
      <c r="CT461" s="16">
        <f t="shared" ref="CT461:CT481" si="381">$BK461*(CP461/100)</f>
        <v>62.493293132947962</v>
      </c>
      <c r="CU461" s="16">
        <f t="shared" ref="CU461:CU481" si="382">$BK461*(CQ461/100)</f>
        <v>8.3791455815028879</v>
      </c>
      <c r="CV461" s="16">
        <f t="shared" ref="CV461:CV481" si="383">$BK461*(CR461/100)</f>
        <v>7.8466915144508658</v>
      </c>
      <c r="CW461" s="16">
        <f t="shared" ref="CW461:CW481" si="384">$BK461*(CS461/100)</f>
        <v>3.7832262658959528</v>
      </c>
      <c r="CX461" s="16">
        <f t="shared" ref="CX461:CX481" si="385">CT461/2.2*2.47</f>
        <v>70.16292456290067</v>
      </c>
      <c r="CY461" s="16">
        <f t="shared" ref="CY461:CY481" si="386">CU461/2.2*2.47</f>
        <v>9.4074952665055154</v>
      </c>
      <c r="CZ461" s="16">
        <f t="shared" ref="CZ461:CZ481" si="387">CV461/2.2*2.47</f>
        <v>8.8096945639516537</v>
      </c>
      <c r="DA461" s="16">
        <f t="shared" ref="DA461:DA481" si="388">CW461/2.2*2.47</f>
        <v>4.2475313076195471</v>
      </c>
      <c r="DB461" s="16"/>
      <c r="DC461" s="16"/>
      <c r="DD461" s="16"/>
      <c r="DE461" s="16"/>
      <c r="DF461" s="16"/>
      <c r="DG461" s="16"/>
      <c r="DH461" s="16"/>
      <c r="DI461" s="16"/>
    </row>
    <row r="462" spans="1:113" x14ac:dyDescent="0.25">
      <c r="A462" s="14">
        <v>2020</v>
      </c>
      <c r="B462" s="14">
        <v>24</v>
      </c>
      <c r="C462" s="14" t="s">
        <v>9</v>
      </c>
      <c r="D462" s="14" t="str">
        <f t="shared" si="363"/>
        <v>1</v>
      </c>
      <c r="E462" s="14">
        <v>102</v>
      </c>
      <c r="F462" s="14">
        <v>922</v>
      </c>
      <c r="G462" s="14">
        <v>4</v>
      </c>
      <c r="H462" s="14" t="s">
        <v>1</v>
      </c>
      <c r="I462" s="14">
        <v>100</v>
      </c>
      <c r="J462" s="17">
        <f t="shared" si="364"/>
        <v>112</v>
      </c>
      <c r="K462" s="14">
        <v>80</v>
      </c>
      <c r="L462" s="17">
        <f t="shared" si="365"/>
        <v>90</v>
      </c>
      <c r="M462" s="14">
        <v>0</v>
      </c>
      <c r="N462" s="17">
        <f t="shared" si="366"/>
        <v>0</v>
      </c>
      <c r="O462" s="14">
        <v>7.5</v>
      </c>
      <c r="P462" s="14">
        <v>4.0000000000000001E-3</v>
      </c>
      <c r="Q462" s="14">
        <v>5.6</v>
      </c>
      <c r="R462" s="14">
        <v>6.3</v>
      </c>
      <c r="S462" s="14">
        <v>2.8</v>
      </c>
      <c r="T462" s="14">
        <v>57</v>
      </c>
      <c r="U462" s="14">
        <v>49</v>
      </c>
      <c r="V462" s="16">
        <v>28</v>
      </c>
      <c r="W462" s="16">
        <v>29.845863091671664</v>
      </c>
      <c r="X462" s="16">
        <v>28.599999999999998</v>
      </c>
      <c r="Y462" s="16">
        <v>479</v>
      </c>
      <c r="Z462" s="16">
        <v>2035</v>
      </c>
      <c r="AA462" s="16">
        <v>366</v>
      </c>
      <c r="AB462" s="16">
        <v>16</v>
      </c>
      <c r="AC462" s="16">
        <f t="shared" si="367"/>
        <v>14.481974835022577</v>
      </c>
      <c r="AD462" s="16">
        <v>1.3147630969999999</v>
      </c>
      <c r="AE462" s="16"/>
      <c r="AF462" s="16"/>
      <c r="AG462" s="16">
        <v>2.9</v>
      </c>
      <c r="AH462" s="16">
        <v>3.7</v>
      </c>
      <c r="AI462" s="16">
        <v>1.69377636</v>
      </c>
      <c r="AJ462" s="16">
        <v>3.54</v>
      </c>
      <c r="AK462" s="16">
        <v>0.6</v>
      </c>
      <c r="AL462" s="16">
        <v>3</v>
      </c>
      <c r="AM462" s="16">
        <v>1.682459106</v>
      </c>
      <c r="AN462" s="16">
        <v>4.04</v>
      </c>
      <c r="AO462" s="16"/>
      <c r="AP462" s="16"/>
      <c r="AQ462" s="18"/>
      <c r="AR462" s="18"/>
      <c r="AS462" s="18"/>
      <c r="AT462" s="18"/>
      <c r="AU462" s="14">
        <v>0.36</v>
      </c>
      <c r="AV462" s="14">
        <v>378.4</v>
      </c>
      <c r="AW462" s="18">
        <v>34</v>
      </c>
      <c r="AX462" s="14">
        <v>244.3</v>
      </c>
      <c r="AY462" s="18">
        <v>30.5</v>
      </c>
      <c r="AZ462" s="16">
        <f t="shared" si="368"/>
        <v>223.48432055749132</v>
      </c>
      <c r="BA462" s="16">
        <f t="shared" si="369"/>
        <v>6861.66</v>
      </c>
      <c r="BB462" s="16">
        <f t="shared" si="370"/>
        <v>7703.7728181818175</v>
      </c>
      <c r="BC462" s="14">
        <v>9.51</v>
      </c>
      <c r="BD462" s="14">
        <v>0</v>
      </c>
      <c r="BE462" s="14">
        <v>9.6</v>
      </c>
      <c r="BF462" s="14">
        <v>56.4</v>
      </c>
      <c r="BG462" s="14">
        <v>30.75</v>
      </c>
      <c r="BH462" s="14">
        <v>6</v>
      </c>
      <c r="BI462" s="18">
        <f t="shared" si="350"/>
        <v>37.42146341463414</v>
      </c>
      <c r="BJ462" s="18">
        <f t="shared" si="351"/>
        <v>39.10867390384886</v>
      </c>
      <c r="BK462" s="18">
        <f t="shared" si="352"/>
        <v>2346.5204342309316</v>
      </c>
      <c r="BL462" s="18">
        <f t="shared" si="353"/>
        <v>2635.5690877202869</v>
      </c>
      <c r="BM462" s="14">
        <f t="shared" si="354"/>
        <v>2.63</v>
      </c>
      <c r="BR462" s="16"/>
      <c r="BS462" s="16"/>
      <c r="BT462" s="16"/>
      <c r="BU462" s="16"/>
      <c r="BV462" s="16"/>
      <c r="BW462" s="16"/>
      <c r="BX462" s="16"/>
      <c r="BY462" s="16"/>
      <c r="BZ462" s="16">
        <v>4.08</v>
      </c>
      <c r="CA462" s="16">
        <v>0.314</v>
      </c>
      <c r="CB462" s="16">
        <v>2.21</v>
      </c>
      <c r="CC462" s="16">
        <v>0.27700000000000002</v>
      </c>
      <c r="CD462" s="16">
        <v>1.04</v>
      </c>
      <c r="CE462" s="16">
        <v>0.124</v>
      </c>
      <c r="CF462" s="16">
        <v>1.46</v>
      </c>
      <c r="CG462" s="16">
        <v>0.106</v>
      </c>
      <c r="CH462" s="16">
        <f t="shared" si="371"/>
        <v>71.361263999999991</v>
      </c>
      <c r="CI462" s="16">
        <f t="shared" si="372"/>
        <v>8.5084584000000003</v>
      </c>
      <c r="CJ462" s="16">
        <f t="shared" si="373"/>
        <v>100.18023599999999</v>
      </c>
      <c r="CK462" s="16">
        <f t="shared" si="374"/>
        <v>7.2733595999999991</v>
      </c>
      <c r="CL462" s="16">
        <f t="shared" si="375"/>
        <v>80.119237309090906</v>
      </c>
      <c r="CM462" s="16">
        <f t="shared" si="376"/>
        <v>9.5526782945454549</v>
      </c>
      <c r="CN462" s="16">
        <f t="shared" si="377"/>
        <v>112.47508314545453</v>
      </c>
      <c r="CO462" s="16">
        <f t="shared" si="378"/>
        <v>8.1659991872727264</v>
      </c>
      <c r="CP462" s="16">
        <v>2.39</v>
      </c>
      <c r="CQ462" s="16">
        <v>0.39200000000000002</v>
      </c>
      <c r="CR462" s="16">
        <v>0.32</v>
      </c>
      <c r="CS462" s="16">
        <v>0.14599999999999999</v>
      </c>
      <c r="CT462" s="16">
        <f t="shared" si="381"/>
        <v>56.081838378119272</v>
      </c>
      <c r="CU462" s="16">
        <f t="shared" si="382"/>
        <v>9.1983601021852515</v>
      </c>
      <c r="CV462" s="16">
        <f t="shared" si="383"/>
        <v>7.5088653895389816</v>
      </c>
      <c r="CW462" s="16">
        <f t="shared" si="384"/>
        <v>3.4259198339771602</v>
      </c>
      <c r="CX462" s="16">
        <f t="shared" si="385"/>
        <v>62.96460945179755</v>
      </c>
      <c r="CY462" s="16">
        <f t="shared" si="386"/>
        <v>10.327249751089806</v>
      </c>
      <c r="CZ462" s="16">
        <f t="shared" si="387"/>
        <v>8.4304079600733104</v>
      </c>
      <c r="DA462" s="16">
        <f t="shared" si="388"/>
        <v>3.846373631783448</v>
      </c>
      <c r="DB462" s="16"/>
      <c r="DC462" s="16"/>
      <c r="DD462" s="16"/>
      <c r="DE462" s="16"/>
      <c r="DF462" s="16"/>
      <c r="DG462" s="16"/>
      <c r="DH462" s="16"/>
      <c r="DI462" s="16"/>
    </row>
    <row r="463" spans="1:113" x14ac:dyDescent="0.25">
      <c r="A463" s="14">
        <v>2020</v>
      </c>
      <c r="B463" s="14">
        <v>24</v>
      </c>
      <c r="C463" s="14" t="s">
        <v>9</v>
      </c>
      <c r="D463" s="14" t="str">
        <f t="shared" si="363"/>
        <v>1</v>
      </c>
      <c r="E463" s="14">
        <v>103</v>
      </c>
      <c r="F463" s="14">
        <v>923</v>
      </c>
      <c r="G463" s="14">
        <v>5</v>
      </c>
      <c r="H463" s="14" t="s">
        <v>1</v>
      </c>
      <c r="I463" s="14">
        <v>100</v>
      </c>
      <c r="J463" s="17">
        <f t="shared" si="364"/>
        <v>112</v>
      </c>
      <c r="K463" s="14">
        <v>120</v>
      </c>
      <c r="L463" s="17">
        <f t="shared" si="365"/>
        <v>135</v>
      </c>
      <c r="M463" s="14">
        <v>0</v>
      </c>
      <c r="N463" s="17">
        <f t="shared" si="366"/>
        <v>0</v>
      </c>
      <c r="O463" s="14">
        <v>7.5</v>
      </c>
      <c r="P463" s="14">
        <v>4.0000000000000001E-3</v>
      </c>
      <c r="Q463" s="14">
        <v>5.6</v>
      </c>
      <c r="R463" s="14">
        <v>6.3</v>
      </c>
      <c r="S463" s="14">
        <v>2.8</v>
      </c>
      <c r="T463" s="14">
        <v>57</v>
      </c>
      <c r="U463" s="14">
        <v>49</v>
      </c>
      <c r="V463" s="16">
        <v>28</v>
      </c>
      <c r="W463" s="16">
        <v>29.845863091671664</v>
      </c>
      <c r="X463" s="16">
        <v>28.599999999999998</v>
      </c>
      <c r="Y463" s="16">
        <v>479</v>
      </c>
      <c r="Z463" s="16">
        <v>2035</v>
      </c>
      <c r="AA463" s="16">
        <v>366</v>
      </c>
      <c r="AB463" s="16">
        <v>16</v>
      </c>
      <c r="AC463" s="16">
        <f t="shared" si="367"/>
        <v>14.481974835022577</v>
      </c>
      <c r="AD463" s="16">
        <v>1.3147630969999999</v>
      </c>
      <c r="AE463" s="16"/>
      <c r="AF463" s="16"/>
      <c r="AG463" s="16">
        <v>2.9</v>
      </c>
      <c r="AH463" s="16">
        <v>3.7</v>
      </c>
      <c r="AI463" s="16">
        <v>1.69377636</v>
      </c>
      <c r="AJ463" s="16">
        <v>3.54</v>
      </c>
      <c r="AK463" s="16">
        <v>0.6</v>
      </c>
      <c r="AL463" s="16">
        <v>3</v>
      </c>
      <c r="AM463" s="16">
        <v>1.682459106</v>
      </c>
      <c r="AN463" s="16">
        <v>4.04</v>
      </c>
      <c r="AO463" s="16"/>
      <c r="AP463" s="16"/>
      <c r="AQ463" s="18"/>
      <c r="AR463" s="18"/>
      <c r="AS463" s="18"/>
      <c r="AT463" s="18"/>
      <c r="AU463" s="14">
        <v>0.4</v>
      </c>
      <c r="AV463" s="14">
        <v>420.4</v>
      </c>
      <c r="AW463" s="18">
        <v>34</v>
      </c>
      <c r="AX463" s="14">
        <v>292.7</v>
      </c>
      <c r="AY463" s="18">
        <v>30.5</v>
      </c>
      <c r="AZ463" s="16">
        <f t="shared" si="368"/>
        <v>271.42857142857144</v>
      </c>
      <c r="BA463" s="16">
        <f t="shared" si="369"/>
        <v>8333.69</v>
      </c>
      <c r="BB463" s="16">
        <f t="shared" si="370"/>
        <v>9356.4610454545455</v>
      </c>
      <c r="BC463" s="14">
        <v>10.28</v>
      </c>
      <c r="BD463" s="14">
        <v>0</v>
      </c>
      <c r="BE463" s="14">
        <v>9.7899999999999991</v>
      </c>
      <c r="BF463" s="14">
        <v>55.9</v>
      </c>
      <c r="BG463" s="14">
        <v>30.75</v>
      </c>
      <c r="BH463" s="14">
        <v>6</v>
      </c>
      <c r="BI463" s="18">
        <f t="shared" si="350"/>
        <v>40.45138211382114</v>
      </c>
      <c r="BJ463" s="18">
        <f t="shared" si="351"/>
        <v>42.186348907373478</v>
      </c>
      <c r="BK463" s="18">
        <f t="shared" si="352"/>
        <v>2531.1809344424087</v>
      </c>
      <c r="BL463" s="18">
        <f t="shared" si="353"/>
        <v>2842.9764040941777</v>
      </c>
      <c r="BM463" s="14">
        <f t="shared" si="354"/>
        <v>2.84</v>
      </c>
      <c r="BR463" s="16"/>
      <c r="BS463" s="16"/>
      <c r="BT463" s="16"/>
      <c r="BU463" s="16"/>
      <c r="BV463" s="16"/>
      <c r="BW463" s="16"/>
      <c r="BX463" s="16"/>
      <c r="BY463" s="16"/>
      <c r="BZ463" s="16">
        <v>4.0199999999999996</v>
      </c>
      <c r="CA463" s="16">
        <v>0.33200000000000002</v>
      </c>
      <c r="CB463" s="16">
        <v>2.2400000000000002</v>
      </c>
      <c r="CC463" s="16">
        <v>0.29099999999999998</v>
      </c>
      <c r="CD463" s="16">
        <v>0.88</v>
      </c>
      <c r="CE463" s="16">
        <v>8.7999999999999995E-2</v>
      </c>
      <c r="CF463" s="16">
        <v>1.89</v>
      </c>
      <c r="CG463" s="16">
        <v>0.108</v>
      </c>
      <c r="CH463" s="16">
        <f t="shared" si="371"/>
        <v>73.336472000000015</v>
      </c>
      <c r="CI463" s="16">
        <f t="shared" si="372"/>
        <v>7.3336471999999997</v>
      </c>
      <c r="CJ463" s="16">
        <f t="shared" si="373"/>
        <v>157.50674100000001</v>
      </c>
      <c r="CK463" s="16">
        <f t="shared" si="374"/>
        <v>9.0003852000000002</v>
      </c>
      <c r="CL463" s="16">
        <f t="shared" si="375"/>
        <v>82.336857200000011</v>
      </c>
      <c r="CM463" s="16">
        <f t="shared" si="376"/>
        <v>8.2336857200000004</v>
      </c>
      <c r="CN463" s="16">
        <f t="shared" si="377"/>
        <v>176.83711375909093</v>
      </c>
      <c r="CO463" s="16">
        <f t="shared" si="378"/>
        <v>10.104977929090909</v>
      </c>
      <c r="CP463" s="16">
        <v>2.33</v>
      </c>
      <c r="CQ463" s="16">
        <v>0.42099999999999999</v>
      </c>
      <c r="CR463" s="16">
        <v>0.34</v>
      </c>
      <c r="CS463" s="16">
        <v>0.14099999999999999</v>
      </c>
      <c r="CT463" s="16">
        <f t="shared" si="381"/>
        <v>58.976515772508122</v>
      </c>
      <c r="CU463" s="16">
        <f t="shared" si="382"/>
        <v>10.656271734002541</v>
      </c>
      <c r="CV463" s="16">
        <f t="shared" si="383"/>
        <v>8.6060151771041902</v>
      </c>
      <c r="CW463" s="16">
        <f t="shared" si="384"/>
        <v>3.5689651175637955</v>
      </c>
      <c r="CX463" s="16">
        <f t="shared" si="385"/>
        <v>66.214542708225025</v>
      </c>
      <c r="CY463" s="16">
        <f t="shared" si="386"/>
        <v>11.964086901357398</v>
      </c>
      <c r="CZ463" s="16">
        <f t="shared" si="387"/>
        <v>9.6622079488397041</v>
      </c>
      <c r="DA463" s="16">
        <f t="shared" si="388"/>
        <v>4.0069744729011703</v>
      </c>
      <c r="DB463" s="16"/>
      <c r="DC463" s="16"/>
      <c r="DD463" s="16"/>
      <c r="DE463" s="16"/>
      <c r="DF463" s="16"/>
      <c r="DG463" s="16"/>
      <c r="DH463" s="16"/>
      <c r="DI463" s="16"/>
    </row>
    <row r="464" spans="1:113" x14ac:dyDescent="0.25">
      <c r="A464" s="14">
        <v>2020</v>
      </c>
      <c r="B464" s="14">
        <v>24</v>
      </c>
      <c r="C464" s="14" t="s">
        <v>9</v>
      </c>
      <c r="D464" s="14" t="str">
        <f t="shared" si="363"/>
        <v>1</v>
      </c>
      <c r="E464" s="14">
        <v>105</v>
      </c>
      <c r="F464" s="14">
        <v>925</v>
      </c>
      <c r="G464" s="14">
        <v>1</v>
      </c>
      <c r="H464" s="14" t="s">
        <v>2</v>
      </c>
      <c r="I464" s="14">
        <v>0</v>
      </c>
      <c r="J464" s="17">
        <f t="shared" si="364"/>
        <v>0</v>
      </c>
      <c r="K464" s="14">
        <v>0</v>
      </c>
      <c r="L464" s="17">
        <f t="shared" si="365"/>
        <v>0</v>
      </c>
      <c r="M464" s="14">
        <v>0</v>
      </c>
      <c r="N464" s="17">
        <f t="shared" si="366"/>
        <v>0</v>
      </c>
      <c r="O464" s="14">
        <v>7.5</v>
      </c>
      <c r="P464" s="14">
        <v>4.0000000000000001E-3</v>
      </c>
      <c r="Q464" s="14">
        <v>5.6</v>
      </c>
      <c r="R464" s="14">
        <v>6.3</v>
      </c>
      <c r="S464" s="14">
        <v>2.8</v>
      </c>
      <c r="T464" s="14">
        <v>57</v>
      </c>
      <c r="U464" s="14">
        <v>49</v>
      </c>
      <c r="V464" s="16">
        <v>28</v>
      </c>
      <c r="W464" s="16">
        <v>29.845863091671664</v>
      </c>
      <c r="X464" s="16">
        <v>28.599999999999998</v>
      </c>
      <c r="Y464" s="16">
        <v>479</v>
      </c>
      <c r="Z464" s="16">
        <v>2035</v>
      </c>
      <c r="AA464" s="16">
        <v>366</v>
      </c>
      <c r="AB464" s="16">
        <v>16</v>
      </c>
      <c r="AC464" s="16">
        <f t="shared" si="367"/>
        <v>14.481974835022577</v>
      </c>
      <c r="AD464" s="16">
        <v>1.3147630969999999</v>
      </c>
      <c r="AE464" s="16"/>
      <c r="AF464" s="16"/>
      <c r="AG464" s="16">
        <v>2.9</v>
      </c>
      <c r="AH464" s="16">
        <v>3.7</v>
      </c>
      <c r="AI464" s="16">
        <v>1.69377636</v>
      </c>
      <c r="AJ464" s="16">
        <v>3.54</v>
      </c>
      <c r="AK464" s="16">
        <v>0.6</v>
      </c>
      <c r="AL464" s="16">
        <v>3</v>
      </c>
      <c r="AM464" s="16">
        <v>1.682459106</v>
      </c>
      <c r="AN464" s="16">
        <v>4.04</v>
      </c>
      <c r="AO464" s="16"/>
      <c r="AP464" s="16"/>
      <c r="AQ464" s="18"/>
      <c r="AR464" s="18"/>
      <c r="AS464" s="18"/>
      <c r="AT464" s="18"/>
      <c r="AU464" s="14">
        <v>0.24</v>
      </c>
      <c r="AV464" s="14">
        <v>273.39999999999998</v>
      </c>
      <c r="AW464" s="18">
        <v>34</v>
      </c>
      <c r="AX464" s="14">
        <v>182.9</v>
      </c>
      <c r="AY464" s="18">
        <v>30.5</v>
      </c>
      <c r="AZ464" s="16">
        <f t="shared" si="368"/>
        <v>152.78195488721803</v>
      </c>
      <c r="BA464" s="16">
        <f t="shared" si="369"/>
        <v>4690.88</v>
      </c>
      <c r="BB464" s="16">
        <f t="shared" si="370"/>
        <v>5266.5789090909093</v>
      </c>
      <c r="BC464" s="14">
        <v>8.11</v>
      </c>
      <c r="BD464" s="14">
        <v>0</v>
      </c>
      <c r="BE464" s="14">
        <v>9.7899999999999991</v>
      </c>
      <c r="BF464" s="14">
        <v>56.2</v>
      </c>
      <c r="BG464" s="14">
        <v>30.75</v>
      </c>
      <c r="BH464" s="14">
        <v>6</v>
      </c>
      <c r="BI464" s="18">
        <f t="shared" si="350"/>
        <v>31.91252032520325</v>
      </c>
      <c r="BJ464" s="18">
        <f t="shared" si="351"/>
        <v>33.281253855914279</v>
      </c>
      <c r="BK464" s="18">
        <f t="shared" si="352"/>
        <v>1996.8752313548569</v>
      </c>
      <c r="BL464" s="18">
        <f t="shared" si="353"/>
        <v>2242.8539530353869</v>
      </c>
      <c r="BM464" s="14">
        <f t="shared" si="354"/>
        <v>2.2400000000000002</v>
      </c>
      <c r="BR464" s="16"/>
      <c r="BS464" s="16"/>
      <c r="BT464" s="16"/>
      <c r="BU464" s="16"/>
      <c r="BV464" s="16"/>
      <c r="BW464" s="16"/>
      <c r="BX464" s="16"/>
      <c r="BY464" s="16"/>
      <c r="BZ464" s="16">
        <v>3.84</v>
      </c>
      <c r="CA464" s="16">
        <v>0.30099999999999999</v>
      </c>
      <c r="CB464" s="16">
        <v>2.14</v>
      </c>
      <c r="CC464" s="16">
        <v>0.28699999999999998</v>
      </c>
      <c r="CD464" s="16">
        <v>0.68</v>
      </c>
      <c r="CE464" s="16">
        <v>8.6999999999999994E-2</v>
      </c>
      <c r="CF464" s="16">
        <v>1.39</v>
      </c>
      <c r="CG464" s="16">
        <v>8.5999999999999993E-2</v>
      </c>
      <c r="CH464" s="16">
        <f t="shared" si="371"/>
        <v>31.897984000000005</v>
      </c>
      <c r="CI464" s="16">
        <f t="shared" si="372"/>
        <v>4.0810655999999996</v>
      </c>
      <c r="CJ464" s="16">
        <f t="shared" si="373"/>
        <v>65.203232</v>
      </c>
      <c r="CK464" s="16">
        <f t="shared" si="374"/>
        <v>4.0341567999999999</v>
      </c>
      <c r="CL464" s="16">
        <f t="shared" si="375"/>
        <v>35.812736581818186</v>
      </c>
      <c r="CM464" s="16">
        <f t="shared" si="376"/>
        <v>4.5819236509090908</v>
      </c>
      <c r="CN464" s="16">
        <f t="shared" si="377"/>
        <v>73.205446836363635</v>
      </c>
      <c r="CO464" s="16">
        <f t="shared" si="378"/>
        <v>4.5292578618181816</v>
      </c>
      <c r="CP464" s="16">
        <v>2.2200000000000002</v>
      </c>
      <c r="CQ464" s="16">
        <v>0.39100000000000001</v>
      </c>
      <c r="CR464" s="16">
        <v>0.32</v>
      </c>
      <c r="CS464" s="16">
        <v>0.13700000000000001</v>
      </c>
      <c r="CT464" s="16">
        <f t="shared" si="381"/>
        <v>44.330630136077822</v>
      </c>
      <c r="CU464" s="16">
        <f t="shared" si="382"/>
        <v>7.8077821545974908</v>
      </c>
      <c r="CV464" s="16">
        <f t="shared" si="383"/>
        <v>6.3900007403355419</v>
      </c>
      <c r="CW464" s="16">
        <f t="shared" si="384"/>
        <v>2.735719066956154</v>
      </c>
      <c r="CX464" s="16">
        <f t="shared" si="385"/>
        <v>49.7712074709601</v>
      </c>
      <c r="CY464" s="16">
        <f t="shared" si="386"/>
        <v>8.7660099644799097</v>
      </c>
      <c r="CZ464" s="16">
        <f t="shared" si="387"/>
        <v>7.1742281039221769</v>
      </c>
      <c r="DA464" s="16">
        <f t="shared" si="388"/>
        <v>3.0714664069916822</v>
      </c>
      <c r="DB464" s="16"/>
      <c r="DC464" s="16"/>
      <c r="DD464" s="16"/>
      <c r="DE464" s="16"/>
      <c r="DF464" s="16"/>
      <c r="DG464" s="16"/>
      <c r="DH464" s="16"/>
      <c r="DI464" s="16"/>
    </row>
    <row r="465" spans="1:113" x14ac:dyDescent="0.25">
      <c r="A465" s="14">
        <v>2020</v>
      </c>
      <c r="B465" s="14">
        <v>24</v>
      </c>
      <c r="C465" s="14" t="s">
        <v>9</v>
      </c>
      <c r="D465" s="14" t="str">
        <f t="shared" si="363"/>
        <v>1</v>
      </c>
      <c r="E465" s="14">
        <v>107</v>
      </c>
      <c r="F465" s="14">
        <v>927</v>
      </c>
      <c r="G465" s="14">
        <v>3</v>
      </c>
      <c r="H465" s="14" t="s">
        <v>1</v>
      </c>
      <c r="I465" s="14">
        <v>100</v>
      </c>
      <c r="J465" s="17">
        <f t="shared" si="364"/>
        <v>112</v>
      </c>
      <c r="K465" s="14">
        <v>40</v>
      </c>
      <c r="L465" s="17">
        <f t="shared" si="365"/>
        <v>45</v>
      </c>
      <c r="M465" s="14">
        <v>0</v>
      </c>
      <c r="N465" s="17">
        <f t="shared" si="366"/>
        <v>0</v>
      </c>
      <c r="O465" s="14">
        <v>7.5</v>
      </c>
      <c r="P465" s="14">
        <v>4.0000000000000001E-3</v>
      </c>
      <c r="Q465" s="14">
        <v>5.6</v>
      </c>
      <c r="R465" s="14">
        <v>6.3</v>
      </c>
      <c r="S465" s="14">
        <v>2.8</v>
      </c>
      <c r="T465" s="14">
        <v>57</v>
      </c>
      <c r="U465" s="14">
        <v>49</v>
      </c>
      <c r="V465" s="16">
        <v>28</v>
      </c>
      <c r="W465" s="16">
        <v>29.845863091671664</v>
      </c>
      <c r="X465" s="16">
        <v>28.599999999999998</v>
      </c>
      <c r="Y465" s="16">
        <v>479</v>
      </c>
      <c r="Z465" s="16">
        <v>2035</v>
      </c>
      <c r="AA465" s="16">
        <v>366</v>
      </c>
      <c r="AB465" s="16">
        <v>16</v>
      </c>
      <c r="AC465" s="16">
        <f t="shared" si="367"/>
        <v>14.481974835022577</v>
      </c>
      <c r="AD465" s="16">
        <v>1.3147630969999999</v>
      </c>
      <c r="AE465" s="16"/>
      <c r="AF465" s="16"/>
      <c r="AG465" s="16">
        <v>2.9</v>
      </c>
      <c r="AH465" s="16">
        <v>3.7</v>
      </c>
      <c r="AI465" s="16">
        <v>1.69377636</v>
      </c>
      <c r="AJ465" s="16">
        <v>3.54</v>
      </c>
      <c r="AK465" s="16">
        <v>0.6</v>
      </c>
      <c r="AL465" s="16">
        <v>3</v>
      </c>
      <c r="AM465" s="16">
        <v>1.682459106</v>
      </c>
      <c r="AN465" s="16">
        <v>4.04</v>
      </c>
      <c r="AO465" s="16"/>
      <c r="AP465" s="16"/>
      <c r="AQ465" s="18"/>
      <c r="AR465" s="18"/>
      <c r="AS465" s="18"/>
      <c r="AT465" s="18"/>
      <c r="AU465" s="14">
        <v>0.3</v>
      </c>
      <c r="AV465" s="14">
        <v>284.3</v>
      </c>
      <c r="AW465" s="18">
        <v>34</v>
      </c>
      <c r="AX465" s="14">
        <v>194.8</v>
      </c>
      <c r="AY465" s="18">
        <v>30.5</v>
      </c>
      <c r="AZ465" s="16">
        <f t="shared" si="368"/>
        <v>196.92369157011586</v>
      </c>
      <c r="BA465" s="16">
        <f t="shared" si="369"/>
        <v>6046.16</v>
      </c>
      <c r="BB465" s="16">
        <f t="shared" si="370"/>
        <v>6788.1887272727272</v>
      </c>
      <c r="BC465" s="14">
        <v>9.56</v>
      </c>
      <c r="BD465" s="14">
        <v>0</v>
      </c>
      <c r="BE465" s="14">
        <v>9.76</v>
      </c>
      <c r="BF465" s="14">
        <v>56.3</v>
      </c>
      <c r="BG465" s="14">
        <v>30.75</v>
      </c>
      <c r="BH465" s="14">
        <v>6</v>
      </c>
      <c r="BI465" s="18">
        <f t="shared" si="350"/>
        <v>37.61821138211382</v>
      </c>
      <c r="BJ465" s="18">
        <f t="shared" si="351"/>
        <v>39.244709770195968</v>
      </c>
      <c r="BK465" s="18">
        <f t="shared" si="352"/>
        <v>2354.682586211758</v>
      </c>
      <c r="BL465" s="18">
        <f t="shared" si="353"/>
        <v>2644.736668422388</v>
      </c>
      <c r="BM465" s="14">
        <f t="shared" si="354"/>
        <v>2.64</v>
      </c>
      <c r="BR465" s="16"/>
      <c r="BS465" s="16"/>
      <c r="BT465" s="16"/>
      <c r="BU465" s="16"/>
      <c r="BV465" s="16"/>
      <c r="BW465" s="16"/>
      <c r="BX465" s="16"/>
      <c r="BY465" s="16"/>
      <c r="BZ465" s="16">
        <v>3.98</v>
      </c>
      <c r="CA465" s="16">
        <v>0.29599999999999999</v>
      </c>
      <c r="CB465" s="16">
        <v>2.2799999999999998</v>
      </c>
      <c r="CC465" s="16">
        <v>0.28399999999999997</v>
      </c>
      <c r="CD465" s="16">
        <v>0.96</v>
      </c>
      <c r="CE465" s="16">
        <v>8.3000000000000004E-2</v>
      </c>
      <c r="CF465" s="16">
        <v>1.66</v>
      </c>
      <c r="CG465" s="16">
        <v>9.8000000000000004E-2</v>
      </c>
      <c r="CH465" s="16">
        <f t="shared" si="371"/>
        <v>58.043135999999997</v>
      </c>
      <c r="CI465" s="16">
        <f t="shared" si="372"/>
        <v>5.0183128000000004</v>
      </c>
      <c r="CJ465" s="16">
        <f t="shared" si="373"/>
        <v>100.36625599999999</v>
      </c>
      <c r="CK465" s="16">
        <f t="shared" si="374"/>
        <v>5.9252367999999995</v>
      </c>
      <c r="CL465" s="16">
        <f t="shared" si="375"/>
        <v>65.166611781818176</v>
      </c>
      <c r="CM465" s="16">
        <f t="shared" si="376"/>
        <v>5.6341966436363631</v>
      </c>
      <c r="CN465" s="16">
        <f t="shared" si="377"/>
        <v>112.68393287272725</v>
      </c>
      <c r="CO465" s="16">
        <f t="shared" si="378"/>
        <v>6.6524249527272721</v>
      </c>
      <c r="CP465" s="16">
        <v>2.4500000000000002</v>
      </c>
      <c r="CQ465" s="16">
        <v>0.36599999999999999</v>
      </c>
      <c r="CR465" s="16">
        <v>0.31</v>
      </c>
      <c r="CS465" s="16">
        <v>0.14299999999999999</v>
      </c>
      <c r="CT465" s="16">
        <f t="shared" si="381"/>
        <v>57.689723362188076</v>
      </c>
      <c r="CU465" s="16">
        <f t="shared" si="382"/>
        <v>8.618138265535034</v>
      </c>
      <c r="CV465" s="16">
        <f t="shared" si="383"/>
        <v>7.2995160172564493</v>
      </c>
      <c r="CW465" s="16">
        <f t="shared" si="384"/>
        <v>3.3671960982828137</v>
      </c>
      <c r="CX465" s="16">
        <f t="shared" si="385"/>
        <v>64.769825774820248</v>
      </c>
      <c r="CY465" s="16">
        <f t="shared" si="386"/>
        <v>9.6758188708506978</v>
      </c>
      <c r="CZ465" s="16">
        <f t="shared" si="387"/>
        <v>8.1953657102833777</v>
      </c>
      <c r="DA465" s="16">
        <f t="shared" si="388"/>
        <v>3.7804428921629771</v>
      </c>
      <c r="DB465" s="16"/>
      <c r="DC465" s="16"/>
      <c r="DD465" s="16"/>
      <c r="DE465" s="16"/>
      <c r="DF465" s="16"/>
      <c r="DG465" s="16"/>
      <c r="DH465" s="16"/>
      <c r="DI465" s="16"/>
    </row>
    <row r="466" spans="1:113" x14ac:dyDescent="0.25">
      <c r="A466" s="14">
        <v>2020</v>
      </c>
      <c r="B466" s="14">
        <v>24</v>
      </c>
      <c r="C466" s="14" t="s">
        <v>9</v>
      </c>
      <c r="D466" s="14" t="str">
        <f t="shared" si="363"/>
        <v>1</v>
      </c>
      <c r="E466" s="14">
        <v>108</v>
      </c>
      <c r="F466" s="14">
        <v>928</v>
      </c>
      <c r="G466" s="14">
        <v>2</v>
      </c>
      <c r="H466" s="14" t="s">
        <v>3</v>
      </c>
      <c r="I466" s="14">
        <v>100</v>
      </c>
      <c r="J466" s="17">
        <f t="shared" si="364"/>
        <v>112</v>
      </c>
      <c r="K466" s="14">
        <v>0</v>
      </c>
      <c r="L466" s="17">
        <f t="shared" si="365"/>
        <v>0</v>
      </c>
      <c r="M466" s="14">
        <v>0</v>
      </c>
      <c r="N466" s="17">
        <f t="shared" si="366"/>
        <v>0</v>
      </c>
      <c r="O466" s="14">
        <v>7.5</v>
      </c>
      <c r="P466" s="14">
        <v>4.0000000000000001E-3</v>
      </c>
      <c r="Q466" s="14">
        <v>5.6</v>
      </c>
      <c r="R466" s="14">
        <v>6.3</v>
      </c>
      <c r="S466" s="14">
        <v>2.8</v>
      </c>
      <c r="T466" s="14">
        <v>57</v>
      </c>
      <c r="U466" s="14">
        <v>49</v>
      </c>
      <c r="V466" s="16">
        <v>28</v>
      </c>
      <c r="W466" s="16">
        <v>29.845863091671664</v>
      </c>
      <c r="X466" s="16">
        <v>28.599999999999998</v>
      </c>
      <c r="Y466" s="16">
        <v>479</v>
      </c>
      <c r="Z466" s="16">
        <v>2035</v>
      </c>
      <c r="AA466" s="16">
        <v>366</v>
      </c>
      <c r="AB466" s="16">
        <v>16</v>
      </c>
      <c r="AC466" s="16">
        <f t="shared" si="367"/>
        <v>14.481974835022577</v>
      </c>
      <c r="AD466" s="16">
        <v>1.3147630969999999</v>
      </c>
      <c r="AE466" s="16"/>
      <c r="AF466" s="16"/>
      <c r="AG466" s="16">
        <v>2.9</v>
      </c>
      <c r="AH466" s="16">
        <v>3.7</v>
      </c>
      <c r="AI466" s="16">
        <v>1.69377636</v>
      </c>
      <c r="AJ466" s="16">
        <v>3.54</v>
      </c>
      <c r="AK466" s="16">
        <v>0.6</v>
      </c>
      <c r="AL466" s="16">
        <v>3</v>
      </c>
      <c r="AM466" s="16">
        <v>1.682459106</v>
      </c>
      <c r="AN466" s="16">
        <v>4.04</v>
      </c>
      <c r="AO466" s="16"/>
      <c r="AP466" s="16"/>
      <c r="AQ466" s="18"/>
      <c r="AR466" s="18"/>
      <c r="AS466" s="18"/>
      <c r="AT466" s="18"/>
      <c r="AU466" s="14">
        <v>0.36</v>
      </c>
      <c r="AV466" s="14">
        <v>361.6</v>
      </c>
      <c r="AW466" s="18">
        <v>34</v>
      </c>
      <c r="AX466" s="14">
        <v>227.7</v>
      </c>
      <c r="AY466" s="18">
        <v>30.5</v>
      </c>
      <c r="AZ466" s="16">
        <f t="shared" si="368"/>
        <v>216.7032967032967</v>
      </c>
      <c r="BA466" s="16">
        <f t="shared" si="369"/>
        <v>6653.46</v>
      </c>
      <c r="BB466" s="16">
        <f t="shared" si="370"/>
        <v>7470.0209999999997</v>
      </c>
      <c r="BC466" s="14">
        <v>8.16</v>
      </c>
      <c r="BD466" s="14">
        <v>0</v>
      </c>
      <c r="BE466" s="14">
        <v>10</v>
      </c>
      <c r="BF466" s="14">
        <v>55.8</v>
      </c>
      <c r="BG466" s="14">
        <v>30.75</v>
      </c>
      <c r="BH466" s="14">
        <v>6</v>
      </c>
      <c r="BI466" s="18">
        <f t="shared" si="350"/>
        <v>32.109268292682927</v>
      </c>
      <c r="BJ466" s="18">
        <f t="shared" si="351"/>
        <v>33.408487240941774</v>
      </c>
      <c r="BK466" s="18">
        <f t="shared" si="352"/>
        <v>2004.5092344565064</v>
      </c>
      <c r="BL466" s="18">
        <f t="shared" si="353"/>
        <v>2251.4283265191034</v>
      </c>
      <c r="BM466" s="14">
        <f t="shared" si="354"/>
        <v>2.25</v>
      </c>
      <c r="BR466" s="16"/>
      <c r="BS466" s="16"/>
      <c r="BT466" s="16"/>
      <c r="BU466" s="16"/>
      <c r="BV466" s="16"/>
      <c r="BW466" s="16"/>
      <c r="BX466" s="16"/>
      <c r="BY466" s="16"/>
      <c r="BZ466" s="16">
        <v>3.71</v>
      </c>
      <c r="CA466" s="16">
        <v>0.27400000000000002</v>
      </c>
      <c r="CB466" s="16">
        <v>2.09</v>
      </c>
      <c r="CC466" s="16">
        <v>0.26600000000000001</v>
      </c>
      <c r="CD466" s="16">
        <v>0.91</v>
      </c>
      <c r="CE466" s="16">
        <v>0.1</v>
      </c>
      <c r="CF466" s="16">
        <v>1.68</v>
      </c>
      <c r="CG466" s="16">
        <v>0.111</v>
      </c>
      <c r="CH466" s="16">
        <f t="shared" si="371"/>
        <v>60.546486000000002</v>
      </c>
      <c r="CI466" s="16">
        <f t="shared" si="372"/>
        <v>6.6534599999999999</v>
      </c>
      <c r="CJ466" s="16">
        <f t="shared" si="373"/>
        <v>111.778128</v>
      </c>
      <c r="CK466" s="16">
        <f t="shared" si="374"/>
        <v>7.385340600000001</v>
      </c>
      <c r="CL466" s="16">
        <f t="shared" si="375"/>
        <v>67.977191099999999</v>
      </c>
      <c r="CM466" s="16">
        <f t="shared" si="376"/>
        <v>7.470021</v>
      </c>
      <c r="CN466" s="16">
        <f t="shared" si="377"/>
        <v>125.49635279999998</v>
      </c>
      <c r="CO466" s="16">
        <f t="shared" si="378"/>
        <v>8.2917233100000001</v>
      </c>
      <c r="CP466" s="16">
        <v>2.42</v>
      </c>
      <c r="CQ466" s="16">
        <v>0.38</v>
      </c>
      <c r="CR466" s="16">
        <v>0.32</v>
      </c>
      <c r="CS466" s="16">
        <v>0.14399999999999999</v>
      </c>
      <c r="CT466" s="16">
        <f t="shared" si="381"/>
        <v>48.509123473847453</v>
      </c>
      <c r="CU466" s="16">
        <f t="shared" si="382"/>
        <v>7.617135090934724</v>
      </c>
      <c r="CV466" s="16">
        <f t="shared" si="383"/>
        <v>6.4144295502608211</v>
      </c>
      <c r="CW466" s="16">
        <f t="shared" si="384"/>
        <v>2.8864932976173692</v>
      </c>
      <c r="CX466" s="16">
        <f t="shared" si="385"/>
        <v>54.46251590018327</v>
      </c>
      <c r="CY466" s="16">
        <f t="shared" si="386"/>
        <v>8.5519653066403478</v>
      </c>
      <c r="CZ466" s="16">
        <f t="shared" si="387"/>
        <v>7.2016549950655584</v>
      </c>
      <c r="DA466" s="16">
        <f t="shared" si="388"/>
        <v>3.2407447477795008</v>
      </c>
      <c r="DB466" s="16"/>
      <c r="DC466" s="16"/>
      <c r="DD466" s="16"/>
      <c r="DE466" s="16"/>
      <c r="DF466" s="16"/>
      <c r="DG466" s="16"/>
      <c r="DH466" s="16"/>
      <c r="DI466" s="16"/>
    </row>
    <row r="467" spans="1:113" x14ac:dyDescent="0.25">
      <c r="A467" s="14">
        <v>2020</v>
      </c>
      <c r="B467" s="14">
        <v>24</v>
      </c>
      <c r="C467" s="14" t="s">
        <v>9</v>
      </c>
      <c r="D467" s="14" t="str">
        <f t="shared" si="363"/>
        <v>2</v>
      </c>
      <c r="E467" s="14">
        <v>201</v>
      </c>
      <c r="F467" s="14">
        <v>931</v>
      </c>
      <c r="G467" s="14">
        <v>3</v>
      </c>
      <c r="H467" s="14" t="s">
        <v>1</v>
      </c>
      <c r="I467" s="14">
        <v>100</v>
      </c>
      <c r="J467" s="17">
        <f t="shared" si="364"/>
        <v>112</v>
      </c>
      <c r="K467" s="14">
        <v>40</v>
      </c>
      <c r="L467" s="17">
        <f t="shared" si="365"/>
        <v>45</v>
      </c>
      <c r="M467" s="14">
        <v>0</v>
      </c>
      <c r="N467" s="17">
        <f t="shared" si="366"/>
        <v>0</v>
      </c>
      <c r="O467" s="14">
        <v>7.5</v>
      </c>
      <c r="P467" s="14">
        <v>4.0000000000000001E-3</v>
      </c>
      <c r="Q467" s="14">
        <v>5.5</v>
      </c>
      <c r="R467" s="14">
        <v>6.3</v>
      </c>
      <c r="S467" s="14">
        <v>2.9</v>
      </c>
      <c r="T467" s="14">
        <v>34</v>
      </c>
      <c r="U467" s="14">
        <v>29</v>
      </c>
      <c r="V467" s="16">
        <v>16</v>
      </c>
      <c r="W467" s="16">
        <v>18.557796884361895</v>
      </c>
      <c r="X467" s="16">
        <v>17.3</v>
      </c>
      <c r="Y467" s="16">
        <v>393</v>
      </c>
      <c r="Z467" s="16">
        <v>1683</v>
      </c>
      <c r="AA467" s="16">
        <v>274</v>
      </c>
      <c r="AB467" s="16">
        <v>13</v>
      </c>
      <c r="AC467" s="16">
        <f t="shared" si="367"/>
        <v>11.731780861566312</v>
      </c>
      <c r="AD467" s="16">
        <v>1.4570064819999999</v>
      </c>
      <c r="AE467" s="16"/>
      <c r="AF467" s="16"/>
      <c r="AG467" s="16">
        <v>3.1</v>
      </c>
      <c r="AH467" s="16">
        <v>3.2</v>
      </c>
      <c r="AI467" s="16">
        <v>5.4469992090000003</v>
      </c>
      <c r="AJ467" s="16">
        <v>1.48</v>
      </c>
      <c r="AK467" s="16">
        <v>0.8</v>
      </c>
      <c r="AL467" s="16">
        <v>2.7</v>
      </c>
      <c r="AM467" s="16">
        <v>1.568088191</v>
      </c>
      <c r="AN467" s="16">
        <v>2.06</v>
      </c>
      <c r="AO467" s="16"/>
      <c r="AP467" s="16"/>
      <c r="AQ467" s="18"/>
      <c r="AR467" s="18"/>
      <c r="AS467" s="18"/>
      <c r="AT467" s="18"/>
      <c r="AU467" s="14">
        <v>0.32</v>
      </c>
      <c r="AV467" s="14">
        <v>346.2</v>
      </c>
      <c r="AW467" s="18">
        <v>34</v>
      </c>
      <c r="AX467" s="14">
        <v>244.2</v>
      </c>
      <c r="AY467" s="18">
        <v>30.5</v>
      </c>
      <c r="AZ467" s="16">
        <f t="shared" si="368"/>
        <v>219.03907751441383</v>
      </c>
      <c r="BA467" s="16">
        <f t="shared" si="369"/>
        <v>6725.18</v>
      </c>
      <c r="BB467" s="16">
        <f t="shared" si="370"/>
        <v>7550.5430000000006</v>
      </c>
      <c r="BC467" s="14">
        <v>12.02</v>
      </c>
      <c r="BD467" s="14">
        <v>0</v>
      </c>
      <c r="BE467" s="14">
        <v>9.82</v>
      </c>
      <c r="BF467" s="14">
        <v>56.9</v>
      </c>
      <c r="BG467" s="14">
        <v>30.75</v>
      </c>
      <c r="BH467" s="14">
        <v>6</v>
      </c>
      <c r="BI467" s="18">
        <f t="shared" si="350"/>
        <v>47.298211382113813</v>
      </c>
      <c r="BJ467" s="18">
        <f t="shared" si="351"/>
        <v>49.310435866347092</v>
      </c>
      <c r="BK467" s="18">
        <f t="shared" si="352"/>
        <v>2958.6261519808254</v>
      </c>
      <c r="BL467" s="18">
        <f t="shared" si="353"/>
        <v>3323.0751007020995</v>
      </c>
      <c r="BM467" s="14">
        <f t="shared" si="354"/>
        <v>3.32</v>
      </c>
      <c r="BR467" s="16"/>
      <c r="BS467" s="16"/>
      <c r="BT467" s="16"/>
      <c r="BU467" s="16"/>
      <c r="BV467" s="16"/>
      <c r="BW467" s="16"/>
      <c r="BX467" s="16"/>
      <c r="BY467" s="16"/>
      <c r="BZ467" s="16">
        <v>4.03</v>
      </c>
      <c r="CA467" s="16">
        <v>0.307</v>
      </c>
      <c r="CB467" s="16">
        <v>2.2000000000000002</v>
      </c>
      <c r="CC467" s="16">
        <v>0.28799999999999998</v>
      </c>
      <c r="CD467" s="16">
        <v>0.86</v>
      </c>
      <c r="CE467" s="16">
        <v>7.4999999999999997E-2</v>
      </c>
      <c r="CF467" s="16">
        <v>1.89</v>
      </c>
      <c r="CG467" s="16">
        <v>0.106</v>
      </c>
      <c r="CH467" s="16">
        <f t="shared" si="371"/>
        <v>57.836548000000001</v>
      </c>
      <c r="CI467" s="16">
        <f t="shared" si="372"/>
        <v>5.0438850000000004</v>
      </c>
      <c r="CJ467" s="16">
        <f t="shared" si="373"/>
        <v>127.105902</v>
      </c>
      <c r="CK467" s="16">
        <f t="shared" si="374"/>
        <v>7.1286908000000002</v>
      </c>
      <c r="CL467" s="16">
        <f t="shared" si="375"/>
        <v>64.934669800000009</v>
      </c>
      <c r="CM467" s="16">
        <f t="shared" si="376"/>
        <v>5.6629072500000008</v>
      </c>
      <c r="CN467" s="16">
        <f t="shared" si="377"/>
        <v>142.70526269999999</v>
      </c>
      <c r="CO467" s="16">
        <f t="shared" si="378"/>
        <v>8.0035755799999997</v>
      </c>
      <c r="CP467" s="16">
        <v>2.1800000000000002</v>
      </c>
      <c r="CQ467" s="16">
        <v>0.34399999999999997</v>
      </c>
      <c r="CR467" s="16">
        <v>0.28999999999999998</v>
      </c>
      <c r="CS467" s="16">
        <v>0.14199999999999999</v>
      </c>
      <c r="CT467" s="16">
        <f t="shared" si="381"/>
        <v>64.498050113181989</v>
      </c>
      <c r="CU467" s="16">
        <f t="shared" si="382"/>
        <v>10.177673962814039</v>
      </c>
      <c r="CV467" s="16">
        <f t="shared" si="383"/>
        <v>8.5800158407443927</v>
      </c>
      <c r="CW467" s="16">
        <f t="shared" si="384"/>
        <v>4.2012491358127715</v>
      </c>
      <c r="CX467" s="16">
        <f t="shared" si="385"/>
        <v>72.413719899799787</v>
      </c>
      <c r="CY467" s="16">
        <f t="shared" si="386"/>
        <v>11.426752130977579</v>
      </c>
      <c r="CZ467" s="16">
        <f t="shared" si="387"/>
        <v>9.6330177848357508</v>
      </c>
      <c r="DA467" s="16">
        <f t="shared" si="388"/>
        <v>4.7168569842988841</v>
      </c>
      <c r="DB467" s="16"/>
      <c r="DC467" s="16"/>
      <c r="DD467" s="16"/>
      <c r="DE467" s="16"/>
      <c r="DF467" s="16"/>
      <c r="DG467" s="16"/>
      <c r="DH467" s="16"/>
      <c r="DI467" s="16"/>
    </row>
    <row r="468" spans="1:113" x14ac:dyDescent="0.25">
      <c r="A468" s="14">
        <v>2020</v>
      </c>
      <c r="B468" s="14">
        <v>24</v>
      </c>
      <c r="C468" s="14" t="s">
        <v>9</v>
      </c>
      <c r="D468" s="14" t="str">
        <f t="shared" si="363"/>
        <v>2</v>
      </c>
      <c r="E468" s="14">
        <v>202</v>
      </c>
      <c r="F468" s="14">
        <v>932</v>
      </c>
      <c r="G468" s="14">
        <v>5</v>
      </c>
      <c r="H468" s="14" t="s">
        <v>1</v>
      </c>
      <c r="I468" s="14">
        <v>100</v>
      </c>
      <c r="J468" s="17">
        <f t="shared" si="364"/>
        <v>112</v>
      </c>
      <c r="K468" s="14">
        <v>120</v>
      </c>
      <c r="L468" s="17">
        <f t="shared" si="365"/>
        <v>135</v>
      </c>
      <c r="M468" s="14">
        <v>0</v>
      </c>
      <c r="N468" s="17">
        <f t="shared" si="366"/>
        <v>0</v>
      </c>
      <c r="O468" s="14">
        <v>7.5</v>
      </c>
      <c r="P468" s="14">
        <v>4.0000000000000001E-3</v>
      </c>
      <c r="Q468" s="14">
        <v>5.5</v>
      </c>
      <c r="R468" s="14">
        <v>6.3</v>
      </c>
      <c r="S468" s="14">
        <v>2.9</v>
      </c>
      <c r="T468" s="14">
        <v>34</v>
      </c>
      <c r="U468" s="14">
        <v>29</v>
      </c>
      <c r="V468" s="16">
        <v>16</v>
      </c>
      <c r="W468" s="16">
        <v>18.557796884361895</v>
      </c>
      <c r="X468" s="16">
        <v>17.3</v>
      </c>
      <c r="Y468" s="16">
        <v>393</v>
      </c>
      <c r="Z468" s="16">
        <v>1683</v>
      </c>
      <c r="AA468" s="16">
        <v>274</v>
      </c>
      <c r="AB468" s="16">
        <v>13</v>
      </c>
      <c r="AC468" s="16">
        <f t="shared" si="367"/>
        <v>11.731780861566312</v>
      </c>
      <c r="AD468" s="16">
        <v>1.4570064819999999</v>
      </c>
      <c r="AE468" s="16"/>
      <c r="AF468" s="16"/>
      <c r="AG468" s="16">
        <v>3.1</v>
      </c>
      <c r="AH468" s="16">
        <v>3.2</v>
      </c>
      <c r="AI468" s="16">
        <v>5.4469992090000003</v>
      </c>
      <c r="AJ468" s="16">
        <v>1.48</v>
      </c>
      <c r="AK468" s="16">
        <v>0.8</v>
      </c>
      <c r="AL468" s="16">
        <v>2.7</v>
      </c>
      <c r="AM468" s="16">
        <v>1.568088191</v>
      </c>
      <c r="AN468" s="16">
        <v>2.06</v>
      </c>
      <c r="AO468" s="16"/>
      <c r="AP468" s="16"/>
      <c r="AQ468" s="18"/>
      <c r="AR468" s="18"/>
      <c r="AS468" s="18"/>
      <c r="AT468" s="18"/>
      <c r="AU468" s="14">
        <v>0.34</v>
      </c>
      <c r="AV468" s="14">
        <v>362</v>
      </c>
      <c r="AW468" s="18">
        <v>34</v>
      </c>
      <c r="AX468" s="14">
        <v>254.2</v>
      </c>
      <c r="AY468" s="18">
        <v>30.5</v>
      </c>
      <c r="AZ468" s="16">
        <f t="shared" si="368"/>
        <v>231.88414634146343</v>
      </c>
      <c r="BA468" s="16">
        <f t="shared" si="369"/>
        <v>7119.56</v>
      </c>
      <c r="BB468" s="16">
        <f t="shared" si="370"/>
        <v>7993.3241818181823</v>
      </c>
      <c r="BC468" s="14">
        <v>12.85</v>
      </c>
      <c r="BD468" s="14">
        <v>0</v>
      </c>
      <c r="BE468" s="14">
        <v>9.58</v>
      </c>
      <c r="BF468" s="14">
        <v>56.2</v>
      </c>
      <c r="BG468" s="14">
        <v>30.75</v>
      </c>
      <c r="BH468" s="14">
        <v>6</v>
      </c>
      <c r="BI468" s="18">
        <f t="shared" si="350"/>
        <v>50.564227642276414</v>
      </c>
      <c r="BJ468" s="18">
        <f t="shared" si="351"/>
        <v>52.855693218666282</v>
      </c>
      <c r="BK468" s="18">
        <f t="shared" si="352"/>
        <v>3171.341593119977</v>
      </c>
      <c r="BL468" s="18">
        <f t="shared" si="353"/>
        <v>3561.9932166361191</v>
      </c>
      <c r="BM468" s="14">
        <f t="shared" si="354"/>
        <v>3.56</v>
      </c>
      <c r="BR468" s="16"/>
      <c r="BS468" s="16"/>
      <c r="BT468" s="16"/>
      <c r="BU468" s="16"/>
      <c r="BV468" s="16"/>
      <c r="BW468" s="16"/>
      <c r="BX468" s="16"/>
      <c r="BY468" s="16"/>
      <c r="BZ468" s="16">
        <v>4.03</v>
      </c>
      <c r="CA468" s="16">
        <v>0.32200000000000001</v>
      </c>
      <c r="CB468" s="16">
        <v>2.1800000000000002</v>
      </c>
      <c r="CC468" s="16">
        <v>0.28199999999999997</v>
      </c>
      <c r="CD468" s="16">
        <v>1.01</v>
      </c>
      <c r="CE468" s="16">
        <v>0.13300000000000001</v>
      </c>
      <c r="CF468" s="16">
        <v>1.34</v>
      </c>
      <c r="CG468" s="16">
        <v>0.112</v>
      </c>
      <c r="CH468" s="16">
        <f t="shared" si="371"/>
        <v>71.907556</v>
      </c>
      <c r="CI468" s="16">
        <f t="shared" si="372"/>
        <v>9.4690148000000001</v>
      </c>
      <c r="CJ468" s="16">
        <f t="shared" si="373"/>
        <v>95.402104000000008</v>
      </c>
      <c r="CK468" s="16">
        <f t="shared" si="374"/>
        <v>7.9739072000000011</v>
      </c>
      <c r="CL468" s="16">
        <f t="shared" si="375"/>
        <v>80.732574236363632</v>
      </c>
      <c r="CM468" s="16">
        <f t="shared" si="376"/>
        <v>10.631121161818182</v>
      </c>
      <c r="CN468" s="16">
        <f t="shared" si="377"/>
        <v>107.11054403636365</v>
      </c>
      <c r="CO468" s="16">
        <f t="shared" si="378"/>
        <v>8.9525230836363647</v>
      </c>
      <c r="CP468" s="16">
        <v>2.2000000000000002</v>
      </c>
      <c r="CQ468" s="16">
        <v>0.374</v>
      </c>
      <c r="CR468" s="16">
        <v>0.31</v>
      </c>
      <c r="CS468" s="16">
        <v>0.13800000000000001</v>
      </c>
      <c r="CT468" s="16">
        <f t="shared" si="381"/>
        <v>69.769515048639505</v>
      </c>
      <c r="CU468" s="16">
        <f t="shared" si="382"/>
        <v>11.860817558268714</v>
      </c>
      <c r="CV468" s="16">
        <f t="shared" si="383"/>
        <v>9.831158938671928</v>
      </c>
      <c r="CW468" s="16">
        <f t="shared" si="384"/>
        <v>4.3764513985055684</v>
      </c>
      <c r="CX468" s="16">
        <f t="shared" si="385"/>
        <v>78.332137350063448</v>
      </c>
      <c r="CY468" s="16">
        <f t="shared" si="386"/>
        <v>13.316463349510784</v>
      </c>
      <c r="CZ468" s="16">
        <f t="shared" si="387"/>
        <v>11.037710262963483</v>
      </c>
      <c r="DA468" s="16">
        <f t="shared" si="388"/>
        <v>4.9135613428676148</v>
      </c>
      <c r="DB468" s="16"/>
      <c r="DC468" s="16"/>
      <c r="DD468" s="16"/>
      <c r="DE468" s="16"/>
      <c r="DF468" s="16"/>
      <c r="DG468" s="16"/>
      <c r="DH468" s="16"/>
      <c r="DI468" s="16"/>
    </row>
    <row r="469" spans="1:113" x14ac:dyDescent="0.25">
      <c r="A469" s="14">
        <v>2020</v>
      </c>
      <c r="B469" s="14">
        <v>24</v>
      </c>
      <c r="C469" s="14" t="s">
        <v>9</v>
      </c>
      <c r="D469" s="14" t="str">
        <f t="shared" si="363"/>
        <v>2</v>
      </c>
      <c r="E469" s="14">
        <v>205</v>
      </c>
      <c r="F469" s="14">
        <v>935</v>
      </c>
      <c r="G469" s="14">
        <v>4</v>
      </c>
      <c r="H469" s="14" t="s">
        <v>1</v>
      </c>
      <c r="I469" s="14">
        <v>100</v>
      </c>
      <c r="J469" s="17">
        <f t="shared" si="364"/>
        <v>112</v>
      </c>
      <c r="K469" s="14">
        <v>80</v>
      </c>
      <c r="L469" s="17">
        <f t="shared" si="365"/>
        <v>90</v>
      </c>
      <c r="M469" s="14">
        <v>0</v>
      </c>
      <c r="N469" s="17">
        <f t="shared" si="366"/>
        <v>0</v>
      </c>
      <c r="O469" s="14">
        <v>7.5</v>
      </c>
      <c r="P469" s="14">
        <v>4.0000000000000001E-3</v>
      </c>
      <c r="Q469" s="14">
        <v>5.5</v>
      </c>
      <c r="R469" s="14">
        <v>6.3</v>
      </c>
      <c r="S469" s="14">
        <v>2.9</v>
      </c>
      <c r="T469" s="14">
        <v>34</v>
      </c>
      <c r="U469" s="14">
        <v>29</v>
      </c>
      <c r="V469" s="16">
        <v>16</v>
      </c>
      <c r="W469" s="16">
        <v>18.557796884361895</v>
      </c>
      <c r="X469" s="16">
        <v>17.3</v>
      </c>
      <c r="Y469" s="16">
        <v>393</v>
      </c>
      <c r="Z469" s="16">
        <v>1683</v>
      </c>
      <c r="AA469" s="16">
        <v>274</v>
      </c>
      <c r="AB469" s="16">
        <v>13</v>
      </c>
      <c r="AC469" s="16">
        <f t="shared" si="367"/>
        <v>11.731780861566312</v>
      </c>
      <c r="AD469" s="16">
        <v>1.4570064819999999</v>
      </c>
      <c r="AE469" s="16"/>
      <c r="AF469" s="16"/>
      <c r="AG469" s="16">
        <v>3.1</v>
      </c>
      <c r="AH469" s="16">
        <v>3.2</v>
      </c>
      <c r="AI469" s="16">
        <v>5.4469992090000003</v>
      </c>
      <c r="AJ469" s="16">
        <v>1.48</v>
      </c>
      <c r="AK469" s="16">
        <v>0.8</v>
      </c>
      <c r="AL469" s="16">
        <v>2.7</v>
      </c>
      <c r="AM469" s="16">
        <v>1.568088191</v>
      </c>
      <c r="AN469" s="16">
        <v>2.06</v>
      </c>
      <c r="AO469" s="16"/>
      <c r="AP469" s="16"/>
      <c r="AQ469" s="18"/>
      <c r="AR469" s="18"/>
      <c r="AS469" s="18"/>
      <c r="AT469" s="18"/>
      <c r="AU469" s="14">
        <v>0.36</v>
      </c>
      <c r="AV469" s="14">
        <v>370</v>
      </c>
      <c r="AW469" s="18">
        <v>34</v>
      </c>
      <c r="AX469" s="14">
        <v>239.4</v>
      </c>
      <c r="AY469" s="18">
        <v>30.5</v>
      </c>
      <c r="AZ469" s="16">
        <f t="shared" si="368"/>
        <v>223.82142857142856</v>
      </c>
      <c r="BA469" s="16">
        <f t="shared" si="369"/>
        <v>6872.01</v>
      </c>
      <c r="BB469" s="16">
        <f t="shared" si="370"/>
        <v>7715.3930454545452</v>
      </c>
      <c r="BC469" s="14">
        <v>11.14</v>
      </c>
      <c r="BD469" s="14">
        <v>0</v>
      </c>
      <c r="BE469" s="14">
        <v>9.98</v>
      </c>
      <c r="BF469" s="14">
        <v>56.8</v>
      </c>
      <c r="BG469" s="14">
        <v>30.75</v>
      </c>
      <c r="BH469" s="14">
        <v>6</v>
      </c>
      <c r="BI469" s="18">
        <f t="shared" si="350"/>
        <v>43.835447154471545</v>
      </c>
      <c r="BJ469" s="18">
        <f t="shared" si="351"/>
        <v>45.619271131162179</v>
      </c>
      <c r="BK469" s="18">
        <f t="shared" si="352"/>
        <v>2737.156267869731</v>
      </c>
      <c r="BL469" s="18">
        <f t="shared" si="353"/>
        <v>3074.3241535936841</v>
      </c>
      <c r="BM469" s="14">
        <f t="shared" si="354"/>
        <v>3.07</v>
      </c>
      <c r="BR469" s="16"/>
      <c r="BS469" s="16"/>
      <c r="BT469" s="16"/>
      <c r="BU469" s="16"/>
      <c r="BV469" s="16"/>
      <c r="BW469" s="16"/>
      <c r="BX469" s="16"/>
      <c r="BY469" s="16"/>
      <c r="BZ469" s="16">
        <v>3.87</v>
      </c>
      <c r="CA469" s="16">
        <v>0.30399999999999999</v>
      </c>
      <c r="CB469" s="16">
        <v>2.15</v>
      </c>
      <c r="CC469" s="16">
        <v>0.25800000000000001</v>
      </c>
      <c r="CD469" s="16">
        <v>0.93</v>
      </c>
      <c r="CE469" s="16">
        <v>9.2999999999999999E-2</v>
      </c>
      <c r="CF469" s="16">
        <v>1.59</v>
      </c>
      <c r="CG469" s="16">
        <v>0.104</v>
      </c>
      <c r="CH469" s="16">
        <f t="shared" si="371"/>
        <v>63.909693000000011</v>
      </c>
      <c r="CI469" s="16">
        <f t="shared" si="372"/>
        <v>6.3909693000000001</v>
      </c>
      <c r="CJ469" s="16">
        <f t="shared" si="373"/>
        <v>109.264959</v>
      </c>
      <c r="CK469" s="16">
        <f t="shared" si="374"/>
        <v>7.1468903999999993</v>
      </c>
      <c r="CL469" s="16">
        <f t="shared" si="375"/>
        <v>71.753155322727281</v>
      </c>
      <c r="CM469" s="16">
        <f t="shared" si="376"/>
        <v>7.1753155322727267</v>
      </c>
      <c r="CN469" s="16">
        <f t="shared" si="377"/>
        <v>122.67474942272729</v>
      </c>
      <c r="CO469" s="16">
        <f t="shared" si="378"/>
        <v>8.0240087672727274</v>
      </c>
      <c r="CP469" s="16">
        <v>2.29</v>
      </c>
      <c r="CQ469" s="16">
        <v>0.39200000000000002</v>
      </c>
      <c r="CR469" s="16">
        <v>0.32</v>
      </c>
      <c r="CS469" s="16">
        <v>0.13600000000000001</v>
      </c>
      <c r="CT469" s="16">
        <f t="shared" si="381"/>
        <v>62.680878534216838</v>
      </c>
      <c r="CU469" s="16">
        <f t="shared" si="382"/>
        <v>10.729652570049344</v>
      </c>
      <c r="CV469" s="16">
        <f t="shared" si="383"/>
        <v>8.7589000571831388</v>
      </c>
      <c r="CW469" s="16">
        <f t="shared" si="384"/>
        <v>3.7225325243028342</v>
      </c>
      <c r="CX469" s="16">
        <f t="shared" si="385"/>
        <v>70.373531808870723</v>
      </c>
      <c r="CY469" s="16">
        <f t="shared" si="386"/>
        <v>12.046473567282673</v>
      </c>
      <c r="CZ469" s="16">
        <f t="shared" si="387"/>
        <v>9.8338559732919784</v>
      </c>
      <c r="DA469" s="16">
        <f t="shared" si="388"/>
        <v>4.1793887886490912</v>
      </c>
      <c r="DB469" s="16"/>
      <c r="DC469" s="16"/>
      <c r="DD469" s="16"/>
      <c r="DE469" s="16"/>
      <c r="DF469" s="16"/>
      <c r="DG469" s="16"/>
      <c r="DH469" s="16"/>
      <c r="DI469" s="16"/>
    </row>
    <row r="470" spans="1:113" x14ac:dyDescent="0.25">
      <c r="A470" s="14">
        <v>2020</v>
      </c>
      <c r="B470" s="14">
        <v>24</v>
      </c>
      <c r="C470" s="14" t="s">
        <v>9</v>
      </c>
      <c r="D470" s="14" t="str">
        <f t="shared" si="363"/>
        <v>2</v>
      </c>
      <c r="E470" s="14">
        <v>207</v>
      </c>
      <c r="F470" s="14">
        <v>937</v>
      </c>
      <c r="G470" s="14">
        <v>2</v>
      </c>
      <c r="H470" s="14" t="s">
        <v>3</v>
      </c>
      <c r="I470" s="14">
        <v>100</v>
      </c>
      <c r="J470" s="17">
        <f t="shared" si="364"/>
        <v>112</v>
      </c>
      <c r="K470" s="14">
        <v>0</v>
      </c>
      <c r="L470" s="17">
        <f t="shared" si="365"/>
        <v>0</v>
      </c>
      <c r="M470" s="14">
        <v>0</v>
      </c>
      <c r="N470" s="17">
        <f t="shared" si="366"/>
        <v>0</v>
      </c>
      <c r="O470" s="14">
        <v>7.5</v>
      </c>
      <c r="P470" s="14">
        <v>4.0000000000000001E-3</v>
      </c>
      <c r="Q470" s="14">
        <v>5.5</v>
      </c>
      <c r="R470" s="14">
        <v>6.3</v>
      </c>
      <c r="S470" s="14">
        <v>2.9</v>
      </c>
      <c r="T470" s="14">
        <v>34</v>
      </c>
      <c r="U470" s="14">
        <v>29</v>
      </c>
      <c r="V470" s="16">
        <v>16</v>
      </c>
      <c r="W470" s="16">
        <v>18.557796884361895</v>
      </c>
      <c r="X470" s="16">
        <v>17.3</v>
      </c>
      <c r="Y470" s="16">
        <v>393</v>
      </c>
      <c r="Z470" s="16">
        <v>1683</v>
      </c>
      <c r="AA470" s="16">
        <v>274</v>
      </c>
      <c r="AB470" s="16">
        <v>13</v>
      </c>
      <c r="AC470" s="16">
        <f t="shared" si="367"/>
        <v>11.731780861566312</v>
      </c>
      <c r="AD470" s="16">
        <v>1.4570064819999999</v>
      </c>
      <c r="AE470" s="16"/>
      <c r="AF470" s="16"/>
      <c r="AG470" s="16">
        <v>3.1</v>
      </c>
      <c r="AH470" s="16">
        <v>3.2</v>
      </c>
      <c r="AI470" s="16">
        <v>5.4469992090000003</v>
      </c>
      <c r="AJ470" s="16">
        <v>1.48</v>
      </c>
      <c r="AK470" s="16">
        <v>0.8</v>
      </c>
      <c r="AL470" s="16">
        <v>2.7</v>
      </c>
      <c r="AM470" s="16">
        <v>1.568088191</v>
      </c>
      <c r="AN470" s="16">
        <v>2.06</v>
      </c>
      <c r="AO470" s="16"/>
      <c r="AP470" s="16"/>
      <c r="AQ470" s="18"/>
      <c r="AR470" s="18"/>
      <c r="AS470" s="18"/>
      <c r="AT470" s="18"/>
      <c r="AU470" s="14">
        <v>0.26</v>
      </c>
      <c r="AV470" s="14">
        <v>294.10000000000002</v>
      </c>
      <c r="AW470" s="18">
        <v>34</v>
      </c>
      <c r="AX470" s="14">
        <v>217.5</v>
      </c>
      <c r="AY470" s="18">
        <v>30.5</v>
      </c>
      <c r="AZ470" s="16">
        <f t="shared" si="368"/>
        <v>186.92810457516336</v>
      </c>
      <c r="BA470" s="16">
        <f t="shared" si="369"/>
        <v>5739.27</v>
      </c>
      <c r="BB470" s="16">
        <f t="shared" si="370"/>
        <v>6443.634954545455</v>
      </c>
      <c r="BC470" s="14">
        <v>9.56</v>
      </c>
      <c r="BD470" s="14">
        <v>0</v>
      </c>
      <c r="BE470" s="14">
        <v>9.09</v>
      </c>
      <c r="BF470" s="14">
        <v>55.5</v>
      </c>
      <c r="BG470" s="14">
        <v>30.75</v>
      </c>
      <c r="BH470" s="14">
        <v>6</v>
      </c>
      <c r="BI470" s="18">
        <f t="shared" si="350"/>
        <v>37.61821138211382</v>
      </c>
      <c r="BJ470" s="18">
        <f t="shared" si="351"/>
        <v>39.536087823675921</v>
      </c>
      <c r="BK470" s="18">
        <f t="shared" si="352"/>
        <v>2372.1652694205554</v>
      </c>
      <c r="BL470" s="18">
        <f t="shared" si="353"/>
        <v>2664.372900335542</v>
      </c>
      <c r="BM470" s="14">
        <f t="shared" si="354"/>
        <v>2.66</v>
      </c>
      <c r="BR470" s="16"/>
      <c r="BS470" s="16"/>
      <c r="BT470" s="16"/>
      <c r="BU470" s="16"/>
      <c r="BV470" s="16"/>
      <c r="BW470" s="16"/>
      <c r="BX470" s="16"/>
      <c r="BY470" s="16"/>
      <c r="BZ470" s="16">
        <v>4.01</v>
      </c>
      <c r="CA470" s="16">
        <v>0.307</v>
      </c>
      <c r="CB470" s="16">
        <v>2.17</v>
      </c>
      <c r="CC470" s="16">
        <v>0.27900000000000003</v>
      </c>
      <c r="CD470" s="16">
        <v>0.76</v>
      </c>
      <c r="CE470" s="16">
        <v>5.8999999999999997E-2</v>
      </c>
      <c r="CF470" s="16">
        <v>1.6</v>
      </c>
      <c r="CG470" s="16">
        <v>0.09</v>
      </c>
      <c r="CH470" s="16">
        <f t="shared" si="371"/>
        <v>43.618452000000005</v>
      </c>
      <c r="CI470" s="16">
        <f t="shared" si="372"/>
        <v>3.3861692999999997</v>
      </c>
      <c r="CJ470" s="16">
        <f t="shared" si="373"/>
        <v>91.828320000000005</v>
      </c>
      <c r="CK470" s="16">
        <f t="shared" si="374"/>
        <v>5.165343</v>
      </c>
      <c r="CL470" s="16">
        <f t="shared" si="375"/>
        <v>48.971625654545463</v>
      </c>
      <c r="CM470" s="16">
        <f t="shared" si="376"/>
        <v>3.8017446231818179</v>
      </c>
      <c r="CN470" s="16">
        <f t="shared" si="377"/>
        <v>103.09815927272729</v>
      </c>
      <c r="CO470" s="16">
        <f t="shared" si="378"/>
        <v>5.7992714590909094</v>
      </c>
      <c r="CP470" s="16">
        <v>2.4300000000000002</v>
      </c>
      <c r="CQ470" s="16">
        <v>0.41899999999999998</v>
      </c>
      <c r="CR470" s="16">
        <v>0.34</v>
      </c>
      <c r="CS470" s="16">
        <v>0.14399999999999999</v>
      </c>
      <c r="CT470" s="16">
        <f t="shared" si="381"/>
        <v>57.643616046919504</v>
      </c>
      <c r="CU470" s="16">
        <f t="shared" si="382"/>
        <v>9.9393724788721283</v>
      </c>
      <c r="CV470" s="16">
        <f t="shared" si="383"/>
        <v>8.0653619160298895</v>
      </c>
      <c r="CW470" s="16">
        <f t="shared" si="384"/>
        <v>3.4159179879655994</v>
      </c>
      <c r="CX470" s="16">
        <f t="shared" si="385"/>
        <v>64.718059834495989</v>
      </c>
      <c r="CY470" s="16">
        <f t="shared" si="386"/>
        <v>11.159204555824617</v>
      </c>
      <c r="CZ470" s="16">
        <f t="shared" si="387"/>
        <v>9.05520178754265</v>
      </c>
      <c r="DA470" s="16">
        <f t="shared" si="388"/>
        <v>3.8351442864886502</v>
      </c>
      <c r="DB470" s="16"/>
      <c r="DC470" s="16"/>
      <c r="DD470" s="16"/>
      <c r="DE470" s="16"/>
      <c r="DF470" s="16"/>
      <c r="DG470" s="16"/>
      <c r="DH470" s="16"/>
      <c r="DI470" s="16"/>
    </row>
    <row r="471" spans="1:113" x14ac:dyDescent="0.25">
      <c r="A471" s="14">
        <v>2020</v>
      </c>
      <c r="B471" s="14">
        <v>24</v>
      </c>
      <c r="C471" s="14" t="s">
        <v>9</v>
      </c>
      <c r="D471" s="14" t="str">
        <f t="shared" si="363"/>
        <v>2</v>
      </c>
      <c r="E471" s="14">
        <v>210</v>
      </c>
      <c r="F471" s="14">
        <v>940</v>
      </c>
      <c r="G471" s="14">
        <v>1</v>
      </c>
      <c r="H471" s="14" t="s">
        <v>2</v>
      </c>
      <c r="I471" s="14">
        <v>0</v>
      </c>
      <c r="J471" s="17">
        <f t="shared" si="364"/>
        <v>0</v>
      </c>
      <c r="K471" s="14">
        <v>0</v>
      </c>
      <c r="L471" s="17">
        <f t="shared" si="365"/>
        <v>0</v>
      </c>
      <c r="M471" s="14">
        <v>0</v>
      </c>
      <c r="N471" s="17">
        <f t="shared" si="366"/>
        <v>0</v>
      </c>
      <c r="O471" s="14">
        <v>7.5</v>
      </c>
      <c r="P471" s="14">
        <v>4.0000000000000001E-3</v>
      </c>
      <c r="Q471" s="14">
        <v>5.5</v>
      </c>
      <c r="R471" s="14">
        <v>6.3</v>
      </c>
      <c r="S471" s="14">
        <v>2.9</v>
      </c>
      <c r="T471" s="14">
        <v>34</v>
      </c>
      <c r="U471" s="14">
        <v>29</v>
      </c>
      <c r="V471" s="16">
        <v>16</v>
      </c>
      <c r="W471" s="16">
        <v>18.557796884361895</v>
      </c>
      <c r="X471" s="16">
        <v>17.3</v>
      </c>
      <c r="Y471" s="16">
        <v>393</v>
      </c>
      <c r="Z471" s="16">
        <v>1683</v>
      </c>
      <c r="AA471" s="16">
        <v>274</v>
      </c>
      <c r="AB471" s="16">
        <v>13</v>
      </c>
      <c r="AC471" s="16">
        <f t="shared" si="367"/>
        <v>11.731780861566312</v>
      </c>
      <c r="AD471" s="16">
        <v>1.4570064819999999</v>
      </c>
      <c r="AE471" s="16"/>
      <c r="AF471" s="16"/>
      <c r="AG471" s="16">
        <v>3.1</v>
      </c>
      <c r="AH471" s="16">
        <v>3.2</v>
      </c>
      <c r="AI471" s="16">
        <v>5.4469992090000003</v>
      </c>
      <c r="AJ471" s="16">
        <v>1.48</v>
      </c>
      <c r="AK471" s="16">
        <v>0.8</v>
      </c>
      <c r="AL471" s="16">
        <v>2.7</v>
      </c>
      <c r="AM471" s="16">
        <v>1.568088191</v>
      </c>
      <c r="AN471" s="16">
        <v>2.06</v>
      </c>
      <c r="AO471" s="16"/>
      <c r="AP471" s="16"/>
      <c r="AQ471" s="18"/>
      <c r="AR471" s="18"/>
      <c r="AS471" s="18"/>
      <c r="AT471" s="18"/>
      <c r="AU471" s="14">
        <v>0.24</v>
      </c>
      <c r="AV471" s="14">
        <v>263.60000000000002</v>
      </c>
      <c r="AW471" s="18">
        <v>34</v>
      </c>
      <c r="AX471" s="14">
        <v>185.5</v>
      </c>
      <c r="AY471" s="18">
        <v>30.5</v>
      </c>
      <c r="AZ471" s="16">
        <f t="shared" si="368"/>
        <v>162.02090592334491</v>
      </c>
      <c r="BA471" s="16">
        <f t="shared" si="369"/>
        <v>4974.54</v>
      </c>
      <c r="BB471" s="16">
        <f t="shared" si="370"/>
        <v>5585.0517272727275</v>
      </c>
      <c r="BC471" s="14">
        <v>8.52</v>
      </c>
      <c r="BD471" s="14">
        <v>0</v>
      </c>
      <c r="BE471" s="14">
        <v>9.64</v>
      </c>
      <c r="BF471" s="14">
        <v>56.2</v>
      </c>
      <c r="BG471" s="14">
        <v>30.75</v>
      </c>
      <c r="BH471" s="14">
        <v>6</v>
      </c>
      <c r="BI471" s="18">
        <f t="shared" si="350"/>
        <v>33.525853658536583</v>
      </c>
      <c r="BJ471" s="18">
        <f t="shared" si="351"/>
        <v>35.021920654166074</v>
      </c>
      <c r="BK471" s="18">
        <f t="shared" si="352"/>
        <v>2101.3152392499646</v>
      </c>
      <c r="BL471" s="18">
        <f t="shared" si="353"/>
        <v>2360.1590709939373</v>
      </c>
      <c r="BM471" s="14">
        <f t="shared" si="354"/>
        <v>2.36</v>
      </c>
      <c r="BR471" s="16"/>
      <c r="BS471" s="16"/>
      <c r="BT471" s="16"/>
      <c r="BU471" s="16"/>
      <c r="BV471" s="16"/>
      <c r="BW471" s="16"/>
      <c r="BX471" s="16"/>
      <c r="BY471" s="16"/>
      <c r="BZ471" s="16">
        <v>4.22</v>
      </c>
      <c r="CA471" s="16">
        <v>0.308</v>
      </c>
      <c r="CB471" s="16">
        <v>2.15</v>
      </c>
      <c r="CC471" s="16">
        <v>0.28999999999999998</v>
      </c>
      <c r="CD471" s="16">
        <v>0.55000000000000004</v>
      </c>
      <c r="CE471" s="16">
        <v>8.1000000000000003E-2</v>
      </c>
      <c r="CF471" s="16">
        <v>1.1299999999999999</v>
      </c>
      <c r="CG471" s="16">
        <v>7.3999999999999996E-2</v>
      </c>
      <c r="CH471" s="16">
        <f t="shared" si="371"/>
        <v>27.359970000000004</v>
      </c>
      <c r="CI471" s="16">
        <f t="shared" si="372"/>
        <v>4.0293774000000004</v>
      </c>
      <c r="CJ471" s="16">
        <f t="shared" si="373"/>
        <v>56.212301999999994</v>
      </c>
      <c r="CK471" s="16">
        <f t="shared" si="374"/>
        <v>3.6811596</v>
      </c>
      <c r="CL471" s="16">
        <f t="shared" si="375"/>
        <v>30.717784500000004</v>
      </c>
      <c r="CM471" s="16">
        <f t="shared" si="376"/>
        <v>4.5238918990909101</v>
      </c>
      <c r="CN471" s="16">
        <f t="shared" si="377"/>
        <v>63.111084518181812</v>
      </c>
      <c r="CO471" s="16">
        <f t="shared" si="378"/>
        <v>4.1329382781818182</v>
      </c>
      <c r="CP471" s="16">
        <v>2.35</v>
      </c>
      <c r="CQ471" s="16">
        <v>0.377</v>
      </c>
      <c r="CR471" s="16">
        <v>0.3</v>
      </c>
      <c r="CS471" s="16">
        <v>0.14099999999999999</v>
      </c>
      <c r="CT471" s="16">
        <f t="shared" si="381"/>
        <v>49.380908122374166</v>
      </c>
      <c r="CU471" s="16">
        <f t="shared" si="382"/>
        <v>7.9219584519723663</v>
      </c>
      <c r="CV471" s="16">
        <f t="shared" si="383"/>
        <v>6.3039457177498939</v>
      </c>
      <c r="CW471" s="16">
        <f t="shared" si="384"/>
        <v>2.9628544873424496</v>
      </c>
      <c r="CX471" s="16">
        <f t="shared" si="385"/>
        <v>55.441292301029179</v>
      </c>
      <c r="CY471" s="16">
        <f t="shared" si="386"/>
        <v>8.8941988074417022</v>
      </c>
      <c r="CZ471" s="16">
        <f t="shared" si="387"/>
        <v>7.0776117831101075</v>
      </c>
      <c r="DA471" s="16">
        <f t="shared" si="388"/>
        <v>3.3264775380617504</v>
      </c>
      <c r="DB471" s="16"/>
      <c r="DC471" s="16"/>
      <c r="DD471" s="16"/>
      <c r="DE471" s="16"/>
      <c r="DF471" s="16"/>
      <c r="DG471" s="16"/>
      <c r="DH471" s="16"/>
      <c r="DI471" s="16"/>
    </row>
    <row r="472" spans="1:113" x14ac:dyDescent="0.25">
      <c r="A472" s="14">
        <v>2020</v>
      </c>
      <c r="B472" s="14">
        <v>24</v>
      </c>
      <c r="C472" s="14" t="s">
        <v>9</v>
      </c>
      <c r="D472" s="14" t="str">
        <f t="shared" si="363"/>
        <v>3</v>
      </c>
      <c r="E472" s="14">
        <v>301</v>
      </c>
      <c r="F472" s="14">
        <v>941</v>
      </c>
      <c r="G472" s="14">
        <v>2</v>
      </c>
      <c r="H472" s="14" t="s">
        <v>3</v>
      </c>
      <c r="I472" s="14">
        <v>100</v>
      </c>
      <c r="J472" s="17">
        <f t="shared" si="364"/>
        <v>112</v>
      </c>
      <c r="K472" s="14">
        <v>0</v>
      </c>
      <c r="L472" s="17">
        <f t="shared" si="365"/>
        <v>0</v>
      </c>
      <c r="M472" s="14">
        <v>0</v>
      </c>
      <c r="N472" s="17">
        <f t="shared" si="366"/>
        <v>0</v>
      </c>
      <c r="O472" s="14">
        <v>7.5</v>
      </c>
      <c r="P472" s="14">
        <v>0</v>
      </c>
      <c r="Q472" s="14">
        <v>5.7</v>
      </c>
      <c r="R472" s="14">
        <v>6.3</v>
      </c>
      <c r="S472" s="14">
        <v>2.7</v>
      </c>
      <c r="T472" s="14">
        <v>30</v>
      </c>
      <c r="U472" s="14">
        <v>25</v>
      </c>
      <c r="V472" s="16">
        <v>16</v>
      </c>
      <c r="W472" s="16">
        <v>16.413604403834629</v>
      </c>
      <c r="X472" s="16">
        <v>16.5</v>
      </c>
      <c r="Y472" s="16">
        <v>406</v>
      </c>
      <c r="Z472" s="16">
        <v>1886</v>
      </c>
      <c r="AA472" s="16">
        <v>343</v>
      </c>
      <c r="AB472" s="16">
        <v>16</v>
      </c>
      <c r="AC472" s="16">
        <f t="shared" si="367"/>
        <v>13.360973656236514</v>
      </c>
      <c r="AD472" s="16">
        <v>1.570306805</v>
      </c>
      <c r="AE472" s="16"/>
      <c r="AF472" s="16"/>
      <c r="AG472" s="16">
        <v>2.7</v>
      </c>
      <c r="AH472" s="16">
        <v>3.1</v>
      </c>
      <c r="AI472" s="16">
        <v>1.379494327</v>
      </c>
      <c r="AJ472" s="16">
        <v>1.44</v>
      </c>
      <c r="AK472" s="16">
        <v>0.6</v>
      </c>
      <c r="AL472" s="16">
        <v>2</v>
      </c>
      <c r="AM472" s="16">
        <v>0.89317955299999996</v>
      </c>
      <c r="AN472" s="16">
        <v>1.64</v>
      </c>
      <c r="AO472" s="16"/>
      <c r="AP472" s="16"/>
      <c r="AQ472" s="18"/>
      <c r="AR472" s="18"/>
      <c r="AS472" s="18"/>
      <c r="AT472" s="18"/>
      <c r="AU472" s="14">
        <v>0.24</v>
      </c>
      <c r="AV472" s="14">
        <v>276.10000000000002</v>
      </c>
      <c r="AW472" s="18">
        <v>34</v>
      </c>
      <c r="AX472" s="14">
        <v>169.5</v>
      </c>
      <c r="AY472" s="18">
        <v>30.5</v>
      </c>
      <c r="AZ472" s="16">
        <f t="shared" si="368"/>
        <v>137.79429987608424</v>
      </c>
      <c r="BA472" s="16">
        <f t="shared" si="369"/>
        <v>4230.71</v>
      </c>
      <c r="BB472" s="16">
        <f t="shared" si="370"/>
        <v>4749.9335000000001</v>
      </c>
      <c r="BC472" s="14">
        <v>8.74</v>
      </c>
      <c r="BD472" s="14">
        <v>0</v>
      </c>
      <c r="BE472" s="14">
        <v>10.199999999999999</v>
      </c>
      <c r="BF472" s="14">
        <v>56.6</v>
      </c>
      <c r="BG472" s="14">
        <v>30.75</v>
      </c>
      <c r="BH472" s="14">
        <v>6</v>
      </c>
      <c r="BI472" s="18">
        <f t="shared" si="350"/>
        <v>34.391544715447154</v>
      </c>
      <c r="BJ472" s="18">
        <f t="shared" si="351"/>
        <v>35.703592086094268</v>
      </c>
      <c r="BK472" s="18">
        <f t="shared" si="352"/>
        <v>2142.2155251656559</v>
      </c>
      <c r="BL472" s="18">
        <f t="shared" si="353"/>
        <v>2406.09752849288</v>
      </c>
      <c r="BM472" s="14">
        <f t="shared" si="354"/>
        <v>2.41</v>
      </c>
      <c r="BR472" s="16"/>
      <c r="BS472" s="16"/>
      <c r="BT472" s="16"/>
      <c r="BU472" s="16"/>
      <c r="BV472" s="16"/>
      <c r="BW472" s="16"/>
      <c r="BX472" s="16"/>
      <c r="BY472" s="16"/>
      <c r="BZ472" s="16">
        <v>3.84</v>
      </c>
      <c r="CA472" s="16">
        <v>0.26400000000000001</v>
      </c>
      <c r="CB472" s="16">
        <v>2.1</v>
      </c>
      <c r="CC472" s="16">
        <v>0.26300000000000001</v>
      </c>
      <c r="CD472" s="16">
        <v>0.95</v>
      </c>
      <c r="CE472" s="16">
        <v>0.10299999999999999</v>
      </c>
      <c r="CF472" s="16">
        <v>1.6</v>
      </c>
      <c r="CG472" s="16">
        <v>0.113</v>
      </c>
      <c r="CH472" s="16">
        <f t="shared" si="371"/>
        <v>40.191744999999997</v>
      </c>
      <c r="CI472" s="16">
        <f t="shared" si="372"/>
        <v>4.3576312999999995</v>
      </c>
      <c r="CJ472" s="16">
        <f t="shared" si="373"/>
        <v>67.691360000000003</v>
      </c>
      <c r="CK472" s="16">
        <f t="shared" si="374"/>
        <v>4.7807022999999997</v>
      </c>
      <c r="CL472" s="16">
        <f t="shared" si="375"/>
        <v>45.124368249999996</v>
      </c>
      <c r="CM472" s="16">
        <f t="shared" si="376"/>
        <v>4.8924315049999993</v>
      </c>
      <c r="CN472" s="16">
        <f t="shared" si="377"/>
        <v>75.998936</v>
      </c>
      <c r="CO472" s="16">
        <f t="shared" si="378"/>
        <v>5.3674248550000003</v>
      </c>
      <c r="CP472" s="16">
        <v>2.5</v>
      </c>
      <c r="CQ472" s="16">
        <v>0.43099999999999999</v>
      </c>
      <c r="CR472" s="16">
        <v>0.36</v>
      </c>
      <c r="CS472" s="16">
        <v>0.14399999999999999</v>
      </c>
      <c r="CT472" s="16">
        <f t="shared" si="381"/>
        <v>53.555388129141399</v>
      </c>
      <c r="CU472" s="16">
        <f t="shared" si="382"/>
        <v>9.2329489134639768</v>
      </c>
      <c r="CV472" s="16">
        <f t="shared" si="383"/>
        <v>7.7119758905963609</v>
      </c>
      <c r="CW472" s="16">
        <f t="shared" si="384"/>
        <v>3.0847903562385444</v>
      </c>
      <c r="CX472" s="16">
        <f t="shared" si="385"/>
        <v>60.128094854081475</v>
      </c>
      <c r="CY472" s="16">
        <f t="shared" si="386"/>
        <v>10.366083552843646</v>
      </c>
      <c r="CZ472" s="16">
        <f t="shared" si="387"/>
        <v>8.6584456589877323</v>
      </c>
      <c r="DA472" s="16">
        <f t="shared" si="388"/>
        <v>3.4633782635950934</v>
      </c>
      <c r="DB472" s="16"/>
      <c r="DC472" s="16"/>
      <c r="DD472" s="16"/>
      <c r="DE472" s="16"/>
      <c r="DF472" s="16"/>
      <c r="DG472" s="16"/>
      <c r="DH472" s="16"/>
      <c r="DI472" s="16"/>
    </row>
    <row r="473" spans="1:113" x14ac:dyDescent="0.25">
      <c r="A473" s="14">
        <v>2020</v>
      </c>
      <c r="B473" s="14">
        <v>24</v>
      </c>
      <c r="C473" s="14" t="s">
        <v>9</v>
      </c>
      <c r="D473" s="14" t="str">
        <f t="shared" si="363"/>
        <v>3</v>
      </c>
      <c r="E473" s="14">
        <v>302</v>
      </c>
      <c r="F473" s="14">
        <v>942</v>
      </c>
      <c r="G473" s="14">
        <v>1</v>
      </c>
      <c r="H473" s="14" t="s">
        <v>2</v>
      </c>
      <c r="I473" s="14">
        <v>0</v>
      </c>
      <c r="J473" s="17">
        <f t="shared" si="364"/>
        <v>0</v>
      </c>
      <c r="K473" s="14">
        <v>0</v>
      </c>
      <c r="L473" s="17">
        <f t="shared" si="365"/>
        <v>0</v>
      </c>
      <c r="M473" s="14">
        <v>0</v>
      </c>
      <c r="N473" s="17">
        <f t="shared" si="366"/>
        <v>0</v>
      </c>
      <c r="O473" s="14">
        <v>7.5</v>
      </c>
      <c r="P473" s="14">
        <v>0</v>
      </c>
      <c r="Q473" s="14">
        <v>5.7</v>
      </c>
      <c r="R473" s="14">
        <v>6.3</v>
      </c>
      <c r="S473" s="14">
        <v>2.7</v>
      </c>
      <c r="T473" s="14">
        <v>30</v>
      </c>
      <c r="U473" s="14">
        <v>25</v>
      </c>
      <c r="V473" s="16">
        <v>16</v>
      </c>
      <c r="W473" s="16">
        <v>16.413604403834629</v>
      </c>
      <c r="X473" s="16">
        <v>16.5</v>
      </c>
      <c r="Y473" s="16">
        <v>406</v>
      </c>
      <c r="Z473" s="16">
        <v>1886</v>
      </c>
      <c r="AA473" s="16">
        <v>343</v>
      </c>
      <c r="AB473" s="16">
        <v>16</v>
      </c>
      <c r="AC473" s="16">
        <f t="shared" si="367"/>
        <v>13.360973656236514</v>
      </c>
      <c r="AD473" s="16">
        <v>1.570306805</v>
      </c>
      <c r="AE473" s="16"/>
      <c r="AF473" s="16"/>
      <c r="AG473" s="16">
        <v>2.7</v>
      </c>
      <c r="AH473" s="16">
        <v>3.1</v>
      </c>
      <c r="AI473" s="16">
        <v>1.379494327</v>
      </c>
      <c r="AJ473" s="16">
        <v>1.44</v>
      </c>
      <c r="AK473" s="16">
        <v>0.6</v>
      </c>
      <c r="AL473" s="16">
        <v>2</v>
      </c>
      <c r="AM473" s="16">
        <v>0.89317955299999996</v>
      </c>
      <c r="AN473" s="16">
        <v>1.64</v>
      </c>
      <c r="AO473" s="16"/>
      <c r="AP473" s="16"/>
      <c r="AQ473" s="18"/>
      <c r="AR473" s="18"/>
      <c r="AS473" s="18"/>
      <c r="AT473" s="18"/>
      <c r="AU473" s="14">
        <v>0.2</v>
      </c>
      <c r="AV473" s="14">
        <v>237.7</v>
      </c>
      <c r="AW473" s="18">
        <v>34</v>
      </c>
      <c r="AX473" s="14">
        <v>165.6</v>
      </c>
      <c r="AY473" s="18">
        <v>30.5</v>
      </c>
      <c r="AZ473" s="16">
        <f t="shared" si="368"/>
        <v>132.64604810996565</v>
      </c>
      <c r="BA473" s="16">
        <f t="shared" si="369"/>
        <v>4072.64</v>
      </c>
      <c r="BB473" s="16">
        <f t="shared" si="370"/>
        <v>4572.4639999999999</v>
      </c>
      <c r="BC473" s="14">
        <v>9.11</v>
      </c>
      <c r="BD473" s="14">
        <v>0</v>
      </c>
      <c r="BE473" s="14">
        <v>10.3</v>
      </c>
      <c r="BF473" s="14">
        <v>56.9</v>
      </c>
      <c r="BG473" s="14">
        <v>30.75</v>
      </c>
      <c r="BH473" s="14">
        <v>6</v>
      </c>
      <c r="BI473" s="18">
        <f t="shared" si="350"/>
        <v>35.847479674796745</v>
      </c>
      <c r="BJ473" s="18">
        <f t="shared" si="351"/>
        <v>37.173629211899055</v>
      </c>
      <c r="BK473" s="18">
        <f t="shared" si="352"/>
        <v>2230.4177527139432</v>
      </c>
      <c r="BL473" s="18">
        <f t="shared" si="353"/>
        <v>2505.1646667982518</v>
      </c>
      <c r="BM473" s="14">
        <f t="shared" si="354"/>
        <v>2.5</v>
      </c>
      <c r="BR473" s="16"/>
      <c r="BS473" s="16"/>
      <c r="BT473" s="16"/>
      <c r="BU473" s="16"/>
      <c r="BV473" s="16"/>
      <c r="BW473" s="16"/>
      <c r="BX473" s="16"/>
      <c r="BY473" s="16"/>
      <c r="BZ473" s="16">
        <v>3.99</v>
      </c>
      <c r="CA473" s="16">
        <v>0.30199999999999999</v>
      </c>
      <c r="CB473" s="16">
        <v>2.04</v>
      </c>
      <c r="CC473" s="16">
        <v>0.251</v>
      </c>
      <c r="CD473" s="16">
        <v>0.79</v>
      </c>
      <c r="CE473" s="16">
        <v>9.6000000000000002E-2</v>
      </c>
      <c r="CF473" s="16">
        <v>1.17</v>
      </c>
      <c r="CG473" s="16">
        <v>8.5000000000000006E-2</v>
      </c>
      <c r="CH473" s="16">
        <f t="shared" si="371"/>
        <v>32.173856000000001</v>
      </c>
      <c r="CI473" s="16">
        <f t="shared" si="372"/>
        <v>3.9097344000000001</v>
      </c>
      <c r="CJ473" s="16">
        <f t="shared" si="373"/>
        <v>47.64988799999999</v>
      </c>
      <c r="CK473" s="16">
        <f t="shared" si="374"/>
        <v>3.4617439999999999</v>
      </c>
      <c r="CL473" s="16">
        <f t="shared" si="375"/>
        <v>36.122465599999998</v>
      </c>
      <c r="CM473" s="16">
        <f t="shared" si="376"/>
        <v>4.3895654400000002</v>
      </c>
      <c r="CN473" s="16">
        <f t="shared" si="377"/>
        <v>53.497828799999986</v>
      </c>
      <c r="CO473" s="16">
        <f t="shared" si="378"/>
        <v>3.8865943999999999</v>
      </c>
      <c r="CP473" s="16">
        <v>2.2000000000000002</v>
      </c>
      <c r="CQ473" s="16">
        <v>0.44900000000000001</v>
      </c>
      <c r="CR473" s="16">
        <v>0.35</v>
      </c>
      <c r="CS473" s="16">
        <v>0.14299999999999999</v>
      </c>
      <c r="CT473" s="16">
        <f t="shared" si="381"/>
        <v>49.069190559706755</v>
      </c>
      <c r="CU473" s="16">
        <f t="shared" si="382"/>
        <v>10.014575709685605</v>
      </c>
      <c r="CV473" s="16">
        <f t="shared" si="383"/>
        <v>7.8064621344988003</v>
      </c>
      <c r="CW473" s="16">
        <f t="shared" si="384"/>
        <v>3.1894973863809386</v>
      </c>
      <c r="CX473" s="16">
        <f t="shared" si="385"/>
        <v>55.091318492034404</v>
      </c>
      <c r="CY473" s="16">
        <f t="shared" si="386"/>
        <v>11.243637274056111</v>
      </c>
      <c r="CZ473" s="16">
        <f t="shared" si="387"/>
        <v>8.7645279419145616</v>
      </c>
      <c r="DA473" s="16">
        <f t="shared" si="388"/>
        <v>3.5809357019822357</v>
      </c>
      <c r="DB473" s="16"/>
      <c r="DC473" s="16"/>
      <c r="DD473" s="16"/>
      <c r="DE473" s="16"/>
      <c r="DF473" s="16"/>
      <c r="DG473" s="16"/>
      <c r="DH473" s="16"/>
      <c r="DI473" s="16"/>
    </row>
    <row r="474" spans="1:113" x14ac:dyDescent="0.25">
      <c r="A474" s="14">
        <v>2020</v>
      </c>
      <c r="B474" s="14">
        <v>24</v>
      </c>
      <c r="C474" s="14" t="s">
        <v>9</v>
      </c>
      <c r="D474" s="14" t="str">
        <f t="shared" si="363"/>
        <v>3</v>
      </c>
      <c r="E474" s="14">
        <v>304</v>
      </c>
      <c r="F474" s="14">
        <v>944</v>
      </c>
      <c r="G474" s="14">
        <v>3</v>
      </c>
      <c r="H474" s="14" t="s">
        <v>1</v>
      </c>
      <c r="I474" s="14">
        <v>100</v>
      </c>
      <c r="J474" s="17">
        <f t="shared" si="364"/>
        <v>112</v>
      </c>
      <c r="K474" s="14">
        <v>40</v>
      </c>
      <c r="L474" s="17">
        <f t="shared" si="365"/>
        <v>45</v>
      </c>
      <c r="M474" s="14">
        <v>0</v>
      </c>
      <c r="N474" s="17">
        <f t="shared" si="366"/>
        <v>0</v>
      </c>
      <c r="O474" s="14">
        <v>7.5</v>
      </c>
      <c r="P474" s="14">
        <v>0</v>
      </c>
      <c r="Q474" s="14">
        <v>5.7</v>
      </c>
      <c r="R474" s="14">
        <v>6.3</v>
      </c>
      <c r="S474" s="14">
        <v>2.7</v>
      </c>
      <c r="T474" s="14">
        <v>30</v>
      </c>
      <c r="U474" s="14">
        <v>25</v>
      </c>
      <c r="V474" s="16">
        <v>16</v>
      </c>
      <c r="W474" s="16">
        <v>16.413604403834629</v>
      </c>
      <c r="X474" s="16">
        <v>16.5</v>
      </c>
      <c r="Y474" s="16">
        <v>406</v>
      </c>
      <c r="Z474" s="16">
        <v>1886</v>
      </c>
      <c r="AA474" s="16">
        <v>343</v>
      </c>
      <c r="AB474" s="16">
        <v>16</v>
      </c>
      <c r="AC474" s="16">
        <f t="shared" si="367"/>
        <v>13.360973656236514</v>
      </c>
      <c r="AD474" s="16">
        <v>1.570306805</v>
      </c>
      <c r="AE474" s="16"/>
      <c r="AF474" s="16"/>
      <c r="AG474" s="16">
        <v>2.7</v>
      </c>
      <c r="AH474" s="16">
        <v>3.1</v>
      </c>
      <c r="AI474" s="16">
        <v>1.379494327</v>
      </c>
      <c r="AJ474" s="16">
        <v>1.44</v>
      </c>
      <c r="AK474" s="16">
        <v>0.6</v>
      </c>
      <c r="AL474" s="16">
        <v>2</v>
      </c>
      <c r="AM474" s="16">
        <v>0.89317955299999996</v>
      </c>
      <c r="AN474" s="16">
        <v>1.64</v>
      </c>
      <c r="AO474" s="16"/>
      <c r="AP474" s="16"/>
      <c r="AQ474" s="18"/>
      <c r="AR474" s="18"/>
      <c r="AS474" s="18"/>
      <c r="AT474" s="18"/>
      <c r="AU474" s="14">
        <v>0.34</v>
      </c>
      <c r="AV474" s="14">
        <v>371.8</v>
      </c>
      <c r="AW474" s="18">
        <v>34</v>
      </c>
      <c r="AX474" s="14">
        <v>244.3</v>
      </c>
      <c r="AY474" s="18">
        <v>30.5</v>
      </c>
      <c r="AZ474" s="16">
        <f t="shared" si="368"/>
        <v>215.19242155121373</v>
      </c>
      <c r="BA474" s="16">
        <f t="shared" si="369"/>
        <v>6607.07</v>
      </c>
      <c r="BB474" s="16">
        <f t="shared" si="370"/>
        <v>7417.9376818181818</v>
      </c>
      <c r="BC474" s="14">
        <v>10.52</v>
      </c>
      <c r="BD474" s="14">
        <v>0</v>
      </c>
      <c r="BE474" s="14">
        <v>10.1</v>
      </c>
      <c r="BF474" s="14">
        <v>57.5</v>
      </c>
      <c r="BG474" s="14">
        <v>30.75</v>
      </c>
      <c r="BH474" s="14">
        <v>6</v>
      </c>
      <c r="BI474" s="18">
        <f t="shared" si="350"/>
        <v>41.395772357723573</v>
      </c>
      <c r="BJ474" s="18">
        <f t="shared" si="351"/>
        <v>43.022889421495364</v>
      </c>
      <c r="BK474" s="18">
        <f t="shared" si="352"/>
        <v>2581.3733652897217</v>
      </c>
      <c r="BL474" s="18">
        <f t="shared" si="353"/>
        <v>2899.3516298322284</v>
      </c>
      <c r="BM474" s="14">
        <f t="shared" si="354"/>
        <v>2.9</v>
      </c>
      <c r="BR474" s="16"/>
      <c r="BS474" s="16"/>
      <c r="BT474" s="16"/>
      <c r="BU474" s="16"/>
      <c r="BV474" s="16"/>
      <c r="BW474" s="16"/>
      <c r="BX474" s="16"/>
      <c r="BY474" s="16"/>
      <c r="BZ474" s="16">
        <v>4.03</v>
      </c>
      <c r="CA474" s="16">
        <v>0.29399999999999998</v>
      </c>
      <c r="CB474" s="16">
        <v>2.0499999999999998</v>
      </c>
      <c r="CC474" s="16">
        <v>0.27</v>
      </c>
      <c r="CD474" s="16">
        <v>0.97</v>
      </c>
      <c r="CE474" s="16">
        <v>8.5000000000000006E-2</v>
      </c>
      <c r="CF474" s="16">
        <v>1.56</v>
      </c>
      <c r="CG474" s="16">
        <v>9.2999999999999999E-2</v>
      </c>
      <c r="CH474" s="16">
        <f t="shared" si="371"/>
        <v>64.088578999999996</v>
      </c>
      <c r="CI474" s="16">
        <f t="shared" si="372"/>
        <v>5.6160095000000005</v>
      </c>
      <c r="CJ474" s="16">
        <f t="shared" si="373"/>
        <v>103.07029200000001</v>
      </c>
      <c r="CK474" s="16">
        <f t="shared" si="374"/>
        <v>6.1445750999999991</v>
      </c>
      <c r="CL474" s="16">
        <f t="shared" si="375"/>
        <v>71.953995513636357</v>
      </c>
      <c r="CM474" s="16">
        <f t="shared" si="376"/>
        <v>6.3052470295454555</v>
      </c>
      <c r="CN474" s="16">
        <f t="shared" si="377"/>
        <v>115.71982783636365</v>
      </c>
      <c r="CO474" s="16">
        <f t="shared" si="378"/>
        <v>6.8986820440909087</v>
      </c>
      <c r="CP474" s="16">
        <v>2.34</v>
      </c>
      <c r="CQ474" s="16">
        <v>0.33400000000000002</v>
      </c>
      <c r="CR474" s="16">
        <v>0.27</v>
      </c>
      <c r="CS474" s="16">
        <v>0.13300000000000001</v>
      </c>
      <c r="CT474" s="16">
        <f t="shared" si="381"/>
        <v>60.404136747779482</v>
      </c>
      <c r="CU474" s="16">
        <f t="shared" si="382"/>
        <v>8.6217870400676713</v>
      </c>
      <c r="CV474" s="16">
        <f t="shared" si="383"/>
        <v>6.9697080862822487</v>
      </c>
      <c r="CW474" s="16">
        <f t="shared" si="384"/>
        <v>3.43322657583533</v>
      </c>
      <c r="CX474" s="16">
        <f t="shared" si="385"/>
        <v>67.817371712279694</v>
      </c>
      <c r="CY474" s="16">
        <f t="shared" si="386"/>
        <v>9.6799154495305206</v>
      </c>
      <c r="CZ474" s="16">
        <f t="shared" si="387"/>
        <v>7.8250813514168884</v>
      </c>
      <c r="DA474" s="16">
        <f t="shared" si="388"/>
        <v>3.8545771101423933</v>
      </c>
      <c r="DB474" s="16"/>
      <c r="DC474" s="16"/>
      <c r="DD474" s="16"/>
      <c r="DE474" s="16"/>
      <c r="DF474" s="16"/>
      <c r="DG474" s="16"/>
      <c r="DH474" s="16"/>
      <c r="DI474" s="16"/>
    </row>
    <row r="475" spans="1:113" x14ac:dyDescent="0.25">
      <c r="A475" s="14">
        <v>2020</v>
      </c>
      <c r="B475" s="14">
        <v>24</v>
      </c>
      <c r="C475" s="14" t="s">
        <v>9</v>
      </c>
      <c r="D475" s="14" t="str">
        <f t="shared" si="363"/>
        <v>3</v>
      </c>
      <c r="E475" s="14">
        <v>305</v>
      </c>
      <c r="F475" s="14">
        <v>945</v>
      </c>
      <c r="G475" s="14">
        <v>5</v>
      </c>
      <c r="H475" s="14" t="s">
        <v>1</v>
      </c>
      <c r="I475" s="14">
        <v>100</v>
      </c>
      <c r="J475" s="17">
        <f t="shared" si="364"/>
        <v>112</v>
      </c>
      <c r="K475" s="14">
        <v>120</v>
      </c>
      <c r="L475" s="17">
        <f t="shared" si="365"/>
        <v>135</v>
      </c>
      <c r="M475" s="14">
        <v>0</v>
      </c>
      <c r="N475" s="17">
        <f t="shared" si="366"/>
        <v>0</v>
      </c>
      <c r="O475" s="14">
        <v>7.5</v>
      </c>
      <c r="P475" s="14">
        <v>0</v>
      </c>
      <c r="Q475" s="14">
        <v>5.7</v>
      </c>
      <c r="R475" s="14">
        <v>6.3</v>
      </c>
      <c r="S475" s="14">
        <v>2.7</v>
      </c>
      <c r="T475" s="14">
        <v>30</v>
      </c>
      <c r="U475" s="14">
        <v>25</v>
      </c>
      <c r="V475" s="16">
        <v>16</v>
      </c>
      <c r="W475" s="16">
        <v>16.413604403834629</v>
      </c>
      <c r="X475" s="16">
        <v>16.5</v>
      </c>
      <c r="Y475" s="16">
        <v>406</v>
      </c>
      <c r="Z475" s="16">
        <v>1886</v>
      </c>
      <c r="AA475" s="16">
        <v>343</v>
      </c>
      <c r="AB475" s="16">
        <v>16</v>
      </c>
      <c r="AC475" s="16">
        <f t="shared" si="367"/>
        <v>13.360973656236514</v>
      </c>
      <c r="AD475" s="16">
        <v>1.570306805</v>
      </c>
      <c r="AE475" s="16"/>
      <c r="AF475" s="16"/>
      <c r="AG475" s="16">
        <v>2.7</v>
      </c>
      <c r="AH475" s="16">
        <v>3.1</v>
      </c>
      <c r="AI475" s="16">
        <v>1.379494327</v>
      </c>
      <c r="AJ475" s="16">
        <v>1.44</v>
      </c>
      <c r="AK475" s="16">
        <v>0.6</v>
      </c>
      <c r="AL475" s="16">
        <v>2</v>
      </c>
      <c r="AM475" s="16">
        <v>0.89317955299999996</v>
      </c>
      <c r="AN475" s="16">
        <v>1.64</v>
      </c>
      <c r="AO475" s="16"/>
      <c r="AP475" s="16"/>
      <c r="AQ475" s="18"/>
      <c r="AR475" s="18"/>
      <c r="AS475" s="18"/>
      <c r="AT475" s="18"/>
      <c r="AU475" s="14">
        <v>0.3</v>
      </c>
      <c r="AV475" s="14">
        <v>327.60000000000002</v>
      </c>
      <c r="AW475" s="18">
        <v>34</v>
      </c>
      <c r="AX475" s="14">
        <v>212.5</v>
      </c>
      <c r="AY475" s="18">
        <v>30.5</v>
      </c>
      <c r="AZ475" s="16">
        <f t="shared" si="368"/>
        <v>185.96730245231606</v>
      </c>
      <c r="BA475" s="16">
        <f t="shared" si="369"/>
        <v>5709.77</v>
      </c>
      <c r="BB475" s="16">
        <f t="shared" si="370"/>
        <v>6410.5145000000002</v>
      </c>
      <c r="BC475" s="14">
        <v>11.23</v>
      </c>
      <c r="BD475" s="14">
        <v>0</v>
      </c>
      <c r="BE475" s="14">
        <v>9.92</v>
      </c>
      <c r="BF475" s="14">
        <v>57</v>
      </c>
      <c r="BG475" s="14">
        <v>30.75</v>
      </c>
      <c r="BH475" s="14">
        <v>6</v>
      </c>
      <c r="BI475" s="18">
        <f t="shared" si="350"/>
        <v>44.189593495934965</v>
      </c>
      <c r="BJ475" s="18">
        <f t="shared" si="351"/>
        <v>46.018480718078862</v>
      </c>
      <c r="BK475" s="18">
        <f t="shared" si="352"/>
        <v>2761.1088430847317</v>
      </c>
      <c r="BL475" s="18">
        <f t="shared" si="353"/>
        <v>3101.2272505738051</v>
      </c>
      <c r="BM475" s="14">
        <f t="shared" si="354"/>
        <v>3.1</v>
      </c>
      <c r="BR475" s="16"/>
      <c r="BS475" s="16"/>
      <c r="BT475" s="16"/>
      <c r="BU475" s="16"/>
      <c r="BV475" s="16"/>
      <c r="BW475" s="16"/>
      <c r="BX475" s="16"/>
      <c r="BY475" s="16"/>
      <c r="BZ475" s="16">
        <v>4.0199999999999996</v>
      </c>
      <c r="CA475" s="16">
        <v>0.311</v>
      </c>
      <c r="CB475" s="16">
        <v>2.1</v>
      </c>
      <c r="CC475" s="16">
        <v>0.26700000000000002</v>
      </c>
      <c r="CD475" s="16">
        <v>0.98</v>
      </c>
      <c r="CE475" s="16">
        <v>9.1999999999999998E-2</v>
      </c>
      <c r="CF475" s="16">
        <v>1.69</v>
      </c>
      <c r="CG475" s="16">
        <v>0.11600000000000001</v>
      </c>
      <c r="CH475" s="16">
        <f t="shared" si="371"/>
        <v>55.955746000000005</v>
      </c>
      <c r="CI475" s="16">
        <f t="shared" si="372"/>
        <v>5.2529884000000004</v>
      </c>
      <c r="CJ475" s="16">
        <f t="shared" si="373"/>
        <v>96.495113000000003</v>
      </c>
      <c r="CK475" s="16">
        <f t="shared" si="374"/>
        <v>6.6233332000000003</v>
      </c>
      <c r="CL475" s="16">
        <f t="shared" si="375"/>
        <v>62.823042100000002</v>
      </c>
      <c r="CM475" s="16">
        <f t="shared" si="376"/>
        <v>5.8976733400000008</v>
      </c>
      <c r="CN475" s="16">
        <f t="shared" si="377"/>
        <v>108.33769505000001</v>
      </c>
      <c r="CO475" s="16">
        <f t="shared" si="378"/>
        <v>7.4361968200000002</v>
      </c>
      <c r="CP475" s="16">
        <v>2.34</v>
      </c>
      <c r="CQ475" s="16">
        <v>0.38600000000000001</v>
      </c>
      <c r="CR475" s="16">
        <v>0.3</v>
      </c>
      <c r="CS475" s="16">
        <v>0.14199999999999999</v>
      </c>
      <c r="CT475" s="16">
        <f t="shared" si="381"/>
        <v>64.609946928182708</v>
      </c>
      <c r="CU475" s="16">
        <f t="shared" si="382"/>
        <v>10.657880134307065</v>
      </c>
      <c r="CV475" s="16">
        <f t="shared" si="383"/>
        <v>8.2833265292541949</v>
      </c>
      <c r="CW475" s="16">
        <f t="shared" si="384"/>
        <v>3.9207745571803185</v>
      </c>
      <c r="CX475" s="16">
        <f t="shared" si="385"/>
        <v>72.539349505732403</v>
      </c>
      <c r="CY475" s="16">
        <f t="shared" si="386"/>
        <v>11.965892696244749</v>
      </c>
      <c r="CZ475" s="16">
        <f t="shared" si="387"/>
        <v>9.2999166032990281</v>
      </c>
      <c r="DA475" s="16">
        <f t="shared" si="388"/>
        <v>4.4019605255615399</v>
      </c>
      <c r="DB475" s="16"/>
      <c r="DC475" s="16"/>
      <c r="DD475" s="16"/>
      <c r="DE475" s="16"/>
      <c r="DF475" s="16"/>
      <c r="DG475" s="16"/>
      <c r="DH475" s="16"/>
      <c r="DI475" s="16"/>
    </row>
    <row r="476" spans="1:113" x14ac:dyDescent="0.25">
      <c r="A476" s="14">
        <v>2020</v>
      </c>
      <c r="B476" s="14">
        <v>24</v>
      </c>
      <c r="C476" s="14" t="s">
        <v>9</v>
      </c>
      <c r="D476" s="14" t="str">
        <f t="shared" si="363"/>
        <v>3</v>
      </c>
      <c r="E476" s="14">
        <v>309</v>
      </c>
      <c r="F476" s="14">
        <v>949</v>
      </c>
      <c r="G476" s="14">
        <v>4</v>
      </c>
      <c r="H476" s="14" t="s">
        <v>1</v>
      </c>
      <c r="I476" s="14">
        <v>100</v>
      </c>
      <c r="J476" s="17">
        <f t="shared" si="364"/>
        <v>112</v>
      </c>
      <c r="K476" s="14">
        <v>80</v>
      </c>
      <c r="L476" s="17">
        <f t="shared" si="365"/>
        <v>90</v>
      </c>
      <c r="M476" s="14">
        <v>0</v>
      </c>
      <c r="N476" s="17">
        <f t="shared" si="366"/>
        <v>0</v>
      </c>
      <c r="O476" s="14">
        <v>7.5</v>
      </c>
      <c r="P476" s="14">
        <v>0</v>
      </c>
      <c r="Q476" s="14">
        <v>5.7</v>
      </c>
      <c r="R476" s="14">
        <v>6.3</v>
      </c>
      <c r="S476" s="14">
        <v>2.7</v>
      </c>
      <c r="T476" s="14">
        <v>30</v>
      </c>
      <c r="U476" s="14">
        <v>25</v>
      </c>
      <c r="V476" s="16">
        <v>16</v>
      </c>
      <c r="W476" s="16">
        <v>16.413604403834629</v>
      </c>
      <c r="X476" s="16">
        <v>16.5</v>
      </c>
      <c r="Y476" s="16">
        <v>406</v>
      </c>
      <c r="Z476" s="16">
        <v>1886</v>
      </c>
      <c r="AA476" s="16">
        <v>343</v>
      </c>
      <c r="AB476" s="16">
        <v>16</v>
      </c>
      <c r="AC476" s="16">
        <f t="shared" si="367"/>
        <v>13.360973656236514</v>
      </c>
      <c r="AD476" s="16">
        <v>1.570306805</v>
      </c>
      <c r="AE476" s="16"/>
      <c r="AF476" s="16"/>
      <c r="AG476" s="16">
        <v>2.7</v>
      </c>
      <c r="AH476" s="16">
        <v>3.1</v>
      </c>
      <c r="AI476" s="16">
        <v>1.379494327</v>
      </c>
      <c r="AJ476" s="16">
        <v>1.44</v>
      </c>
      <c r="AK476" s="16">
        <v>0.6</v>
      </c>
      <c r="AL476" s="16">
        <v>2</v>
      </c>
      <c r="AM476" s="16">
        <v>0.89317955299999996</v>
      </c>
      <c r="AN476" s="16">
        <v>1.64</v>
      </c>
      <c r="AO476" s="16"/>
      <c r="AP476" s="16"/>
      <c r="AQ476" s="18"/>
      <c r="AR476" s="18"/>
      <c r="AS476" s="18"/>
      <c r="AT476" s="18"/>
      <c r="AU476" s="14">
        <v>0.32</v>
      </c>
      <c r="AV476" s="14">
        <v>343.3</v>
      </c>
      <c r="AW476" s="18">
        <v>34</v>
      </c>
      <c r="AX476" s="14">
        <v>239.8</v>
      </c>
      <c r="AY476" s="18">
        <v>30.5</v>
      </c>
      <c r="AZ476" s="16">
        <f t="shared" si="368"/>
        <v>216.54057549304883</v>
      </c>
      <c r="BA476" s="16">
        <f t="shared" si="369"/>
        <v>6648.46</v>
      </c>
      <c r="BB476" s="16">
        <f t="shared" si="370"/>
        <v>7464.4073636363646</v>
      </c>
      <c r="BC476" s="14">
        <v>9.19</v>
      </c>
      <c r="BD476" s="14">
        <v>0</v>
      </c>
      <c r="BE476" s="14">
        <v>10</v>
      </c>
      <c r="BF476" s="14">
        <v>56.7</v>
      </c>
      <c r="BG476" s="14">
        <v>30.75</v>
      </c>
      <c r="BH476" s="14">
        <v>6</v>
      </c>
      <c r="BI476" s="18">
        <f t="shared" si="350"/>
        <v>36.162276422764222</v>
      </c>
      <c r="BJ476" s="18">
        <f t="shared" si="351"/>
        <v>37.62548991963908</v>
      </c>
      <c r="BK476" s="18">
        <f t="shared" si="352"/>
        <v>2257.5293951783447</v>
      </c>
      <c r="BL476" s="18">
        <f t="shared" si="353"/>
        <v>2535.6159706753137</v>
      </c>
      <c r="BM476" s="14">
        <f t="shared" si="354"/>
        <v>2.5299999999999998</v>
      </c>
      <c r="BR476" s="16"/>
      <c r="BS476" s="16"/>
      <c r="BT476" s="16"/>
      <c r="BU476" s="16"/>
      <c r="BV476" s="16"/>
      <c r="BW476" s="16"/>
      <c r="BX476" s="16"/>
      <c r="BY476" s="16"/>
      <c r="BZ476" s="16">
        <v>3.93</v>
      </c>
      <c r="CA476" s="16">
        <v>0.315</v>
      </c>
      <c r="CB476" s="16">
        <v>2.1</v>
      </c>
      <c r="CC476" s="16">
        <v>0.26400000000000001</v>
      </c>
      <c r="CD476" s="16">
        <v>0.95</v>
      </c>
      <c r="CE476" s="16">
        <v>9.2999999999999999E-2</v>
      </c>
      <c r="CF476" s="16">
        <v>1.85</v>
      </c>
      <c r="CG476" s="16">
        <v>0.11700000000000001</v>
      </c>
      <c r="CH476" s="16">
        <f t="shared" si="371"/>
        <v>63.16037</v>
      </c>
      <c r="CI476" s="16">
        <f t="shared" si="372"/>
        <v>6.1830677999999999</v>
      </c>
      <c r="CJ476" s="16">
        <f t="shared" si="373"/>
        <v>122.99651000000001</v>
      </c>
      <c r="CK476" s="16">
        <f t="shared" si="374"/>
        <v>7.7786982</v>
      </c>
      <c r="CL476" s="16">
        <f t="shared" si="375"/>
        <v>70.911869954545452</v>
      </c>
      <c r="CM476" s="16">
        <f t="shared" si="376"/>
        <v>6.9418988481818173</v>
      </c>
      <c r="CN476" s="16">
        <f t="shared" si="377"/>
        <v>138.09153622727274</v>
      </c>
      <c r="CO476" s="16">
        <f t="shared" si="378"/>
        <v>8.7333566154545448</v>
      </c>
      <c r="CP476" s="16">
        <v>2.2999999999999998</v>
      </c>
      <c r="CQ476" s="16">
        <v>0.42599999999999999</v>
      </c>
      <c r="CR476" s="16">
        <v>0.34</v>
      </c>
      <c r="CS476" s="16">
        <v>0.14399999999999999</v>
      </c>
      <c r="CT476" s="16">
        <f t="shared" si="381"/>
        <v>51.923176089101929</v>
      </c>
      <c r="CU476" s="16">
        <f t="shared" si="382"/>
        <v>9.6170752234597483</v>
      </c>
      <c r="CV476" s="16">
        <f t="shared" si="383"/>
        <v>7.6755999436063727</v>
      </c>
      <c r="CW476" s="16">
        <f t="shared" si="384"/>
        <v>3.250842329056816</v>
      </c>
      <c r="CX476" s="16">
        <f t="shared" si="385"/>
        <v>58.295565881855353</v>
      </c>
      <c r="CY476" s="16">
        <f t="shared" si="386"/>
        <v>10.79735263724799</v>
      </c>
      <c r="CZ476" s="16">
        <f t="shared" si="387"/>
        <v>8.6176053912307911</v>
      </c>
      <c r="DA476" s="16">
        <f t="shared" si="388"/>
        <v>3.649809342168334</v>
      </c>
      <c r="DB476" s="16"/>
      <c r="DC476" s="16"/>
      <c r="DD476" s="16"/>
      <c r="DE476" s="16"/>
      <c r="DF476" s="16"/>
      <c r="DG476" s="16"/>
      <c r="DH476" s="16"/>
      <c r="DI476" s="16"/>
    </row>
    <row r="477" spans="1:113" x14ac:dyDescent="0.25">
      <c r="A477" s="14">
        <v>2020</v>
      </c>
      <c r="B477" s="14">
        <v>24</v>
      </c>
      <c r="C477" s="14" t="s">
        <v>9</v>
      </c>
      <c r="D477" s="14" t="str">
        <f t="shared" si="363"/>
        <v>4</v>
      </c>
      <c r="E477" s="14">
        <v>401</v>
      </c>
      <c r="F477" s="14">
        <v>951</v>
      </c>
      <c r="G477" s="14">
        <v>2</v>
      </c>
      <c r="H477" s="14" t="s">
        <v>3</v>
      </c>
      <c r="I477" s="14">
        <v>100</v>
      </c>
      <c r="J477" s="17">
        <f t="shared" si="364"/>
        <v>112</v>
      </c>
      <c r="K477" s="14">
        <v>0</v>
      </c>
      <c r="L477" s="17">
        <f t="shared" si="365"/>
        <v>0</v>
      </c>
      <c r="M477" s="14">
        <v>0</v>
      </c>
      <c r="N477" s="17">
        <f t="shared" si="366"/>
        <v>0</v>
      </c>
      <c r="O477" s="14">
        <v>7.5</v>
      </c>
      <c r="P477" s="14">
        <v>0</v>
      </c>
      <c r="Q477" s="14">
        <v>5.5</v>
      </c>
      <c r="R477" s="14">
        <v>6.2</v>
      </c>
      <c r="S477" s="14">
        <v>2.9</v>
      </c>
      <c r="T477" s="14">
        <v>43</v>
      </c>
      <c r="U477" s="14">
        <v>35</v>
      </c>
      <c r="V477" s="16">
        <v>20</v>
      </c>
      <c r="W477" s="16">
        <v>20.761400239664468</v>
      </c>
      <c r="X477" s="16">
        <v>21.6</v>
      </c>
      <c r="Y477" s="16">
        <v>430</v>
      </c>
      <c r="Z477" s="16">
        <v>1929</v>
      </c>
      <c r="AA477" s="16">
        <v>374</v>
      </c>
      <c r="AB477" s="16">
        <v>20</v>
      </c>
      <c r="AC477" s="16">
        <f t="shared" si="367"/>
        <v>13.909890067674951</v>
      </c>
      <c r="AD477" s="16">
        <v>1.7990207949999999</v>
      </c>
      <c r="AE477" s="16"/>
      <c r="AF477" s="16"/>
      <c r="AG477" s="16">
        <v>2.4</v>
      </c>
      <c r="AH477" s="16">
        <v>3.7</v>
      </c>
      <c r="AI477" s="16">
        <v>1.672726291</v>
      </c>
      <c r="AJ477" s="16">
        <v>2.04</v>
      </c>
      <c r="AK477" s="16">
        <v>0.6</v>
      </c>
      <c r="AL477" s="16">
        <v>2.4</v>
      </c>
      <c r="AM477" s="16">
        <v>0.94415392200000003</v>
      </c>
      <c r="AN477" s="16">
        <v>2.4</v>
      </c>
      <c r="AO477" s="16"/>
      <c r="AP477" s="16"/>
      <c r="AQ477" s="18"/>
      <c r="AR477" s="18"/>
      <c r="AS477" s="18"/>
      <c r="AT477" s="18"/>
      <c r="AU477" s="14">
        <v>0.28000000000000003</v>
      </c>
      <c r="AV477" s="14">
        <v>291.5</v>
      </c>
      <c r="AW477" s="18">
        <v>34</v>
      </c>
      <c r="AX477" s="14">
        <v>194.4</v>
      </c>
      <c r="AY477" s="18">
        <v>30.5</v>
      </c>
      <c r="AZ477" s="16">
        <f t="shared" si="368"/>
        <v>178.22135922330102</v>
      </c>
      <c r="BA477" s="16">
        <f t="shared" si="369"/>
        <v>5471.95</v>
      </c>
      <c r="BB477" s="16">
        <f t="shared" si="370"/>
        <v>6143.5074999999997</v>
      </c>
      <c r="BC477" s="14">
        <v>9.99</v>
      </c>
      <c r="BD477" s="14">
        <v>0</v>
      </c>
      <c r="BE477" s="14">
        <v>10.199999999999999</v>
      </c>
      <c r="BF477" s="14">
        <v>57.3</v>
      </c>
      <c r="BG477" s="14">
        <v>31</v>
      </c>
      <c r="BH477" s="14">
        <v>6</v>
      </c>
      <c r="BI477" s="18">
        <f t="shared" si="350"/>
        <v>38.993225806451612</v>
      </c>
      <c r="BJ477" s="18">
        <f t="shared" si="351"/>
        <v>40.480828640686184</v>
      </c>
      <c r="BK477" s="18">
        <f t="shared" si="352"/>
        <v>2428.8497184411708</v>
      </c>
      <c r="BL477" s="18">
        <f t="shared" si="353"/>
        <v>2728.0398428491512</v>
      </c>
      <c r="BM477" s="14">
        <f t="shared" si="354"/>
        <v>2.73</v>
      </c>
      <c r="BR477" s="16"/>
      <c r="BS477" s="16"/>
      <c r="BT477" s="16"/>
      <c r="BU477" s="16"/>
      <c r="BV477" s="16"/>
      <c r="BW477" s="16"/>
      <c r="BX477" s="16"/>
      <c r="BY477" s="16"/>
      <c r="BZ477" s="16">
        <v>4.03</v>
      </c>
      <c r="CA477" s="16">
        <v>0.29399999999999998</v>
      </c>
      <c r="CB477" s="16">
        <v>2</v>
      </c>
      <c r="CC477" s="16">
        <v>0.26200000000000001</v>
      </c>
      <c r="CD477" s="16">
        <v>0.93</v>
      </c>
      <c r="CE477" s="16">
        <v>8.8999999999999996E-2</v>
      </c>
      <c r="CF477" s="16">
        <v>1.36</v>
      </c>
      <c r="CG477" s="16">
        <v>9.5000000000000001E-2</v>
      </c>
      <c r="CH477" s="16">
        <f t="shared" si="371"/>
        <v>50.889135000000003</v>
      </c>
      <c r="CI477" s="16">
        <f t="shared" si="372"/>
        <v>4.8700354999999993</v>
      </c>
      <c r="CJ477" s="16">
        <f t="shared" si="373"/>
        <v>74.418520000000001</v>
      </c>
      <c r="CK477" s="16">
        <f t="shared" si="374"/>
        <v>5.1983524999999995</v>
      </c>
      <c r="CL477" s="16">
        <f t="shared" si="375"/>
        <v>57.134619750000006</v>
      </c>
      <c r="CM477" s="16">
        <f t="shared" si="376"/>
        <v>5.4677216749999991</v>
      </c>
      <c r="CN477" s="16">
        <f t="shared" si="377"/>
        <v>83.551702000000006</v>
      </c>
      <c r="CO477" s="16">
        <f t="shared" si="378"/>
        <v>5.8363321249999993</v>
      </c>
      <c r="CP477" s="16">
        <v>2.33</v>
      </c>
      <c r="CQ477" s="16">
        <v>0.51600000000000001</v>
      </c>
      <c r="CR477" s="16">
        <v>0.45</v>
      </c>
      <c r="CS477" s="16">
        <v>0.13300000000000001</v>
      </c>
      <c r="CT477" s="16">
        <f t="shared" si="381"/>
        <v>56.592198439679279</v>
      </c>
      <c r="CU477" s="16">
        <f t="shared" si="382"/>
        <v>12.532864547156443</v>
      </c>
      <c r="CV477" s="16">
        <f t="shared" si="383"/>
        <v>10.92982373298527</v>
      </c>
      <c r="CW477" s="16">
        <f t="shared" si="384"/>
        <v>3.2303701255267572</v>
      </c>
      <c r="CX477" s="16">
        <f t="shared" si="385"/>
        <v>63.537604611821735</v>
      </c>
      <c r="CY477" s="16">
        <f t="shared" si="386"/>
        <v>14.070988832489279</v>
      </c>
      <c r="CZ477" s="16">
        <f t="shared" si="387"/>
        <v>12.271211191124371</v>
      </c>
      <c r="DA477" s="16">
        <f t="shared" si="388"/>
        <v>3.6268246409323135</v>
      </c>
      <c r="DB477" s="16"/>
      <c r="DC477" s="16"/>
      <c r="DD477" s="16"/>
      <c r="DE477" s="16"/>
      <c r="DF477" s="16"/>
      <c r="DG477" s="16"/>
      <c r="DH477" s="16"/>
      <c r="DI477" s="16"/>
    </row>
    <row r="478" spans="1:113" x14ac:dyDescent="0.25">
      <c r="A478" s="14">
        <v>2020</v>
      </c>
      <c r="B478" s="14">
        <v>24</v>
      </c>
      <c r="C478" s="14" t="s">
        <v>9</v>
      </c>
      <c r="D478" s="14" t="str">
        <f t="shared" si="363"/>
        <v>4</v>
      </c>
      <c r="E478" s="14">
        <v>402</v>
      </c>
      <c r="F478" s="14">
        <v>952</v>
      </c>
      <c r="G478" s="14">
        <v>3</v>
      </c>
      <c r="H478" s="14" t="s">
        <v>1</v>
      </c>
      <c r="I478" s="14">
        <v>100</v>
      </c>
      <c r="J478" s="17">
        <f t="shared" si="364"/>
        <v>112</v>
      </c>
      <c r="K478" s="14">
        <v>40</v>
      </c>
      <c r="L478" s="17">
        <f t="shared" si="365"/>
        <v>45</v>
      </c>
      <c r="M478" s="14">
        <v>0</v>
      </c>
      <c r="N478" s="17">
        <f t="shared" si="366"/>
        <v>0</v>
      </c>
      <c r="O478" s="14">
        <v>7.5</v>
      </c>
      <c r="P478" s="14">
        <v>0</v>
      </c>
      <c r="Q478" s="14">
        <v>5.5</v>
      </c>
      <c r="R478" s="14">
        <v>6.2</v>
      </c>
      <c r="S478" s="14">
        <v>2.9</v>
      </c>
      <c r="T478" s="14">
        <v>43</v>
      </c>
      <c r="U478" s="14">
        <v>35</v>
      </c>
      <c r="V478" s="16">
        <v>20</v>
      </c>
      <c r="W478" s="16">
        <v>20.761400239664468</v>
      </c>
      <c r="X478" s="16">
        <v>21.6</v>
      </c>
      <c r="Y478" s="16">
        <v>430</v>
      </c>
      <c r="Z478" s="16">
        <v>1929</v>
      </c>
      <c r="AA478" s="16">
        <v>374</v>
      </c>
      <c r="AB478" s="16">
        <v>20</v>
      </c>
      <c r="AC478" s="16">
        <f t="shared" si="367"/>
        <v>13.909890067674951</v>
      </c>
      <c r="AD478" s="16">
        <v>1.7990207949999999</v>
      </c>
      <c r="AE478" s="16"/>
      <c r="AF478" s="16"/>
      <c r="AG478" s="16">
        <v>2.4</v>
      </c>
      <c r="AH478" s="16">
        <v>3.7</v>
      </c>
      <c r="AI478" s="16">
        <v>1.672726291</v>
      </c>
      <c r="AJ478" s="16">
        <v>2.04</v>
      </c>
      <c r="AK478" s="16">
        <v>0.6</v>
      </c>
      <c r="AL478" s="16">
        <v>2.4</v>
      </c>
      <c r="AM478" s="16">
        <v>0.94415392200000003</v>
      </c>
      <c r="AN478" s="16">
        <v>2.4</v>
      </c>
      <c r="AO478" s="16"/>
      <c r="AP478" s="16"/>
      <c r="AQ478" s="18"/>
      <c r="AR478" s="18"/>
      <c r="AS478" s="18"/>
      <c r="AT478" s="18"/>
      <c r="AU478" s="14">
        <v>0.3</v>
      </c>
      <c r="AV478" s="14">
        <v>296.10000000000002</v>
      </c>
      <c r="AW478" s="18">
        <v>34</v>
      </c>
      <c r="AX478" s="14">
        <v>187.9</v>
      </c>
      <c r="AY478" s="18">
        <v>30.5</v>
      </c>
      <c r="AZ478" s="16">
        <f t="shared" si="368"/>
        <v>180.16024418161007</v>
      </c>
      <c r="BA478" s="16">
        <f t="shared" si="369"/>
        <v>5531.48</v>
      </c>
      <c r="BB478" s="16">
        <f t="shared" si="370"/>
        <v>6210.3434545454547</v>
      </c>
      <c r="BC478" s="14">
        <v>9.98</v>
      </c>
      <c r="BD478" s="14">
        <v>0</v>
      </c>
      <c r="BE478" s="14">
        <v>9.92</v>
      </c>
      <c r="BF478" s="14">
        <v>57.3</v>
      </c>
      <c r="BG478" s="14">
        <v>31</v>
      </c>
      <c r="BH478" s="14">
        <v>6</v>
      </c>
      <c r="BI478" s="18">
        <f t="shared" ref="BI478:BI509" si="389">((43560/(BG478*BH478))*(BC478-BD478)/60)</f>
        <v>38.954193548387103</v>
      </c>
      <c r="BJ478" s="18">
        <f t="shared" ref="BJ478:BJ509" si="390">(((100-BE478)/100)*BI478)/(86.5/100)</f>
        <v>40.566401790042889</v>
      </c>
      <c r="BK478" s="18">
        <f t="shared" ref="BK478:BK509" si="391">BJ478*60</f>
        <v>2433.9841074025735</v>
      </c>
      <c r="BL478" s="18">
        <f t="shared" ref="BL478:BL509" si="392">BK478/2.2*2.471</f>
        <v>2733.806695178072</v>
      </c>
      <c r="BM478" s="14">
        <f t="shared" si="354"/>
        <v>2.73</v>
      </c>
      <c r="BR478" s="16"/>
      <c r="BS478" s="16"/>
      <c r="BT478" s="16"/>
      <c r="BU478" s="16"/>
      <c r="BV478" s="16"/>
      <c r="BW478" s="16"/>
      <c r="BX478" s="16"/>
      <c r="BY478" s="16"/>
      <c r="BZ478" s="16">
        <v>4.04</v>
      </c>
      <c r="CA478" s="16">
        <v>0.32300000000000001</v>
      </c>
      <c r="CB478" s="16">
        <v>2.1</v>
      </c>
      <c r="CC478" s="16">
        <v>0.251</v>
      </c>
      <c r="CD478" s="16">
        <v>0.82</v>
      </c>
      <c r="CE478" s="16">
        <v>8.7999999999999995E-2</v>
      </c>
      <c r="CF478" s="16">
        <v>1.43</v>
      </c>
      <c r="CG478" s="16">
        <v>9.7000000000000003E-2</v>
      </c>
      <c r="CH478" s="16">
        <f t="shared" si="371"/>
        <v>45.358135999999988</v>
      </c>
      <c r="CI478" s="16">
        <f t="shared" si="372"/>
        <v>4.8677023999999989</v>
      </c>
      <c r="CJ478" s="16">
        <f t="shared" si="373"/>
        <v>79.100163999999992</v>
      </c>
      <c r="CK478" s="16">
        <f t="shared" si="374"/>
        <v>5.3655356000000003</v>
      </c>
      <c r="CL478" s="16">
        <f t="shared" si="375"/>
        <v>50.924816327272715</v>
      </c>
      <c r="CM478" s="16">
        <f t="shared" si="376"/>
        <v>5.4651022399999993</v>
      </c>
      <c r="CN478" s="16">
        <f t="shared" si="377"/>
        <v>88.807911399999981</v>
      </c>
      <c r="CO478" s="16">
        <f t="shared" si="378"/>
        <v>6.0240331509090916</v>
      </c>
      <c r="CP478" s="16">
        <v>2.14</v>
      </c>
      <c r="CQ478" s="16">
        <v>0.42499999999999999</v>
      </c>
      <c r="CR478" s="16">
        <v>0.37</v>
      </c>
      <c r="CS478" s="16">
        <v>0.126</v>
      </c>
      <c r="CT478" s="16">
        <f t="shared" si="381"/>
        <v>52.087259898415077</v>
      </c>
      <c r="CU478" s="16">
        <f t="shared" si="382"/>
        <v>10.344432456460938</v>
      </c>
      <c r="CV478" s="16">
        <f t="shared" si="383"/>
        <v>9.0057411973895221</v>
      </c>
      <c r="CW478" s="16">
        <f t="shared" si="384"/>
        <v>3.0668199753272427</v>
      </c>
      <c r="CX478" s="16">
        <f t="shared" si="385"/>
        <v>58.479787249584206</v>
      </c>
      <c r="CY478" s="16">
        <f t="shared" si="386"/>
        <v>11.613976439753872</v>
      </c>
      <c r="CZ478" s="16">
        <f t="shared" si="387"/>
        <v>10.110991253432783</v>
      </c>
      <c r="DA478" s="16">
        <f t="shared" si="388"/>
        <v>3.4432024268446768</v>
      </c>
      <c r="DB478" s="16"/>
      <c r="DC478" s="16"/>
      <c r="DD478" s="16"/>
      <c r="DE478" s="16"/>
      <c r="DF478" s="16"/>
      <c r="DG478" s="16"/>
      <c r="DH478" s="16"/>
      <c r="DI478" s="16"/>
    </row>
    <row r="479" spans="1:113" x14ac:dyDescent="0.25">
      <c r="A479" s="14">
        <v>2020</v>
      </c>
      <c r="B479" s="14">
        <v>24</v>
      </c>
      <c r="C479" s="14" t="s">
        <v>9</v>
      </c>
      <c r="D479" s="14" t="str">
        <f t="shared" si="363"/>
        <v>4</v>
      </c>
      <c r="E479" s="14">
        <v>404</v>
      </c>
      <c r="F479" s="14">
        <v>954</v>
      </c>
      <c r="G479" s="14">
        <v>4</v>
      </c>
      <c r="H479" s="14" t="s">
        <v>1</v>
      </c>
      <c r="I479" s="14">
        <v>100</v>
      </c>
      <c r="J479" s="17">
        <f t="shared" si="364"/>
        <v>112</v>
      </c>
      <c r="K479" s="14">
        <v>80</v>
      </c>
      <c r="L479" s="17">
        <f t="shared" si="365"/>
        <v>90</v>
      </c>
      <c r="M479" s="14">
        <v>0</v>
      </c>
      <c r="N479" s="17">
        <f t="shared" si="366"/>
        <v>0</v>
      </c>
      <c r="O479" s="14">
        <v>7.5</v>
      </c>
      <c r="P479" s="14">
        <v>0</v>
      </c>
      <c r="Q479" s="14">
        <v>5.5</v>
      </c>
      <c r="R479" s="14">
        <v>6.2</v>
      </c>
      <c r="S479" s="14">
        <v>2.9</v>
      </c>
      <c r="T479" s="14">
        <v>43</v>
      </c>
      <c r="U479" s="14">
        <v>35</v>
      </c>
      <c r="V479" s="16">
        <v>20</v>
      </c>
      <c r="W479" s="16">
        <v>20.761400239664468</v>
      </c>
      <c r="X479" s="16">
        <v>21.6</v>
      </c>
      <c r="Y479" s="16">
        <v>430</v>
      </c>
      <c r="Z479" s="16">
        <v>1929</v>
      </c>
      <c r="AA479" s="16">
        <v>374</v>
      </c>
      <c r="AB479" s="16">
        <v>20</v>
      </c>
      <c r="AC479" s="16">
        <f t="shared" si="367"/>
        <v>13.909890067674951</v>
      </c>
      <c r="AD479" s="16">
        <v>1.7990207949999999</v>
      </c>
      <c r="AE479" s="16"/>
      <c r="AF479" s="16"/>
      <c r="AG479" s="16">
        <v>2.4</v>
      </c>
      <c r="AH479" s="16">
        <v>3.7</v>
      </c>
      <c r="AI479" s="16">
        <v>1.672726291</v>
      </c>
      <c r="AJ479" s="16">
        <v>2.04</v>
      </c>
      <c r="AK479" s="16">
        <v>0.6</v>
      </c>
      <c r="AL479" s="16">
        <v>2.4</v>
      </c>
      <c r="AM479" s="16">
        <v>0.94415392200000003</v>
      </c>
      <c r="AN479" s="16">
        <v>2.4</v>
      </c>
      <c r="AO479" s="16"/>
      <c r="AP479" s="16"/>
      <c r="AQ479" s="18"/>
      <c r="AR479" s="18"/>
      <c r="AS479" s="18"/>
      <c r="AT479" s="18"/>
      <c r="AU479" s="14">
        <v>0.26</v>
      </c>
      <c r="AV479" s="14">
        <v>296</v>
      </c>
      <c r="AW479" s="18">
        <v>34</v>
      </c>
      <c r="AX479" s="14">
        <v>186.9</v>
      </c>
      <c r="AY479" s="18">
        <v>30.5</v>
      </c>
      <c r="AZ479" s="16">
        <f t="shared" si="368"/>
        <v>155.20610687022904</v>
      </c>
      <c r="BA479" s="16">
        <f t="shared" si="369"/>
        <v>4765.3100000000004</v>
      </c>
      <c r="BB479" s="16">
        <f t="shared" si="370"/>
        <v>5350.143500000001</v>
      </c>
      <c r="BC479" s="14">
        <v>10.58</v>
      </c>
      <c r="BD479" s="14">
        <v>0</v>
      </c>
      <c r="BE479" s="14">
        <v>9.5299999999999994</v>
      </c>
      <c r="BF479" s="14">
        <v>56.3</v>
      </c>
      <c r="BG479" s="14">
        <v>31</v>
      </c>
      <c r="BH479" s="14">
        <v>6</v>
      </c>
      <c r="BI479" s="18">
        <f t="shared" si="389"/>
        <v>41.296129032258058</v>
      </c>
      <c r="BJ479" s="18">
        <f t="shared" si="390"/>
        <v>43.191454260674988</v>
      </c>
      <c r="BK479" s="18">
        <f t="shared" si="391"/>
        <v>2591.4872556404994</v>
      </c>
      <c r="BL479" s="18">
        <f t="shared" si="392"/>
        <v>2910.7113675853066</v>
      </c>
      <c r="BM479" s="14">
        <f t="shared" si="354"/>
        <v>2.91</v>
      </c>
      <c r="BR479" s="16"/>
      <c r="BS479" s="16"/>
      <c r="BT479" s="16"/>
      <c r="BU479" s="16"/>
      <c r="BV479" s="16"/>
      <c r="BW479" s="16"/>
      <c r="BX479" s="16"/>
      <c r="BY479" s="16"/>
      <c r="BZ479" s="16">
        <v>4.1100000000000003</v>
      </c>
      <c r="CA479" s="16">
        <v>0.30399999999999999</v>
      </c>
      <c r="CB479" s="16">
        <v>2.02</v>
      </c>
      <c r="CC479" s="16">
        <v>0.249</v>
      </c>
      <c r="CD479" s="16">
        <v>0.89</v>
      </c>
      <c r="CE479" s="16">
        <v>8.7999999999999995E-2</v>
      </c>
      <c r="CF479" s="16">
        <v>1.53</v>
      </c>
      <c r="CG479" s="16">
        <v>0.107</v>
      </c>
      <c r="CH479" s="16">
        <f t="shared" si="371"/>
        <v>42.411259000000001</v>
      </c>
      <c r="CI479" s="16">
        <f t="shared" si="372"/>
        <v>4.1934728000000003</v>
      </c>
      <c r="CJ479" s="16">
        <f t="shared" si="373"/>
        <v>72.909243000000018</v>
      </c>
      <c r="CK479" s="16">
        <f t="shared" si="374"/>
        <v>5.0988817000000006</v>
      </c>
      <c r="CL479" s="16">
        <f t="shared" si="375"/>
        <v>47.616277150000002</v>
      </c>
      <c r="CM479" s="16">
        <f t="shared" si="376"/>
        <v>4.7081262800000001</v>
      </c>
      <c r="CN479" s="16">
        <f t="shared" si="377"/>
        <v>81.857195550000014</v>
      </c>
      <c r="CO479" s="16">
        <f t="shared" si="378"/>
        <v>5.7246535450000007</v>
      </c>
      <c r="CP479" s="16">
        <v>2.23</v>
      </c>
      <c r="CQ479" s="16">
        <v>0.47199999999999998</v>
      </c>
      <c r="CR479" s="16">
        <v>0.39</v>
      </c>
      <c r="CS479" s="16">
        <v>0.13900000000000001</v>
      </c>
      <c r="CT479" s="16">
        <f t="shared" si="381"/>
        <v>57.790165800783136</v>
      </c>
      <c r="CU479" s="16">
        <f t="shared" si="382"/>
        <v>12.231819846623155</v>
      </c>
      <c r="CV479" s="16">
        <f t="shared" si="383"/>
        <v>10.106800296997948</v>
      </c>
      <c r="CW479" s="16">
        <f t="shared" si="384"/>
        <v>3.6021672853402946</v>
      </c>
      <c r="CX479" s="16">
        <f t="shared" si="385"/>
        <v>64.882595239970158</v>
      </c>
      <c r="CY479" s="16">
        <f t="shared" si="386"/>
        <v>13.732997736890542</v>
      </c>
      <c r="CZ479" s="16">
        <f t="shared" si="387"/>
        <v>11.347180333447694</v>
      </c>
      <c r="DA479" s="16">
        <f t="shared" si="388"/>
        <v>4.0442514521775124</v>
      </c>
      <c r="DB479" s="16"/>
      <c r="DC479" s="16"/>
      <c r="DD479" s="16"/>
      <c r="DE479" s="16"/>
      <c r="DF479" s="16"/>
      <c r="DG479" s="16"/>
      <c r="DH479" s="16"/>
      <c r="DI479" s="16"/>
    </row>
    <row r="480" spans="1:113" x14ac:dyDescent="0.25">
      <c r="A480" s="14">
        <v>2020</v>
      </c>
      <c r="B480" s="14">
        <v>24</v>
      </c>
      <c r="C480" s="14" t="s">
        <v>9</v>
      </c>
      <c r="D480" s="14" t="str">
        <f t="shared" si="363"/>
        <v>4</v>
      </c>
      <c r="E480" s="14">
        <v>409</v>
      </c>
      <c r="F480" s="14">
        <v>959</v>
      </c>
      <c r="G480" s="14">
        <v>1</v>
      </c>
      <c r="H480" s="14" t="s">
        <v>2</v>
      </c>
      <c r="I480" s="14">
        <v>0</v>
      </c>
      <c r="J480" s="17">
        <f t="shared" si="364"/>
        <v>0</v>
      </c>
      <c r="K480" s="14">
        <v>0</v>
      </c>
      <c r="L480" s="17">
        <f t="shared" si="365"/>
        <v>0</v>
      </c>
      <c r="M480" s="14">
        <v>0</v>
      </c>
      <c r="N480" s="17">
        <f t="shared" si="366"/>
        <v>0</v>
      </c>
      <c r="O480" s="14">
        <v>7.5</v>
      </c>
      <c r="P480" s="14">
        <v>0</v>
      </c>
      <c r="Q480" s="14">
        <v>5.5</v>
      </c>
      <c r="R480" s="14">
        <v>6.2</v>
      </c>
      <c r="S480" s="14">
        <v>2.9</v>
      </c>
      <c r="T480" s="14">
        <v>43</v>
      </c>
      <c r="U480" s="14">
        <v>35</v>
      </c>
      <c r="V480" s="16">
        <v>20</v>
      </c>
      <c r="W480" s="16">
        <v>20.761400239664468</v>
      </c>
      <c r="X480" s="16">
        <v>21.6</v>
      </c>
      <c r="Y480" s="16">
        <v>430</v>
      </c>
      <c r="Z480" s="16">
        <v>1929</v>
      </c>
      <c r="AA480" s="16">
        <v>374</v>
      </c>
      <c r="AB480" s="16">
        <v>20</v>
      </c>
      <c r="AC480" s="16">
        <f t="shared" si="367"/>
        <v>13.909890067674951</v>
      </c>
      <c r="AD480" s="16">
        <v>1.7990207949999999</v>
      </c>
      <c r="AE480" s="16"/>
      <c r="AF480" s="16"/>
      <c r="AG480" s="16">
        <v>2.4</v>
      </c>
      <c r="AH480" s="16">
        <v>3.7</v>
      </c>
      <c r="AI480" s="16">
        <v>1.672726291</v>
      </c>
      <c r="AJ480" s="16">
        <v>2.04</v>
      </c>
      <c r="AK480" s="16">
        <v>0.6</v>
      </c>
      <c r="AL480" s="16">
        <v>2.4</v>
      </c>
      <c r="AM480" s="16">
        <v>0.94415392200000003</v>
      </c>
      <c r="AN480" s="16">
        <v>2.4</v>
      </c>
      <c r="AO480" s="16"/>
      <c r="AP480" s="16"/>
      <c r="AQ480" s="18"/>
      <c r="AR480" s="18"/>
      <c r="AS480" s="18"/>
      <c r="AT480" s="18"/>
      <c r="AU480" s="14">
        <v>0.24</v>
      </c>
      <c r="AV480" s="14">
        <v>279.3</v>
      </c>
      <c r="AW480" s="18">
        <v>34</v>
      </c>
      <c r="AX480" s="14">
        <v>189.5</v>
      </c>
      <c r="AY480" s="18">
        <v>30.5</v>
      </c>
      <c r="AZ480" s="16">
        <f t="shared" si="368"/>
        <v>155.56461475743984</v>
      </c>
      <c r="BA480" s="16">
        <f t="shared" si="369"/>
        <v>4776.3100000000004</v>
      </c>
      <c r="BB480" s="16">
        <f t="shared" si="370"/>
        <v>5362.4935000000005</v>
      </c>
      <c r="BC480" s="14">
        <v>9.39</v>
      </c>
      <c r="BD480" s="14">
        <v>0</v>
      </c>
      <c r="BE480" s="14">
        <v>10.5</v>
      </c>
      <c r="BF480" s="14">
        <v>58</v>
      </c>
      <c r="BG480" s="14">
        <v>31</v>
      </c>
      <c r="BH480" s="14">
        <v>6</v>
      </c>
      <c r="BI480" s="18">
        <f t="shared" si="389"/>
        <v>36.651290322580643</v>
      </c>
      <c r="BJ480" s="18">
        <f t="shared" si="390"/>
        <v>37.922433339548753</v>
      </c>
      <c r="BK480" s="18">
        <f t="shared" si="391"/>
        <v>2275.3460003729251</v>
      </c>
      <c r="BL480" s="18">
        <f t="shared" si="392"/>
        <v>2555.6272576915899</v>
      </c>
      <c r="BM480" s="14">
        <f t="shared" si="354"/>
        <v>2.5499999999999998</v>
      </c>
      <c r="BR480" s="16"/>
      <c r="BS480" s="16"/>
      <c r="BT480" s="16"/>
      <c r="BU480" s="16"/>
      <c r="BV480" s="16"/>
      <c r="BW480" s="16"/>
      <c r="BX480" s="16"/>
      <c r="BY480" s="16"/>
      <c r="BZ480" s="16">
        <v>3.87</v>
      </c>
      <c r="CA480" s="16">
        <v>0.29399999999999998</v>
      </c>
      <c r="CB480" s="16">
        <v>2.02</v>
      </c>
      <c r="CC480" s="16">
        <v>0.254</v>
      </c>
      <c r="CD480" s="16">
        <v>0.8</v>
      </c>
      <c r="CE480" s="16">
        <v>0.09</v>
      </c>
      <c r="CF480" s="16">
        <v>1.4</v>
      </c>
      <c r="CG480" s="16">
        <v>9.4E-2</v>
      </c>
      <c r="CH480" s="16">
        <f t="shared" si="371"/>
        <v>38.210480000000004</v>
      </c>
      <c r="CI480" s="16">
        <f t="shared" si="372"/>
        <v>4.2986789999999999</v>
      </c>
      <c r="CJ480" s="16">
        <f t="shared" si="373"/>
        <v>66.868340000000003</v>
      </c>
      <c r="CK480" s="16">
        <f t="shared" si="374"/>
        <v>4.4897314000000001</v>
      </c>
      <c r="CL480" s="16">
        <f t="shared" si="375"/>
        <v>42.899948000000009</v>
      </c>
      <c r="CM480" s="16">
        <f t="shared" si="376"/>
        <v>4.82624415</v>
      </c>
      <c r="CN480" s="16">
        <f t="shared" si="377"/>
        <v>75.074909000000005</v>
      </c>
      <c r="CO480" s="16">
        <f t="shared" si="378"/>
        <v>5.0407438899999999</v>
      </c>
      <c r="CP480" s="16">
        <v>2.02</v>
      </c>
      <c r="CQ480" s="16">
        <v>0.443</v>
      </c>
      <c r="CR480" s="16">
        <v>0.38</v>
      </c>
      <c r="CS480" s="16">
        <v>0.13</v>
      </c>
      <c r="CT480" s="16">
        <f t="shared" si="381"/>
        <v>45.961989207533087</v>
      </c>
      <c r="CU480" s="16">
        <f t="shared" si="382"/>
        <v>10.079782781652058</v>
      </c>
      <c r="CV480" s="16">
        <f t="shared" si="383"/>
        <v>8.6463148014171161</v>
      </c>
      <c r="CW480" s="16">
        <f t="shared" si="384"/>
        <v>2.9579498004848026</v>
      </c>
      <c r="CX480" s="16">
        <f t="shared" si="385"/>
        <v>51.602778792093972</v>
      </c>
      <c r="CY480" s="16">
        <f t="shared" si="386"/>
        <v>11.316847032127539</v>
      </c>
      <c r="CZ480" s="16">
        <f t="shared" si="387"/>
        <v>9.7074534361364897</v>
      </c>
      <c r="DA480" s="16">
        <f t="shared" si="388"/>
        <v>3.3209709123624829</v>
      </c>
      <c r="DB480" s="16"/>
      <c r="DC480" s="16"/>
      <c r="DD480" s="16"/>
      <c r="DE480" s="16"/>
      <c r="DF480" s="16"/>
      <c r="DG480" s="16"/>
      <c r="DH480" s="16"/>
      <c r="DI480" s="16"/>
    </row>
    <row r="481" spans="1:113" x14ac:dyDescent="0.25">
      <c r="A481" s="14">
        <v>2020</v>
      </c>
      <c r="B481" s="14">
        <v>24</v>
      </c>
      <c r="C481" s="14" t="s">
        <v>9</v>
      </c>
      <c r="D481" s="14" t="str">
        <f t="shared" si="363"/>
        <v>4</v>
      </c>
      <c r="E481" s="14">
        <v>410</v>
      </c>
      <c r="F481" s="14">
        <v>960</v>
      </c>
      <c r="G481" s="14">
        <v>5</v>
      </c>
      <c r="H481" s="14" t="s">
        <v>1</v>
      </c>
      <c r="I481" s="14">
        <v>100</v>
      </c>
      <c r="J481" s="17">
        <f t="shared" si="364"/>
        <v>112</v>
      </c>
      <c r="K481" s="14">
        <v>120</v>
      </c>
      <c r="L481" s="17">
        <f t="shared" si="365"/>
        <v>135</v>
      </c>
      <c r="M481" s="14">
        <v>0</v>
      </c>
      <c r="N481" s="17">
        <f t="shared" si="366"/>
        <v>0</v>
      </c>
      <c r="O481" s="14">
        <v>7.5</v>
      </c>
      <c r="P481" s="14">
        <v>0</v>
      </c>
      <c r="Q481" s="14">
        <v>5.5</v>
      </c>
      <c r="R481" s="14">
        <v>6.2</v>
      </c>
      <c r="S481" s="14">
        <v>2.9</v>
      </c>
      <c r="T481" s="14">
        <v>43</v>
      </c>
      <c r="U481" s="14">
        <v>35</v>
      </c>
      <c r="V481" s="16">
        <v>20</v>
      </c>
      <c r="W481" s="16">
        <v>20.761400239664468</v>
      </c>
      <c r="X481" s="16">
        <v>21.6</v>
      </c>
      <c r="Y481" s="16">
        <v>430</v>
      </c>
      <c r="Z481" s="16">
        <v>1929</v>
      </c>
      <c r="AA481" s="16">
        <v>374</v>
      </c>
      <c r="AB481" s="16">
        <v>20</v>
      </c>
      <c r="AC481" s="16">
        <f t="shared" si="367"/>
        <v>13.909890067674951</v>
      </c>
      <c r="AD481" s="16">
        <v>1.7990207949999999</v>
      </c>
      <c r="AE481" s="16"/>
      <c r="AF481" s="16"/>
      <c r="AG481" s="16">
        <v>2.4</v>
      </c>
      <c r="AH481" s="16">
        <v>3.7</v>
      </c>
      <c r="AI481" s="16">
        <v>1.672726291</v>
      </c>
      <c r="AJ481" s="16">
        <v>2.04</v>
      </c>
      <c r="AK481" s="16">
        <v>0.6</v>
      </c>
      <c r="AL481" s="16">
        <v>2.4</v>
      </c>
      <c r="AM481" s="16">
        <v>0.94415392200000003</v>
      </c>
      <c r="AN481" s="16">
        <v>2.4</v>
      </c>
      <c r="AO481" s="16"/>
      <c r="AP481" s="16"/>
      <c r="AQ481" s="18"/>
      <c r="AR481" s="18"/>
      <c r="AS481" s="18"/>
      <c r="AT481" s="18"/>
      <c r="AU481" s="14">
        <v>0.38</v>
      </c>
      <c r="AV481" s="14">
        <v>389.9</v>
      </c>
      <c r="AW481" s="18">
        <v>34</v>
      </c>
      <c r="AX481" s="14">
        <v>239.2</v>
      </c>
      <c r="AY481" s="18">
        <v>30.5</v>
      </c>
      <c r="AZ481" s="16">
        <f t="shared" si="368"/>
        <v>222.83225625175612</v>
      </c>
      <c r="BA481" s="16">
        <f t="shared" si="369"/>
        <v>6841.64</v>
      </c>
      <c r="BB481" s="16">
        <f t="shared" si="370"/>
        <v>7681.2958181818176</v>
      </c>
      <c r="BC481" s="14">
        <v>10.46</v>
      </c>
      <c r="BD481" s="14">
        <v>0</v>
      </c>
      <c r="BE481" s="14">
        <v>9.9</v>
      </c>
      <c r="BF481" s="14">
        <v>57.1</v>
      </c>
      <c r="BG481" s="14">
        <v>31</v>
      </c>
      <c r="BH481" s="14">
        <v>6</v>
      </c>
      <c r="BI481" s="18">
        <f t="shared" si="389"/>
        <v>40.827741935483878</v>
      </c>
      <c r="BJ481" s="18">
        <f t="shared" si="390"/>
        <v>42.526931195226553</v>
      </c>
      <c r="BK481" s="18">
        <f t="shared" si="391"/>
        <v>2551.6158717135932</v>
      </c>
      <c r="BL481" s="18">
        <f t="shared" si="392"/>
        <v>2865.9285540928581</v>
      </c>
      <c r="BM481" s="14">
        <f t="shared" si="354"/>
        <v>2.86</v>
      </c>
      <c r="BR481" s="16"/>
      <c r="BS481" s="16"/>
      <c r="BT481" s="16"/>
      <c r="BU481" s="16"/>
      <c r="BV481" s="16"/>
      <c r="BW481" s="16"/>
      <c r="BX481" s="16"/>
      <c r="BY481" s="16"/>
      <c r="BZ481" s="16">
        <v>3.96</v>
      </c>
      <c r="CA481" s="16">
        <v>0.33500000000000002</v>
      </c>
      <c r="CB481" s="16">
        <v>2.08</v>
      </c>
      <c r="CC481" s="16">
        <v>0.26300000000000001</v>
      </c>
      <c r="CD481" s="16">
        <v>0.93</v>
      </c>
      <c r="CE481" s="16">
        <v>9.2999999999999999E-2</v>
      </c>
      <c r="CF481" s="16">
        <v>1.75</v>
      </c>
      <c r="CG481" s="16">
        <v>0.13400000000000001</v>
      </c>
      <c r="CH481" s="16">
        <f t="shared" si="371"/>
        <v>63.627252000000013</v>
      </c>
      <c r="CI481" s="16">
        <f t="shared" si="372"/>
        <v>6.3627251999999999</v>
      </c>
      <c r="CJ481" s="16">
        <f t="shared" si="373"/>
        <v>119.72870000000002</v>
      </c>
      <c r="CK481" s="16">
        <f t="shared" si="374"/>
        <v>9.1677976000000001</v>
      </c>
      <c r="CL481" s="16">
        <f t="shared" si="375"/>
        <v>71.436051109090926</v>
      </c>
      <c r="CM481" s="16">
        <f t="shared" si="376"/>
        <v>7.1436051109090908</v>
      </c>
      <c r="CN481" s="16">
        <f t="shared" si="377"/>
        <v>134.42267681818186</v>
      </c>
      <c r="CO481" s="16">
        <f t="shared" si="378"/>
        <v>10.292936396363636</v>
      </c>
      <c r="CP481" s="16">
        <v>2.21</v>
      </c>
      <c r="CQ481" s="16">
        <v>0.42699999999999999</v>
      </c>
      <c r="CR481" s="16">
        <v>0.37</v>
      </c>
      <c r="CS481" s="16">
        <v>0.13300000000000001</v>
      </c>
      <c r="CT481" s="16">
        <f t="shared" si="381"/>
        <v>56.390710764870406</v>
      </c>
      <c r="CU481" s="16">
        <f t="shared" si="382"/>
        <v>10.895399772217042</v>
      </c>
      <c r="CV481" s="16">
        <f t="shared" si="383"/>
        <v>9.4409787253402957</v>
      </c>
      <c r="CW481" s="16">
        <f t="shared" si="384"/>
        <v>3.393649109379079</v>
      </c>
      <c r="CX481" s="16">
        <f t="shared" si="385"/>
        <v>63.311388904195411</v>
      </c>
      <c r="CY481" s="16">
        <f t="shared" si="386"/>
        <v>12.232562471534587</v>
      </c>
      <c r="CZ481" s="16">
        <f t="shared" si="387"/>
        <v>10.599644296177514</v>
      </c>
      <c r="DA481" s="16">
        <f t="shared" si="388"/>
        <v>3.8101424091665117</v>
      </c>
      <c r="DB481" s="16"/>
      <c r="DC481" s="16"/>
      <c r="DD481" s="16"/>
      <c r="DE481" s="16"/>
      <c r="DF481" s="16"/>
      <c r="DG481" s="16"/>
      <c r="DH481" s="16"/>
      <c r="DI481" s="16"/>
    </row>
  </sheetData>
  <sortState xmlns:xlrd2="http://schemas.microsoft.com/office/spreadsheetml/2017/richdata2" ref="A2:DA482">
    <sortCondition ref="B2:B482"/>
    <sortCondition ref="E2:E48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97"/>
  <sheetViews>
    <sheetView zoomScale="60" zoomScaleNormal="60" workbookViewId="0">
      <pane ySplit="1" topLeftCell="A2" activePane="bottomLeft" state="frozen"/>
      <selection pane="bottomLeft" activeCell="N13" sqref="N13"/>
    </sheetView>
  </sheetViews>
  <sheetFormatPr defaultColWidth="8.85546875" defaultRowHeight="15" x14ac:dyDescent="0.25"/>
  <cols>
    <col min="1" max="1" width="8.85546875" style="14"/>
    <col min="2" max="2" width="8.85546875" style="14" customWidth="1"/>
    <col min="3" max="3" width="7.42578125" style="14" customWidth="1"/>
    <col min="4" max="6" width="6.42578125" style="14" customWidth="1"/>
    <col min="7" max="8" width="7.42578125" style="14" customWidth="1"/>
    <col min="9" max="9" width="8.85546875" style="14" customWidth="1"/>
    <col min="10" max="10" width="13.42578125" style="14" customWidth="1"/>
    <col min="11" max="12" width="8.85546875" style="14" customWidth="1"/>
    <col min="13" max="13" width="8.5703125" style="14" customWidth="1"/>
    <col min="14" max="14" width="12" style="14" customWidth="1"/>
    <col min="15" max="15" width="8.85546875" style="14" bestFit="1" customWidth="1"/>
    <col min="16" max="16" width="9" style="14" bestFit="1" customWidth="1"/>
    <col min="17" max="19" width="8.85546875" style="14" bestFit="1" customWidth="1"/>
    <col min="20" max="23" width="9.28515625" style="24" customWidth="1"/>
    <col min="24" max="27" width="10.28515625" style="26" customWidth="1"/>
    <col min="28" max="31" width="10.85546875" style="24" customWidth="1"/>
    <col min="32" max="41" width="9.85546875" style="14" customWidth="1"/>
    <col min="42" max="16384" width="8.85546875" style="14"/>
  </cols>
  <sheetData>
    <row r="1" spans="1:41" s="28" customFormat="1" x14ac:dyDescent="0.25">
      <c r="A1" s="28" t="s">
        <v>27</v>
      </c>
      <c r="B1" s="28" t="s">
        <v>225</v>
      </c>
      <c r="C1" s="28" t="s">
        <v>28</v>
      </c>
      <c r="D1" s="28" t="s">
        <v>29</v>
      </c>
      <c r="E1" s="28" t="s">
        <v>149</v>
      </c>
      <c r="F1" s="28" t="s">
        <v>150</v>
      </c>
      <c r="G1" s="28" t="s">
        <v>151</v>
      </c>
      <c r="H1" s="28" t="s">
        <v>152</v>
      </c>
      <c r="I1" s="34" t="s">
        <v>153</v>
      </c>
      <c r="J1" s="34" t="s">
        <v>245</v>
      </c>
      <c r="K1" s="34" t="s">
        <v>154</v>
      </c>
      <c r="L1" s="34" t="s">
        <v>155</v>
      </c>
      <c r="M1" s="34" t="s">
        <v>221</v>
      </c>
      <c r="N1" s="34" t="s">
        <v>220</v>
      </c>
      <c r="O1" s="28" t="s">
        <v>156</v>
      </c>
      <c r="P1" s="28" t="s">
        <v>157</v>
      </c>
      <c r="Q1" s="28" t="s">
        <v>158</v>
      </c>
      <c r="R1" s="28" t="s">
        <v>159</v>
      </c>
      <c r="S1" s="28" t="s">
        <v>219</v>
      </c>
      <c r="T1" s="29" t="s">
        <v>232</v>
      </c>
      <c r="U1" s="29" t="s">
        <v>233</v>
      </c>
      <c r="V1" s="29" t="s">
        <v>239</v>
      </c>
      <c r="W1" s="29" t="s">
        <v>240</v>
      </c>
      <c r="X1" s="30" t="s">
        <v>231</v>
      </c>
      <c r="Y1" s="30" t="s">
        <v>230</v>
      </c>
      <c r="Z1" s="30" t="s">
        <v>241</v>
      </c>
      <c r="AA1" s="30" t="s">
        <v>242</v>
      </c>
      <c r="AB1" s="29" t="s">
        <v>234</v>
      </c>
      <c r="AC1" s="29" t="s">
        <v>235</v>
      </c>
      <c r="AD1" s="29" t="s">
        <v>243</v>
      </c>
      <c r="AE1" s="29" t="s">
        <v>244</v>
      </c>
      <c r="AF1" s="28" t="s">
        <v>161</v>
      </c>
      <c r="AG1" s="28" t="s">
        <v>162</v>
      </c>
      <c r="AH1" s="28" t="s">
        <v>164</v>
      </c>
      <c r="AI1" s="28" t="s">
        <v>165</v>
      </c>
      <c r="AJ1" s="28" t="s">
        <v>166</v>
      </c>
      <c r="AK1" s="28" t="s">
        <v>168</v>
      </c>
      <c r="AL1" s="28" t="s">
        <v>226</v>
      </c>
      <c r="AM1" s="28" t="s">
        <v>227</v>
      </c>
      <c r="AN1" s="28" t="s">
        <v>228</v>
      </c>
      <c r="AO1" s="28" t="s">
        <v>238</v>
      </c>
    </row>
    <row r="2" spans="1:41" x14ac:dyDescent="0.25">
      <c r="A2" s="14">
        <v>2019</v>
      </c>
      <c r="B2" s="14">
        <v>1</v>
      </c>
      <c r="C2" s="14" t="s">
        <v>18</v>
      </c>
      <c r="D2" s="14">
        <v>4</v>
      </c>
      <c r="E2" s="14">
        <v>1.95</v>
      </c>
      <c r="F2" s="14">
        <v>6.4</v>
      </c>
      <c r="G2" s="14">
        <v>7</v>
      </c>
      <c r="H2" s="14">
        <v>2.1</v>
      </c>
      <c r="I2" s="16">
        <v>35</v>
      </c>
      <c r="J2" s="16">
        <v>42.581896849060058</v>
      </c>
      <c r="K2" s="16">
        <v>27.200000000000003</v>
      </c>
      <c r="L2" s="16">
        <v>17.535154230570395</v>
      </c>
      <c r="M2" s="16">
        <v>24.166065038120429</v>
      </c>
      <c r="N2" s="16">
        <v>30.4</v>
      </c>
      <c r="O2" s="16">
        <v>336.65976166725159</v>
      </c>
      <c r="P2" s="16">
        <v>1979.1216802597046</v>
      </c>
      <c r="Q2" s="16">
        <v>382.26575136184692</v>
      </c>
      <c r="R2" s="16">
        <v>4.5657038688659668</v>
      </c>
      <c r="S2" s="16">
        <v>13.922701871858708</v>
      </c>
      <c r="T2" s="25">
        <v>3.6052513122558594</v>
      </c>
      <c r="U2" s="25">
        <v>3.4608659148216248</v>
      </c>
      <c r="V2" s="25">
        <v>32.9931143447876</v>
      </c>
      <c r="W2" s="25">
        <v>5.7</v>
      </c>
      <c r="X2" s="27">
        <v>126.09778503417968</v>
      </c>
      <c r="Y2" s="27">
        <v>3.75</v>
      </c>
      <c r="Z2" s="27">
        <v>152.0340035675049</v>
      </c>
      <c r="AA2" s="27">
        <v>108.9</v>
      </c>
      <c r="AB2" s="25">
        <v>18.462882080078124</v>
      </c>
      <c r="AC2" s="25">
        <v>0.55000000000000004</v>
      </c>
      <c r="AD2" s="25">
        <v>94.645703356933595</v>
      </c>
      <c r="AE2" s="25">
        <v>64.5</v>
      </c>
      <c r="AF2" s="16">
        <v>4.3</v>
      </c>
      <c r="AG2" s="16">
        <v>4.8</v>
      </c>
      <c r="AH2" s="16">
        <v>3.04</v>
      </c>
      <c r="AI2" s="16">
        <v>5.5</v>
      </c>
      <c r="AJ2" s="16">
        <v>5.7</v>
      </c>
      <c r="AK2" s="16">
        <v>2.94</v>
      </c>
      <c r="AL2" s="16">
        <f t="shared" ref="AL2:AL33" si="0">I2/K2</f>
        <v>1.2867647058823528</v>
      </c>
      <c r="AM2" s="16">
        <f t="shared" ref="AM2:AM33" si="1">I2/L2</f>
        <v>1.9959904281298984</v>
      </c>
      <c r="AN2" s="16">
        <f t="shared" ref="AN2:AN33" si="2">I2/N2</f>
        <v>1.1513157894736843</v>
      </c>
      <c r="AO2" s="16">
        <f t="shared" ref="AO2:AO33" si="3">I2/M2</f>
        <v>1.4483119177569757</v>
      </c>
    </row>
    <row r="3" spans="1:41" x14ac:dyDescent="0.25">
      <c r="A3" s="14">
        <v>2019</v>
      </c>
      <c r="B3" s="14">
        <v>1</v>
      </c>
      <c r="C3" s="14" t="s">
        <v>18</v>
      </c>
      <c r="D3" s="14">
        <v>3</v>
      </c>
      <c r="E3" s="14">
        <v>2.34</v>
      </c>
      <c r="F3" s="14">
        <v>6.4</v>
      </c>
      <c r="G3" s="14">
        <v>7.1</v>
      </c>
      <c r="H3" s="14">
        <v>2.2999999999999998</v>
      </c>
      <c r="I3" s="16">
        <v>42.699999999999996</v>
      </c>
      <c r="J3" s="16">
        <v>52.420635290527343</v>
      </c>
      <c r="K3" s="16">
        <v>33.9</v>
      </c>
      <c r="L3" s="16">
        <v>22.018658931204168</v>
      </c>
      <c r="M3" s="16">
        <v>28.504845910481816</v>
      </c>
      <c r="N3" s="16">
        <v>37.9</v>
      </c>
      <c r="O3" s="16">
        <v>343.27948212623596</v>
      </c>
      <c r="P3" s="16">
        <v>1808.501410484314</v>
      </c>
      <c r="Q3" s="16">
        <v>368.7347149848938</v>
      </c>
      <c r="R3" s="16">
        <v>2.7477061748504639</v>
      </c>
      <c r="S3" s="16">
        <v>12.967259861991767</v>
      </c>
      <c r="T3" s="25">
        <v>3.7848434448242188</v>
      </c>
      <c r="U3" s="25">
        <v>2.3405344784259796</v>
      </c>
      <c r="V3" s="25">
        <v>28.620832316589357</v>
      </c>
      <c r="W3" s="25">
        <v>5.2</v>
      </c>
      <c r="X3" s="27">
        <v>6.2567644500732413</v>
      </c>
      <c r="Y3" s="27">
        <v>5.39</v>
      </c>
      <c r="Z3" s="27">
        <v>33.278326086425778</v>
      </c>
      <c r="AA3" s="27">
        <v>6.6</v>
      </c>
      <c r="AB3" s="25">
        <v>10.120781936645507</v>
      </c>
      <c r="AC3" s="25">
        <v>0.35</v>
      </c>
      <c r="AD3" s="25">
        <v>77.88931183166504</v>
      </c>
      <c r="AE3" s="25">
        <v>39.4</v>
      </c>
      <c r="AF3" s="16">
        <v>6.3</v>
      </c>
      <c r="AG3" s="16">
        <v>5.5</v>
      </c>
      <c r="AH3" s="16">
        <v>4.78</v>
      </c>
      <c r="AI3" s="16">
        <v>6.1</v>
      </c>
      <c r="AJ3" s="16">
        <v>5.9</v>
      </c>
      <c r="AK3" s="16">
        <v>6.84</v>
      </c>
      <c r="AL3" s="16">
        <f t="shared" si="0"/>
        <v>1.2595870206489674</v>
      </c>
      <c r="AM3" s="16">
        <f t="shared" si="1"/>
        <v>1.9392643363709523</v>
      </c>
      <c r="AN3" s="16">
        <f t="shared" si="2"/>
        <v>1.1266490765171504</v>
      </c>
      <c r="AO3" s="16">
        <f t="shared" si="3"/>
        <v>1.4979909077248628</v>
      </c>
    </row>
    <row r="4" spans="1:41" x14ac:dyDescent="0.25">
      <c r="A4" s="14">
        <v>2019</v>
      </c>
      <c r="B4" s="14">
        <v>1</v>
      </c>
      <c r="C4" s="14" t="s">
        <v>18</v>
      </c>
      <c r="D4" s="14">
        <v>1</v>
      </c>
      <c r="E4" s="14">
        <v>2.73</v>
      </c>
      <c r="F4" s="14">
        <v>6.6</v>
      </c>
      <c r="H4" s="14">
        <v>2.2999999999999998</v>
      </c>
      <c r="I4" s="16">
        <v>52.800000000000004</v>
      </c>
      <c r="J4" s="16">
        <v>64.425969190979004</v>
      </c>
      <c r="K4" s="16">
        <v>38.199999999999996</v>
      </c>
      <c r="L4" s="16">
        <v>23.251622723878452</v>
      </c>
      <c r="M4" s="16">
        <v>36.632421347440484</v>
      </c>
      <c r="N4" s="16">
        <v>49.3</v>
      </c>
      <c r="O4" s="16">
        <v>321.7788565158844</v>
      </c>
      <c r="P4" s="16">
        <v>1765.666937828064</v>
      </c>
      <c r="Q4" s="16">
        <v>295.8343243598938</v>
      </c>
      <c r="R4" s="16">
        <v>1.2926864624023438</v>
      </c>
      <c r="S4" s="16">
        <v>12.091769298724433</v>
      </c>
      <c r="T4" s="25">
        <v>2.8095169067382813</v>
      </c>
      <c r="U4" s="25">
        <v>3.4197196364402771</v>
      </c>
      <c r="V4" s="25">
        <v>28.4</v>
      </c>
      <c r="W4" s="25">
        <v>4.7</v>
      </c>
      <c r="X4" s="27">
        <v>6.255700149536132</v>
      </c>
      <c r="Y4" s="27">
        <v>7.57</v>
      </c>
      <c r="Z4" s="27">
        <v>30.92115312042236</v>
      </c>
      <c r="AA4" s="27">
        <v>5.5</v>
      </c>
      <c r="AB4" s="25">
        <v>4.7211008453369132</v>
      </c>
      <c r="AC4" s="25">
        <v>0.39</v>
      </c>
      <c r="AD4" s="25">
        <v>44.873993914794923</v>
      </c>
      <c r="AE4" s="25">
        <v>13.2</v>
      </c>
      <c r="AF4" s="16">
        <v>4.5</v>
      </c>
      <c r="AG4" s="16">
        <v>6.9</v>
      </c>
      <c r="AH4" s="16">
        <v>2.34</v>
      </c>
      <c r="AI4" s="16">
        <v>2.8</v>
      </c>
      <c r="AJ4" s="16">
        <v>3.9</v>
      </c>
      <c r="AK4" s="16">
        <v>2.48</v>
      </c>
      <c r="AL4" s="16">
        <f t="shared" si="0"/>
        <v>1.3821989528795815</v>
      </c>
      <c r="AM4" s="16">
        <f t="shared" si="1"/>
        <v>2.2708092517679033</v>
      </c>
      <c r="AN4" s="16">
        <f t="shared" si="2"/>
        <v>1.0709939148073024</v>
      </c>
      <c r="AO4" s="16">
        <f t="shared" si="3"/>
        <v>1.4413461643503713</v>
      </c>
    </row>
    <row r="5" spans="1:41" x14ac:dyDescent="0.25">
      <c r="A5" s="14">
        <v>2019</v>
      </c>
      <c r="B5" s="14">
        <v>1</v>
      </c>
      <c r="C5" s="14" t="s">
        <v>18</v>
      </c>
      <c r="D5" s="14">
        <v>2</v>
      </c>
      <c r="E5" s="14">
        <v>2.73</v>
      </c>
      <c r="F5" s="14">
        <v>6.5</v>
      </c>
      <c r="H5" s="14">
        <v>2.2999999999999998</v>
      </c>
      <c r="I5" s="16">
        <v>62.800000000000004</v>
      </c>
      <c r="J5" s="16">
        <v>76.8988228515625</v>
      </c>
      <c r="K5" s="16">
        <v>47.5</v>
      </c>
      <c r="L5" s="16">
        <v>29.080178834702359</v>
      </c>
      <c r="M5" s="16">
        <v>39.21013495150666</v>
      </c>
      <c r="N5" s="16">
        <v>63.4</v>
      </c>
      <c r="O5" s="16">
        <v>385.53217530250549</v>
      </c>
      <c r="P5" s="16">
        <v>1890.9820318222046</v>
      </c>
      <c r="Q5" s="16">
        <v>299.97475862503052</v>
      </c>
      <c r="R5" s="16">
        <v>1.3566005229949951</v>
      </c>
      <c r="S5" s="16">
        <v>12.915752270394025</v>
      </c>
      <c r="T5" s="25">
        <v>3.3283586502075195</v>
      </c>
      <c r="U5" s="25">
        <v>2.8311142325401306</v>
      </c>
      <c r="V5" s="25">
        <v>30.425525061798098</v>
      </c>
      <c r="W5" s="25">
        <v>5.5</v>
      </c>
      <c r="X5" s="27">
        <v>6.3566275024414054</v>
      </c>
      <c r="Y5" s="27">
        <v>6.03</v>
      </c>
      <c r="Z5" s="27">
        <v>33.858052782440183</v>
      </c>
      <c r="AA5" s="27">
        <v>7.5</v>
      </c>
      <c r="AB5" s="25">
        <v>6.7608194732666007</v>
      </c>
      <c r="AC5" s="25">
        <v>0.62</v>
      </c>
      <c r="AD5" s="25">
        <v>35.99985174484253</v>
      </c>
      <c r="AE5" s="25">
        <v>8.1999999999999993</v>
      </c>
      <c r="AF5" s="16">
        <v>9.4</v>
      </c>
      <c r="AG5" s="16">
        <v>5.0999999999999996</v>
      </c>
      <c r="AH5" s="16">
        <v>3.3</v>
      </c>
      <c r="AI5" s="16">
        <v>6.8</v>
      </c>
      <c r="AJ5" s="16">
        <v>6.1</v>
      </c>
      <c r="AK5" s="16">
        <v>5.68</v>
      </c>
      <c r="AL5" s="16">
        <f t="shared" si="0"/>
        <v>1.3221052631578949</v>
      </c>
      <c r="AM5" s="16">
        <f t="shared" si="1"/>
        <v>2.1595465542687324</v>
      </c>
      <c r="AN5" s="16">
        <f t="shared" si="2"/>
        <v>0.99053627760252372</v>
      </c>
      <c r="AO5" s="16">
        <f t="shared" si="3"/>
        <v>1.6016267242555589</v>
      </c>
    </row>
    <row r="6" spans="1:41" x14ac:dyDescent="0.25">
      <c r="A6" s="14">
        <v>2019</v>
      </c>
      <c r="B6" s="14">
        <v>2</v>
      </c>
      <c r="C6" s="14" t="s">
        <v>19</v>
      </c>
      <c r="D6" s="14">
        <v>4</v>
      </c>
      <c r="E6" s="14">
        <v>8.59</v>
      </c>
      <c r="F6" s="14">
        <v>7.6</v>
      </c>
      <c r="H6" s="14">
        <v>2.6</v>
      </c>
      <c r="I6" s="16">
        <v>18.100000000000001</v>
      </c>
      <c r="J6" s="16">
        <v>24.276921816253662</v>
      </c>
      <c r="K6" s="16">
        <v>4.76</v>
      </c>
      <c r="L6" s="16">
        <v>6.4945239052597321</v>
      </c>
      <c r="M6" s="16">
        <v>9.3775443182407514</v>
      </c>
      <c r="N6" s="16">
        <v>2.4900000000000002</v>
      </c>
      <c r="O6" s="16">
        <v>266.50929093360901</v>
      </c>
      <c r="P6" s="16">
        <v>4859.8518133163452</v>
      </c>
      <c r="Q6" s="16">
        <v>79.189798831939697</v>
      </c>
      <c r="R6" s="16">
        <v>6.335827112197876</v>
      </c>
      <c r="S6" s="16">
        <v>25.66018347233139</v>
      </c>
      <c r="T6" s="25">
        <v>4.7888412475585938</v>
      </c>
      <c r="U6" s="25">
        <v>4.4816747307777405</v>
      </c>
      <c r="V6" s="25">
        <v>79.249928347778322</v>
      </c>
      <c r="W6" s="25">
        <v>9.4</v>
      </c>
      <c r="X6" s="27">
        <v>5.3902807617187491</v>
      </c>
      <c r="Y6" s="27">
        <v>5.09</v>
      </c>
      <c r="Z6" s="27">
        <v>81.697715811157238</v>
      </c>
      <c r="AA6" s="27">
        <v>10.3</v>
      </c>
      <c r="AB6" s="25">
        <v>3.3574114227294913</v>
      </c>
      <c r="AC6" s="25">
        <v>0.31</v>
      </c>
      <c r="AD6" s="25">
        <v>138.00029663391112</v>
      </c>
      <c r="AE6" s="25">
        <v>10.199999999999999</v>
      </c>
      <c r="AF6" s="16">
        <v>26</v>
      </c>
      <c r="AG6" s="16">
        <v>4.7</v>
      </c>
      <c r="AH6" s="16">
        <v>3.06</v>
      </c>
      <c r="AI6" s="16">
        <v>20.6</v>
      </c>
      <c r="AJ6" s="16">
        <v>5.6</v>
      </c>
      <c r="AK6" s="16">
        <v>3.5</v>
      </c>
      <c r="AL6" s="16">
        <f t="shared" si="0"/>
        <v>3.8025210084033616</v>
      </c>
      <c r="AM6" s="16">
        <f t="shared" si="1"/>
        <v>2.7869633346551117</v>
      </c>
      <c r="AN6" s="16">
        <f t="shared" si="2"/>
        <v>7.2690763052208833</v>
      </c>
      <c r="AO6" s="16">
        <f t="shared" si="3"/>
        <v>1.9301428375862479</v>
      </c>
    </row>
    <row r="7" spans="1:41" x14ac:dyDescent="0.25">
      <c r="A7" s="14">
        <v>2019</v>
      </c>
      <c r="B7" s="14">
        <v>2</v>
      </c>
      <c r="C7" s="14" t="s">
        <v>19</v>
      </c>
      <c r="D7" s="14">
        <v>1</v>
      </c>
      <c r="E7" s="14">
        <v>11.72</v>
      </c>
      <c r="F7" s="14">
        <v>7.7</v>
      </c>
      <c r="H7" s="14">
        <v>2.6</v>
      </c>
      <c r="I7" s="16">
        <v>19.2</v>
      </c>
      <c r="J7" s="16">
        <v>25.998125143432617</v>
      </c>
      <c r="K7" s="16">
        <v>1.81</v>
      </c>
      <c r="L7" s="16">
        <v>5.9901296264384332</v>
      </c>
      <c r="M7" s="16">
        <v>8.7775592552253503</v>
      </c>
      <c r="N7" s="16">
        <v>1.1000000000000001</v>
      </c>
      <c r="O7" s="16">
        <v>253.90770554542542</v>
      </c>
      <c r="P7" s="16">
        <v>4775.1209783554077</v>
      </c>
      <c r="Q7" s="16">
        <v>88.560850620269775</v>
      </c>
      <c r="R7" s="16">
        <v>2.7499556541442871</v>
      </c>
      <c r="S7" s="16">
        <v>25.26583743167491</v>
      </c>
      <c r="T7" s="25">
        <v>3.749547004699707</v>
      </c>
      <c r="U7" s="25">
        <v>4.8466411232948303</v>
      </c>
      <c r="V7" s="25">
        <v>98.766644351196291</v>
      </c>
      <c r="W7" s="25">
        <v>8.6999999999999993</v>
      </c>
      <c r="X7" s="27">
        <v>5.9242258453369132</v>
      </c>
      <c r="Y7" s="27">
        <v>5.87</v>
      </c>
      <c r="Z7" s="27">
        <v>128.85163693847656</v>
      </c>
      <c r="AA7" s="27">
        <v>10.4</v>
      </c>
      <c r="AB7" s="25">
        <v>2.8192339324951163</v>
      </c>
      <c r="AC7" s="25">
        <v>0.27</v>
      </c>
      <c r="AD7" s="25">
        <v>128.68766121215822</v>
      </c>
      <c r="AE7" s="25">
        <v>12</v>
      </c>
      <c r="AF7" s="16">
        <v>23.4</v>
      </c>
      <c r="AG7" s="16">
        <v>5.8</v>
      </c>
      <c r="AH7" s="16">
        <v>2.42</v>
      </c>
      <c r="AI7" s="16">
        <v>21.6</v>
      </c>
      <c r="AJ7" s="16">
        <v>5.3</v>
      </c>
      <c r="AK7" s="16">
        <v>1.44</v>
      </c>
      <c r="AL7" s="16">
        <f t="shared" si="0"/>
        <v>10.607734806629834</v>
      </c>
      <c r="AM7" s="16">
        <f t="shared" si="1"/>
        <v>3.2052728734379312</v>
      </c>
      <c r="AN7" s="16">
        <f t="shared" si="2"/>
        <v>17.454545454545453</v>
      </c>
      <c r="AO7" s="16">
        <f t="shared" si="3"/>
        <v>2.1873962273248213</v>
      </c>
    </row>
    <row r="8" spans="1:41" x14ac:dyDescent="0.25">
      <c r="A8" s="14">
        <v>2019</v>
      </c>
      <c r="B8" s="14">
        <v>2</v>
      </c>
      <c r="C8" s="14" t="s">
        <v>19</v>
      </c>
      <c r="D8" s="14">
        <v>3</v>
      </c>
      <c r="E8" s="14">
        <v>12.11</v>
      </c>
      <c r="F8" s="14">
        <v>7.6</v>
      </c>
      <c r="H8" s="14">
        <v>2.4</v>
      </c>
      <c r="I8" s="16">
        <v>15</v>
      </c>
      <c r="J8" s="16">
        <v>22.047534056091308</v>
      </c>
      <c r="K8" s="16">
        <v>1.4000000000000001</v>
      </c>
      <c r="L8" s="16">
        <v>5.1494724950696016</v>
      </c>
      <c r="M8" s="16">
        <v>8.3109042062133671</v>
      </c>
      <c r="N8" s="16">
        <v>2.0499999999999998</v>
      </c>
      <c r="O8" s="16">
        <v>239.24831986427307</v>
      </c>
      <c r="P8" s="16">
        <v>5032.3463201522827</v>
      </c>
      <c r="Q8" s="16">
        <v>80.036451816558838</v>
      </c>
      <c r="R8" s="16">
        <v>7.7928924560546875</v>
      </c>
      <c r="S8" s="16">
        <v>26.46623825691545</v>
      </c>
      <c r="T8" s="25">
        <v>4.9395456314086914</v>
      </c>
      <c r="U8" s="25">
        <v>6.1114221811294556</v>
      </c>
      <c r="V8" s="25">
        <v>97.798102252197268</v>
      </c>
      <c r="W8" s="25">
        <v>9.5</v>
      </c>
      <c r="X8" s="27">
        <v>7.5285387207031249</v>
      </c>
      <c r="Y8" s="27">
        <v>9.32</v>
      </c>
      <c r="Z8" s="27">
        <v>119.98257070007325</v>
      </c>
      <c r="AA8" s="27">
        <v>11</v>
      </c>
      <c r="AB8" s="25">
        <v>4.2221670532226554</v>
      </c>
      <c r="AC8" s="25">
        <v>0.3</v>
      </c>
      <c r="AD8" s="25">
        <v>140.08617309875487</v>
      </c>
      <c r="AE8" s="25">
        <v>9.6</v>
      </c>
      <c r="AF8" s="16">
        <v>21.9</v>
      </c>
      <c r="AG8" s="16">
        <v>6.8</v>
      </c>
      <c r="AH8" s="16">
        <v>3.24</v>
      </c>
      <c r="AI8" s="16">
        <v>21.7</v>
      </c>
      <c r="AJ8" s="16">
        <v>5.5</v>
      </c>
      <c r="AK8" s="16">
        <v>2.9</v>
      </c>
      <c r="AL8" s="16">
        <f t="shared" si="0"/>
        <v>10.714285714285714</v>
      </c>
      <c r="AM8" s="16">
        <f t="shared" si="1"/>
        <v>2.9129197241779337</v>
      </c>
      <c r="AN8" s="16">
        <f t="shared" si="2"/>
        <v>7.3170731707317076</v>
      </c>
      <c r="AO8" s="16">
        <f t="shared" si="3"/>
        <v>1.804857766112351</v>
      </c>
    </row>
    <row r="9" spans="1:41" x14ac:dyDescent="0.25">
      <c r="A9" s="14">
        <v>2019</v>
      </c>
      <c r="B9" s="14">
        <v>2</v>
      </c>
      <c r="C9" s="14" t="s">
        <v>19</v>
      </c>
      <c r="D9" s="14">
        <v>2</v>
      </c>
      <c r="E9" s="14">
        <v>13.28</v>
      </c>
      <c r="F9" s="14">
        <v>7.7</v>
      </c>
      <c r="H9" s="14">
        <v>2.2999999999999998</v>
      </c>
      <c r="I9" s="16">
        <v>19.099999999999998</v>
      </c>
      <c r="J9" s="16">
        <v>22.164969511413574</v>
      </c>
      <c r="K9" s="16">
        <v>2.33</v>
      </c>
      <c r="L9" s="16">
        <v>6.0461734351963559</v>
      </c>
      <c r="M9" s="16">
        <v>8.6886725792230681</v>
      </c>
      <c r="N9" s="16">
        <v>2.06</v>
      </c>
      <c r="O9" s="16">
        <v>238.14188599586487</v>
      </c>
      <c r="P9" s="16">
        <v>4981.9361639022827</v>
      </c>
      <c r="Q9" s="16">
        <v>91.5016770362854</v>
      </c>
      <c r="R9" s="16">
        <v>2.5555837154388428</v>
      </c>
      <c r="S9" s="16">
        <v>26.282950807536402</v>
      </c>
      <c r="T9" s="25">
        <v>4.052617073059082</v>
      </c>
      <c r="U9" s="25">
        <v>5.1137518882751465</v>
      </c>
      <c r="V9" s="25">
        <v>118.7320641204834</v>
      </c>
      <c r="W9" s="25">
        <v>9.1</v>
      </c>
      <c r="X9" s="27">
        <v>4.6046266937255851</v>
      </c>
      <c r="Y9" s="27">
        <v>5.03</v>
      </c>
      <c r="Z9" s="27">
        <v>138.72465520324707</v>
      </c>
      <c r="AA9" s="27">
        <v>9.8000000000000007</v>
      </c>
      <c r="AB9" s="25">
        <v>2.2840090179443351</v>
      </c>
      <c r="AC9" s="25">
        <v>0.28000000000000003</v>
      </c>
      <c r="AD9" s="25">
        <v>171.95355705566408</v>
      </c>
      <c r="AE9" s="25">
        <v>11.6</v>
      </c>
      <c r="AF9" s="16">
        <v>23.8</v>
      </c>
      <c r="AG9" s="16">
        <v>5.5</v>
      </c>
      <c r="AH9" s="16">
        <v>2.16</v>
      </c>
      <c r="AI9" s="16">
        <v>19.8</v>
      </c>
      <c r="AJ9" s="16">
        <v>4.9000000000000004</v>
      </c>
      <c r="AK9" s="16">
        <v>1.36</v>
      </c>
      <c r="AL9" s="16">
        <f t="shared" si="0"/>
        <v>8.1974248927038609</v>
      </c>
      <c r="AM9" s="16">
        <f t="shared" si="1"/>
        <v>3.1590228439055199</v>
      </c>
      <c r="AN9" s="16">
        <f t="shared" si="2"/>
        <v>9.2718446601941729</v>
      </c>
      <c r="AO9" s="16">
        <f t="shared" si="3"/>
        <v>2.1982644444069845</v>
      </c>
    </row>
    <row r="10" spans="1:41" x14ac:dyDescent="0.25">
      <c r="A10" s="14">
        <v>2019</v>
      </c>
      <c r="B10" s="14">
        <v>3</v>
      </c>
      <c r="C10" s="14" t="s">
        <v>20</v>
      </c>
      <c r="D10" s="14">
        <v>1</v>
      </c>
      <c r="E10" s="14">
        <v>2.34</v>
      </c>
      <c r="F10" s="14">
        <v>6.2</v>
      </c>
      <c r="G10" s="14">
        <v>6.8</v>
      </c>
      <c r="H10" s="14">
        <v>3.4</v>
      </c>
      <c r="I10" s="16">
        <v>9.1</v>
      </c>
      <c r="J10" s="16">
        <v>20.049867697143554</v>
      </c>
      <c r="K10" s="16">
        <v>6.82</v>
      </c>
      <c r="L10" s="16">
        <v>5.541779156375056</v>
      </c>
      <c r="M10" s="16">
        <v>7.0609353249312781</v>
      </c>
      <c r="N10" s="16">
        <v>5.89</v>
      </c>
      <c r="O10" s="16">
        <v>128.84666085243225</v>
      </c>
      <c r="P10" s="16">
        <v>2408.7875127792358</v>
      </c>
      <c r="Q10" s="16">
        <v>315.7085919380188</v>
      </c>
      <c r="R10" s="16">
        <v>28.411630392074585</v>
      </c>
      <c r="S10" s="16">
        <v>15.095422118616458</v>
      </c>
      <c r="T10" s="25">
        <v>2.6376466751098633</v>
      </c>
      <c r="U10" s="25">
        <v>3.1176024675369263</v>
      </c>
      <c r="V10" s="25">
        <v>35.850198619079592</v>
      </c>
      <c r="W10" s="25">
        <v>5</v>
      </c>
      <c r="X10" s="27">
        <v>4.2963457489013663</v>
      </c>
      <c r="Y10" s="27">
        <v>1.93</v>
      </c>
      <c r="Z10" s="27">
        <v>37.798089079284665</v>
      </c>
      <c r="AA10" s="27">
        <v>4.4000000000000004</v>
      </c>
      <c r="AB10" s="25">
        <v>5.1032972717285148</v>
      </c>
      <c r="AC10" s="25">
        <v>0.61</v>
      </c>
      <c r="AD10" s="25">
        <v>45.023483317565919</v>
      </c>
      <c r="AE10" s="25">
        <v>4.9000000000000004</v>
      </c>
      <c r="AF10" s="16">
        <v>0.9</v>
      </c>
      <c r="AG10" s="16">
        <v>4.8</v>
      </c>
      <c r="AH10" s="16">
        <v>3.68</v>
      </c>
      <c r="AI10" s="16">
        <v>1</v>
      </c>
      <c r="AJ10" s="16">
        <v>5</v>
      </c>
      <c r="AK10" s="16">
        <v>5.9</v>
      </c>
      <c r="AL10" s="16">
        <f t="shared" si="0"/>
        <v>1.3343108504398826</v>
      </c>
      <c r="AM10" s="16">
        <f t="shared" si="1"/>
        <v>1.6420719309126022</v>
      </c>
      <c r="AN10" s="16">
        <f t="shared" si="2"/>
        <v>1.5449915110356536</v>
      </c>
      <c r="AO10" s="16">
        <f t="shared" si="3"/>
        <v>1.2887811006948384</v>
      </c>
    </row>
    <row r="11" spans="1:41" x14ac:dyDescent="0.25">
      <c r="A11" s="14">
        <v>2019</v>
      </c>
      <c r="B11" s="14">
        <v>3</v>
      </c>
      <c r="C11" s="14" t="s">
        <v>20</v>
      </c>
      <c r="D11" s="14">
        <v>3</v>
      </c>
      <c r="E11" s="14">
        <v>2.73</v>
      </c>
      <c r="F11" s="14">
        <v>6.1</v>
      </c>
      <c r="G11" s="14">
        <v>6.9</v>
      </c>
      <c r="H11" s="14">
        <v>3.6</v>
      </c>
      <c r="I11" s="16">
        <v>15.1</v>
      </c>
      <c r="J11" s="16">
        <v>26.023998327636718</v>
      </c>
      <c r="K11" s="16">
        <v>13.3</v>
      </c>
      <c r="L11" s="16">
        <v>10.865940988377661</v>
      </c>
      <c r="M11" s="16">
        <v>16.094043773663195</v>
      </c>
      <c r="N11" s="16">
        <v>9.7199999999999989</v>
      </c>
      <c r="O11" s="16">
        <v>119.33801293373108</v>
      </c>
      <c r="P11" s="16">
        <v>2347.1908330917358</v>
      </c>
      <c r="Q11" s="16">
        <v>286.65438890457153</v>
      </c>
      <c r="R11" s="16">
        <v>14.043658971786499</v>
      </c>
      <c r="S11" s="16">
        <v>14.461521243516593</v>
      </c>
      <c r="T11" s="25">
        <v>2.486729621887207</v>
      </c>
      <c r="U11" s="25">
        <v>1.8148137629032135</v>
      </c>
      <c r="V11" s="25">
        <v>36.929660193634035</v>
      </c>
      <c r="W11" s="25">
        <v>5</v>
      </c>
      <c r="X11" s="27">
        <v>3.2308664703369132</v>
      </c>
      <c r="Y11" s="27">
        <v>3.75</v>
      </c>
      <c r="Z11" s="27">
        <v>35.890783361816403</v>
      </c>
      <c r="AA11" s="27">
        <v>3.9</v>
      </c>
      <c r="AB11" s="25">
        <v>3.4460745239257804</v>
      </c>
      <c r="AC11" s="25">
        <v>0.35</v>
      </c>
      <c r="AD11" s="25">
        <v>39.688109439086915</v>
      </c>
      <c r="AE11" s="25">
        <v>4.5</v>
      </c>
      <c r="AF11" s="16">
        <v>1.8</v>
      </c>
      <c r="AG11" s="16">
        <v>4.4000000000000004</v>
      </c>
      <c r="AH11" s="16">
        <v>3.98</v>
      </c>
      <c r="AI11" s="16">
        <v>1.4</v>
      </c>
      <c r="AJ11" s="16">
        <v>4.5999999999999996</v>
      </c>
      <c r="AK11" s="16">
        <v>5.34</v>
      </c>
      <c r="AL11" s="16">
        <f t="shared" si="0"/>
        <v>1.1353383458646615</v>
      </c>
      <c r="AM11" s="16">
        <f t="shared" si="1"/>
        <v>1.3896633541587553</v>
      </c>
      <c r="AN11" s="16">
        <f t="shared" si="2"/>
        <v>1.5534979423868314</v>
      </c>
      <c r="AO11" s="16">
        <f t="shared" si="3"/>
        <v>0.93823530073343775</v>
      </c>
    </row>
    <row r="12" spans="1:41" x14ac:dyDescent="0.25">
      <c r="A12" s="14">
        <v>2019</v>
      </c>
      <c r="B12" s="14">
        <v>3</v>
      </c>
      <c r="C12" s="14" t="s">
        <v>20</v>
      </c>
      <c r="D12" s="14">
        <v>2</v>
      </c>
      <c r="E12" s="14">
        <v>3.12</v>
      </c>
      <c r="F12" s="14">
        <v>6.1</v>
      </c>
      <c r="G12" s="14">
        <v>6.8</v>
      </c>
      <c r="H12" s="14">
        <v>3.5</v>
      </c>
      <c r="I12" s="16">
        <v>7.1499999999999995</v>
      </c>
      <c r="J12" s="16">
        <v>18.366912670516967</v>
      </c>
      <c r="K12" s="16">
        <v>6.1</v>
      </c>
      <c r="L12" s="16">
        <v>5.541779156375056</v>
      </c>
      <c r="M12" s="16">
        <v>9.6608705979980272</v>
      </c>
      <c r="N12" s="16">
        <v>4.76</v>
      </c>
      <c r="O12" s="16">
        <v>136.30084633827209</v>
      </c>
      <c r="P12" s="16">
        <v>2508.8422918319702</v>
      </c>
      <c r="Q12" s="16">
        <v>324.61629152297974</v>
      </c>
      <c r="R12" s="16">
        <v>19.788411855697632</v>
      </c>
      <c r="S12" s="16">
        <v>15.650582572257624</v>
      </c>
      <c r="T12" s="25">
        <v>2.9297580718994141</v>
      </c>
      <c r="U12" s="25">
        <v>2.6700001955032349</v>
      </c>
      <c r="V12" s="25">
        <v>38.058593623352053</v>
      </c>
      <c r="W12" s="25">
        <v>5.2</v>
      </c>
      <c r="X12" s="27">
        <v>4.6516390228271476</v>
      </c>
      <c r="Y12" s="27">
        <v>6.63</v>
      </c>
      <c r="Z12" s="27">
        <v>45.084442190551755</v>
      </c>
      <c r="AA12" s="27">
        <v>5.2</v>
      </c>
      <c r="AB12" s="25">
        <v>4.073235549926757</v>
      </c>
      <c r="AC12" s="25">
        <v>0.42</v>
      </c>
      <c r="AD12" s="25">
        <v>42.985238116455079</v>
      </c>
      <c r="AE12" s="25">
        <v>5.2</v>
      </c>
      <c r="AF12" s="16">
        <v>1.2</v>
      </c>
      <c r="AG12" s="16">
        <v>4.8</v>
      </c>
      <c r="AH12" s="16">
        <v>6.12</v>
      </c>
      <c r="AI12" s="16">
        <v>1.4</v>
      </c>
      <c r="AJ12" s="16">
        <v>5.3</v>
      </c>
      <c r="AK12" s="16">
        <v>6.32</v>
      </c>
      <c r="AL12" s="16">
        <f t="shared" si="0"/>
        <v>1.1721311475409837</v>
      </c>
      <c r="AM12" s="16">
        <f t="shared" si="1"/>
        <v>1.290199374288473</v>
      </c>
      <c r="AN12" s="16">
        <f t="shared" si="2"/>
        <v>1.5021008403361344</v>
      </c>
      <c r="AO12" s="16">
        <f t="shared" si="3"/>
        <v>0.7400989307818342</v>
      </c>
    </row>
    <row r="13" spans="1:41" x14ac:dyDescent="0.25">
      <c r="A13" s="14">
        <v>2019</v>
      </c>
      <c r="B13" s="14">
        <v>3</v>
      </c>
      <c r="C13" s="14" t="s">
        <v>20</v>
      </c>
      <c r="D13" s="14">
        <v>4</v>
      </c>
      <c r="E13" s="14">
        <v>3.91</v>
      </c>
      <c r="F13" s="14">
        <v>6.4</v>
      </c>
      <c r="G13" s="14">
        <v>6.8</v>
      </c>
      <c r="H13" s="14">
        <v>3.5</v>
      </c>
      <c r="I13" s="16">
        <v>6.59</v>
      </c>
      <c r="J13" s="16">
        <v>16.495081253433227</v>
      </c>
      <c r="K13" s="16">
        <v>5.7799999999999994</v>
      </c>
      <c r="L13" s="16">
        <v>3.9165087023953138</v>
      </c>
      <c r="M13" s="16">
        <v>8.4053462994657941</v>
      </c>
      <c r="N13" s="16">
        <v>4.7799999999999994</v>
      </c>
      <c r="O13" s="16">
        <v>122.51720070838928</v>
      </c>
      <c r="P13" s="16">
        <v>2435.145697593689</v>
      </c>
      <c r="Q13" s="16">
        <v>299.98738527297974</v>
      </c>
      <c r="R13" s="16">
        <v>17.618244886398315</v>
      </c>
      <c r="S13" s="16">
        <v>15.034704754565437</v>
      </c>
      <c r="T13" s="25">
        <v>2.7020387649536133</v>
      </c>
      <c r="U13" s="25">
        <v>3.9669075608253479</v>
      </c>
      <c r="V13" s="25">
        <v>37.461841456604006</v>
      </c>
      <c r="W13" s="25">
        <v>5.5</v>
      </c>
      <c r="X13" s="27">
        <v>4.1848974609374991</v>
      </c>
      <c r="Y13" s="27">
        <v>1.61</v>
      </c>
      <c r="Z13" s="27">
        <v>38.352822355651853</v>
      </c>
      <c r="AA13" s="27">
        <v>4.5</v>
      </c>
      <c r="AB13" s="25">
        <v>4.3500681304931632</v>
      </c>
      <c r="AC13" s="25">
        <v>0.31</v>
      </c>
      <c r="AD13" s="25">
        <v>44.826644938659669</v>
      </c>
      <c r="AE13" s="25">
        <v>4.8</v>
      </c>
      <c r="AF13" s="16">
        <v>2.6</v>
      </c>
      <c r="AG13" s="16">
        <v>6</v>
      </c>
      <c r="AH13" s="16">
        <v>4.4400000000000004</v>
      </c>
      <c r="AI13" s="16">
        <v>1.4</v>
      </c>
      <c r="AJ13" s="16">
        <v>6.7</v>
      </c>
      <c r="AK13" s="16">
        <v>7.24</v>
      </c>
      <c r="AL13" s="16">
        <f t="shared" si="0"/>
        <v>1.1401384083044983</v>
      </c>
      <c r="AM13" s="16">
        <f t="shared" si="1"/>
        <v>1.6826210537894617</v>
      </c>
      <c r="AN13" s="16">
        <f t="shared" si="2"/>
        <v>1.378661087866109</v>
      </c>
      <c r="AO13" s="16">
        <f t="shared" si="3"/>
        <v>0.78402480578567368</v>
      </c>
    </row>
    <row r="14" spans="1:41" x14ac:dyDescent="0.25">
      <c r="A14" s="14">
        <v>2019</v>
      </c>
      <c r="B14" s="14">
        <v>4</v>
      </c>
      <c r="C14" s="14" t="s">
        <v>21</v>
      </c>
      <c r="D14" s="14">
        <v>1</v>
      </c>
      <c r="E14" s="14">
        <v>1E-3</v>
      </c>
      <c r="F14" s="14">
        <v>6.5</v>
      </c>
      <c r="H14" s="14">
        <v>2.5</v>
      </c>
      <c r="I14" s="16">
        <v>22.7</v>
      </c>
      <c r="J14" s="16">
        <v>33.038857050323486</v>
      </c>
      <c r="K14" s="16">
        <v>20.099999999999998</v>
      </c>
      <c r="L14" s="16">
        <v>11.370335267198959</v>
      </c>
      <c r="M14" s="16">
        <v>17.527341424199989</v>
      </c>
      <c r="N14" s="16">
        <v>19.5</v>
      </c>
      <c r="O14" s="16">
        <v>635.72420716285706</v>
      </c>
      <c r="P14" s="16">
        <v>2403.8769292831421</v>
      </c>
      <c r="Q14" s="16">
        <v>349.8656964302063</v>
      </c>
      <c r="R14" s="16">
        <v>3.141744066687191</v>
      </c>
      <c r="S14" s="16">
        <v>16.538490573214613</v>
      </c>
      <c r="T14" s="25">
        <v>3.0275287628173828</v>
      </c>
      <c r="U14" s="25">
        <v>3.3434197306632996</v>
      </c>
      <c r="V14" s="25">
        <v>33.850276820373537</v>
      </c>
      <c r="W14" s="25">
        <v>4.8</v>
      </c>
      <c r="X14" s="27">
        <v>5.5116918945312499</v>
      </c>
      <c r="Y14" s="27">
        <v>0.97</v>
      </c>
      <c r="Z14" s="27">
        <v>38.886918119812009</v>
      </c>
      <c r="AA14" s="27">
        <v>5.9</v>
      </c>
      <c r="AB14" s="25">
        <v>5.572297897338867</v>
      </c>
      <c r="AC14" s="25">
        <v>5.98</v>
      </c>
      <c r="AD14" s="25">
        <v>81.59260658569336</v>
      </c>
      <c r="AE14" s="25">
        <v>8.9</v>
      </c>
      <c r="AF14" s="16">
        <v>14.9</v>
      </c>
      <c r="AG14" s="16">
        <v>4</v>
      </c>
      <c r="AH14" s="16">
        <v>8.42</v>
      </c>
      <c r="AI14" s="16">
        <v>7.2</v>
      </c>
      <c r="AJ14" s="16">
        <v>2.2000000000000002</v>
      </c>
      <c r="AK14" s="16">
        <v>7.16</v>
      </c>
      <c r="AL14" s="16">
        <f t="shared" si="0"/>
        <v>1.1293532338308458</v>
      </c>
      <c r="AM14" s="16">
        <f t="shared" si="1"/>
        <v>1.9964231015671767</v>
      </c>
      <c r="AN14" s="16">
        <f t="shared" si="2"/>
        <v>1.164102564102564</v>
      </c>
      <c r="AO14" s="16">
        <f t="shared" si="3"/>
        <v>1.2951194051973065</v>
      </c>
    </row>
    <row r="15" spans="1:41" x14ac:dyDescent="0.25">
      <c r="A15" s="14">
        <v>2019</v>
      </c>
      <c r="B15" s="14">
        <v>4</v>
      </c>
      <c r="C15" s="14" t="s">
        <v>21</v>
      </c>
      <c r="D15" s="14">
        <v>2</v>
      </c>
      <c r="E15" s="14">
        <v>2E-3</v>
      </c>
      <c r="F15" s="14">
        <v>6.7</v>
      </c>
      <c r="H15" s="14">
        <v>2.5</v>
      </c>
      <c r="I15" s="16">
        <v>16.599999999999998</v>
      </c>
      <c r="J15" s="16">
        <v>25.718951292419433</v>
      </c>
      <c r="K15" s="16">
        <v>14.399999999999999</v>
      </c>
      <c r="L15" s="16">
        <v>14.396700940126756</v>
      </c>
      <c r="M15" s="16">
        <v>13.560773507598155</v>
      </c>
      <c r="N15" s="16">
        <v>19.8</v>
      </c>
      <c r="O15" s="16">
        <v>592.95630097389221</v>
      </c>
      <c r="P15" s="16">
        <v>2600.181097984314</v>
      </c>
      <c r="Q15" s="16">
        <v>330.17945528030396</v>
      </c>
      <c r="R15" s="16">
        <v>4.8738985201891722</v>
      </c>
      <c r="S15" s="16">
        <v>17.256135012666284</v>
      </c>
      <c r="T15" s="25">
        <v>3.4610376358032227</v>
      </c>
      <c r="U15" s="25">
        <v>3.5189723968505859</v>
      </c>
      <c r="V15" s="25">
        <v>35.692828051757814</v>
      </c>
      <c r="W15" s="25">
        <v>5</v>
      </c>
      <c r="X15" s="27">
        <v>4.8233984374999999</v>
      </c>
      <c r="Y15" s="27">
        <v>0.67</v>
      </c>
      <c r="Z15" s="27">
        <v>65.315641455078122</v>
      </c>
      <c r="AA15" s="27">
        <v>7.6</v>
      </c>
      <c r="AB15" s="25">
        <v>4.5452707672119139</v>
      </c>
      <c r="AC15" s="25">
        <v>5.42</v>
      </c>
      <c r="AD15" s="25">
        <v>91.664456408691407</v>
      </c>
      <c r="AE15" s="25">
        <v>7.9</v>
      </c>
      <c r="AF15" s="16">
        <v>13.9</v>
      </c>
      <c r="AG15" s="16">
        <v>4.3</v>
      </c>
      <c r="AH15" s="16">
        <v>6.5</v>
      </c>
      <c r="AI15" s="16">
        <v>8.1</v>
      </c>
      <c r="AJ15" s="16">
        <v>2.4</v>
      </c>
      <c r="AK15" s="16">
        <v>5.5</v>
      </c>
      <c r="AL15" s="16">
        <f t="shared" si="0"/>
        <v>1.1527777777777777</v>
      </c>
      <c r="AM15" s="16">
        <f t="shared" si="1"/>
        <v>1.1530419412778219</v>
      </c>
      <c r="AN15" s="16">
        <f t="shared" si="2"/>
        <v>0.83838383838383823</v>
      </c>
      <c r="AO15" s="16">
        <f t="shared" si="3"/>
        <v>1.2241189627346074</v>
      </c>
    </row>
    <row r="16" spans="1:41" x14ac:dyDescent="0.25">
      <c r="A16" s="14">
        <v>2019</v>
      </c>
      <c r="B16" s="14">
        <v>4</v>
      </c>
      <c r="C16" s="14" t="s">
        <v>21</v>
      </c>
      <c r="D16" s="14">
        <v>3</v>
      </c>
      <c r="E16" s="14">
        <v>3.0000000000000001E-3</v>
      </c>
      <c r="F16" s="14">
        <v>7.2</v>
      </c>
      <c r="H16" s="14">
        <v>2.6</v>
      </c>
      <c r="I16" s="16">
        <v>15.600000000000001</v>
      </c>
      <c r="J16" s="16">
        <v>23.789932794952392</v>
      </c>
      <c r="K16" s="16">
        <v>12.1</v>
      </c>
      <c r="L16" s="16">
        <v>6.4384800965018103</v>
      </c>
      <c r="M16" s="16">
        <v>12.344137129816916</v>
      </c>
      <c r="N16" s="16">
        <v>15.4</v>
      </c>
      <c r="O16" s="16">
        <v>648.72408509254456</v>
      </c>
      <c r="P16" s="16">
        <v>3025.6550359725952</v>
      </c>
      <c r="Q16" s="16">
        <v>304.8937726020813</v>
      </c>
      <c r="R16" s="16">
        <v>4.1164637313169594</v>
      </c>
      <c r="S16" s="16">
        <v>19.314727497121908</v>
      </c>
      <c r="T16" s="25">
        <v>3.9045429229736328</v>
      </c>
      <c r="U16" s="25">
        <v>4.6097907423973083</v>
      </c>
      <c r="V16" s="25">
        <v>45.546992175292971</v>
      </c>
      <c r="W16" s="25">
        <v>5.6</v>
      </c>
      <c r="X16" s="27">
        <v>2.4309633636474608</v>
      </c>
      <c r="Y16" s="27">
        <v>0.42</v>
      </c>
      <c r="Z16" s="27">
        <v>105.13941197814943</v>
      </c>
      <c r="AA16" s="27">
        <v>7.2</v>
      </c>
      <c r="AB16" s="25">
        <v>4.9264353179931639</v>
      </c>
      <c r="AC16" s="25">
        <v>4.96</v>
      </c>
      <c r="AD16" s="25">
        <v>74.128202479553224</v>
      </c>
      <c r="AE16" s="25">
        <v>9</v>
      </c>
      <c r="AF16" s="16">
        <v>5.8</v>
      </c>
      <c r="AG16" s="16">
        <v>3.2</v>
      </c>
      <c r="AH16" s="16">
        <v>5</v>
      </c>
      <c r="AI16" s="16">
        <v>13.1</v>
      </c>
      <c r="AJ16" s="16">
        <v>4.3</v>
      </c>
      <c r="AK16" s="16">
        <v>5.26</v>
      </c>
      <c r="AL16" s="16">
        <f t="shared" si="0"/>
        <v>1.2892561983471076</v>
      </c>
      <c r="AM16" s="16">
        <f t="shared" si="1"/>
        <v>2.4229320843091333</v>
      </c>
      <c r="AN16" s="16">
        <f t="shared" si="2"/>
        <v>1.0129870129870131</v>
      </c>
      <c r="AO16" s="16">
        <f t="shared" si="3"/>
        <v>1.2637578338560935</v>
      </c>
    </row>
    <row r="17" spans="1:41" x14ac:dyDescent="0.25">
      <c r="A17" s="14">
        <v>2019</v>
      </c>
      <c r="B17" s="14">
        <v>4</v>
      </c>
      <c r="C17" s="14" t="s">
        <v>21</v>
      </c>
      <c r="D17" s="14">
        <v>4</v>
      </c>
      <c r="E17" s="14">
        <v>4.0000000000000001E-3</v>
      </c>
      <c r="F17" s="14">
        <v>7.2</v>
      </c>
      <c r="H17" s="14">
        <v>2.5</v>
      </c>
      <c r="I17" s="16">
        <v>12.7</v>
      </c>
      <c r="J17" s="16">
        <v>21.691029138946533</v>
      </c>
      <c r="K17" s="16">
        <v>8.92</v>
      </c>
      <c r="L17" s="16">
        <v>5.4296915388592115</v>
      </c>
      <c r="M17" s="16">
        <v>11.383049945542242</v>
      </c>
      <c r="N17" s="16">
        <v>10.3</v>
      </c>
      <c r="O17" s="16">
        <v>638.30156922340393</v>
      </c>
      <c r="P17" s="16">
        <v>3286.4314031600952</v>
      </c>
      <c r="Q17" s="16">
        <v>285.7621693611145</v>
      </c>
      <c r="R17" s="16">
        <v>5.4778800992404708</v>
      </c>
      <c r="S17" s="16">
        <v>20.440410728773173</v>
      </c>
      <c r="T17" s="25">
        <v>3.9111328125</v>
      </c>
      <c r="U17" s="25">
        <v>3.9623904228210449</v>
      </c>
      <c r="V17" s="25">
        <v>50.329912059020998</v>
      </c>
      <c r="W17" s="25">
        <v>5.6</v>
      </c>
      <c r="X17" s="27">
        <v>5.4683798217773436</v>
      </c>
      <c r="Y17" s="27">
        <v>0.33</v>
      </c>
      <c r="Z17" s="27">
        <v>74.927906088256833</v>
      </c>
      <c r="AA17" s="27">
        <v>8.1999999999999993</v>
      </c>
      <c r="AB17" s="25">
        <v>4.7920092010498045</v>
      </c>
      <c r="AC17" s="25">
        <v>5.75</v>
      </c>
      <c r="AD17" s="25">
        <v>102.45522407836914</v>
      </c>
      <c r="AE17" s="25">
        <v>7.8</v>
      </c>
      <c r="AF17" s="16">
        <v>15.4</v>
      </c>
      <c r="AG17" s="16">
        <v>3.2</v>
      </c>
      <c r="AH17" s="16">
        <v>5.26</v>
      </c>
      <c r="AI17" s="16">
        <v>5.0999999999999996</v>
      </c>
      <c r="AJ17" s="16">
        <v>2.5</v>
      </c>
      <c r="AK17" s="16">
        <v>5.46</v>
      </c>
      <c r="AL17" s="16">
        <f t="shared" si="0"/>
        <v>1.4237668161434978</v>
      </c>
      <c r="AM17" s="16">
        <f t="shared" si="1"/>
        <v>2.3389910659028512</v>
      </c>
      <c r="AN17" s="16">
        <f t="shared" si="2"/>
        <v>1.233009708737864</v>
      </c>
      <c r="AO17" s="16">
        <f t="shared" si="3"/>
        <v>1.1156939537960557</v>
      </c>
    </row>
    <row r="18" spans="1:41" x14ac:dyDescent="0.25">
      <c r="A18" s="14">
        <v>2019</v>
      </c>
      <c r="B18" s="14">
        <v>5</v>
      </c>
      <c r="C18" s="14" t="s">
        <v>22</v>
      </c>
      <c r="D18" s="14">
        <v>1</v>
      </c>
      <c r="E18" s="14">
        <v>5.0000000000000001E-3</v>
      </c>
      <c r="F18" s="14">
        <v>6.4</v>
      </c>
      <c r="G18" s="14">
        <v>7</v>
      </c>
      <c r="H18" s="14">
        <v>2.5</v>
      </c>
      <c r="I18" s="16">
        <v>22.1</v>
      </c>
      <c r="J18" s="16">
        <v>31.551964350128173</v>
      </c>
      <c r="K18" s="16">
        <v>15.9</v>
      </c>
      <c r="L18" s="16">
        <v>10.249459092040516</v>
      </c>
      <c r="M18" s="16">
        <v>18.14954815621596</v>
      </c>
      <c r="N18" s="16">
        <v>20.5</v>
      </c>
      <c r="O18" s="16">
        <v>585.25900483131409</v>
      </c>
      <c r="P18" s="16">
        <v>2396.8078374862671</v>
      </c>
      <c r="Q18" s="16">
        <v>361.7828106880188</v>
      </c>
      <c r="R18" s="16">
        <v>5.4960728392881508</v>
      </c>
      <c r="S18" s="16">
        <v>16.48239755756963</v>
      </c>
      <c r="T18" s="25">
        <v>3.1793451309204102</v>
      </c>
      <c r="U18" s="25">
        <v>2.9917767643928528</v>
      </c>
      <c r="V18" s="25">
        <v>33.688762538146975</v>
      </c>
      <c r="W18" s="25">
        <v>4.7</v>
      </c>
      <c r="X18" s="27">
        <v>4.7332247161865233</v>
      </c>
      <c r="Y18" s="27">
        <v>0.6</v>
      </c>
      <c r="Z18" s="27">
        <v>43.990706495666501</v>
      </c>
      <c r="AA18" s="27">
        <v>5.4</v>
      </c>
      <c r="AB18" s="25">
        <v>7.1616609954833983</v>
      </c>
      <c r="AC18" s="25">
        <v>0.42</v>
      </c>
      <c r="AD18" s="25">
        <v>79.411810916137696</v>
      </c>
      <c r="AE18" s="25">
        <v>9.6</v>
      </c>
      <c r="AF18" s="16">
        <v>6.7</v>
      </c>
      <c r="AG18" s="16">
        <v>3.1</v>
      </c>
      <c r="AH18" s="16">
        <v>6.7</v>
      </c>
      <c r="AI18" s="16">
        <v>5.2</v>
      </c>
      <c r="AJ18" s="16">
        <v>3.4</v>
      </c>
      <c r="AK18" s="16">
        <v>5.9</v>
      </c>
      <c r="AL18" s="16">
        <f t="shared" si="0"/>
        <v>1.3899371069182391</v>
      </c>
      <c r="AM18" s="16">
        <f t="shared" si="1"/>
        <v>2.1562113475005069</v>
      </c>
      <c r="AN18" s="16">
        <f t="shared" si="2"/>
        <v>1.0780487804878049</v>
      </c>
      <c r="AO18" s="16">
        <f t="shared" si="3"/>
        <v>1.217661167637998</v>
      </c>
    </row>
    <row r="19" spans="1:41" x14ac:dyDescent="0.25">
      <c r="A19" s="14">
        <v>2019</v>
      </c>
      <c r="B19" s="14">
        <v>5</v>
      </c>
      <c r="C19" s="14" t="s">
        <v>22</v>
      </c>
      <c r="D19" s="14">
        <v>2</v>
      </c>
      <c r="E19" s="14">
        <v>6.0000000000000001E-3</v>
      </c>
      <c r="F19" s="14">
        <v>6.6</v>
      </c>
      <c r="H19" s="14">
        <v>2.7</v>
      </c>
      <c r="I19" s="16">
        <v>20.299999999999997</v>
      </c>
      <c r="J19" s="16">
        <v>32.68357045211792</v>
      </c>
      <c r="K19" s="16">
        <v>17</v>
      </c>
      <c r="L19" s="16">
        <v>10.865940988377661</v>
      </c>
      <c r="M19" s="16">
        <v>17.982885638711682</v>
      </c>
      <c r="N19" s="16">
        <v>24.6</v>
      </c>
      <c r="O19" s="16">
        <v>618.57306122779846</v>
      </c>
      <c r="P19" s="16">
        <v>2628.7751531600952</v>
      </c>
      <c r="Q19" s="16">
        <v>332.9498028755188</v>
      </c>
      <c r="R19" s="16">
        <v>2.9359285270466517</v>
      </c>
      <c r="S19" s="16">
        <v>17.478996557708253</v>
      </c>
      <c r="T19" s="25">
        <v>3.0568408966064453</v>
      </c>
      <c r="U19" s="25">
        <v>5.1425600051879883</v>
      </c>
      <c r="V19" s="25">
        <v>36.787920348358156</v>
      </c>
      <c r="W19" s="25">
        <v>4.7</v>
      </c>
      <c r="X19" s="27">
        <v>4.6787374877929686</v>
      </c>
      <c r="Y19" s="27">
        <v>0.4</v>
      </c>
      <c r="Z19" s="27">
        <v>45.303696684265134</v>
      </c>
      <c r="AA19" s="27">
        <v>5.6</v>
      </c>
      <c r="AB19" s="25">
        <v>5.0800588989257811</v>
      </c>
      <c r="AC19" s="25">
        <v>7.9</v>
      </c>
      <c r="AD19" s="25">
        <v>91.64204506225586</v>
      </c>
      <c r="AE19" s="25">
        <v>7.3</v>
      </c>
      <c r="AF19" s="16">
        <v>11</v>
      </c>
      <c r="AG19" s="16">
        <v>4</v>
      </c>
      <c r="AH19" s="16">
        <v>7.6</v>
      </c>
      <c r="AI19" s="16">
        <v>6.6</v>
      </c>
      <c r="AJ19" s="16">
        <v>4.4000000000000004</v>
      </c>
      <c r="AK19" s="16">
        <v>5.64</v>
      </c>
      <c r="AL19" s="16">
        <f t="shared" si="0"/>
        <v>1.1941176470588233</v>
      </c>
      <c r="AM19" s="16">
        <f t="shared" si="1"/>
        <v>1.8682229198293197</v>
      </c>
      <c r="AN19" s="16">
        <f t="shared" si="2"/>
        <v>0.82520325203252021</v>
      </c>
      <c r="AO19" s="16">
        <f t="shared" si="3"/>
        <v>1.1288510869635</v>
      </c>
    </row>
    <row r="20" spans="1:41" x14ac:dyDescent="0.25">
      <c r="A20" s="14">
        <v>2019</v>
      </c>
      <c r="B20" s="14">
        <v>5</v>
      </c>
      <c r="C20" s="14" t="s">
        <v>22</v>
      </c>
      <c r="D20" s="14">
        <v>3</v>
      </c>
      <c r="E20" s="14">
        <v>2.73</v>
      </c>
      <c r="F20" s="14">
        <v>6.8</v>
      </c>
      <c r="H20" s="14">
        <v>2.6</v>
      </c>
      <c r="I20" s="16">
        <v>17.3</v>
      </c>
      <c r="J20" s="16">
        <v>26.091799803161621</v>
      </c>
      <c r="K20" s="16">
        <v>11.6</v>
      </c>
      <c r="L20" s="16">
        <v>8.0637505504815525</v>
      </c>
      <c r="M20" s="16">
        <v>13.705214356101861</v>
      </c>
      <c r="N20" s="16">
        <v>19.2</v>
      </c>
      <c r="O20" s="16">
        <v>593.34845185279846</v>
      </c>
      <c r="P20" s="16">
        <v>2704.6302556991577</v>
      </c>
      <c r="Q20" s="16">
        <v>313.88043642044067</v>
      </c>
      <c r="R20" s="16">
        <v>3.3696371667525349</v>
      </c>
      <c r="S20" s="16">
        <v>17.638695174537382</v>
      </c>
      <c r="T20" s="25">
        <v>3.0905361175537109</v>
      </c>
      <c r="U20" s="25">
        <v>2.5071540474891663</v>
      </c>
      <c r="V20" s="25">
        <v>37.062602393341066</v>
      </c>
      <c r="W20" s="25">
        <v>4.3</v>
      </c>
      <c r="X20" s="27">
        <v>6.2362097167968749</v>
      </c>
      <c r="Y20" s="27">
        <v>0.36</v>
      </c>
      <c r="Z20" s="27">
        <v>71.042427114868161</v>
      </c>
      <c r="AA20" s="27">
        <v>6.8</v>
      </c>
      <c r="AB20" s="25">
        <v>5.4812887573242186</v>
      </c>
      <c r="AC20" s="25">
        <v>4.33</v>
      </c>
      <c r="AD20" s="25">
        <v>107.08246139831543</v>
      </c>
      <c r="AE20" s="25">
        <v>8.1999999999999993</v>
      </c>
      <c r="AF20" s="16">
        <v>13.6</v>
      </c>
      <c r="AG20" s="16">
        <v>4.0999999999999996</v>
      </c>
      <c r="AH20" s="16">
        <v>6.82</v>
      </c>
      <c r="AI20" s="16">
        <v>6.5</v>
      </c>
      <c r="AJ20" s="16">
        <v>2.2000000000000002</v>
      </c>
      <c r="AK20" s="16">
        <v>5.74</v>
      </c>
      <c r="AL20" s="16">
        <f t="shared" si="0"/>
        <v>1.4913793103448276</v>
      </c>
      <c r="AM20" s="16">
        <f t="shared" si="1"/>
        <v>2.1454036669037184</v>
      </c>
      <c r="AN20" s="16">
        <f t="shared" si="2"/>
        <v>0.90104166666666674</v>
      </c>
      <c r="AO20" s="16">
        <f t="shared" si="3"/>
        <v>1.2622932812647081</v>
      </c>
    </row>
    <row r="21" spans="1:41" x14ac:dyDescent="0.25">
      <c r="A21" s="14">
        <v>2019</v>
      </c>
      <c r="B21" s="14">
        <v>5</v>
      </c>
      <c r="C21" s="14" t="s">
        <v>22</v>
      </c>
      <c r="D21" s="14">
        <v>4</v>
      </c>
      <c r="E21" s="14">
        <v>3.52</v>
      </c>
      <c r="F21" s="14">
        <v>6.8</v>
      </c>
      <c r="H21" s="14">
        <v>2.6</v>
      </c>
      <c r="I21" s="16">
        <v>24.3</v>
      </c>
      <c r="J21" s="16">
        <v>35.980403490447998</v>
      </c>
      <c r="K21" s="16">
        <v>17.600000000000001</v>
      </c>
      <c r="L21" s="16">
        <v>11.762641928504413</v>
      </c>
      <c r="M21" s="16">
        <v>20.782815932783564</v>
      </c>
      <c r="N21" s="16">
        <v>27.200000000000003</v>
      </c>
      <c r="O21" s="16">
        <v>619.37056183815002</v>
      </c>
      <c r="P21" s="16">
        <v>2890.2656316757202</v>
      </c>
      <c r="Q21" s="16">
        <v>297.40887880325317</v>
      </c>
      <c r="R21" s="16">
        <v>3.8737508128671094</v>
      </c>
      <c r="S21" s="16">
        <v>18.500048188391439</v>
      </c>
      <c r="T21" s="25">
        <v>3.6567783355712891</v>
      </c>
      <c r="U21" s="25">
        <v>3.3286985754966736</v>
      </c>
      <c r="V21" s="25">
        <v>41.577380053710939</v>
      </c>
      <c r="W21" s="25">
        <v>5.0999999999999996</v>
      </c>
      <c r="X21" s="27">
        <v>6.2455690765380858</v>
      </c>
      <c r="Y21" s="27">
        <v>1.23</v>
      </c>
      <c r="Z21" s="27">
        <v>73.067816786193845</v>
      </c>
      <c r="AA21" s="27">
        <v>7.2</v>
      </c>
      <c r="AB21" s="25">
        <v>6.1783693695068358</v>
      </c>
      <c r="AC21" s="25">
        <v>0.41</v>
      </c>
      <c r="AD21" s="25">
        <v>108.6381235534668</v>
      </c>
      <c r="AE21" s="25">
        <v>8.1</v>
      </c>
      <c r="AF21" s="16">
        <v>10.3</v>
      </c>
      <c r="AG21" s="16">
        <v>3.5</v>
      </c>
      <c r="AH21" s="16">
        <v>6.32</v>
      </c>
      <c r="AI21" s="16">
        <v>6.5</v>
      </c>
      <c r="AJ21" s="16">
        <v>3.7</v>
      </c>
      <c r="AK21" s="16">
        <v>6.24</v>
      </c>
      <c r="AL21" s="16">
        <f t="shared" si="0"/>
        <v>1.3806818181818181</v>
      </c>
      <c r="AM21" s="16">
        <f t="shared" si="1"/>
        <v>2.0658624268000376</v>
      </c>
      <c r="AN21" s="16">
        <f t="shared" si="2"/>
        <v>0.89338235294117641</v>
      </c>
      <c r="AO21" s="16">
        <f t="shared" si="3"/>
        <v>1.1692352027074591</v>
      </c>
    </row>
    <row r="22" spans="1:41" x14ac:dyDescent="0.25">
      <c r="A22" s="14">
        <v>2019</v>
      </c>
      <c r="B22" s="14">
        <v>6</v>
      </c>
      <c r="C22" s="14" t="s">
        <v>23</v>
      </c>
      <c r="D22" s="14">
        <v>2</v>
      </c>
      <c r="E22" s="14">
        <v>9.77</v>
      </c>
      <c r="F22" s="14">
        <v>7.6</v>
      </c>
      <c r="H22" s="14">
        <v>2.1</v>
      </c>
      <c r="I22" s="16">
        <v>20.9</v>
      </c>
      <c r="J22" s="16">
        <v>25.096530981445312</v>
      </c>
      <c r="K22" s="16">
        <v>2.3200000000000003</v>
      </c>
      <c r="L22" s="16">
        <v>6.1022172439542777</v>
      </c>
      <c r="M22" s="16">
        <v>8.1831296094600887</v>
      </c>
      <c r="N22" s="16">
        <v>2.46</v>
      </c>
      <c r="O22" s="16">
        <v>621.17441773414612</v>
      </c>
      <c r="P22" s="16">
        <v>5109.1172552108765</v>
      </c>
      <c r="Q22" s="16">
        <v>214.52418565750122</v>
      </c>
      <c r="R22" s="16">
        <v>5.619007068521837</v>
      </c>
      <c r="S22" s="16">
        <v>28.92432927452375</v>
      </c>
      <c r="T22" s="25">
        <v>2.8497505187988281</v>
      </c>
      <c r="U22" s="25">
        <v>3.0466869473457336</v>
      </c>
      <c r="V22" s="25">
        <v>100.11065756530762</v>
      </c>
      <c r="W22" s="25">
        <v>6.7</v>
      </c>
      <c r="X22" s="27">
        <v>6.1749933624267577</v>
      </c>
      <c r="Y22" s="27">
        <v>0.73</v>
      </c>
      <c r="Z22" s="27">
        <v>102.32386975708009</v>
      </c>
      <c r="AA22" s="27">
        <v>7.7</v>
      </c>
      <c r="AB22" s="25">
        <v>5.8624399566650389</v>
      </c>
      <c r="AC22" s="25">
        <v>0.64</v>
      </c>
      <c r="AD22" s="25">
        <v>97.236260455322267</v>
      </c>
      <c r="AE22" s="25">
        <v>9</v>
      </c>
      <c r="AF22" s="16">
        <v>5.5</v>
      </c>
      <c r="AG22" s="16">
        <v>5.4</v>
      </c>
      <c r="AH22" s="16">
        <v>5.52</v>
      </c>
      <c r="AI22" s="16">
        <v>4.7</v>
      </c>
      <c r="AJ22" s="16">
        <v>4.3</v>
      </c>
      <c r="AK22" s="16">
        <v>6.12</v>
      </c>
      <c r="AL22" s="16">
        <f t="shared" si="0"/>
        <v>9.0086206896551708</v>
      </c>
      <c r="AM22" s="16">
        <f t="shared" si="1"/>
        <v>3.4249845858415653</v>
      </c>
      <c r="AN22" s="16">
        <f t="shared" si="2"/>
        <v>8.4959349593495936</v>
      </c>
      <c r="AO22" s="16">
        <f t="shared" si="3"/>
        <v>2.5540350693991942</v>
      </c>
    </row>
    <row r="23" spans="1:41" x14ac:dyDescent="0.25">
      <c r="A23" s="14">
        <v>2019</v>
      </c>
      <c r="B23" s="14">
        <v>6</v>
      </c>
      <c r="C23" s="14" t="s">
        <v>23</v>
      </c>
      <c r="D23" s="14">
        <v>3</v>
      </c>
      <c r="E23" s="14">
        <v>10.16</v>
      </c>
      <c r="F23" s="14">
        <v>7.6</v>
      </c>
      <c r="H23" s="14">
        <v>2.1</v>
      </c>
      <c r="I23" s="16">
        <v>17</v>
      </c>
      <c r="J23" s="16">
        <v>21.312296457672119</v>
      </c>
      <c r="K23" s="16">
        <v>1.9100000000000001</v>
      </c>
      <c r="L23" s="16">
        <v>4.9813410687958344</v>
      </c>
      <c r="M23" s="16">
        <v>6.372063585913593</v>
      </c>
      <c r="N23" s="16">
        <v>2.1</v>
      </c>
      <c r="O23" s="16">
        <v>555.29066681861877</v>
      </c>
      <c r="P23" s="16">
        <v>5115.1768255233765</v>
      </c>
      <c r="Q23" s="16">
        <v>204.54558610916138</v>
      </c>
      <c r="R23" s="16">
        <v>7.1587759606978469</v>
      </c>
      <c r="S23" s="16">
        <v>28.710692740371481</v>
      </c>
      <c r="T23" s="25">
        <v>2.504302978515625</v>
      </c>
      <c r="U23" s="25">
        <v>3.2732072472572327</v>
      </c>
      <c r="V23" s="25">
        <v>112.42712294311524</v>
      </c>
      <c r="W23" s="25">
        <v>6</v>
      </c>
      <c r="X23" s="27">
        <v>6.1713293457031249</v>
      </c>
      <c r="Y23" s="27">
        <v>5.34</v>
      </c>
      <c r="Z23" s="27">
        <v>110.81379323425294</v>
      </c>
      <c r="AA23" s="27">
        <v>7.2</v>
      </c>
      <c r="AB23" s="25">
        <v>5.2264612579345702</v>
      </c>
      <c r="AC23" s="25">
        <v>0.41</v>
      </c>
      <c r="AD23" s="25">
        <v>96.913117449951173</v>
      </c>
      <c r="AE23" s="25">
        <v>8.4</v>
      </c>
      <c r="AF23" s="16">
        <v>18.100000000000001</v>
      </c>
      <c r="AG23" s="16">
        <v>4.3</v>
      </c>
      <c r="AH23" s="16">
        <v>5.34</v>
      </c>
      <c r="AI23" s="16">
        <v>3.4</v>
      </c>
      <c r="AJ23" s="16">
        <v>2.8</v>
      </c>
      <c r="AK23" s="16">
        <v>6.02</v>
      </c>
      <c r="AL23" s="16">
        <f t="shared" si="0"/>
        <v>8.9005235602094235</v>
      </c>
      <c r="AM23" s="16">
        <f t="shared" si="1"/>
        <v>3.4127355997547664</v>
      </c>
      <c r="AN23" s="16">
        <f t="shared" si="2"/>
        <v>8.0952380952380949</v>
      </c>
      <c r="AO23" s="16">
        <f t="shared" si="3"/>
        <v>2.6678955366329147</v>
      </c>
    </row>
    <row r="24" spans="1:41" x14ac:dyDescent="0.25">
      <c r="A24" s="14">
        <v>2019</v>
      </c>
      <c r="B24" s="14">
        <v>6</v>
      </c>
      <c r="C24" s="14" t="s">
        <v>23</v>
      </c>
      <c r="D24" s="14">
        <v>1</v>
      </c>
      <c r="E24" s="14">
        <v>10.55</v>
      </c>
      <c r="F24" s="14">
        <v>7.5</v>
      </c>
      <c r="H24" s="14">
        <v>2.1</v>
      </c>
      <c r="I24" s="16">
        <v>16.399999999999999</v>
      </c>
      <c r="J24" s="16">
        <v>23.955252237701416</v>
      </c>
      <c r="K24" s="16">
        <v>1.9900000000000002</v>
      </c>
      <c r="L24" s="16">
        <v>4.9813410687958344</v>
      </c>
      <c r="M24" s="16">
        <v>6.6776115346714366</v>
      </c>
      <c r="N24" s="16">
        <v>0.77899999999999991</v>
      </c>
      <c r="O24" s="16">
        <v>610.31092286109924</v>
      </c>
      <c r="P24" s="16">
        <v>5227.0347356796265</v>
      </c>
      <c r="Q24" s="16">
        <v>211.40021562576294</v>
      </c>
      <c r="R24" s="16">
        <v>3.206805691999548</v>
      </c>
      <c r="S24" s="16">
        <v>29.449933282936026</v>
      </c>
      <c r="T24" s="25">
        <v>2.5195207595825195</v>
      </c>
      <c r="U24" s="25">
        <v>2.7476474642753601</v>
      </c>
      <c r="V24" s="25">
        <v>97.525103442382814</v>
      </c>
      <c r="W24" s="25">
        <v>5.9</v>
      </c>
      <c r="X24" s="27">
        <v>5.6475580596923827</v>
      </c>
      <c r="Y24" s="27">
        <v>2.94</v>
      </c>
      <c r="Z24" s="27">
        <v>110.15286832275392</v>
      </c>
      <c r="AA24" s="27">
        <v>6.9</v>
      </c>
      <c r="AB24" s="25">
        <v>4.9079798126220702</v>
      </c>
      <c r="AC24" s="25">
        <v>6.99</v>
      </c>
      <c r="AD24" s="25">
        <v>87.670334857177735</v>
      </c>
      <c r="AE24" s="25">
        <v>7.8</v>
      </c>
      <c r="AF24" s="16">
        <v>12.4</v>
      </c>
      <c r="AG24" s="16">
        <v>2.9</v>
      </c>
      <c r="AH24" s="16">
        <v>7.04</v>
      </c>
      <c r="AI24" s="16">
        <v>3.3</v>
      </c>
      <c r="AJ24" s="16">
        <v>3.6</v>
      </c>
      <c r="AK24" s="16">
        <v>4.5999999999999996</v>
      </c>
      <c r="AL24" s="16">
        <f t="shared" si="0"/>
        <v>8.241206030150753</v>
      </c>
      <c r="AM24" s="16">
        <f t="shared" si="1"/>
        <v>3.2922861079987156</v>
      </c>
      <c r="AN24" s="16">
        <f t="shared" si="2"/>
        <v>21.05263157894737</v>
      </c>
      <c r="AO24" s="16">
        <f t="shared" si="3"/>
        <v>2.4559679632227871</v>
      </c>
    </row>
    <row r="25" spans="1:41" x14ac:dyDescent="0.25">
      <c r="A25" s="14">
        <v>2019</v>
      </c>
      <c r="B25" s="14">
        <v>6</v>
      </c>
      <c r="C25" s="14" t="s">
        <v>23</v>
      </c>
      <c r="D25" s="14">
        <v>4</v>
      </c>
      <c r="E25" s="14">
        <v>11.33</v>
      </c>
      <c r="F25" s="14">
        <v>7.6</v>
      </c>
      <c r="H25" s="14">
        <v>1.8</v>
      </c>
      <c r="I25" s="16">
        <v>16.100000000000001</v>
      </c>
      <c r="J25" s="16">
        <v>21.010491915130615</v>
      </c>
      <c r="K25" s="16">
        <v>1.1100000000000001</v>
      </c>
      <c r="L25" s="16">
        <v>4.9813410687958344</v>
      </c>
      <c r="M25" s="16">
        <v>5.5109739121414858</v>
      </c>
      <c r="N25" s="16">
        <v>2</v>
      </c>
      <c r="O25" s="16">
        <v>593.33231568336487</v>
      </c>
      <c r="P25" s="16">
        <v>5214.0330266952515</v>
      </c>
      <c r="Q25" s="16">
        <v>192.86059617996216</v>
      </c>
      <c r="R25" s="16">
        <v>2.5954174995422363</v>
      </c>
      <c r="S25" s="16">
        <v>29.18625352025332</v>
      </c>
      <c r="T25" s="25">
        <v>2.5837116241455078</v>
      </c>
      <c r="U25" s="25">
        <v>2.3012185096740723</v>
      </c>
      <c r="V25" s="25">
        <v>103.12431608886719</v>
      </c>
      <c r="W25" s="25">
        <v>5.9</v>
      </c>
      <c r="X25" s="27">
        <v>2.8599720169067382</v>
      </c>
      <c r="Y25" s="27">
        <v>3.3</v>
      </c>
      <c r="Z25" s="27">
        <v>107.42479710998536</v>
      </c>
      <c r="AA25" s="27">
        <v>6.9</v>
      </c>
      <c r="AB25" s="25">
        <v>7.6981172943115226</v>
      </c>
      <c r="AC25" s="25">
        <v>0.43</v>
      </c>
      <c r="AD25" s="25">
        <v>94.233054202270509</v>
      </c>
      <c r="AE25" s="25">
        <v>8.3000000000000007</v>
      </c>
      <c r="AF25" s="16">
        <v>17</v>
      </c>
      <c r="AG25" s="16">
        <v>2.6</v>
      </c>
      <c r="AH25" s="16">
        <v>4.4800000000000004</v>
      </c>
      <c r="AI25" s="16">
        <v>4.5</v>
      </c>
      <c r="AJ25" s="16">
        <v>1.5</v>
      </c>
      <c r="AK25" s="16">
        <v>2.52</v>
      </c>
      <c r="AL25" s="16">
        <f t="shared" si="0"/>
        <v>14.504504504504505</v>
      </c>
      <c r="AM25" s="16">
        <f t="shared" si="1"/>
        <v>3.2320613621206906</v>
      </c>
      <c r="AN25" s="16">
        <f t="shared" si="2"/>
        <v>8.0500000000000007</v>
      </c>
      <c r="AO25" s="16">
        <f t="shared" si="3"/>
        <v>2.9214436970077711</v>
      </c>
    </row>
    <row r="26" spans="1:41" x14ac:dyDescent="0.25">
      <c r="A26" s="14">
        <v>2019</v>
      </c>
      <c r="B26" s="14">
        <v>7</v>
      </c>
      <c r="C26" s="14" t="s">
        <v>24</v>
      </c>
      <c r="D26" s="14">
        <v>3</v>
      </c>
      <c r="E26" s="14">
        <v>0.78</v>
      </c>
      <c r="F26" s="14">
        <v>6.2</v>
      </c>
      <c r="G26" s="14">
        <v>6.9</v>
      </c>
      <c r="H26" s="14">
        <v>2.5</v>
      </c>
      <c r="I26" s="16">
        <v>21.9</v>
      </c>
      <c r="J26" s="16">
        <v>36.177589960479736</v>
      </c>
      <c r="K26" s="16">
        <v>22.400000000000002</v>
      </c>
      <c r="L26" s="16">
        <v>11.818685737262337</v>
      </c>
      <c r="M26" s="16">
        <v>20.082833359265599</v>
      </c>
      <c r="N26" s="16">
        <v>18.899999999999999</v>
      </c>
      <c r="O26" s="16">
        <v>553.66358399391174</v>
      </c>
      <c r="P26" s="16">
        <v>2132.4410772323608</v>
      </c>
      <c r="Q26" s="16">
        <v>309.57967042922974</v>
      </c>
      <c r="R26" s="16">
        <v>2.702186107635498</v>
      </c>
      <c r="S26" s="16">
        <v>14.637954244394283</v>
      </c>
      <c r="T26" s="25">
        <v>2.3681545257568359</v>
      </c>
      <c r="U26" s="25">
        <v>2.7124080061912537</v>
      </c>
      <c r="V26" s="25">
        <v>31.376026026916506</v>
      </c>
      <c r="W26" s="25">
        <v>4</v>
      </c>
      <c r="X26" s="27">
        <v>6.1670370483398429</v>
      </c>
      <c r="Y26" s="27">
        <v>5.19</v>
      </c>
      <c r="Z26" s="27">
        <v>34.79784636917114</v>
      </c>
      <c r="AA26" s="27">
        <v>5.4</v>
      </c>
      <c r="AB26" s="25">
        <v>6.0856809997558585</v>
      </c>
      <c r="AC26" s="25">
        <v>0.48</v>
      </c>
      <c r="AD26" s="25">
        <v>52.707995455932618</v>
      </c>
      <c r="AE26" s="25">
        <v>4.5</v>
      </c>
      <c r="AF26" s="16">
        <v>7.3</v>
      </c>
      <c r="AG26" s="16">
        <v>5.3</v>
      </c>
      <c r="AH26" s="16">
        <v>4.0599999999999996</v>
      </c>
      <c r="AI26" s="16">
        <v>2.6</v>
      </c>
      <c r="AJ26" s="16">
        <v>5.2</v>
      </c>
      <c r="AK26" s="16">
        <v>4.2</v>
      </c>
      <c r="AL26" s="16">
        <f t="shared" si="0"/>
        <v>0.97767857142857129</v>
      </c>
      <c r="AM26" s="16">
        <f t="shared" si="1"/>
        <v>1.8529979125304066</v>
      </c>
      <c r="AN26" s="16">
        <f t="shared" si="2"/>
        <v>1.1587301587301588</v>
      </c>
      <c r="AO26" s="16">
        <f t="shared" si="3"/>
        <v>1.0904835790959753</v>
      </c>
    </row>
    <row r="27" spans="1:41" x14ac:dyDescent="0.25">
      <c r="A27" s="14">
        <v>2019</v>
      </c>
      <c r="B27" s="14">
        <v>7</v>
      </c>
      <c r="C27" s="14" t="s">
        <v>24</v>
      </c>
      <c r="D27" s="14">
        <v>2</v>
      </c>
      <c r="E27" s="14">
        <v>2.73</v>
      </c>
      <c r="F27" s="14">
        <v>6.4</v>
      </c>
      <c r="G27" s="14">
        <v>6.9</v>
      </c>
      <c r="H27" s="14">
        <v>2.6</v>
      </c>
      <c r="I27" s="16">
        <v>18.2</v>
      </c>
      <c r="J27" s="16">
        <v>30.661716528320312</v>
      </c>
      <c r="K27" s="16">
        <v>16.7</v>
      </c>
      <c r="L27" s="16">
        <v>8.4000134030290852</v>
      </c>
      <c r="M27" s="16">
        <v>14.432974015870546</v>
      </c>
      <c r="N27" s="16">
        <v>15.700000000000001</v>
      </c>
      <c r="O27" s="16">
        <v>501.0043203830719</v>
      </c>
      <c r="P27" s="16">
        <v>2272.9319524765015</v>
      </c>
      <c r="Q27" s="16">
        <v>306.16482973098755</v>
      </c>
      <c r="R27" s="16">
        <v>2.1260285377502441</v>
      </c>
      <c r="S27" s="16">
        <v>15.17511947938611</v>
      </c>
      <c r="T27" s="25">
        <v>2.5249490737915039</v>
      </c>
      <c r="U27" s="25">
        <v>1.8732552230358124</v>
      </c>
      <c r="V27" s="25">
        <v>33.124149195861818</v>
      </c>
      <c r="W27" s="25">
        <v>4</v>
      </c>
      <c r="X27" s="27">
        <v>6.849938430786132</v>
      </c>
      <c r="Y27" s="27">
        <v>1.97</v>
      </c>
      <c r="Z27" s="27">
        <v>36.85398011627197</v>
      </c>
      <c r="AA27" s="27">
        <v>5.8</v>
      </c>
      <c r="AB27" s="25">
        <v>5.7895040893554679</v>
      </c>
      <c r="AC27" s="25">
        <v>0.41</v>
      </c>
      <c r="AD27" s="25">
        <v>41.672953646850587</v>
      </c>
      <c r="AE27" s="25">
        <v>3.8</v>
      </c>
      <c r="AF27" s="16">
        <v>5.6</v>
      </c>
      <c r="AG27" s="16">
        <v>3.4</v>
      </c>
      <c r="AH27" s="16">
        <v>2.82</v>
      </c>
      <c r="AI27" s="16">
        <v>2.2999999999999998</v>
      </c>
      <c r="AJ27" s="16">
        <v>3.7</v>
      </c>
      <c r="AK27" s="16">
        <v>2.84</v>
      </c>
      <c r="AL27" s="16">
        <f t="shared" si="0"/>
        <v>1.0898203592814371</v>
      </c>
      <c r="AM27" s="16">
        <f t="shared" si="1"/>
        <v>2.1666632095416647</v>
      </c>
      <c r="AN27" s="16">
        <f t="shared" si="2"/>
        <v>1.1592356687898089</v>
      </c>
      <c r="AO27" s="16">
        <f t="shared" si="3"/>
        <v>1.2610013695020319</v>
      </c>
    </row>
    <row r="28" spans="1:41" x14ac:dyDescent="0.25">
      <c r="A28" s="14">
        <v>2019</v>
      </c>
      <c r="B28" s="14">
        <v>7</v>
      </c>
      <c r="C28" s="14" t="s">
        <v>24</v>
      </c>
      <c r="D28" s="14">
        <v>4</v>
      </c>
      <c r="E28" s="14">
        <v>3.12</v>
      </c>
      <c r="F28" s="14">
        <v>6.3</v>
      </c>
      <c r="G28" s="14">
        <v>6.9</v>
      </c>
      <c r="H28" s="14">
        <v>2.4</v>
      </c>
      <c r="I28" s="16">
        <v>18.100000000000001</v>
      </c>
      <c r="J28" s="16">
        <v>28.317425318145752</v>
      </c>
      <c r="K28" s="16">
        <v>17.399999999999999</v>
      </c>
      <c r="L28" s="16">
        <v>10.137371474524672</v>
      </c>
      <c r="M28" s="16">
        <v>15.149622841138942</v>
      </c>
      <c r="N28" s="16">
        <v>13.4</v>
      </c>
      <c r="O28" s="16">
        <v>529.46844696998596</v>
      </c>
      <c r="P28" s="16">
        <v>2249.7359991073608</v>
      </c>
      <c r="Q28" s="16">
        <v>338.08877229690552</v>
      </c>
      <c r="R28" s="16">
        <v>1.9020819664001465</v>
      </c>
      <c r="S28" s="16">
        <v>15.393712807996222</v>
      </c>
      <c r="T28" s="25">
        <v>2.904759407043457</v>
      </c>
      <c r="U28" s="25">
        <v>2.3460423946380615</v>
      </c>
      <c r="V28" s="25">
        <v>30.980391852569582</v>
      </c>
      <c r="W28" s="25">
        <v>4.4000000000000004</v>
      </c>
      <c r="X28" s="27">
        <v>7.2295198822021476</v>
      </c>
      <c r="Y28" s="27">
        <v>2.88</v>
      </c>
      <c r="Z28" s="27">
        <v>35.455252222442624</v>
      </c>
      <c r="AA28" s="27">
        <v>6.2</v>
      </c>
      <c r="AB28" s="25">
        <v>5.5396509552001945</v>
      </c>
      <c r="AC28" s="25">
        <v>0.57999999999999996</v>
      </c>
      <c r="AD28" s="25">
        <v>59.069136660766603</v>
      </c>
      <c r="AE28" s="25">
        <v>5.8</v>
      </c>
      <c r="AF28" s="16">
        <v>8.6</v>
      </c>
      <c r="AG28" s="16">
        <v>5.3</v>
      </c>
      <c r="AH28" s="16">
        <v>3.7</v>
      </c>
      <c r="AI28" s="16">
        <v>3.2</v>
      </c>
      <c r="AJ28" s="16">
        <v>5</v>
      </c>
      <c r="AK28" s="16">
        <v>3.78</v>
      </c>
      <c r="AL28" s="16">
        <f t="shared" si="0"/>
        <v>1.0402298850574714</v>
      </c>
      <c r="AM28" s="16">
        <f t="shared" si="1"/>
        <v>1.7854726982714901</v>
      </c>
      <c r="AN28" s="16">
        <f t="shared" si="2"/>
        <v>1.3507462686567164</v>
      </c>
      <c r="AO28" s="16">
        <f t="shared" si="3"/>
        <v>1.1947492151982346</v>
      </c>
    </row>
    <row r="29" spans="1:41" x14ac:dyDescent="0.25">
      <c r="A29" s="14">
        <v>2019</v>
      </c>
      <c r="B29" s="14">
        <v>7</v>
      </c>
      <c r="C29" s="14" t="s">
        <v>24</v>
      </c>
      <c r="D29" s="14">
        <v>1</v>
      </c>
      <c r="E29" s="14">
        <v>4.3</v>
      </c>
      <c r="F29" s="14">
        <v>6.7</v>
      </c>
      <c r="H29" s="14">
        <v>2.6</v>
      </c>
      <c r="I29" s="16">
        <v>22.200000000000003</v>
      </c>
      <c r="J29" s="16">
        <v>32.207069464111328</v>
      </c>
      <c r="K29" s="16">
        <v>19.7</v>
      </c>
      <c r="L29" s="16">
        <v>12.098904781051948</v>
      </c>
      <c r="M29" s="16">
        <v>16.660696333177743</v>
      </c>
      <c r="N29" s="16">
        <v>15.2</v>
      </c>
      <c r="O29" s="16">
        <v>529.08472657203674</v>
      </c>
      <c r="P29" s="16">
        <v>2396.6003179550171</v>
      </c>
      <c r="Q29" s="16">
        <v>291.26734972000122</v>
      </c>
      <c r="R29" s="16">
        <v>2.2358119487762451</v>
      </c>
      <c r="S29" s="16">
        <v>15.743142517375365</v>
      </c>
      <c r="T29" s="25">
        <v>2.3070955276489258</v>
      </c>
      <c r="U29" s="25">
        <v>0.9184756875038147</v>
      </c>
      <c r="V29" s="25">
        <v>36.0497549697876</v>
      </c>
      <c r="W29" s="25">
        <v>3.7</v>
      </c>
      <c r="X29" s="27">
        <v>9.0560045623779288</v>
      </c>
      <c r="Y29" s="27">
        <v>4.66</v>
      </c>
      <c r="Z29" s="27">
        <v>40.963558248901364</v>
      </c>
      <c r="AA29" s="27">
        <v>5.7</v>
      </c>
      <c r="AB29" s="25">
        <v>8.9450197601318351</v>
      </c>
      <c r="AC29" s="25">
        <v>0.45</v>
      </c>
      <c r="AD29" s="25">
        <v>41.744288485717775</v>
      </c>
      <c r="AE29" s="25">
        <v>3.7</v>
      </c>
      <c r="AF29" s="16">
        <v>8.1999999999999993</v>
      </c>
      <c r="AG29" s="16">
        <v>3.9</v>
      </c>
      <c r="AH29" s="16">
        <v>4.42</v>
      </c>
      <c r="AI29" s="16">
        <v>2.4</v>
      </c>
      <c r="AJ29" s="16">
        <v>4.2</v>
      </c>
      <c r="AK29" s="16">
        <v>2.2999999999999998</v>
      </c>
      <c r="AL29" s="16">
        <f t="shared" si="0"/>
        <v>1.1269035532994927</v>
      </c>
      <c r="AM29" s="16">
        <f t="shared" si="1"/>
        <v>1.8348768257741266</v>
      </c>
      <c r="AN29" s="16">
        <f t="shared" si="2"/>
        <v>1.4605263157894739</v>
      </c>
      <c r="AO29" s="16">
        <f t="shared" si="3"/>
        <v>1.3324773200380233</v>
      </c>
    </row>
    <row r="30" spans="1:41" x14ac:dyDescent="0.25">
      <c r="A30" s="14">
        <v>2019</v>
      </c>
      <c r="B30" s="14">
        <v>8</v>
      </c>
      <c r="C30" s="14" t="s">
        <v>25</v>
      </c>
      <c r="D30" s="14">
        <v>2</v>
      </c>
      <c r="E30" s="14">
        <v>1.56</v>
      </c>
      <c r="F30" s="14">
        <v>5.5</v>
      </c>
      <c r="G30" s="14">
        <v>6.4</v>
      </c>
      <c r="H30" s="14">
        <v>3.1</v>
      </c>
      <c r="I30" s="16">
        <v>16.100000000000001</v>
      </c>
      <c r="J30" s="16">
        <v>26.42469889678955</v>
      </c>
      <c r="K30" s="16">
        <v>15.9</v>
      </c>
      <c r="L30" s="16">
        <v>8.6241886380607742</v>
      </c>
      <c r="M30" s="16">
        <v>11.310829521290385</v>
      </c>
      <c r="N30" s="16">
        <v>7.17</v>
      </c>
      <c r="O30" s="16">
        <v>263.12855362892151</v>
      </c>
      <c r="P30" s="16">
        <v>2310.636420249939</v>
      </c>
      <c r="Q30" s="16">
        <v>408.25707674026489</v>
      </c>
      <c r="R30" s="16">
        <v>20.921307802200317</v>
      </c>
      <c r="S30" s="16">
        <v>15.677247911147331</v>
      </c>
      <c r="T30" s="25">
        <v>1.9448213577270508</v>
      </c>
      <c r="U30" s="25">
        <v>3.4322682023048401</v>
      </c>
      <c r="V30" s="25">
        <v>38.754871241760256</v>
      </c>
      <c r="W30" s="25">
        <v>7.7</v>
      </c>
      <c r="X30" s="27">
        <v>2.059716262817382</v>
      </c>
      <c r="Y30" s="27">
        <v>8.84</v>
      </c>
      <c r="Z30" s="27">
        <v>49.725154928588864</v>
      </c>
      <c r="AA30" s="27">
        <v>6.6</v>
      </c>
      <c r="AB30" s="25">
        <v>2.2390413665771476</v>
      </c>
      <c r="AC30" s="25">
        <v>1.44</v>
      </c>
      <c r="AD30" s="25">
        <v>43.474124949645997</v>
      </c>
      <c r="AE30" s="25">
        <v>4.5</v>
      </c>
      <c r="AF30" s="16">
        <v>3.1</v>
      </c>
      <c r="AG30" s="16">
        <v>8.3000000000000007</v>
      </c>
      <c r="AH30" s="16">
        <v>3.88</v>
      </c>
      <c r="AI30" s="16">
        <v>1.1000000000000001</v>
      </c>
      <c r="AJ30" s="16">
        <v>6.3</v>
      </c>
      <c r="AK30" s="16">
        <v>4.3600000000000003</v>
      </c>
      <c r="AL30" s="16">
        <f t="shared" si="0"/>
        <v>1.0125786163522013</v>
      </c>
      <c r="AM30" s="16">
        <f t="shared" si="1"/>
        <v>1.8668422822926831</v>
      </c>
      <c r="AN30" s="16">
        <f t="shared" si="2"/>
        <v>2.2454672245467227</v>
      </c>
      <c r="AO30" s="16">
        <f t="shared" si="3"/>
        <v>1.4234146107228436</v>
      </c>
    </row>
    <row r="31" spans="1:41" x14ac:dyDescent="0.25">
      <c r="A31" s="14">
        <v>2019</v>
      </c>
      <c r="B31" s="14">
        <v>8</v>
      </c>
      <c r="C31" s="14" t="s">
        <v>25</v>
      </c>
      <c r="D31" s="14">
        <v>4</v>
      </c>
      <c r="E31" s="14">
        <v>2.34</v>
      </c>
      <c r="F31" s="14">
        <v>5.7</v>
      </c>
      <c r="G31" s="14">
        <v>6.4</v>
      </c>
      <c r="H31" s="14">
        <v>3</v>
      </c>
      <c r="I31" s="16">
        <v>14.1</v>
      </c>
      <c r="J31" s="16">
        <v>22.220170565032959</v>
      </c>
      <c r="K31" s="16">
        <v>13.700000000000001</v>
      </c>
      <c r="L31" s="16">
        <v>6.9428743753231101</v>
      </c>
      <c r="M31" s="16">
        <v>11.54415704579638</v>
      </c>
      <c r="N31" s="16">
        <v>5.7399999999999993</v>
      </c>
      <c r="O31" s="16">
        <v>312.0107901096344</v>
      </c>
      <c r="P31" s="16">
        <v>2406.8296575546265</v>
      </c>
      <c r="Q31" s="16">
        <v>475.33910036087036</v>
      </c>
      <c r="R31" s="16">
        <v>12.687753438949585</v>
      </c>
      <c r="S31" s="16">
        <v>16.799549963590881</v>
      </c>
      <c r="T31" s="25">
        <v>2.1602048873901367</v>
      </c>
      <c r="U31" s="25">
        <v>2.9211768507957458</v>
      </c>
      <c r="V31" s="25">
        <v>38.5575035736084</v>
      </c>
      <c r="W31" s="25">
        <v>7.8</v>
      </c>
      <c r="X31" s="27">
        <v>3.1898546600341788</v>
      </c>
      <c r="Y31" s="27">
        <v>2.82</v>
      </c>
      <c r="Z31" s="27">
        <v>37.666250757598874</v>
      </c>
      <c r="AA31" s="27">
        <v>5</v>
      </c>
      <c r="AB31" s="25">
        <v>4.0351248168945304</v>
      </c>
      <c r="AC31" s="25">
        <v>0.79</v>
      </c>
      <c r="AD31" s="25">
        <v>41.157149356079103</v>
      </c>
      <c r="AE31" s="25">
        <v>4.5</v>
      </c>
      <c r="AF31" s="16">
        <v>1.8</v>
      </c>
      <c r="AG31" s="16">
        <v>4.8</v>
      </c>
      <c r="AH31" s="16">
        <v>3</v>
      </c>
      <c r="AI31" s="16">
        <v>0.9</v>
      </c>
      <c r="AJ31" s="16">
        <v>5.5</v>
      </c>
      <c r="AK31" s="16">
        <v>4.28</v>
      </c>
      <c r="AL31" s="16">
        <f t="shared" si="0"/>
        <v>1.0291970802919708</v>
      </c>
      <c r="AM31" s="16">
        <f t="shared" si="1"/>
        <v>2.0308591568522814</v>
      </c>
      <c r="AN31" s="16">
        <f t="shared" si="2"/>
        <v>2.4564459930313589</v>
      </c>
      <c r="AO31" s="16">
        <f t="shared" si="3"/>
        <v>1.221397105398379</v>
      </c>
    </row>
    <row r="32" spans="1:41" x14ac:dyDescent="0.25">
      <c r="A32" s="14">
        <v>2019</v>
      </c>
      <c r="B32" s="14">
        <v>8</v>
      </c>
      <c r="C32" s="14" t="s">
        <v>25</v>
      </c>
      <c r="D32" s="14">
        <v>3</v>
      </c>
      <c r="E32" s="14">
        <v>3.91</v>
      </c>
      <c r="F32" s="14">
        <v>5.6</v>
      </c>
      <c r="G32" s="14">
        <v>6.3</v>
      </c>
      <c r="H32" s="14">
        <v>3.1</v>
      </c>
      <c r="I32" s="16">
        <v>13.4</v>
      </c>
      <c r="J32" s="16">
        <v>22.494189806365966</v>
      </c>
      <c r="K32" s="16">
        <v>12.6</v>
      </c>
      <c r="L32" s="16">
        <v>6.3824362877438876</v>
      </c>
      <c r="M32" s="16">
        <v>10.29974358176443</v>
      </c>
      <c r="N32" s="16">
        <v>5.45</v>
      </c>
      <c r="O32" s="16">
        <v>274.4545042514801</v>
      </c>
      <c r="P32" s="16">
        <v>2344.510931968689</v>
      </c>
      <c r="Q32" s="16">
        <v>437.55471467971802</v>
      </c>
      <c r="R32" s="16">
        <v>12.772878408432007</v>
      </c>
      <c r="S32" s="16">
        <v>16.081291964035213</v>
      </c>
      <c r="T32" s="25">
        <v>2.229792594909668</v>
      </c>
      <c r="U32" s="25">
        <v>3.6602783203125</v>
      </c>
      <c r="V32" s="25">
        <v>38.031592719268801</v>
      </c>
      <c r="W32" s="25">
        <v>8.1</v>
      </c>
      <c r="X32" s="27">
        <v>4.9722414398193351</v>
      </c>
      <c r="Y32" s="27">
        <v>2.5</v>
      </c>
      <c r="Z32" s="27">
        <v>37.181664995574948</v>
      </c>
      <c r="AA32" s="27">
        <v>5.8</v>
      </c>
      <c r="AB32" s="25">
        <v>4.1016378784179679</v>
      </c>
      <c r="AC32" s="25">
        <v>8.23</v>
      </c>
      <c r="AD32" s="25">
        <v>42.658022921752931</v>
      </c>
      <c r="AE32" s="25">
        <v>4.7</v>
      </c>
      <c r="AF32" s="16">
        <v>1.3</v>
      </c>
      <c r="AG32" s="16">
        <v>5.9</v>
      </c>
      <c r="AH32" s="16">
        <v>3.88</v>
      </c>
      <c r="AI32" s="16">
        <v>0.8</v>
      </c>
      <c r="AJ32" s="16">
        <v>6.1</v>
      </c>
      <c r="AK32" s="16">
        <v>2.84</v>
      </c>
      <c r="AL32" s="16">
        <f t="shared" si="0"/>
        <v>1.0634920634920635</v>
      </c>
      <c r="AM32" s="16">
        <f t="shared" si="1"/>
        <v>2.0995117531736045</v>
      </c>
      <c r="AN32" s="16">
        <f t="shared" si="2"/>
        <v>2.4587155963302751</v>
      </c>
      <c r="AO32" s="16">
        <f t="shared" si="3"/>
        <v>1.3010032622292207</v>
      </c>
    </row>
    <row r="33" spans="1:41" x14ac:dyDescent="0.25">
      <c r="A33" s="14">
        <v>2019</v>
      </c>
      <c r="B33" s="14">
        <v>8</v>
      </c>
      <c r="C33" s="14" t="s">
        <v>25</v>
      </c>
      <c r="D33" s="14">
        <v>1</v>
      </c>
      <c r="E33" s="14">
        <v>4.6900000000000004</v>
      </c>
      <c r="F33" s="14">
        <v>5.8</v>
      </c>
      <c r="G33" s="14">
        <v>6.4</v>
      </c>
      <c r="H33" s="14">
        <v>3.3</v>
      </c>
      <c r="I33" s="16">
        <v>18.700000000000003</v>
      </c>
      <c r="J33" s="16">
        <v>29.598612852478027</v>
      </c>
      <c r="K33" s="16">
        <v>17.3</v>
      </c>
      <c r="L33" s="16">
        <v>9.4648457694296049</v>
      </c>
      <c r="M33" s="16">
        <v>13.549662673097865</v>
      </c>
      <c r="N33" s="16">
        <v>9.1</v>
      </c>
      <c r="O33" s="16">
        <v>281.91784501075745</v>
      </c>
      <c r="P33" s="16">
        <v>2405.0805425643921</v>
      </c>
      <c r="Q33" s="16">
        <v>384.99730348587036</v>
      </c>
      <c r="R33" s="16">
        <v>16.874784231185913</v>
      </c>
      <c r="S33" s="16">
        <v>15.988490932638907</v>
      </c>
      <c r="T33" s="25">
        <v>2.4321184158325195</v>
      </c>
      <c r="U33" s="25">
        <v>2.8212669491767883</v>
      </c>
      <c r="V33" s="25">
        <v>40.458166949462893</v>
      </c>
      <c r="W33" s="25">
        <v>8</v>
      </c>
      <c r="X33" s="27">
        <v>3.5091944122314445</v>
      </c>
      <c r="Y33" s="27">
        <v>3.76</v>
      </c>
      <c r="Z33" s="27">
        <v>37.564412645721433</v>
      </c>
      <c r="AA33" s="27">
        <v>5.7</v>
      </c>
      <c r="AB33" s="25">
        <v>1.1140356445312491</v>
      </c>
      <c r="AC33" s="25">
        <v>17.22</v>
      </c>
      <c r="AD33" s="25">
        <v>46.156806033325196</v>
      </c>
      <c r="AE33" s="25">
        <v>5.5</v>
      </c>
      <c r="AF33" s="16">
        <v>2.5</v>
      </c>
      <c r="AG33" s="16">
        <v>8.1</v>
      </c>
      <c r="AH33" s="16">
        <v>4.74</v>
      </c>
      <c r="AI33" s="16">
        <v>1.2</v>
      </c>
      <c r="AJ33" s="16">
        <v>5.8</v>
      </c>
      <c r="AK33" s="16">
        <v>6.64</v>
      </c>
      <c r="AL33" s="16">
        <f t="shared" si="0"/>
        <v>1.0809248554913296</v>
      </c>
      <c r="AM33" s="16">
        <f t="shared" si="1"/>
        <v>1.975732141394096</v>
      </c>
      <c r="AN33" s="16">
        <f t="shared" si="2"/>
        <v>2.0549450549450552</v>
      </c>
      <c r="AO33" s="16">
        <f t="shared" si="3"/>
        <v>1.3801081584951822</v>
      </c>
    </row>
    <row r="34" spans="1:41" x14ac:dyDescent="0.25">
      <c r="A34" s="14">
        <v>2019</v>
      </c>
      <c r="B34" s="14">
        <v>9</v>
      </c>
      <c r="C34" s="14" t="s">
        <v>26</v>
      </c>
      <c r="D34" s="14">
        <v>2</v>
      </c>
      <c r="E34" s="14">
        <v>4.6900000000000004</v>
      </c>
      <c r="F34" s="14">
        <v>7.7</v>
      </c>
      <c r="H34" s="14">
        <v>1.9</v>
      </c>
      <c r="I34" s="16">
        <v>24.4</v>
      </c>
      <c r="J34" s="16">
        <v>31.628193922424316</v>
      </c>
      <c r="K34" s="16">
        <v>19.2</v>
      </c>
      <c r="L34" s="16">
        <v>8.7923200643345414</v>
      </c>
      <c r="M34" s="16">
        <v>10.377519423266426</v>
      </c>
      <c r="N34" s="16">
        <v>5.3900000000000006</v>
      </c>
      <c r="O34" s="16">
        <v>165.94326615333557</v>
      </c>
      <c r="P34" s="16">
        <v>3944.6912908554077</v>
      </c>
      <c r="Q34" s="16">
        <v>40.007789134979248</v>
      </c>
      <c r="R34" s="16">
        <v>6.2696278095245361</v>
      </c>
      <c r="S34" s="16">
        <v>20.504405251040939</v>
      </c>
      <c r="T34" s="25">
        <v>1.8492021560668945</v>
      </c>
      <c r="U34" s="25">
        <v>0.21822730079293251</v>
      </c>
      <c r="V34" s="25">
        <v>64.233034007263186</v>
      </c>
      <c r="W34" s="25">
        <v>6.1</v>
      </c>
      <c r="X34" s="27">
        <v>3.5102510833740226</v>
      </c>
      <c r="Y34" s="27">
        <v>4.87</v>
      </c>
      <c r="Z34" s="27">
        <v>75.640400938415524</v>
      </c>
      <c r="AA34" s="27">
        <v>7.7</v>
      </c>
      <c r="AB34" s="25">
        <v>5.6214361572265616</v>
      </c>
      <c r="AC34" s="25">
        <v>0.37</v>
      </c>
      <c r="AD34" s="25">
        <v>256.75053505249025</v>
      </c>
      <c r="AE34" s="25">
        <v>8.5</v>
      </c>
      <c r="AF34" s="16">
        <v>4.9000000000000004</v>
      </c>
      <c r="AG34" s="16">
        <v>6.6</v>
      </c>
      <c r="AH34" s="16">
        <v>3.8</v>
      </c>
      <c r="AI34" s="16">
        <v>10.199999999999999</v>
      </c>
      <c r="AJ34" s="16">
        <v>4</v>
      </c>
      <c r="AK34" s="16">
        <v>3.52</v>
      </c>
      <c r="AL34" s="16">
        <f t="shared" ref="AL34:AL65" si="4">I34/K34</f>
        <v>1.2708333333333333</v>
      </c>
      <c r="AM34" s="16">
        <f t="shared" ref="AM34:AM65" si="5">I34/L34</f>
        <v>2.7751492008323226</v>
      </c>
      <c r="AN34" s="16">
        <f t="shared" ref="AN34:AN65" si="6">I34/N34</f>
        <v>4.5269016697588116</v>
      </c>
      <c r="AO34" s="16">
        <f t="shared" ref="AO34:AO65" si="7">I34/M34</f>
        <v>2.3512362641591529</v>
      </c>
    </row>
    <row r="35" spans="1:41" x14ac:dyDescent="0.25">
      <c r="A35" s="14">
        <v>2019</v>
      </c>
      <c r="B35" s="14">
        <v>9</v>
      </c>
      <c r="C35" s="14" t="s">
        <v>26</v>
      </c>
      <c r="D35" s="14">
        <v>3</v>
      </c>
      <c r="E35" s="14">
        <v>5.08</v>
      </c>
      <c r="F35" s="14">
        <v>7.7</v>
      </c>
      <c r="H35" s="14">
        <v>2.1</v>
      </c>
      <c r="I35" s="16">
        <v>30.4</v>
      </c>
      <c r="J35" s="16">
        <v>35.526957579040527</v>
      </c>
      <c r="K35" s="16">
        <v>13</v>
      </c>
      <c r="L35" s="16">
        <v>9.7450648132192157</v>
      </c>
      <c r="M35" s="16">
        <v>10.971949069031687</v>
      </c>
      <c r="N35" s="16">
        <v>4.17</v>
      </c>
      <c r="O35" s="16">
        <v>180.2549421787262</v>
      </c>
      <c r="P35" s="16">
        <v>4221.199164390564</v>
      </c>
      <c r="Q35" s="16">
        <v>40.065600872039795</v>
      </c>
      <c r="R35" s="16">
        <v>6.8865323066711426</v>
      </c>
      <c r="S35" s="16">
        <v>21.926705380931605</v>
      </c>
      <c r="T35" s="25">
        <v>1.8691558837890625</v>
      </c>
      <c r="U35" s="25">
        <v>1.0221772640943527</v>
      </c>
      <c r="V35" s="25">
        <v>68.831460826110842</v>
      </c>
      <c r="W35" s="25">
        <v>6.8</v>
      </c>
      <c r="X35" s="27">
        <v>4.7221460723876945</v>
      </c>
      <c r="Y35" s="27">
        <v>5.03</v>
      </c>
      <c r="Z35" s="27">
        <v>77.386244825744626</v>
      </c>
      <c r="AA35" s="27">
        <v>7</v>
      </c>
      <c r="AB35" s="25">
        <v>2.6185446166992179</v>
      </c>
      <c r="AC35" s="25">
        <v>2.2400000000000002</v>
      </c>
      <c r="AD35" s="25">
        <v>278.70455650634767</v>
      </c>
      <c r="AE35" s="25">
        <v>7.7</v>
      </c>
      <c r="AF35" s="16">
        <v>5.0999999999999996</v>
      </c>
      <c r="AG35" s="16">
        <v>5.2</v>
      </c>
      <c r="AH35" s="16">
        <v>4.46</v>
      </c>
      <c r="AI35" s="16">
        <v>5.7</v>
      </c>
      <c r="AJ35" s="16">
        <v>3.9</v>
      </c>
      <c r="AK35" s="16">
        <v>3.28</v>
      </c>
      <c r="AL35" s="16">
        <f t="shared" si="4"/>
        <v>2.3384615384615381</v>
      </c>
      <c r="AM35" s="16">
        <f t="shared" si="5"/>
        <v>3.1195277386726343</v>
      </c>
      <c r="AN35" s="16">
        <f t="shared" si="6"/>
        <v>7.290167865707434</v>
      </c>
      <c r="AO35" s="16">
        <f t="shared" si="7"/>
        <v>2.7707018879447736</v>
      </c>
    </row>
    <row r="36" spans="1:41" x14ac:dyDescent="0.25">
      <c r="A36" s="14">
        <v>2019</v>
      </c>
      <c r="B36" s="14">
        <v>9</v>
      </c>
      <c r="C36" s="14" t="s">
        <v>26</v>
      </c>
      <c r="D36" s="14">
        <v>4</v>
      </c>
      <c r="E36" s="14">
        <v>5.86</v>
      </c>
      <c r="F36" s="14">
        <v>7.6</v>
      </c>
      <c r="H36" s="14">
        <v>2</v>
      </c>
      <c r="I36" s="16">
        <v>32</v>
      </c>
      <c r="J36" s="16">
        <v>35.778586931610107</v>
      </c>
      <c r="K36" s="16">
        <v>26.5</v>
      </c>
      <c r="L36" s="16">
        <v>12.042860972294024</v>
      </c>
      <c r="M36" s="16">
        <v>14.927406151133239</v>
      </c>
      <c r="N36" s="16">
        <v>12</v>
      </c>
      <c r="O36" s="16">
        <v>203.06696534156799</v>
      </c>
      <c r="P36" s="16">
        <v>4003.4150457382202</v>
      </c>
      <c r="Q36" s="16">
        <v>67.695543766021729</v>
      </c>
      <c r="R36" s="16">
        <v>7.2685253620147705</v>
      </c>
      <c r="S36" s="16">
        <v>21.125195334677421</v>
      </c>
      <c r="T36" s="25">
        <v>2.0295448303222656</v>
      </c>
      <c r="U36" s="25">
        <v>1.2470295280218124</v>
      </c>
      <c r="V36" s="25">
        <v>62.651827685546877</v>
      </c>
      <c r="W36" s="25">
        <v>5.4</v>
      </c>
      <c r="X36" s="27">
        <v>0.41092113494872962</v>
      </c>
      <c r="Y36" s="27">
        <v>15.91</v>
      </c>
      <c r="Z36" s="27">
        <v>67.486843161010739</v>
      </c>
      <c r="AA36" s="27">
        <v>5.9</v>
      </c>
      <c r="AB36" s="25">
        <v>3.1254968811035155</v>
      </c>
      <c r="AC36" s="25">
        <v>4.5199999999999996</v>
      </c>
      <c r="AD36" s="25">
        <v>278.06145576782228</v>
      </c>
      <c r="AE36" s="25">
        <v>5.5</v>
      </c>
      <c r="AF36" s="16">
        <v>6.4</v>
      </c>
      <c r="AG36" s="16">
        <v>5.3</v>
      </c>
      <c r="AH36" s="16">
        <v>2.58</v>
      </c>
      <c r="AI36" s="16">
        <v>9.4</v>
      </c>
      <c r="AJ36" s="16">
        <v>3.2</v>
      </c>
      <c r="AK36" s="16">
        <v>2.38</v>
      </c>
      <c r="AL36" s="16">
        <f t="shared" si="4"/>
        <v>1.2075471698113207</v>
      </c>
      <c r="AM36" s="16">
        <f t="shared" si="5"/>
        <v>2.6571759047637977</v>
      </c>
      <c r="AN36" s="16">
        <f t="shared" si="6"/>
        <v>2.6666666666666665</v>
      </c>
      <c r="AO36" s="16">
        <f t="shared" si="7"/>
        <v>2.1437080009758205</v>
      </c>
    </row>
    <row r="37" spans="1:41" x14ac:dyDescent="0.25">
      <c r="A37" s="14">
        <v>2019</v>
      </c>
      <c r="B37" s="14">
        <v>9</v>
      </c>
      <c r="C37" s="14" t="s">
        <v>26</v>
      </c>
      <c r="D37" s="14">
        <v>1</v>
      </c>
      <c r="E37" s="14">
        <v>8.59</v>
      </c>
      <c r="F37" s="14">
        <v>7.7</v>
      </c>
      <c r="H37" s="14">
        <v>2.1</v>
      </c>
      <c r="I37" s="16">
        <v>29.2</v>
      </c>
      <c r="J37" s="16">
        <v>34.891173906707763</v>
      </c>
      <c r="K37" s="16">
        <v>25.4</v>
      </c>
      <c r="L37" s="16">
        <v>9.6329771957033721</v>
      </c>
      <c r="M37" s="16">
        <v>11.916370001555935</v>
      </c>
      <c r="N37" s="16">
        <v>7.21</v>
      </c>
      <c r="O37" s="16">
        <v>214.8655378818512</v>
      </c>
      <c r="P37" s="16">
        <v>4071.2580633163452</v>
      </c>
      <c r="Q37" s="16">
        <v>49.77705717086792</v>
      </c>
      <c r="R37" s="16">
        <v>5.7977676391601563</v>
      </c>
      <c r="S37" s="16">
        <v>21.340713945186714</v>
      </c>
      <c r="T37" s="25">
        <v>2.1822633743286133</v>
      </c>
      <c r="U37" s="25">
        <v>0.83472274243831635</v>
      </c>
      <c r="V37" s="25">
        <v>63.596814028930666</v>
      </c>
      <c r="W37" s="25">
        <v>6</v>
      </c>
      <c r="X37" s="27">
        <v>2.5457201385498038</v>
      </c>
      <c r="Y37" s="27">
        <v>5.47</v>
      </c>
      <c r="Z37" s="27">
        <v>72.880629591369626</v>
      </c>
      <c r="AA37" s="27">
        <v>7.7</v>
      </c>
      <c r="AB37" s="25">
        <v>3.4115610504150382</v>
      </c>
      <c r="AC37" s="25">
        <v>0.65</v>
      </c>
      <c r="AD37" s="25">
        <v>308.25585274047853</v>
      </c>
      <c r="AE37" s="25">
        <v>9.1</v>
      </c>
      <c r="AF37" s="16">
        <v>5.2</v>
      </c>
      <c r="AG37" s="16">
        <v>6.5</v>
      </c>
      <c r="AH37" s="16">
        <v>5.04</v>
      </c>
      <c r="AI37" s="16">
        <v>13.2</v>
      </c>
      <c r="AJ37" s="16">
        <v>4.3</v>
      </c>
      <c r="AK37" s="16">
        <v>4.0199999999999996</v>
      </c>
      <c r="AL37" s="16">
        <f t="shared" si="4"/>
        <v>1.1496062992125984</v>
      </c>
      <c r="AM37" s="16">
        <f t="shared" si="5"/>
        <v>3.0312539318606682</v>
      </c>
      <c r="AN37" s="16">
        <f t="shared" si="6"/>
        <v>4.0499306518723994</v>
      </c>
      <c r="AO37" s="16">
        <f t="shared" si="7"/>
        <v>2.4504106532599543</v>
      </c>
    </row>
    <row r="38" spans="1:41" x14ac:dyDescent="0.25">
      <c r="A38" s="14">
        <v>2020</v>
      </c>
      <c r="B38" s="14">
        <v>10</v>
      </c>
      <c r="C38" s="14" t="s">
        <v>10</v>
      </c>
      <c r="D38" s="14">
        <v>2</v>
      </c>
      <c r="E38" s="14">
        <v>7.0000000000000001E-3</v>
      </c>
      <c r="F38" s="14">
        <v>6.5</v>
      </c>
      <c r="G38" s="14">
        <v>6.9</v>
      </c>
      <c r="H38" s="14">
        <v>2.4</v>
      </c>
      <c r="I38" s="16">
        <v>5</v>
      </c>
      <c r="J38" s="16">
        <v>14.377528496170044</v>
      </c>
      <c r="K38" s="16">
        <v>5</v>
      </c>
      <c r="L38" s="16">
        <v>5</v>
      </c>
      <c r="M38" s="16">
        <v>5.0661273217495513</v>
      </c>
      <c r="N38" s="16">
        <v>5.53</v>
      </c>
      <c r="O38" s="16">
        <v>318</v>
      </c>
      <c r="P38" s="16">
        <v>1720</v>
      </c>
      <c r="Q38" s="16">
        <v>256</v>
      </c>
      <c r="R38" s="16">
        <v>19</v>
      </c>
      <c r="S38" s="16">
        <v>11.602903813162412</v>
      </c>
      <c r="T38" s="25">
        <v>0.64686873300000003</v>
      </c>
      <c r="U38" s="25">
        <v>-0.11171997524797916</v>
      </c>
      <c r="V38" s="25">
        <v>24.151385180664064</v>
      </c>
      <c r="W38" s="25">
        <v>2.6</v>
      </c>
      <c r="X38" s="27">
        <v>1.4002638060000001</v>
      </c>
      <c r="Y38" s="27">
        <v>2.6848649978637695</v>
      </c>
      <c r="Z38" s="27">
        <v>26.407781165313722</v>
      </c>
      <c r="AA38" s="27">
        <v>2.4</v>
      </c>
      <c r="AB38" s="25">
        <v>0.77534391499999999</v>
      </c>
      <c r="AC38" s="25">
        <v>3.1453326344490051</v>
      </c>
      <c r="AD38" s="25">
        <v>35.589989703369142</v>
      </c>
      <c r="AE38" s="25">
        <v>1</v>
      </c>
      <c r="AF38" s="16">
        <v>2.8</v>
      </c>
      <c r="AG38" s="16">
        <v>4.4000000000000004</v>
      </c>
      <c r="AH38" s="16">
        <v>3.08</v>
      </c>
      <c r="AI38" s="16">
        <v>0.4</v>
      </c>
      <c r="AJ38" s="16">
        <v>5.0999999999999996</v>
      </c>
      <c r="AK38" s="16">
        <v>1.72</v>
      </c>
      <c r="AL38" s="16">
        <f t="shared" si="4"/>
        <v>1</v>
      </c>
      <c r="AM38" s="16">
        <f t="shared" si="5"/>
        <v>1</v>
      </c>
      <c r="AN38" s="16">
        <f t="shared" si="6"/>
        <v>0.90415913200723319</v>
      </c>
      <c r="AO38" s="16">
        <f t="shared" si="7"/>
        <v>0.98694716544812089</v>
      </c>
    </row>
    <row r="39" spans="1:41" x14ac:dyDescent="0.25">
      <c r="A39" s="14">
        <v>2020</v>
      </c>
      <c r="B39" s="14">
        <v>10</v>
      </c>
      <c r="C39" s="14" t="s">
        <v>10</v>
      </c>
      <c r="D39" s="14">
        <v>4</v>
      </c>
      <c r="E39" s="14">
        <v>8.0000000000000002E-3</v>
      </c>
      <c r="F39" s="14">
        <v>6</v>
      </c>
      <c r="G39" s="14">
        <v>6.8</v>
      </c>
      <c r="H39" s="14">
        <v>2.2000000000000002</v>
      </c>
      <c r="I39" s="16">
        <v>14</v>
      </c>
      <c r="J39" s="16">
        <v>24.605548448944091</v>
      </c>
      <c r="K39" s="16">
        <v>13</v>
      </c>
      <c r="L39" s="16">
        <v>11</v>
      </c>
      <c r="M39" s="16">
        <v>8.7333985919712394</v>
      </c>
      <c r="N39" s="16">
        <v>10</v>
      </c>
      <c r="O39" s="16">
        <v>299</v>
      </c>
      <c r="P39" s="16">
        <v>1522</v>
      </c>
      <c r="Q39" s="16">
        <v>232</v>
      </c>
      <c r="R39" s="16">
        <v>14</v>
      </c>
      <c r="S39" s="16">
        <v>10.345040468146465</v>
      </c>
      <c r="T39" s="25">
        <v>1.247130421</v>
      </c>
      <c r="U39" s="25">
        <v>1.0632749646902084</v>
      </c>
      <c r="V39" s="25">
        <v>23.630516879272463</v>
      </c>
      <c r="W39" s="25">
        <v>3.5</v>
      </c>
      <c r="X39" s="27">
        <v>1.0809164250000001</v>
      </c>
      <c r="Y39" s="27">
        <v>2.5700053572654724</v>
      </c>
      <c r="Z39" s="27">
        <v>24.900265258026124</v>
      </c>
      <c r="AA39" s="27">
        <v>2.1</v>
      </c>
      <c r="AB39" s="25">
        <v>1.5094139479999999</v>
      </c>
      <c r="AC39" s="25">
        <v>2.8216806054115295</v>
      </c>
      <c r="AD39" s="25">
        <v>34.287017863464357</v>
      </c>
      <c r="AE39" s="25">
        <v>1.3</v>
      </c>
      <c r="AF39" s="16">
        <v>2.8</v>
      </c>
      <c r="AG39" s="16">
        <v>3.2</v>
      </c>
      <c r="AH39" s="16">
        <v>2.84</v>
      </c>
      <c r="AI39" s="16">
        <v>0.6</v>
      </c>
      <c r="AJ39" s="16">
        <v>4.4000000000000004</v>
      </c>
      <c r="AK39" s="16">
        <v>2.98</v>
      </c>
      <c r="AL39" s="16">
        <f t="shared" si="4"/>
        <v>1.0769230769230769</v>
      </c>
      <c r="AM39" s="16">
        <f t="shared" si="5"/>
        <v>1.2727272727272727</v>
      </c>
      <c r="AN39" s="16">
        <f t="shared" si="6"/>
        <v>1.4</v>
      </c>
      <c r="AO39" s="16">
        <f t="shared" si="7"/>
        <v>1.6030414566066453</v>
      </c>
    </row>
    <row r="40" spans="1:41" x14ac:dyDescent="0.25">
      <c r="A40" s="14">
        <v>2020</v>
      </c>
      <c r="B40" s="14">
        <v>10</v>
      </c>
      <c r="C40" s="14" t="s">
        <v>10</v>
      </c>
      <c r="D40" s="14">
        <v>3</v>
      </c>
      <c r="E40" s="14">
        <v>1.3</v>
      </c>
      <c r="F40" s="14">
        <v>6.1</v>
      </c>
      <c r="G40" s="14">
        <v>6.8</v>
      </c>
      <c r="H40" s="14">
        <v>2.2000000000000002</v>
      </c>
      <c r="I40" s="16">
        <v>7</v>
      </c>
      <c r="J40" s="16">
        <v>17.315323419952392</v>
      </c>
      <c r="K40" s="16">
        <v>7</v>
      </c>
      <c r="L40" s="16">
        <v>6</v>
      </c>
      <c r="M40" s="16">
        <v>5.3739836728579995</v>
      </c>
      <c r="N40" s="16">
        <v>6.9399999999999995</v>
      </c>
      <c r="O40" s="16">
        <v>328</v>
      </c>
      <c r="P40" s="16">
        <v>1404</v>
      </c>
      <c r="Q40" s="16">
        <v>215</v>
      </c>
      <c r="R40" s="16">
        <v>12</v>
      </c>
      <c r="S40" s="16">
        <v>9.6805959184532639</v>
      </c>
      <c r="T40" s="25">
        <v>0.72448447100000002</v>
      </c>
      <c r="U40" s="25">
        <v>7.609441876411438E-2</v>
      </c>
      <c r="V40" s="25">
        <v>21.783902995300295</v>
      </c>
      <c r="W40" s="25">
        <v>2.5</v>
      </c>
      <c r="X40" s="27">
        <v>1.0221853460000001</v>
      </c>
      <c r="Y40" s="27">
        <v>2.7165555953979492</v>
      </c>
      <c r="Z40" s="27">
        <v>28.14319423980713</v>
      </c>
      <c r="AA40" s="27">
        <v>2.1</v>
      </c>
      <c r="AB40" s="25">
        <v>0.87284948500000004</v>
      </c>
      <c r="AC40" s="25">
        <v>3.6622869968414307</v>
      </c>
      <c r="AD40" s="25">
        <v>33.858980220031739</v>
      </c>
      <c r="AE40" s="25">
        <v>1.3</v>
      </c>
      <c r="AF40" s="16">
        <v>1.7</v>
      </c>
      <c r="AG40" s="16">
        <v>4.2</v>
      </c>
      <c r="AH40" s="16">
        <v>2.2000000000000002</v>
      </c>
      <c r="AI40" s="16">
        <v>0.4</v>
      </c>
      <c r="AJ40" s="16">
        <v>4.3</v>
      </c>
      <c r="AK40" s="16">
        <v>2.4</v>
      </c>
      <c r="AL40" s="16">
        <f t="shared" si="4"/>
        <v>1</v>
      </c>
      <c r="AM40" s="16">
        <f t="shared" si="5"/>
        <v>1.1666666666666667</v>
      </c>
      <c r="AN40" s="16">
        <f t="shared" si="6"/>
        <v>1.0086455331412105</v>
      </c>
      <c r="AO40" s="16">
        <f t="shared" si="7"/>
        <v>1.3025718770517309</v>
      </c>
    </row>
    <row r="41" spans="1:41" x14ac:dyDescent="0.25">
      <c r="A41" s="14">
        <v>2020</v>
      </c>
      <c r="B41" s="14">
        <v>10</v>
      </c>
      <c r="C41" s="14" t="s">
        <v>10</v>
      </c>
      <c r="D41" s="14">
        <v>1</v>
      </c>
      <c r="E41" s="14">
        <v>3.1</v>
      </c>
      <c r="F41" s="14">
        <v>6.2</v>
      </c>
      <c r="G41" s="14">
        <v>6.8</v>
      </c>
      <c r="H41" s="14">
        <v>2.2999999999999998</v>
      </c>
      <c r="I41" s="16">
        <v>8</v>
      </c>
      <c r="J41" s="16">
        <v>17.003138132476806</v>
      </c>
      <c r="K41" s="16">
        <v>7</v>
      </c>
      <c r="L41" s="16">
        <v>6</v>
      </c>
      <c r="M41" s="16">
        <v>5.2281569802276815</v>
      </c>
      <c r="N41" s="16">
        <v>7.1</v>
      </c>
      <c r="O41" s="16">
        <v>272</v>
      </c>
      <c r="P41" s="16">
        <v>1696</v>
      </c>
      <c r="Q41" s="16">
        <v>254</v>
      </c>
      <c r="R41" s="16">
        <v>20</v>
      </c>
      <c r="S41" s="16">
        <v>11.353143675076042</v>
      </c>
      <c r="T41" s="25">
        <v>0.35337927699999999</v>
      </c>
      <c r="U41" s="25">
        <v>0.46240776777267456</v>
      </c>
      <c r="V41" s="25">
        <v>24.682472102355959</v>
      </c>
      <c r="W41" s="25">
        <v>2.8</v>
      </c>
      <c r="X41" s="27">
        <v>1.682496091</v>
      </c>
      <c r="Y41" s="27">
        <v>4.6860232949256897</v>
      </c>
      <c r="Z41" s="27">
        <v>29.0206222946167</v>
      </c>
      <c r="AA41" s="27">
        <v>2.7</v>
      </c>
      <c r="AB41" s="25">
        <v>1.104685804</v>
      </c>
      <c r="AC41" s="25">
        <v>4.6059444546699524</v>
      </c>
      <c r="AD41" s="25">
        <v>48.4501877243042</v>
      </c>
      <c r="AE41" s="25">
        <v>1.7</v>
      </c>
      <c r="AF41" s="16">
        <v>0.6</v>
      </c>
      <c r="AG41" s="16">
        <v>3.3</v>
      </c>
      <c r="AH41" s="16">
        <v>2.76</v>
      </c>
      <c r="AI41" s="16">
        <v>0.5</v>
      </c>
      <c r="AJ41" s="16">
        <v>4</v>
      </c>
      <c r="AK41" s="16">
        <v>2.2400000000000002</v>
      </c>
      <c r="AL41" s="16">
        <f t="shared" si="4"/>
        <v>1.1428571428571428</v>
      </c>
      <c r="AM41" s="16">
        <f t="shared" si="5"/>
        <v>1.3333333333333333</v>
      </c>
      <c r="AN41" s="16">
        <f t="shared" si="6"/>
        <v>1.1267605633802817</v>
      </c>
      <c r="AO41" s="16">
        <f t="shared" si="7"/>
        <v>1.5301759358517975</v>
      </c>
    </row>
    <row r="42" spans="1:41" x14ac:dyDescent="0.25">
      <c r="A42" s="14">
        <v>2020</v>
      </c>
      <c r="B42" s="14">
        <v>11</v>
      </c>
      <c r="C42" s="14" t="s">
        <v>11</v>
      </c>
      <c r="D42" s="14">
        <v>2</v>
      </c>
      <c r="E42" s="14">
        <v>0.4</v>
      </c>
      <c r="F42" s="14">
        <v>5.5</v>
      </c>
      <c r="G42" s="14">
        <v>6.4</v>
      </c>
      <c r="H42" s="14">
        <v>2.2999999999999998</v>
      </c>
      <c r="I42" s="16">
        <v>33</v>
      </c>
      <c r="J42" s="16">
        <v>42.563738890075683</v>
      </c>
      <c r="K42" s="16">
        <v>26</v>
      </c>
      <c r="L42" s="16">
        <v>14</v>
      </c>
      <c r="M42" s="16">
        <v>15.279396794487717</v>
      </c>
      <c r="N42" s="16">
        <v>14.9</v>
      </c>
      <c r="O42" s="16">
        <v>297</v>
      </c>
      <c r="P42" s="16">
        <v>1296</v>
      </c>
      <c r="Q42" s="16">
        <v>237</v>
      </c>
      <c r="R42" s="16">
        <v>13</v>
      </c>
      <c r="S42" s="16">
        <v>9.2467298159199274</v>
      </c>
      <c r="T42" s="25">
        <v>1.2924108780000001</v>
      </c>
      <c r="U42" s="25">
        <v>0.67189581692218781</v>
      </c>
      <c r="V42" s="25">
        <v>22.842223994445803</v>
      </c>
      <c r="W42" s="25">
        <v>3.9</v>
      </c>
      <c r="X42" s="27">
        <v>1.589108696</v>
      </c>
      <c r="Y42" s="27">
        <v>3.9841905236244202</v>
      </c>
      <c r="Z42" s="27">
        <v>26.287680190277101</v>
      </c>
      <c r="AA42" s="27">
        <v>2.8</v>
      </c>
      <c r="AB42" s="25"/>
      <c r="AC42" s="25"/>
      <c r="AD42" s="25"/>
      <c r="AE42" s="25"/>
      <c r="AF42" s="16">
        <v>5.0999999999999996</v>
      </c>
      <c r="AG42" s="16">
        <v>3.7</v>
      </c>
      <c r="AH42" s="16">
        <v>2.4</v>
      </c>
      <c r="AI42" s="16"/>
      <c r="AJ42" s="16"/>
      <c r="AK42" s="16"/>
      <c r="AL42" s="16">
        <f t="shared" si="4"/>
        <v>1.2692307692307692</v>
      </c>
      <c r="AM42" s="16">
        <f t="shared" si="5"/>
        <v>2.3571428571428572</v>
      </c>
      <c r="AN42" s="16">
        <f t="shared" si="6"/>
        <v>2.2147651006711411</v>
      </c>
      <c r="AO42" s="16">
        <f t="shared" si="7"/>
        <v>2.1597711247282532</v>
      </c>
    </row>
    <row r="43" spans="1:41" x14ac:dyDescent="0.25">
      <c r="A43" s="14">
        <v>2020</v>
      </c>
      <c r="B43" s="14">
        <v>11</v>
      </c>
      <c r="C43" s="14" t="s">
        <v>11</v>
      </c>
      <c r="D43" s="14">
        <v>3</v>
      </c>
      <c r="E43" s="14">
        <v>0.4</v>
      </c>
      <c r="F43" s="14">
        <v>5.4</v>
      </c>
      <c r="G43" s="14">
        <v>6.4</v>
      </c>
      <c r="H43" s="14">
        <v>2.2000000000000002</v>
      </c>
      <c r="I43" s="16">
        <v>28</v>
      </c>
      <c r="J43" s="16">
        <v>39.226121969604492</v>
      </c>
      <c r="K43" s="16">
        <v>22</v>
      </c>
      <c r="L43" s="16">
        <v>16</v>
      </c>
      <c r="M43" s="16">
        <v>12.152224385859798</v>
      </c>
      <c r="N43" s="16">
        <v>13.200000000000001</v>
      </c>
      <c r="O43" s="16">
        <v>226</v>
      </c>
      <c r="P43" s="16">
        <v>1190</v>
      </c>
      <c r="Q43" s="16">
        <v>212</v>
      </c>
      <c r="R43" s="16">
        <v>14</v>
      </c>
      <c r="S43" s="16">
        <v>8.3337306473850958</v>
      </c>
      <c r="T43" s="25">
        <v>1.150147466</v>
      </c>
      <c r="U43" s="25">
        <v>0.4583040252327919</v>
      </c>
      <c r="V43" s="25">
        <v>21.705136649322512</v>
      </c>
      <c r="W43" s="25">
        <v>3.5</v>
      </c>
      <c r="X43" s="27">
        <v>1.4852383039999999</v>
      </c>
      <c r="Y43" s="27">
        <v>3.6002209782600403</v>
      </c>
      <c r="Z43" s="27">
        <v>24.430103820037843</v>
      </c>
      <c r="AA43" s="27">
        <v>2.6</v>
      </c>
      <c r="AB43" s="25"/>
      <c r="AC43" s="25"/>
      <c r="AD43" s="25"/>
      <c r="AE43" s="25"/>
      <c r="AF43" s="16">
        <v>2.1</v>
      </c>
      <c r="AG43" s="16">
        <v>2.8</v>
      </c>
      <c r="AH43" s="16">
        <v>2.62</v>
      </c>
      <c r="AI43" s="16"/>
      <c r="AJ43" s="16"/>
      <c r="AK43" s="16"/>
      <c r="AL43" s="16">
        <f t="shared" si="4"/>
        <v>1.2727272727272727</v>
      </c>
      <c r="AM43" s="16">
        <f t="shared" si="5"/>
        <v>1.75</v>
      </c>
      <c r="AN43" s="16">
        <f t="shared" si="6"/>
        <v>2.1212121212121211</v>
      </c>
      <c r="AO43" s="16">
        <f t="shared" si="7"/>
        <v>2.3041049202959507</v>
      </c>
    </row>
    <row r="44" spans="1:41" x14ac:dyDescent="0.25">
      <c r="A44" s="14">
        <v>2020</v>
      </c>
      <c r="B44" s="14">
        <v>11</v>
      </c>
      <c r="C44" s="14" t="s">
        <v>11</v>
      </c>
      <c r="D44" s="14">
        <v>1</v>
      </c>
      <c r="E44" s="14">
        <v>0.89999999999999991</v>
      </c>
      <c r="F44" s="14">
        <v>5.7</v>
      </c>
      <c r="G44" s="14">
        <v>6.6</v>
      </c>
      <c r="H44" s="14">
        <v>2.4</v>
      </c>
      <c r="I44" s="16">
        <v>18</v>
      </c>
      <c r="J44" s="16">
        <v>27.283988066101074</v>
      </c>
      <c r="K44" s="16">
        <v>15</v>
      </c>
      <c r="L44" s="16">
        <v>11</v>
      </c>
      <c r="M44" s="16">
        <v>10.575135710005993</v>
      </c>
      <c r="N44" s="16">
        <v>10.4</v>
      </c>
      <c r="O44" s="16">
        <v>329</v>
      </c>
      <c r="P44" s="16">
        <v>1440</v>
      </c>
      <c r="Q44" s="16">
        <v>251</v>
      </c>
      <c r="R44" s="16">
        <v>10</v>
      </c>
      <c r="S44" s="16">
        <v>10.150754107332681</v>
      </c>
      <c r="T44" s="25">
        <v>0.88304045600000003</v>
      </c>
      <c r="U44" s="25">
        <v>-0.614757239818573</v>
      </c>
      <c r="V44" s="25">
        <v>23.602819792938234</v>
      </c>
      <c r="W44" s="25">
        <v>3.1</v>
      </c>
      <c r="X44" s="27">
        <v>1.6612274549999999</v>
      </c>
      <c r="Y44" s="27">
        <v>2.9697433114051819</v>
      </c>
      <c r="Z44" s="27">
        <v>25.659270804595948</v>
      </c>
      <c r="AA44" s="27">
        <v>2.8</v>
      </c>
      <c r="AB44" s="25"/>
      <c r="AC44" s="25"/>
      <c r="AD44" s="25"/>
      <c r="AE44" s="25"/>
      <c r="AF44" s="16">
        <v>3.9</v>
      </c>
      <c r="AG44" s="16">
        <v>4.4000000000000004</v>
      </c>
      <c r="AH44" s="16">
        <v>2.64</v>
      </c>
      <c r="AI44" s="16"/>
      <c r="AJ44" s="16"/>
      <c r="AK44" s="16"/>
      <c r="AL44" s="16">
        <f t="shared" si="4"/>
        <v>1.2</v>
      </c>
      <c r="AM44" s="16">
        <f t="shared" si="5"/>
        <v>1.6363636363636365</v>
      </c>
      <c r="AN44" s="16">
        <f t="shared" si="6"/>
        <v>1.7307692307692306</v>
      </c>
      <c r="AO44" s="16">
        <f t="shared" si="7"/>
        <v>1.7021058162845835</v>
      </c>
    </row>
    <row r="45" spans="1:41" x14ac:dyDescent="0.25">
      <c r="A45" s="14">
        <v>2020</v>
      </c>
      <c r="B45" s="14">
        <v>11</v>
      </c>
      <c r="C45" s="14" t="s">
        <v>11</v>
      </c>
      <c r="D45" s="14">
        <v>4</v>
      </c>
      <c r="E45" s="14">
        <v>0.89999999999999991</v>
      </c>
      <c r="F45" s="14">
        <v>5.7</v>
      </c>
      <c r="G45" s="14">
        <v>6.5</v>
      </c>
      <c r="H45" s="14">
        <v>2.1</v>
      </c>
      <c r="I45" s="16">
        <v>26</v>
      </c>
      <c r="J45" s="16">
        <v>36.743362017059326</v>
      </c>
      <c r="K45" s="16">
        <v>22</v>
      </c>
      <c r="L45" s="16">
        <v>13</v>
      </c>
      <c r="M45" s="16">
        <v>13.896743708807668</v>
      </c>
      <c r="N45" s="16">
        <v>13.600000000000001</v>
      </c>
      <c r="O45" s="16">
        <v>228</v>
      </c>
      <c r="P45" s="16">
        <v>1358</v>
      </c>
      <c r="Q45" s="16">
        <v>236</v>
      </c>
      <c r="R45" s="16">
        <v>12</v>
      </c>
      <c r="S45" s="16">
        <v>9.3676809489227786</v>
      </c>
      <c r="T45" s="25">
        <v>1.1268911639999999</v>
      </c>
      <c r="U45" s="25">
        <v>-0.39362166076898575</v>
      </c>
      <c r="V45" s="25">
        <v>23.621461741638186</v>
      </c>
      <c r="W45" s="25">
        <v>3.5</v>
      </c>
      <c r="X45" s="27">
        <v>1.443400612</v>
      </c>
      <c r="Y45" s="27">
        <v>2.10598424077034</v>
      </c>
      <c r="Z45" s="27">
        <v>24.897330325317384</v>
      </c>
      <c r="AA45" s="27">
        <v>2.5</v>
      </c>
      <c r="AB45" s="25"/>
      <c r="AC45" s="25"/>
      <c r="AD45" s="25"/>
      <c r="AE45" s="25"/>
      <c r="AF45" s="16">
        <v>0.5</v>
      </c>
      <c r="AG45" s="16">
        <v>3.2</v>
      </c>
      <c r="AH45" s="16">
        <v>2.08</v>
      </c>
      <c r="AI45" s="16"/>
      <c r="AJ45" s="16"/>
      <c r="AK45" s="16"/>
      <c r="AL45" s="16">
        <f t="shared" si="4"/>
        <v>1.1818181818181819</v>
      </c>
      <c r="AM45" s="16">
        <f t="shared" si="5"/>
        <v>2</v>
      </c>
      <c r="AN45" s="16">
        <f t="shared" si="6"/>
        <v>1.9117647058823528</v>
      </c>
      <c r="AO45" s="16">
        <f t="shared" si="7"/>
        <v>1.8709418943605736</v>
      </c>
    </row>
    <row r="46" spans="1:41" x14ac:dyDescent="0.25">
      <c r="A46" s="14">
        <v>2020</v>
      </c>
      <c r="B46" s="14">
        <v>12</v>
      </c>
      <c r="C46" s="14" t="s">
        <v>0</v>
      </c>
      <c r="D46" s="14">
        <v>1</v>
      </c>
      <c r="E46" s="14">
        <v>8.9999999999999993E-3</v>
      </c>
      <c r="F46" s="14">
        <v>7.2</v>
      </c>
      <c r="G46" s="14">
        <v>7.1</v>
      </c>
      <c r="H46" s="14">
        <v>2.4</v>
      </c>
      <c r="I46" s="16">
        <v>17</v>
      </c>
      <c r="J46" s="16">
        <v>22.364833422088623</v>
      </c>
      <c r="K46" s="16">
        <v>13</v>
      </c>
      <c r="L46" s="16">
        <v>9</v>
      </c>
      <c r="M46" s="16">
        <v>9.4571310665068928</v>
      </c>
      <c r="N46" s="16">
        <v>18.5</v>
      </c>
      <c r="O46" s="16">
        <v>678</v>
      </c>
      <c r="P46" s="16">
        <v>3238</v>
      </c>
      <c r="Q46" s="16">
        <v>488</v>
      </c>
      <c r="R46" s="16">
        <v>16</v>
      </c>
      <c r="S46" s="16">
        <v>22.010041468009643</v>
      </c>
      <c r="T46" s="25">
        <v>2.3093052190000001</v>
      </c>
      <c r="U46" s="25">
        <v>-0.22186120972037315</v>
      </c>
      <c r="V46" s="25">
        <v>39.749038569641115</v>
      </c>
      <c r="W46" s="25">
        <v>2.7</v>
      </c>
      <c r="X46" s="27">
        <v>2.5343103610000002</v>
      </c>
      <c r="Y46" s="27">
        <v>4.0808811783790588</v>
      </c>
      <c r="Z46" s="27">
        <v>73.874996226501466</v>
      </c>
      <c r="AA46" s="27">
        <v>4.9000000000000004</v>
      </c>
      <c r="AB46" s="25">
        <v>2.5873718459999999</v>
      </c>
      <c r="AC46" s="25">
        <v>14.257291555404663</v>
      </c>
      <c r="AD46" s="25">
        <v>86.834572833251954</v>
      </c>
      <c r="AE46" s="25">
        <v>6.6</v>
      </c>
      <c r="AF46" s="16">
        <v>6.4</v>
      </c>
      <c r="AG46" s="16">
        <v>2.5</v>
      </c>
      <c r="AH46" s="16">
        <v>3.42</v>
      </c>
      <c r="AI46" s="16">
        <v>3.5</v>
      </c>
      <c r="AJ46" s="16">
        <v>1.7</v>
      </c>
      <c r="AK46" s="16">
        <v>3.34</v>
      </c>
      <c r="AL46" s="16">
        <f t="shared" si="4"/>
        <v>1.3076923076923077</v>
      </c>
      <c r="AM46" s="16">
        <f t="shared" si="5"/>
        <v>1.8888888888888888</v>
      </c>
      <c r="AN46" s="16">
        <f t="shared" si="6"/>
        <v>0.91891891891891897</v>
      </c>
      <c r="AO46" s="16">
        <f t="shared" si="7"/>
        <v>1.7975853226996841</v>
      </c>
    </row>
    <row r="47" spans="1:41" x14ac:dyDescent="0.25">
      <c r="A47" s="14">
        <v>2020</v>
      </c>
      <c r="B47" s="14">
        <v>12</v>
      </c>
      <c r="C47" s="14" t="s">
        <v>0</v>
      </c>
      <c r="D47" s="14">
        <v>2</v>
      </c>
      <c r="E47" s="14">
        <v>0.01</v>
      </c>
      <c r="F47" s="14">
        <v>7.3</v>
      </c>
      <c r="G47" s="14">
        <v>7.1</v>
      </c>
      <c r="H47" s="14">
        <v>2.2999999999999998</v>
      </c>
      <c r="I47" s="16">
        <v>24</v>
      </c>
      <c r="J47" s="16">
        <v>28.45690972366333</v>
      </c>
      <c r="K47" s="16">
        <v>16</v>
      </c>
      <c r="L47" s="16">
        <v>12</v>
      </c>
      <c r="M47" s="16">
        <v>12.70312522468544</v>
      </c>
      <c r="N47" s="16">
        <v>24.8</v>
      </c>
      <c r="O47" s="16">
        <v>698</v>
      </c>
      <c r="P47" s="16">
        <v>2876</v>
      </c>
      <c r="Q47" s="16">
        <v>542</v>
      </c>
      <c r="R47" s="16">
        <v>16</v>
      </c>
      <c r="S47" s="16">
        <v>20.695636807594749</v>
      </c>
      <c r="T47" s="25">
        <v>2.6085901539999998</v>
      </c>
      <c r="U47" s="25">
        <v>1.1364991217851639</v>
      </c>
      <c r="V47" s="25">
        <v>34.744863860321047</v>
      </c>
      <c r="W47" s="25">
        <v>3.1</v>
      </c>
      <c r="X47" s="27">
        <v>3.1024608809999998</v>
      </c>
      <c r="Y47" s="27">
        <v>4.3829318881034851</v>
      </c>
      <c r="Z47" s="27">
        <v>69.149373095703126</v>
      </c>
      <c r="AA47" s="27">
        <v>4.3</v>
      </c>
      <c r="AB47" s="25">
        <v>2.6670540909999998</v>
      </c>
      <c r="AC47" s="25">
        <v>15.435762405395508</v>
      </c>
      <c r="AD47" s="25">
        <v>107.12742714233399</v>
      </c>
      <c r="AE47" s="25">
        <v>6.2</v>
      </c>
      <c r="AF47" s="16">
        <v>5.7</v>
      </c>
      <c r="AG47" s="16">
        <v>3</v>
      </c>
      <c r="AH47" s="16">
        <v>3.6</v>
      </c>
      <c r="AI47" s="16">
        <v>2.7</v>
      </c>
      <c r="AJ47" s="16">
        <v>1.4</v>
      </c>
      <c r="AK47" s="16">
        <v>3.18</v>
      </c>
      <c r="AL47" s="16">
        <f t="shared" si="4"/>
        <v>1.5</v>
      </c>
      <c r="AM47" s="16">
        <f t="shared" si="5"/>
        <v>2</v>
      </c>
      <c r="AN47" s="16">
        <f t="shared" si="6"/>
        <v>0.96774193548387089</v>
      </c>
      <c r="AO47" s="16">
        <f t="shared" si="7"/>
        <v>1.8892988595721174</v>
      </c>
    </row>
    <row r="48" spans="1:41" x14ac:dyDescent="0.25">
      <c r="A48" s="14">
        <v>2020</v>
      </c>
      <c r="B48" s="14">
        <v>12</v>
      </c>
      <c r="C48" s="14" t="s">
        <v>0</v>
      </c>
      <c r="D48" s="14">
        <v>3</v>
      </c>
      <c r="E48" s="14">
        <v>0.89999999999999991</v>
      </c>
      <c r="F48" s="14">
        <v>7.2</v>
      </c>
      <c r="G48" s="14">
        <v>7.1</v>
      </c>
      <c r="H48" s="14">
        <v>2.2999999999999998</v>
      </c>
      <c r="I48" s="16">
        <v>18</v>
      </c>
      <c r="J48" s="16">
        <v>23.562951155090332</v>
      </c>
      <c r="K48" s="16">
        <v>14</v>
      </c>
      <c r="L48" s="16">
        <v>10</v>
      </c>
      <c r="M48" s="16">
        <v>10.774972288795686</v>
      </c>
      <c r="N48" s="16">
        <v>22.799999999999997</v>
      </c>
      <c r="O48" s="16">
        <v>734</v>
      </c>
      <c r="P48" s="16">
        <v>3100</v>
      </c>
      <c r="Q48" s="16">
        <v>565</v>
      </c>
      <c r="R48" s="16">
        <v>19</v>
      </c>
      <c r="S48" s="16">
        <v>22.110052308631449</v>
      </c>
      <c r="T48" s="25">
        <v>2.3988285340000002</v>
      </c>
      <c r="U48" s="25">
        <v>0.86512170732021332</v>
      </c>
      <c r="V48" s="25">
        <v>36.829402796936037</v>
      </c>
      <c r="W48" s="25">
        <v>3.1</v>
      </c>
      <c r="X48" s="27">
        <v>2.3068970790000001</v>
      </c>
      <c r="Y48" s="27">
        <v>4.7646522521972656</v>
      </c>
      <c r="Z48" s="27">
        <v>51.186917346191407</v>
      </c>
      <c r="AA48" s="27">
        <v>2.8</v>
      </c>
      <c r="AB48" s="25">
        <v>2.1598233329999998</v>
      </c>
      <c r="AC48" s="25">
        <v>4.8063501715660095</v>
      </c>
      <c r="AD48" s="25">
        <v>99.905022662353517</v>
      </c>
      <c r="AE48" s="25">
        <v>5.3</v>
      </c>
      <c r="AF48" s="16">
        <v>3.8</v>
      </c>
      <c r="AG48" s="16">
        <v>2.6</v>
      </c>
      <c r="AH48" s="16">
        <v>3.3</v>
      </c>
      <c r="AI48" s="16">
        <v>2.5</v>
      </c>
      <c r="AJ48" s="16">
        <v>1.6</v>
      </c>
      <c r="AK48" s="16">
        <v>3.2</v>
      </c>
      <c r="AL48" s="16">
        <f t="shared" si="4"/>
        <v>1.2857142857142858</v>
      </c>
      <c r="AM48" s="16">
        <f t="shared" si="5"/>
        <v>1.8</v>
      </c>
      <c r="AN48" s="16">
        <f t="shared" si="6"/>
        <v>0.78947368421052644</v>
      </c>
      <c r="AO48" s="16">
        <f t="shared" si="7"/>
        <v>1.6705379389900827</v>
      </c>
    </row>
    <row r="49" spans="1:41" x14ac:dyDescent="0.25">
      <c r="A49" s="14">
        <v>2020</v>
      </c>
      <c r="B49" s="14">
        <v>12</v>
      </c>
      <c r="C49" s="14" t="s">
        <v>0</v>
      </c>
      <c r="D49" s="14">
        <v>4</v>
      </c>
      <c r="E49" s="14">
        <v>0.89999999999999991</v>
      </c>
      <c r="F49" s="14">
        <v>7.2</v>
      </c>
      <c r="G49" s="14">
        <v>7.1</v>
      </c>
      <c r="H49" s="14">
        <v>2.2000000000000002</v>
      </c>
      <c r="I49" s="16">
        <v>21</v>
      </c>
      <c r="J49" s="16">
        <v>25.613968439483642</v>
      </c>
      <c r="K49" s="16">
        <v>16</v>
      </c>
      <c r="L49" s="16">
        <v>11</v>
      </c>
      <c r="M49" s="16">
        <v>12.70312522468544</v>
      </c>
      <c r="N49" s="16">
        <v>19.399999999999999</v>
      </c>
      <c r="O49" s="16">
        <v>739</v>
      </c>
      <c r="P49" s="16">
        <v>2952</v>
      </c>
      <c r="Q49" s="16">
        <v>593</v>
      </c>
      <c r="R49" s="16">
        <v>18</v>
      </c>
      <c r="S49" s="16">
        <v>21.60894488122678</v>
      </c>
      <c r="T49" s="25">
        <v>2.444</v>
      </c>
      <c r="U49" s="25">
        <v>0.64169049263000488</v>
      </c>
      <c r="V49" s="25">
        <v>33.823461882781984</v>
      </c>
      <c r="W49" s="25">
        <v>2.9</v>
      </c>
      <c r="X49" s="27">
        <v>1.731919204</v>
      </c>
      <c r="Y49" s="27">
        <v>111.73637390136719</v>
      </c>
      <c r="Z49" s="27">
        <v>37.51457981414795</v>
      </c>
      <c r="AA49" s="27">
        <v>2.6</v>
      </c>
      <c r="AB49" s="25">
        <v>2.6374578679999998</v>
      </c>
      <c r="AC49" s="25">
        <v>9.2276549339294434</v>
      </c>
      <c r="AD49" s="25">
        <v>87.600058596801759</v>
      </c>
      <c r="AE49" s="25">
        <v>6.5</v>
      </c>
      <c r="AF49" s="16">
        <v>3.6</v>
      </c>
      <c r="AG49" s="16">
        <v>4.5999999999999996</v>
      </c>
      <c r="AH49" s="16">
        <v>3.84</v>
      </c>
      <c r="AI49" s="16">
        <v>1.5</v>
      </c>
      <c r="AJ49" s="16">
        <v>4.0999999999999996</v>
      </c>
      <c r="AK49" s="16">
        <v>3.32</v>
      </c>
      <c r="AL49" s="16">
        <f t="shared" si="4"/>
        <v>1.3125</v>
      </c>
      <c r="AM49" s="16">
        <f t="shared" si="5"/>
        <v>1.9090909090909092</v>
      </c>
      <c r="AN49" s="16">
        <f t="shared" si="6"/>
        <v>1.0824742268041239</v>
      </c>
      <c r="AO49" s="16">
        <f t="shared" si="7"/>
        <v>1.6531365021256028</v>
      </c>
    </row>
    <row r="50" spans="1:41" x14ac:dyDescent="0.25">
      <c r="A50" s="14">
        <v>2020</v>
      </c>
      <c r="B50" s="14">
        <v>13</v>
      </c>
      <c r="C50" s="14" t="s">
        <v>4</v>
      </c>
      <c r="D50" s="14">
        <v>4</v>
      </c>
      <c r="E50" s="14">
        <v>1.0999999999999999E-2</v>
      </c>
      <c r="F50" s="14">
        <v>8.1999999999999993</v>
      </c>
      <c r="G50" s="14">
        <v>7.4</v>
      </c>
      <c r="H50" s="14">
        <v>2.4</v>
      </c>
      <c r="I50" s="16">
        <v>14</v>
      </c>
      <c r="J50" s="16">
        <v>18.646026916885376</v>
      </c>
      <c r="K50" s="16">
        <v>7</v>
      </c>
      <c r="L50" s="16">
        <v>7</v>
      </c>
      <c r="M50" s="16">
        <v>6.4811863391252258</v>
      </c>
      <c r="N50" s="16">
        <v>4.55</v>
      </c>
      <c r="O50" s="16">
        <v>706</v>
      </c>
      <c r="P50" s="16">
        <v>5326</v>
      </c>
      <c r="Q50" s="16">
        <v>252</v>
      </c>
      <c r="R50" s="16">
        <v>13</v>
      </c>
      <c r="S50" s="16">
        <v>30.56622241166998</v>
      </c>
      <c r="T50" s="25">
        <v>2.0122041980000001</v>
      </c>
      <c r="U50" s="25">
        <v>1.3656575977802277</v>
      </c>
      <c r="V50" s="25">
        <v>73.107173793029787</v>
      </c>
      <c r="W50" s="25">
        <v>6.4</v>
      </c>
      <c r="X50" s="27">
        <v>2.0893678869999999</v>
      </c>
      <c r="Y50" s="27">
        <v>3.6345520615577698</v>
      </c>
      <c r="Z50" s="27">
        <v>90.23667625732422</v>
      </c>
      <c r="AA50" s="27">
        <v>6.4</v>
      </c>
      <c r="AB50" s="25">
        <v>1.706151982</v>
      </c>
      <c r="AC50" s="25">
        <v>9.5587307214736938</v>
      </c>
      <c r="AD50" s="25">
        <v>89.651888888549806</v>
      </c>
      <c r="AE50" s="25">
        <v>8.1</v>
      </c>
      <c r="AF50" s="16">
        <v>8.1</v>
      </c>
      <c r="AG50" s="16">
        <v>2.2999999999999998</v>
      </c>
      <c r="AH50" s="16">
        <v>2.9</v>
      </c>
      <c r="AI50" s="16">
        <v>2.2999999999999998</v>
      </c>
      <c r="AJ50" s="16">
        <v>2.1</v>
      </c>
      <c r="AK50" s="16">
        <v>2.66</v>
      </c>
      <c r="AL50" s="16">
        <f t="shared" si="4"/>
        <v>2</v>
      </c>
      <c r="AM50" s="16">
        <f t="shared" si="5"/>
        <v>2</v>
      </c>
      <c r="AN50" s="16">
        <f t="shared" si="6"/>
        <v>3.0769230769230771</v>
      </c>
      <c r="AO50" s="16">
        <f t="shared" si="7"/>
        <v>2.1600983627774539</v>
      </c>
    </row>
    <row r="51" spans="1:41" x14ac:dyDescent="0.25">
      <c r="A51" s="14">
        <v>2020</v>
      </c>
      <c r="B51" s="14">
        <v>13</v>
      </c>
      <c r="C51" s="14" t="s">
        <v>4</v>
      </c>
      <c r="D51" s="14">
        <v>1</v>
      </c>
      <c r="E51" s="14">
        <v>3.1</v>
      </c>
      <c r="F51" s="14">
        <v>8.3000000000000007</v>
      </c>
      <c r="G51" s="14">
        <v>7.5</v>
      </c>
      <c r="H51" s="14">
        <v>2.2999999999999998</v>
      </c>
      <c r="I51" s="16">
        <v>17</v>
      </c>
      <c r="J51" s="16">
        <v>20.504069395446777</v>
      </c>
      <c r="K51" s="16">
        <v>6</v>
      </c>
      <c r="L51" s="16">
        <v>8</v>
      </c>
      <c r="M51" s="16">
        <v>5.8168647393648891</v>
      </c>
      <c r="N51" s="16">
        <v>3.7199999999999998</v>
      </c>
      <c r="O51" s="16">
        <v>685</v>
      </c>
      <c r="P51" s="16">
        <v>5323</v>
      </c>
      <c r="Q51" s="16">
        <v>212</v>
      </c>
      <c r="R51" s="16">
        <v>18</v>
      </c>
      <c r="S51" s="16">
        <v>30.190034995211182</v>
      </c>
      <c r="T51" s="25">
        <v>1.866375951</v>
      </c>
      <c r="U51" s="25">
        <v>0.59256609529256821</v>
      </c>
      <c r="V51" s="25">
        <v>79.889624468994143</v>
      </c>
      <c r="W51" s="25">
        <v>5.3</v>
      </c>
      <c r="X51" s="27">
        <v>2.163362523</v>
      </c>
      <c r="Y51" s="27">
        <v>4.710286557674408</v>
      </c>
      <c r="Z51" s="27">
        <v>99.852211993408204</v>
      </c>
      <c r="AA51" s="27">
        <v>6</v>
      </c>
      <c r="AB51" s="25">
        <v>2.1164341169999998</v>
      </c>
      <c r="AC51" s="25">
        <v>11.549981832504272</v>
      </c>
      <c r="AD51" s="25">
        <v>96.789511721801759</v>
      </c>
      <c r="AE51" s="25">
        <v>7.7</v>
      </c>
      <c r="AF51" s="16">
        <v>7.1</v>
      </c>
      <c r="AG51" s="16">
        <v>2</v>
      </c>
      <c r="AH51" s="16">
        <v>2.92</v>
      </c>
      <c r="AI51" s="16">
        <v>3.6</v>
      </c>
      <c r="AJ51" s="16">
        <v>5.4</v>
      </c>
      <c r="AK51" s="16">
        <v>3.66</v>
      </c>
      <c r="AL51" s="16">
        <f t="shared" si="4"/>
        <v>2.8333333333333335</v>
      </c>
      <c r="AM51" s="16">
        <f t="shared" si="5"/>
        <v>2.125</v>
      </c>
      <c r="AN51" s="16">
        <f t="shared" si="6"/>
        <v>4.56989247311828</v>
      </c>
      <c r="AO51" s="16">
        <f t="shared" si="7"/>
        <v>2.9225365831449839</v>
      </c>
    </row>
    <row r="52" spans="1:41" x14ac:dyDescent="0.25">
      <c r="A52" s="14">
        <v>2020</v>
      </c>
      <c r="B52" s="14">
        <v>13</v>
      </c>
      <c r="C52" s="14" t="s">
        <v>4</v>
      </c>
      <c r="D52" s="14">
        <v>2</v>
      </c>
      <c r="E52" s="14">
        <v>3.1</v>
      </c>
      <c r="F52" s="14">
        <v>8.1999999999999993</v>
      </c>
      <c r="G52" s="14">
        <v>7.4</v>
      </c>
      <c r="H52" s="14">
        <v>2.2000000000000002</v>
      </c>
      <c r="I52" s="16">
        <v>22</v>
      </c>
      <c r="J52" s="16">
        <v>24.706971712493896</v>
      </c>
      <c r="K52" s="16">
        <v>8</v>
      </c>
      <c r="L52" s="16">
        <v>8</v>
      </c>
      <c r="M52" s="16">
        <v>7.1563099161174364</v>
      </c>
      <c r="N52" s="16">
        <v>4.55</v>
      </c>
      <c r="O52" s="16">
        <v>694</v>
      </c>
      <c r="P52" s="16">
        <v>5367</v>
      </c>
      <c r="Q52" s="16">
        <v>239</v>
      </c>
      <c r="R52" s="16">
        <v>18</v>
      </c>
      <c r="S52" s="16">
        <v>30.655275120246703</v>
      </c>
      <c r="T52" s="25">
        <v>3.7797804149999998</v>
      </c>
      <c r="U52" s="25">
        <v>8.1647280603647232E-2</v>
      </c>
      <c r="V52" s="25">
        <v>78.97646223754883</v>
      </c>
      <c r="W52" s="25">
        <v>5.3</v>
      </c>
      <c r="X52" s="27">
        <v>2.3296079839999999</v>
      </c>
      <c r="Y52" s="27">
        <v>5.1617223024368286</v>
      </c>
      <c r="Z52" s="27">
        <v>96.585610430908204</v>
      </c>
      <c r="AA52" s="27">
        <v>5.9</v>
      </c>
      <c r="AB52" s="25">
        <v>2.418772718</v>
      </c>
      <c r="AC52" s="25">
        <v>12.930980920791626</v>
      </c>
      <c r="AD52" s="25">
        <v>88.687247317504884</v>
      </c>
      <c r="AE52" s="25">
        <v>7.8</v>
      </c>
      <c r="AF52" s="16">
        <v>6.6</v>
      </c>
      <c r="AG52" s="16">
        <v>2.9</v>
      </c>
      <c r="AH52" s="16">
        <v>2.84</v>
      </c>
      <c r="AI52" s="16">
        <v>3.2</v>
      </c>
      <c r="AJ52" s="16">
        <v>1.6</v>
      </c>
      <c r="AK52" s="16">
        <v>2.46</v>
      </c>
      <c r="AL52" s="16">
        <f t="shared" si="4"/>
        <v>2.75</v>
      </c>
      <c r="AM52" s="16">
        <f t="shared" si="5"/>
        <v>2.75</v>
      </c>
      <c r="AN52" s="16">
        <f t="shared" si="6"/>
        <v>4.8351648351648358</v>
      </c>
      <c r="AO52" s="16">
        <f t="shared" si="7"/>
        <v>3.0742100688584788</v>
      </c>
    </row>
    <row r="53" spans="1:41" x14ac:dyDescent="0.25">
      <c r="A53" s="14">
        <v>2020</v>
      </c>
      <c r="B53" s="14">
        <v>13</v>
      </c>
      <c r="C53" s="14" t="s">
        <v>4</v>
      </c>
      <c r="D53" s="14">
        <v>3</v>
      </c>
      <c r="E53" s="14">
        <v>3.5999999999999996</v>
      </c>
      <c r="F53" s="14">
        <v>8.3000000000000007</v>
      </c>
      <c r="G53" s="14">
        <v>7.5</v>
      </c>
      <c r="H53" s="14">
        <v>2.4</v>
      </c>
      <c r="I53" s="16">
        <v>19</v>
      </c>
      <c r="J53" s="16">
        <v>21.74776083984375</v>
      </c>
      <c r="K53" s="16">
        <v>9</v>
      </c>
      <c r="L53" s="16">
        <v>8</v>
      </c>
      <c r="M53" s="16">
        <v>7.6369979029358896</v>
      </c>
      <c r="N53" s="16">
        <v>5.16</v>
      </c>
      <c r="O53" s="16">
        <v>724</v>
      </c>
      <c r="P53" s="16">
        <v>5326</v>
      </c>
      <c r="Q53" s="16">
        <v>252</v>
      </c>
      <c r="R53" s="16">
        <v>14</v>
      </c>
      <c r="S53" s="16">
        <v>30.616606043383534</v>
      </c>
      <c r="T53" s="25">
        <v>1.766083745</v>
      </c>
      <c r="U53" s="25">
        <v>0.58285880833864212</v>
      </c>
      <c r="V53" s="25">
        <v>69.3466881439209</v>
      </c>
      <c r="W53" s="25">
        <v>5.8</v>
      </c>
      <c r="X53" s="27">
        <v>1.7736797529999999</v>
      </c>
      <c r="Y53" s="27">
        <v>3.1741645932197571</v>
      </c>
      <c r="Z53" s="27">
        <v>92.262185137939454</v>
      </c>
      <c r="AA53" s="27">
        <v>6.4</v>
      </c>
      <c r="AB53" s="25">
        <v>2.2581968510000001</v>
      </c>
      <c r="AC53" s="25">
        <v>11.459945440292358</v>
      </c>
      <c r="AD53" s="25">
        <v>102.00801758117676</v>
      </c>
      <c r="AE53" s="25">
        <v>8.3000000000000007</v>
      </c>
      <c r="AF53" s="16">
        <v>7.2</v>
      </c>
      <c r="AG53" s="16">
        <v>4</v>
      </c>
      <c r="AH53" s="16">
        <v>3.12</v>
      </c>
      <c r="AI53" s="16">
        <v>2.8</v>
      </c>
      <c r="AJ53" s="16">
        <v>1.6</v>
      </c>
      <c r="AK53" s="16">
        <v>3.18</v>
      </c>
      <c r="AL53" s="16">
        <f t="shared" si="4"/>
        <v>2.1111111111111112</v>
      </c>
      <c r="AM53" s="16">
        <f t="shared" si="5"/>
        <v>2.375</v>
      </c>
      <c r="AN53" s="16">
        <f t="shared" si="6"/>
        <v>3.6821705426356588</v>
      </c>
      <c r="AO53" s="16">
        <f t="shared" si="7"/>
        <v>2.4878885972583329</v>
      </c>
    </row>
    <row r="54" spans="1:41" x14ac:dyDescent="0.25">
      <c r="A54" s="14">
        <v>2020</v>
      </c>
      <c r="B54" s="14">
        <v>14</v>
      </c>
      <c r="C54" s="14" t="s">
        <v>5</v>
      </c>
      <c r="D54" s="14">
        <v>1</v>
      </c>
      <c r="E54" s="14">
        <v>1.2E-2</v>
      </c>
      <c r="F54" s="14">
        <v>7.4</v>
      </c>
      <c r="G54" s="14">
        <v>7.2</v>
      </c>
      <c r="H54" s="14">
        <v>2.6</v>
      </c>
      <c r="I54" s="16">
        <v>13</v>
      </c>
      <c r="J54" s="16">
        <v>20.05593783416748</v>
      </c>
      <c r="K54" s="16">
        <v>12</v>
      </c>
      <c r="L54" s="16">
        <v>8</v>
      </c>
      <c r="M54" s="16">
        <v>10.099848711803476</v>
      </c>
      <c r="N54" s="16">
        <v>16.100000000000001</v>
      </c>
      <c r="O54" s="16">
        <v>631</v>
      </c>
      <c r="P54" s="16">
        <v>3230</v>
      </c>
      <c r="Q54" s="16">
        <v>377</v>
      </c>
      <c r="R54" s="16">
        <v>10</v>
      </c>
      <c r="S54" s="16">
        <v>20.910169660993756</v>
      </c>
      <c r="T54" s="25">
        <v>1.8065662659999999</v>
      </c>
      <c r="U54" s="25">
        <v>0.82417756319046021</v>
      </c>
      <c r="V54" s="25">
        <v>37.551200740051272</v>
      </c>
      <c r="W54" s="25">
        <v>2.8</v>
      </c>
      <c r="X54" s="27">
        <v>2.3008957109999999</v>
      </c>
      <c r="Y54" s="27">
        <v>4.1690918803215027</v>
      </c>
      <c r="Z54" s="27">
        <v>47.920907061767579</v>
      </c>
      <c r="AA54" s="27">
        <v>3</v>
      </c>
      <c r="AB54" s="25">
        <v>3.0154018599999999</v>
      </c>
      <c r="AC54" s="25">
        <v>7.1939182281494141</v>
      </c>
      <c r="AD54" s="25">
        <v>117.01790718383789</v>
      </c>
      <c r="AE54" s="25">
        <v>6</v>
      </c>
      <c r="AF54" s="16">
        <v>5.9</v>
      </c>
      <c r="AG54" s="16">
        <v>2.5</v>
      </c>
      <c r="AH54" s="16">
        <v>3.52</v>
      </c>
      <c r="AI54" s="16">
        <v>3.4</v>
      </c>
      <c r="AJ54" s="16">
        <v>1.7</v>
      </c>
      <c r="AK54" s="16">
        <v>3.58</v>
      </c>
      <c r="AL54" s="16">
        <f t="shared" si="4"/>
        <v>1.0833333333333333</v>
      </c>
      <c r="AM54" s="16">
        <f t="shared" si="5"/>
        <v>1.625</v>
      </c>
      <c r="AN54" s="16">
        <f t="shared" si="6"/>
        <v>0.80745341614906829</v>
      </c>
      <c r="AO54" s="16">
        <f t="shared" si="7"/>
        <v>1.287147993098865</v>
      </c>
    </row>
    <row r="55" spans="1:41" x14ac:dyDescent="0.25">
      <c r="A55" s="14">
        <v>2020</v>
      </c>
      <c r="B55" s="14">
        <v>14</v>
      </c>
      <c r="C55" s="14" t="s">
        <v>5</v>
      </c>
      <c r="D55" s="14">
        <v>3</v>
      </c>
      <c r="E55" s="14">
        <v>1.2999999999999999E-2</v>
      </c>
      <c r="F55" s="14">
        <v>7.5</v>
      </c>
      <c r="G55" s="14">
        <v>7.2</v>
      </c>
      <c r="H55" s="14">
        <v>2.4</v>
      </c>
      <c r="I55" s="16">
        <v>12</v>
      </c>
      <c r="J55" s="16">
        <v>17.825229235076904</v>
      </c>
      <c r="K55" s="16">
        <v>10</v>
      </c>
      <c r="L55" s="16">
        <v>8</v>
      </c>
      <c r="M55" s="16">
        <v>8.9278341821449985</v>
      </c>
      <c r="N55" s="16">
        <v>15.3</v>
      </c>
      <c r="O55" s="16">
        <v>621</v>
      </c>
      <c r="P55" s="16">
        <v>3276</v>
      </c>
      <c r="Q55" s="16">
        <v>423</v>
      </c>
      <c r="R55" s="16">
        <v>15</v>
      </c>
      <c r="S55" s="16">
        <v>21.514934166903476</v>
      </c>
      <c r="T55" s="25">
        <v>2.0303783690000001</v>
      </c>
      <c r="U55" s="25">
        <v>1.4765898883342743</v>
      </c>
      <c r="V55" s="25">
        <v>38.416827075195314</v>
      </c>
      <c r="W55" s="25">
        <v>3.2</v>
      </c>
      <c r="X55" s="27">
        <v>3.2026081290000001</v>
      </c>
      <c r="Y55" s="27">
        <v>4.3113484978675842</v>
      </c>
      <c r="Z55" s="27">
        <v>60.731709521484376</v>
      </c>
      <c r="AA55" s="27">
        <v>4.4000000000000004</v>
      </c>
      <c r="AB55" s="25">
        <v>2.798941632</v>
      </c>
      <c r="AC55" s="25">
        <v>9.9456310272216797</v>
      </c>
      <c r="AD55" s="25">
        <v>101.48641495056152</v>
      </c>
      <c r="AE55" s="25">
        <v>6.6</v>
      </c>
      <c r="AF55" s="16">
        <v>4.7</v>
      </c>
      <c r="AG55" s="16">
        <v>2.5</v>
      </c>
      <c r="AH55" s="16">
        <v>3.32</v>
      </c>
      <c r="AI55" s="16">
        <v>3</v>
      </c>
      <c r="AJ55" s="16">
        <v>1.7</v>
      </c>
      <c r="AK55" s="16">
        <v>3</v>
      </c>
      <c r="AL55" s="16">
        <f t="shared" si="4"/>
        <v>1.2</v>
      </c>
      <c r="AM55" s="16">
        <f t="shared" si="5"/>
        <v>1.5</v>
      </c>
      <c r="AN55" s="16">
        <f t="shared" si="6"/>
        <v>0.78431372549019607</v>
      </c>
      <c r="AO55" s="16">
        <f t="shared" si="7"/>
        <v>1.3441109853943192</v>
      </c>
    </row>
    <row r="56" spans="1:41" x14ac:dyDescent="0.25">
      <c r="A56" s="14">
        <v>2020</v>
      </c>
      <c r="B56" s="14">
        <v>14</v>
      </c>
      <c r="C56" s="14" t="s">
        <v>5</v>
      </c>
      <c r="D56" s="14">
        <v>4</v>
      </c>
      <c r="E56" s="14">
        <v>1.4E-2</v>
      </c>
      <c r="F56" s="14">
        <v>7.1</v>
      </c>
      <c r="G56" s="14">
        <v>7.1</v>
      </c>
      <c r="H56" s="14">
        <v>2.6</v>
      </c>
      <c r="I56" s="16">
        <v>16</v>
      </c>
      <c r="J56" s="16">
        <v>22.186286516571045</v>
      </c>
      <c r="K56" s="16">
        <v>14</v>
      </c>
      <c r="L56" s="16">
        <v>11</v>
      </c>
      <c r="M56" s="16">
        <v>11.390684991012582</v>
      </c>
      <c r="N56" s="16">
        <v>17.600000000000001</v>
      </c>
      <c r="O56" s="16">
        <v>604</v>
      </c>
      <c r="P56" s="16">
        <v>2764</v>
      </c>
      <c r="Q56" s="16">
        <v>399</v>
      </c>
      <c r="R56" s="16">
        <v>17</v>
      </c>
      <c r="S56" s="16">
        <v>18.722620694010292</v>
      </c>
      <c r="T56" s="25">
        <v>2.1991129200000001</v>
      </c>
      <c r="U56" s="25">
        <v>1.4211189746856689</v>
      </c>
      <c r="V56" s="25">
        <v>34.438231341552736</v>
      </c>
      <c r="W56" s="25">
        <v>2.9</v>
      </c>
      <c r="X56" s="27">
        <v>1.9667606559999999</v>
      </c>
      <c r="Y56" s="27">
        <v>3.7684980034828186</v>
      </c>
      <c r="Z56" s="27">
        <v>38.0670409614563</v>
      </c>
      <c r="AA56" s="27">
        <v>2.2999999999999998</v>
      </c>
      <c r="AB56" s="25">
        <v>2.577780744</v>
      </c>
      <c r="AC56" s="25">
        <v>10.940501689910889</v>
      </c>
      <c r="AD56" s="25">
        <v>108.30170540161133</v>
      </c>
      <c r="AE56" s="25">
        <v>6.7</v>
      </c>
      <c r="AF56" s="16">
        <v>5.4</v>
      </c>
      <c r="AG56" s="16">
        <v>2.6</v>
      </c>
      <c r="AH56" s="16">
        <v>3.7</v>
      </c>
      <c r="AI56" s="16">
        <v>2.7</v>
      </c>
      <c r="AJ56" s="16">
        <v>1.8</v>
      </c>
      <c r="AK56" s="16">
        <v>3.34</v>
      </c>
      <c r="AL56" s="16">
        <f t="shared" si="4"/>
        <v>1.1428571428571428</v>
      </c>
      <c r="AM56" s="16">
        <f t="shared" si="5"/>
        <v>1.4545454545454546</v>
      </c>
      <c r="AN56" s="16">
        <f t="shared" si="6"/>
        <v>0.90909090909090906</v>
      </c>
      <c r="AO56" s="16">
        <f t="shared" si="7"/>
        <v>1.4046565252769465</v>
      </c>
    </row>
    <row r="57" spans="1:41" x14ac:dyDescent="0.25">
      <c r="A57" s="14">
        <v>2020</v>
      </c>
      <c r="B57" s="14">
        <v>14</v>
      </c>
      <c r="C57" s="14" t="s">
        <v>5</v>
      </c>
      <c r="D57" s="14">
        <v>2</v>
      </c>
      <c r="E57" s="14">
        <v>0.4</v>
      </c>
      <c r="F57" s="14">
        <v>7.3</v>
      </c>
      <c r="G57" s="14">
        <v>7.1</v>
      </c>
      <c r="H57" s="14">
        <v>2.5</v>
      </c>
      <c r="I57" s="16">
        <v>13</v>
      </c>
      <c r="J57" s="16">
        <v>18.189481563949585</v>
      </c>
      <c r="K57" s="16">
        <v>11</v>
      </c>
      <c r="L57" s="16">
        <v>9</v>
      </c>
      <c r="M57" s="16">
        <v>9.2518934991012589</v>
      </c>
      <c r="N57" s="16">
        <v>15.2</v>
      </c>
      <c r="O57" s="16">
        <v>596</v>
      </c>
      <c r="P57" s="16">
        <v>3130</v>
      </c>
      <c r="Q57" s="16">
        <v>403</v>
      </c>
      <c r="R57" s="16">
        <v>12</v>
      </c>
      <c r="S57" s="16">
        <v>20.543343016218834</v>
      </c>
      <c r="T57" s="25">
        <v>1.8152485169999999</v>
      </c>
      <c r="U57" s="25">
        <v>0.5604061484336853</v>
      </c>
      <c r="V57" s="25">
        <v>37.775378577423098</v>
      </c>
      <c r="W57" s="25">
        <v>2.9</v>
      </c>
      <c r="X57" s="27">
        <v>2.9493942460000002</v>
      </c>
      <c r="Y57" s="27">
        <v>3.9358755946159363</v>
      </c>
      <c r="Z57" s="27">
        <v>50.869133990478517</v>
      </c>
      <c r="AA57" s="27">
        <v>3.4</v>
      </c>
      <c r="AB57" s="25">
        <v>3.297019025</v>
      </c>
      <c r="AC57" s="25">
        <v>8.5871249437332153</v>
      </c>
      <c r="AD57" s="25">
        <v>106.03122619934082</v>
      </c>
      <c r="AE57" s="25">
        <v>6.3</v>
      </c>
      <c r="AF57" s="16">
        <v>5.5</v>
      </c>
      <c r="AG57" s="16">
        <v>2.5</v>
      </c>
      <c r="AH57" s="16">
        <v>3.32</v>
      </c>
      <c r="AI57" s="16">
        <v>1.9</v>
      </c>
      <c r="AJ57" s="16">
        <v>2</v>
      </c>
      <c r="AK57" s="16">
        <v>3.66</v>
      </c>
      <c r="AL57" s="16">
        <f t="shared" si="4"/>
        <v>1.1818181818181819</v>
      </c>
      <c r="AM57" s="16">
        <f t="shared" si="5"/>
        <v>1.4444444444444444</v>
      </c>
      <c r="AN57" s="16">
        <f t="shared" si="6"/>
        <v>0.85526315789473684</v>
      </c>
      <c r="AO57" s="16">
        <f t="shared" si="7"/>
        <v>1.4051177741359471</v>
      </c>
    </row>
    <row r="58" spans="1:41" x14ac:dyDescent="0.25">
      <c r="A58" s="14">
        <v>2020</v>
      </c>
      <c r="B58" s="14">
        <v>15</v>
      </c>
      <c r="C58" s="14" t="s">
        <v>6</v>
      </c>
      <c r="D58" s="14">
        <v>3</v>
      </c>
      <c r="E58" s="14">
        <v>1.4999999999999999E-2</v>
      </c>
      <c r="F58" s="14">
        <v>7.4</v>
      </c>
      <c r="G58" s="14">
        <v>7.2</v>
      </c>
      <c r="H58" s="14">
        <v>2.2000000000000002</v>
      </c>
      <c r="I58" s="16">
        <v>16</v>
      </c>
      <c r="J58" s="16">
        <v>21.268651552581787</v>
      </c>
      <c r="K58" s="16">
        <v>12</v>
      </c>
      <c r="L58" s="16">
        <v>9</v>
      </c>
      <c r="M58" s="16">
        <v>12.330457010185743</v>
      </c>
      <c r="N58" s="16">
        <v>18.799999999999997</v>
      </c>
      <c r="O58" s="16">
        <v>769</v>
      </c>
      <c r="P58" s="16">
        <v>3181</v>
      </c>
      <c r="Q58" s="16">
        <v>387</v>
      </c>
      <c r="R58" s="16">
        <v>15</v>
      </c>
      <c r="S58" s="16">
        <v>21.122154494648097</v>
      </c>
      <c r="T58" s="25">
        <v>2.202155141</v>
      </c>
      <c r="U58" s="25">
        <v>2.3519504070281982</v>
      </c>
      <c r="V58" s="25">
        <v>38.130140654754641</v>
      </c>
      <c r="W58" s="25">
        <v>3.8</v>
      </c>
      <c r="X58" s="27">
        <v>4.0233316620000004</v>
      </c>
      <c r="Y58" s="27">
        <v>5.538133978843689</v>
      </c>
      <c r="Z58" s="27">
        <v>55.827510874938966</v>
      </c>
      <c r="AA58" s="27">
        <v>4.0999999999999996</v>
      </c>
      <c r="AB58" s="25">
        <v>2.730851194</v>
      </c>
      <c r="AC58" s="25">
        <v>11.675269603729248</v>
      </c>
      <c r="AD58" s="25">
        <v>113.49766640014649</v>
      </c>
      <c r="AE58" s="25">
        <v>7.4</v>
      </c>
      <c r="AF58" s="16">
        <v>11.4</v>
      </c>
      <c r="AG58" s="16">
        <v>3.2</v>
      </c>
      <c r="AH58" s="16">
        <v>5.64</v>
      </c>
      <c r="AI58" s="16">
        <v>4.7</v>
      </c>
      <c r="AJ58" s="16">
        <v>1.7</v>
      </c>
      <c r="AK58" s="16">
        <v>3.94</v>
      </c>
      <c r="AL58" s="16">
        <f t="shared" si="4"/>
        <v>1.3333333333333333</v>
      </c>
      <c r="AM58" s="16">
        <f t="shared" si="5"/>
        <v>1.7777777777777777</v>
      </c>
      <c r="AN58" s="16">
        <f t="shared" si="6"/>
        <v>0.85106382978723416</v>
      </c>
      <c r="AO58" s="16">
        <f t="shared" si="7"/>
        <v>1.2975999175685848</v>
      </c>
    </row>
    <row r="59" spans="1:41" x14ac:dyDescent="0.25">
      <c r="A59" s="14">
        <v>2020</v>
      </c>
      <c r="B59" s="14">
        <v>15</v>
      </c>
      <c r="C59" s="14" t="s">
        <v>6</v>
      </c>
      <c r="D59" s="14">
        <v>1</v>
      </c>
      <c r="E59" s="14">
        <v>2.7</v>
      </c>
      <c r="F59" s="14">
        <v>8.1</v>
      </c>
      <c r="G59" s="14">
        <v>7.4</v>
      </c>
      <c r="H59" s="14">
        <v>2.2999999999999998</v>
      </c>
      <c r="I59" s="16">
        <v>10</v>
      </c>
      <c r="J59" s="16">
        <v>14.299131698989868</v>
      </c>
      <c r="K59" s="16">
        <v>7</v>
      </c>
      <c r="L59" s="16">
        <v>7</v>
      </c>
      <c r="M59" s="16">
        <v>6.4055724985020985</v>
      </c>
      <c r="N59" s="16">
        <v>4.1499999999999995</v>
      </c>
      <c r="O59" s="16">
        <v>765</v>
      </c>
      <c r="P59" s="16">
        <v>5095</v>
      </c>
      <c r="Q59" s="16">
        <v>334</v>
      </c>
      <c r="R59" s="16">
        <v>14</v>
      </c>
      <c r="S59" s="16">
        <v>30.241362497763465</v>
      </c>
      <c r="T59" s="25">
        <v>1.454087285</v>
      </c>
      <c r="U59" s="25">
        <v>0.12883891351521015</v>
      </c>
      <c r="V59" s="25">
        <v>65.927555911254885</v>
      </c>
      <c r="W59" s="25">
        <v>5.2</v>
      </c>
      <c r="X59" s="27">
        <v>1.8754778110000001</v>
      </c>
      <c r="Y59" s="27">
        <v>4.7595548629760742</v>
      </c>
      <c r="Z59" s="27">
        <v>88.856776278686525</v>
      </c>
      <c r="AA59" s="27">
        <v>6.1</v>
      </c>
      <c r="AB59" s="25">
        <v>2.4555378160000001</v>
      </c>
      <c r="AC59" s="25">
        <v>14.891581535339355</v>
      </c>
      <c r="AD59" s="25">
        <v>100.89711098022461</v>
      </c>
      <c r="AE59" s="25">
        <v>9.1</v>
      </c>
      <c r="AF59" s="16">
        <v>6.5</v>
      </c>
      <c r="AG59" s="16">
        <v>2.2000000000000002</v>
      </c>
      <c r="AH59" s="16">
        <v>4.96</v>
      </c>
      <c r="AI59" s="16">
        <v>3.9</v>
      </c>
      <c r="AJ59" s="16">
        <v>1.7</v>
      </c>
      <c r="AK59" s="16">
        <v>5.0199999999999996</v>
      </c>
      <c r="AL59" s="16">
        <f t="shared" si="4"/>
        <v>1.4285714285714286</v>
      </c>
      <c r="AM59" s="16">
        <f t="shared" si="5"/>
        <v>1.4285714285714286</v>
      </c>
      <c r="AN59" s="16">
        <f t="shared" si="6"/>
        <v>2.4096385542168677</v>
      </c>
      <c r="AO59" s="16">
        <f t="shared" si="7"/>
        <v>1.5611407102703834</v>
      </c>
    </row>
    <row r="60" spans="1:41" x14ac:dyDescent="0.25">
      <c r="A60" s="14">
        <v>2020</v>
      </c>
      <c r="B60" s="14">
        <v>15</v>
      </c>
      <c r="C60" s="14" t="s">
        <v>6</v>
      </c>
      <c r="D60" s="14">
        <v>4</v>
      </c>
      <c r="E60" s="14">
        <v>2.7</v>
      </c>
      <c r="F60" s="14">
        <v>7.4</v>
      </c>
      <c r="G60" s="14">
        <v>7.2</v>
      </c>
      <c r="H60" s="14">
        <v>2.4</v>
      </c>
      <c r="I60" s="16">
        <v>21</v>
      </c>
      <c r="J60" s="16">
        <v>25.393233366394043</v>
      </c>
      <c r="K60" s="16">
        <v>15</v>
      </c>
      <c r="L60" s="16">
        <v>10</v>
      </c>
      <c r="M60" s="16">
        <v>12.49788765727981</v>
      </c>
      <c r="N60" s="16">
        <v>22.1</v>
      </c>
      <c r="O60" s="16">
        <v>735</v>
      </c>
      <c r="P60" s="16">
        <v>2968</v>
      </c>
      <c r="Q60" s="16">
        <v>356</v>
      </c>
      <c r="R60" s="16">
        <v>11</v>
      </c>
      <c r="S60" s="16">
        <v>19.697662635639333</v>
      </c>
      <c r="T60" s="25">
        <v>1.9202137269999999</v>
      </c>
      <c r="U60" s="25">
        <v>2.3667450249195099</v>
      </c>
      <c r="V60" s="25">
        <v>36.223903052520754</v>
      </c>
      <c r="W60" s="25">
        <v>4</v>
      </c>
      <c r="X60" s="27">
        <v>2.05596449</v>
      </c>
      <c r="Y60" s="27">
        <v>4.5420849323272705</v>
      </c>
      <c r="Z60" s="27">
        <v>65.551298182678224</v>
      </c>
      <c r="AA60" s="27">
        <v>6.4</v>
      </c>
      <c r="AB60" s="25">
        <v>2.328043004</v>
      </c>
      <c r="AC60" s="25">
        <v>11.255697011947632</v>
      </c>
      <c r="AD60" s="25">
        <v>115.45830635375977</v>
      </c>
      <c r="AE60" s="25">
        <v>7.7</v>
      </c>
      <c r="AF60" s="16">
        <v>5.8</v>
      </c>
      <c r="AG60" s="16">
        <v>2.5</v>
      </c>
      <c r="AH60" s="16">
        <v>3.46</v>
      </c>
      <c r="AI60" s="16">
        <v>4.0999999999999996</v>
      </c>
      <c r="AJ60" s="16">
        <v>1.8</v>
      </c>
      <c r="AK60" s="16">
        <v>3.12</v>
      </c>
      <c r="AL60" s="16">
        <f t="shared" si="4"/>
        <v>1.4</v>
      </c>
      <c r="AM60" s="16">
        <f t="shared" si="5"/>
        <v>2.1</v>
      </c>
      <c r="AN60" s="16">
        <f t="shared" si="6"/>
        <v>0.95022624434389136</v>
      </c>
      <c r="AO60" s="16">
        <f t="shared" si="7"/>
        <v>1.6802839468450377</v>
      </c>
    </row>
    <row r="61" spans="1:41" x14ac:dyDescent="0.25">
      <c r="A61" s="14">
        <v>2020</v>
      </c>
      <c r="B61" s="14">
        <v>15</v>
      </c>
      <c r="C61" s="14" t="s">
        <v>6</v>
      </c>
      <c r="D61" s="14">
        <v>2</v>
      </c>
      <c r="E61" s="14">
        <v>3.1</v>
      </c>
      <c r="F61" s="14">
        <v>7.5</v>
      </c>
      <c r="G61" s="14">
        <v>7.2</v>
      </c>
      <c r="H61" s="14">
        <v>2.5</v>
      </c>
      <c r="I61" s="16">
        <v>16</v>
      </c>
      <c r="J61" s="16">
        <v>20.143590040588379</v>
      </c>
      <c r="K61" s="16">
        <v>13</v>
      </c>
      <c r="L61" s="16">
        <v>10</v>
      </c>
      <c r="M61" s="16">
        <v>10.985610844817256</v>
      </c>
      <c r="N61" s="16">
        <v>10.9</v>
      </c>
      <c r="O61" s="16">
        <v>811</v>
      </c>
      <c r="P61" s="16">
        <v>4151</v>
      </c>
      <c r="Q61" s="16">
        <v>378</v>
      </c>
      <c r="R61" s="16">
        <v>13</v>
      </c>
      <c r="S61" s="16">
        <v>25.996801648195508</v>
      </c>
      <c r="T61" s="25">
        <v>1.6332989010000001</v>
      </c>
      <c r="U61" s="25">
        <v>2.2993145883083344</v>
      </c>
      <c r="V61" s="25">
        <v>51.179273478698732</v>
      </c>
      <c r="W61" s="25">
        <v>4.0999999999999996</v>
      </c>
      <c r="X61" s="27">
        <v>1.93853571</v>
      </c>
      <c r="Y61" s="27">
        <v>9.5669001340866089</v>
      </c>
      <c r="Z61" s="27">
        <v>76.657331507873536</v>
      </c>
      <c r="AA61" s="27">
        <v>7.1</v>
      </c>
      <c r="AB61" s="25">
        <v>2.804062863</v>
      </c>
      <c r="AC61" s="25">
        <v>11.338586807250977</v>
      </c>
      <c r="AD61" s="25">
        <v>110.11698631591797</v>
      </c>
      <c r="AE61" s="25">
        <v>7.6</v>
      </c>
      <c r="AF61" s="16">
        <v>12.1</v>
      </c>
      <c r="AG61" s="16">
        <v>2.8</v>
      </c>
      <c r="AH61" s="16">
        <v>5.04</v>
      </c>
      <c r="AI61" s="16">
        <v>3.7</v>
      </c>
      <c r="AJ61" s="16">
        <v>1.9</v>
      </c>
      <c r="AK61" s="16">
        <v>4.62</v>
      </c>
      <c r="AL61" s="16">
        <f t="shared" si="4"/>
        <v>1.2307692307692308</v>
      </c>
      <c r="AM61" s="16">
        <f t="shared" si="5"/>
        <v>1.6</v>
      </c>
      <c r="AN61" s="16">
        <f t="shared" si="6"/>
        <v>1.4678899082568806</v>
      </c>
      <c r="AO61" s="16">
        <f t="shared" si="7"/>
        <v>1.4564506449405508</v>
      </c>
    </row>
    <row r="62" spans="1:41" x14ac:dyDescent="0.25">
      <c r="A62" s="14">
        <v>2020</v>
      </c>
      <c r="B62" s="14">
        <v>16</v>
      </c>
      <c r="C62" s="14" t="s">
        <v>15</v>
      </c>
      <c r="D62" s="14">
        <v>1</v>
      </c>
      <c r="E62" s="14">
        <v>1.6E-2</v>
      </c>
      <c r="F62" s="14">
        <v>6.8</v>
      </c>
      <c r="G62" s="14">
        <v>6.8</v>
      </c>
      <c r="H62" s="14">
        <v>2.2000000000000002</v>
      </c>
      <c r="I62" s="16">
        <v>8</v>
      </c>
      <c r="J62" s="16">
        <v>21.608753271484375</v>
      </c>
      <c r="K62" s="16">
        <v>10</v>
      </c>
      <c r="L62" s="16">
        <v>11</v>
      </c>
      <c r="M62" s="16">
        <v>10.191665518274416</v>
      </c>
      <c r="N62" s="16">
        <v>10.199999999999999</v>
      </c>
      <c r="O62" s="16">
        <v>235</v>
      </c>
      <c r="P62" s="16">
        <v>3716</v>
      </c>
      <c r="Q62" s="16">
        <v>526</v>
      </c>
      <c r="R62" s="16">
        <v>52</v>
      </c>
      <c r="S62" s="16">
        <v>23.736328081420439</v>
      </c>
      <c r="T62" s="25">
        <v>1.2411852160000001</v>
      </c>
      <c r="U62" s="25">
        <v>7.8726829960942268E-2</v>
      </c>
      <c r="V62" s="25">
        <v>42.592428080749514</v>
      </c>
      <c r="W62" s="25">
        <v>2.4</v>
      </c>
      <c r="X62" s="27">
        <v>2.0445667680000001</v>
      </c>
      <c r="Y62" s="27">
        <v>2.7390465140342712</v>
      </c>
      <c r="Z62" s="27">
        <v>40.550158541870118</v>
      </c>
      <c r="AA62" s="27">
        <v>3.2</v>
      </c>
      <c r="AB62" s="25">
        <v>2.6204177309999999</v>
      </c>
      <c r="AC62" s="25">
        <v>32.401101589202881</v>
      </c>
      <c r="AD62" s="25">
        <v>50.25497345275879</v>
      </c>
      <c r="AE62" s="25">
        <v>2.8</v>
      </c>
      <c r="AF62" s="16">
        <v>6.1</v>
      </c>
      <c r="AG62" s="16">
        <v>4.4000000000000004</v>
      </c>
      <c r="AH62" s="16">
        <v>1.78</v>
      </c>
      <c r="AI62" s="16">
        <v>1.3</v>
      </c>
      <c r="AJ62" s="16">
        <v>4</v>
      </c>
      <c r="AK62" s="16">
        <v>2.04</v>
      </c>
      <c r="AL62" s="16">
        <f t="shared" si="4"/>
        <v>0.8</v>
      </c>
      <c r="AM62" s="16">
        <f t="shared" si="5"/>
        <v>0.72727272727272729</v>
      </c>
      <c r="AN62" s="16">
        <f t="shared" si="6"/>
        <v>0.78431372549019618</v>
      </c>
      <c r="AO62" s="16">
        <f t="shared" si="7"/>
        <v>0.78495511706652887</v>
      </c>
    </row>
    <row r="63" spans="1:41" x14ac:dyDescent="0.25">
      <c r="A63" s="14">
        <v>2020</v>
      </c>
      <c r="B63" s="14">
        <v>16</v>
      </c>
      <c r="C63" s="14" t="s">
        <v>15</v>
      </c>
      <c r="D63" s="14">
        <v>2</v>
      </c>
      <c r="E63" s="14">
        <v>1.7000000000000001E-2</v>
      </c>
      <c r="F63" s="14">
        <v>6.4</v>
      </c>
      <c r="G63" s="14">
        <v>6.6</v>
      </c>
      <c r="H63" s="14">
        <v>2.6</v>
      </c>
      <c r="I63" s="16">
        <v>21</v>
      </c>
      <c r="J63" s="16">
        <v>20.429475374603271</v>
      </c>
      <c r="K63" s="16">
        <v>14</v>
      </c>
      <c r="L63" s="16">
        <v>14</v>
      </c>
      <c r="M63" s="16">
        <v>9.3437103055722002</v>
      </c>
      <c r="N63" s="16">
        <v>9.5299999999999994</v>
      </c>
      <c r="O63" s="16">
        <v>232</v>
      </c>
      <c r="P63" s="16">
        <v>3526</v>
      </c>
      <c r="Q63" s="16">
        <v>492</v>
      </c>
      <c r="R63" s="16">
        <v>46</v>
      </c>
      <c r="S63" s="16">
        <v>22.472733099681093</v>
      </c>
      <c r="T63" s="25">
        <v>1.456589726</v>
      </c>
      <c r="U63" s="25">
        <v>0.62137022614479065</v>
      </c>
      <c r="V63" s="25">
        <v>42.356994502258303</v>
      </c>
      <c r="W63" s="25">
        <v>3</v>
      </c>
      <c r="X63" s="27">
        <v>1.926728862</v>
      </c>
      <c r="Y63" s="27">
        <v>4.9821963906288147</v>
      </c>
      <c r="Z63" s="27">
        <v>43.397605937194825</v>
      </c>
      <c r="AA63" s="27">
        <v>2.8</v>
      </c>
      <c r="AB63" s="25">
        <v>3.3099748070000001</v>
      </c>
      <c r="AC63" s="25">
        <v>40.088558197021484</v>
      </c>
      <c r="AD63" s="25">
        <v>47.492059748840333</v>
      </c>
      <c r="AE63" s="25">
        <v>3.2</v>
      </c>
      <c r="AF63" s="16">
        <v>2.2999999999999998</v>
      </c>
      <c r="AG63" s="16">
        <v>4.4000000000000004</v>
      </c>
      <c r="AH63" s="16">
        <v>2.2599999999999998</v>
      </c>
      <c r="AI63" s="16">
        <v>0.9</v>
      </c>
      <c r="AJ63" s="16">
        <v>4.5</v>
      </c>
      <c r="AK63" s="16">
        <v>2.14</v>
      </c>
      <c r="AL63" s="16">
        <f t="shared" si="4"/>
        <v>1.5</v>
      </c>
      <c r="AM63" s="16">
        <f t="shared" si="5"/>
        <v>1.5</v>
      </c>
      <c r="AN63" s="16">
        <f t="shared" si="6"/>
        <v>2.2035676810073452</v>
      </c>
      <c r="AO63" s="16">
        <f t="shared" si="7"/>
        <v>2.2475011867048655</v>
      </c>
    </row>
    <row r="64" spans="1:41" x14ac:dyDescent="0.25">
      <c r="A64" s="14">
        <v>2020</v>
      </c>
      <c r="B64" s="14">
        <v>16</v>
      </c>
      <c r="C64" s="14" t="s">
        <v>15</v>
      </c>
      <c r="D64" s="14">
        <v>3</v>
      </c>
      <c r="E64" s="14">
        <v>1.7999999999999999E-2</v>
      </c>
      <c r="F64" s="14">
        <v>6.5</v>
      </c>
      <c r="G64" s="14">
        <v>6.7</v>
      </c>
      <c r="H64" s="14">
        <v>2.5</v>
      </c>
      <c r="I64" s="16">
        <v>10</v>
      </c>
      <c r="J64" s="16">
        <v>16.280981369400024</v>
      </c>
      <c r="K64" s="16">
        <v>9</v>
      </c>
      <c r="L64" s="16">
        <v>11</v>
      </c>
      <c r="M64" s="16">
        <v>10.645348562013183</v>
      </c>
      <c r="N64" s="16">
        <v>7.55</v>
      </c>
      <c r="O64" s="16">
        <v>222</v>
      </c>
      <c r="P64" s="16">
        <v>3362</v>
      </c>
      <c r="Q64" s="16">
        <v>465</v>
      </c>
      <c r="R64" s="16">
        <v>43</v>
      </c>
      <c r="S64" s="16">
        <v>21.39189195162767</v>
      </c>
      <c r="T64" s="25">
        <v>1.410578755</v>
      </c>
      <c r="U64" s="25">
        <v>0.65175391733646393</v>
      </c>
      <c r="V64" s="25">
        <v>38.231933467102053</v>
      </c>
      <c r="W64" s="25">
        <v>2.7</v>
      </c>
      <c r="X64" s="27">
        <v>2.039853232</v>
      </c>
      <c r="Y64" s="27">
        <v>8.1110256910324097</v>
      </c>
      <c r="Z64" s="27">
        <v>43.074362796020509</v>
      </c>
      <c r="AA64" s="27">
        <v>3</v>
      </c>
      <c r="AB64" s="25">
        <v>3.2960244589999999</v>
      </c>
      <c r="AC64" s="25">
        <v>32.28956937789917</v>
      </c>
      <c r="AD64" s="25">
        <v>47.98746971435547</v>
      </c>
      <c r="AE64" s="25">
        <v>3</v>
      </c>
      <c r="AF64" s="16">
        <v>2.6</v>
      </c>
      <c r="AG64" s="16">
        <v>4</v>
      </c>
      <c r="AH64" s="16">
        <v>1.78</v>
      </c>
      <c r="AI64" s="16">
        <v>0.8</v>
      </c>
      <c r="AJ64" s="16">
        <v>4.7</v>
      </c>
      <c r="AK64" s="16">
        <v>1.88</v>
      </c>
      <c r="AL64" s="16">
        <f t="shared" si="4"/>
        <v>1.1111111111111112</v>
      </c>
      <c r="AM64" s="16">
        <f t="shared" si="5"/>
        <v>0.90909090909090906</v>
      </c>
      <c r="AN64" s="16">
        <f t="shared" si="6"/>
        <v>1.3245033112582782</v>
      </c>
      <c r="AO64" s="16">
        <f t="shared" si="7"/>
        <v>0.93937741368882532</v>
      </c>
    </row>
    <row r="65" spans="1:41" x14ac:dyDescent="0.25">
      <c r="A65" s="14">
        <v>2020</v>
      </c>
      <c r="B65" s="14">
        <v>16</v>
      </c>
      <c r="C65" s="14" t="s">
        <v>15</v>
      </c>
      <c r="D65" s="14">
        <v>4</v>
      </c>
      <c r="E65" s="14">
        <v>0.4</v>
      </c>
      <c r="F65" s="14">
        <v>6.2</v>
      </c>
      <c r="G65" s="14">
        <v>6.6</v>
      </c>
      <c r="H65" s="14">
        <v>2.8</v>
      </c>
      <c r="I65" s="16">
        <v>18</v>
      </c>
      <c r="J65" s="16">
        <v>24.650330610656738</v>
      </c>
      <c r="K65" s="16">
        <v>15</v>
      </c>
      <c r="L65" s="16">
        <v>13</v>
      </c>
      <c r="M65" s="16">
        <v>9.354512282804075</v>
      </c>
      <c r="N65" s="16">
        <v>10.600000000000001</v>
      </c>
      <c r="O65" s="16">
        <v>217</v>
      </c>
      <c r="P65" s="16">
        <v>3012</v>
      </c>
      <c r="Q65" s="16">
        <v>418</v>
      </c>
      <c r="R65" s="16">
        <v>34</v>
      </c>
      <c r="S65" s="16">
        <v>19.203142517339732</v>
      </c>
      <c r="T65" s="25">
        <v>1.3206177029999999</v>
      </c>
      <c r="U65" s="25">
        <v>0.65713748335838318</v>
      </c>
      <c r="V65" s="25">
        <v>34.719381682586672</v>
      </c>
      <c r="W65" s="25">
        <v>2.8</v>
      </c>
      <c r="X65" s="27">
        <v>1.909063476</v>
      </c>
      <c r="Y65" s="27">
        <v>5.5415689945220947</v>
      </c>
      <c r="Z65" s="27">
        <v>40.243542712402345</v>
      </c>
      <c r="AA65" s="27">
        <v>2.6</v>
      </c>
      <c r="AB65" s="25">
        <v>3.2039843970000002</v>
      </c>
      <c r="AC65" s="25">
        <v>40.50046443939209</v>
      </c>
      <c r="AD65" s="25">
        <v>46.442250292968751</v>
      </c>
      <c r="AE65" s="25">
        <v>3.6</v>
      </c>
      <c r="AF65" s="16">
        <v>2.4</v>
      </c>
      <c r="AG65" s="16">
        <v>4</v>
      </c>
      <c r="AH65" s="16">
        <v>1.96</v>
      </c>
      <c r="AI65" s="16">
        <v>0.9</v>
      </c>
      <c r="AJ65" s="16">
        <v>3.8</v>
      </c>
      <c r="AK65" s="16">
        <v>1.88</v>
      </c>
      <c r="AL65" s="16">
        <f t="shared" si="4"/>
        <v>1.2</v>
      </c>
      <c r="AM65" s="16">
        <f t="shared" si="5"/>
        <v>1.3846153846153846</v>
      </c>
      <c r="AN65" s="16">
        <f t="shared" si="6"/>
        <v>1.6981132075471697</v>
      </c>
      <c r="AO65" s="16">
        <f t="shared" si="7"/>
        <v>1.9242050740676759</v>
      </c>
    </row>
    <row r="66" spans="1:41" x14ac:dyDescent="0.25">
      <c r="A66" s="14">
        <v>2020</v>
      </c>
      <c r="B66" s="14">
        <v>17</v>
      </c>
      <c r="C66" s="14" t="s">
        <v>16</v>
      </c>
      <c r="D66" s="14">
        <v>1</v>
      </c>
      <c r="E66" s="14">
        <v>1.9E-2</v>
      </c>
      <c r="F66" s="14">
        <v>5.5</v>
      </c>
      <c r="G66" s="14">
        <v>6.3</v>
      </c>
      <c r="H66" s="14">
        <v>2.7</v>
      </c>
      <c r="I66" s="16">
        <v>8</v>
      </c>
      <c r="J66" s="16">
        <v>16.832020349884033</v>
      </c>
      <c r="K66" s="16">
        <v>9</v>
      </c>
      <c r="L66" s="16">
        <v>6</v>
      </c>
      <c r="M66" s="16">
        <v>8.2581115937687262</v>
      </c>
      <c r="N66" s="16">
        <v>5.629999999999999</v>
      </c>
      <c r="O66" s="16">
        <v>156</v>
      </c>
      <c r="P66" s="16">
        <v>1954</v>
      </c>
      <c r="Q66" s="16">
        <v>349</v>
      </c>
      <c r="R66" s="16">
        <v>18</v>
      </c>
      <c r="S66" s="16">
        <v>13.1196658352015</v>
      </c>
      <c r="T66" s="25">
        <v>2.035527257</v>
      </c>
      <c r="U66" s="25">
        <v>1.1698073148727417</v>
      </c>
      <c r="V66" s="25">
        <v>27.759034983825686</v>
      </c>
      <c r="W66" s="25">
        <v>4</v>
      </c>
      <c r="X66" s="27">
        <v>36.513264270000001</v>
      </c>
      <c r="Y66" s="27">
        <v>2.7682402729988098</v>
      </c>
      <c r="Z66" s="27">
        <v>29.134433787536622</v>
      </c>
      <c r="AA66" s="27">
        <v>4.7</v>
      </c>
      <c r="AB66" s="25"/>
      <c r="AC66" s="25"/>
      <c r="AD66" s="25"/>
      <c r="AE66" s="25"/>
      <c r="AF66" s="16">
        <v>3.4</v>
      </c>
      <c r="AG66" s="16">
        <v>4.8</v>
      </c>
      <c r="AH66" s="16">
        <v>2</v>
      </c>
      <c r="AI66" s="16"/>
      <c r="AJ66" s="16"/>
      <c r="AK66" s="16"/>
      <c r="AL66" s="16">
        <f t="shared" ref="AL66:AL97" si="8">I66/K66</f>
        <v>0.88888888888888884</v>
      </c>
      <c r="AM66" s="16">
        <f t="shared" ref="AM66:AM97" si="9">I66/L66</f>
        <v>1.3333333333333333</v>
      </c>
      <c r="AN66" s="16">
        <f t="shared" ref="AN66:AN97" si="10">I66/N66</f>
        <v>1.4209591474245118</v>
      </c>
      <c r="AO66" s="16">
        <f t="shared" ref="AO66:AO74" si="11">I66/M66</f>
        <v>0.96874447737379965</v>
      </c>
    </row>
    <row r="67" spans="1:41" x14ac:dyDescent="0.25">
      <c r="A67" s="14">
        <v>2020</v>
      </c>
      <c r="B67" s="14">
        <v>17</v>
      </c>
      <c r="C67" s="14" t="s">
        <v>16</v>
      </c>
      <c r="D67" s="14">
        <v>2</v>
      </c>
      <c r="E67" s="14">
        <v>0.02</v>
      </c>
      <c r="F67" s="14">
        <v>5.4</v>
      </c>
      <c r="G67" s="14">
        <v>6.2</v>
      </c>
      <c r="H67" s="14">
        <v>2.7</v>
      </c>
      <c r="I67" s="16">
        <v>11</v>
      </c>
      <c r="J67" s="16">
        <v>21.414249010467529</v>
      </c>
      <c r="K67" s="16">
        <v>11</v>
      </c>
      <c r="L67" s="16">
        <v>9</v>
      </c>
      <c r="M67" s="16">
        <v>9.662368633912525</v>
      </c>
      <c r="N67" s="16">
        <v>7.46</v>
      </c>
      <c r="O67" s="16">
        <v>165</v>
      </c>
      <c r="P67" s="16">
        <v>1859</v>
      </c>
      <c r="Q67" s="16">
        <v>344</v>
      </c>
      <c r="R67" s="16">
        <v>22</v>
      </c>
      <c r="S67" s="16">
        <v>12.643922778988138</v>
      </c>
      <c r="T67" s="25">
        <v>1.7965097699999999</v>
      </c>
      <c r="U67" s="25">
        <v>0.29508331790566444</v>
      </c>
      <c r="V67" s="25">
        <v>25.773084513854982</v>
      </c>
      <c r="W67" s="25">
        <v>4</v>
      </c>
      <c r="X67" s="27">
        <v>6.9757191110000001</v>
      </c>
      <c r="Y67" s="27">
        <v>2.921605110168457</v>
      </c>
      <c r="Z67" s="27">
        <v>28.848164599609376</v>
      </c>
      <c r="AA67" s="27">
        <v>4.4000000000000004</v>
      </c>
      <c r="AB67" s="25"/>
      <c r="AC67" s="25"/>
      <c r="AD67" s="25"/>
      <c r="AE67" s="25"/>
      <c r="AF67" s="16">
        <v>3.3</v>
      </c>
      <c r="AG67" s="16">
        <v>3.8</v>
      </c>
      <c r="AH67" s="16">
        <v>1.64</v>
      </c>
      <c r="AI67" s="16"/>
      <c r="AJ67" s="16"/>
      <c r="AK67" s="16"/>
      <c r="AL67" s="16">
        <f t="shared" si="8"/>
        <v>1</v>
      </c>
      <c r="AM67" s="16">
        <f t="shared" si="9"/>
        <v>1.2222222222222223</v>
      </c>
      <c r="AN67" s="16">
        <f t="shared" si="10"/>
        <v>1.4745308310991958</v>
      </c>
      <c r="AO67" s="16">
        <f t="shared" si="11"/>
        <v>1.1384372110781118</v>
      </c>
    </row>
    <row r="68" spans="1:41" x14ac:dyDescent="0.25">
      <c r="A68" s="14">
        <v>2020</v>
      </c>
      <c r="B68" s="14">
        <v>17</v>
      </c>
      <c r="C68" s="14" t="s">
        <v>16</v>
      </c>
      <c r="D68" s="14">
        <v>3</v>
      </c>
      <c r="E68" s="14">
        <v>2.1000000000000001E-2</v>
      </c>
      <c r="F68" s="14">
        <v>5.4</v>
      </c>
      <c r="G68" s="14">
        <v>6.2</v>
      </c>
      <c r="H68" s="14">
        <v>2.8</v>
      </c>
      <c r="I68" s="16">
        <v>14</v>
      </c>
      <c r="J68" s="16">
        <v>20.226816047668457</v>
      </c>
      <c r="K68" s="16">
        <v>13</v>
      </c>
      <c r="L68" s="16">
        <v>9</v>
      </c>
      <c r="M68" s="16">
        <v>9.1384727381665662</v>
      </c>
      <c r="N68" s="16">
        <v>7.1099999999999994</v>
      </c>
      <c r="O68" s="16">
        <v>147</v>
      </c>
      <c r="P68" s="16">
        <v>1688</v>
      </c>
      <c r="Q68" s="16">
        <v>302</v>
      </c>
      <c r="R68" s="16">
        <v>17</v>
      </c>
      <c r="S68" s="16">
        <v>11.375468830581077</v>
      </c>
      <c r="T68" s="25">
        <v>1.595515279</v>
      </c>
      <c r="U68" s="25">
        <v>0.51771339029073715</v>
      </c>
      <c r="V68" s="25">
        <v>26.424395136260983</v>
      </c>
      <c r="W68" s="25">
        <v>4.2</v>
      </c>
      <c r="X68" s="27">
        <v>3.3842479160000001</v>
      </c>
      <c r="Y68" s="27">
        <v>4.2555162310600281</v>
      </c>
      <c r="Z68" s="27">
        <v>28.303530734252931</v>
      </c>
      <c r="AA68" s="27">
        <v>5.4</v>
      </c>
      <c r="AB68" s="25"/>
      <c r="AC68" s="25"/>
      <c r="AD68" s="25"/>
      <c r="AE68" s="25"/>
      <c r="AF68" s="16">
        <v>2.9</v>
      </c>
      <c r="AG68" s="16">
        <v>4</v>
      </c>
      <c r="AH68" s="16">
        <v>1.1200000000000001</v>
      </c>
      <c r="AI68" s="16"/>
      <c r="AJ68" s="16"/>
      <c r="AK68" s="16"/>
      <c r="AL68" s="16">
        <f t="shared" si="8"/>
        <v>1.0769230769230769</v>
      </c>
      <c r="AM68" s="16">
        <f t="shared" si="9"/>
        <v>1.5555555555555556</v>
      </c>
      <c r="AN68" s="16">
        <f t="shared" si="10"/>
        <v>1.969057665260197</v>
      </c>
      <c r="AO68" s="16">
        <f t="shared" si="11"/>
        <v>1.5319846544520952</v>
      </c>
    </row>
    <row r="69" spans="1:41" x14ac:dyDescent="0.25">
      <c r="A69" s="14">
        <v>2020</v>
      </c>
      <c r="B69" s="14">
        <v>17</v>
      </c>
      <c r="C69" s="14" t="s">
        <v>16</v>
      </c>
      <c r="D69" s="14">
        <v>4</v>
      </c>
      <c r="E69" s="14">
        <v>0.89999999999999991</v>
      </c>
      <c r="F69" s="14">
        <v>5.2</v>
      </c>
      <c r="G69" s="14">
        <v>6</v>
      </c>
      <c r="H69" s="14">
        <v>2.7</v>
      </c>
      <c r="I69" s="16">
        <v>17</v>
      </c>
      <c r="J69" s="16">
        <v>24.191151966094971</v>
      </c>
      <c r="K69" s="16">
        <v>14</v>
      </c>
      <c r="L69" s="16">
        <v>10</v>
      </c>
      <c r="M69" s="16">
        <v>9.0358539544637519</v>
      </c>
      <c r="N69" s="16">
        <v>7.82</v>
      </c>
      <c r="O69" s="16">
        <v>142</v>
      </c>
      <c r="P69" s="16">
        <v>1546</v>
      </c>
      <c r="Q69" s="16">
        <v>264</v>
      </c>
      <c r="R69" s="16">
        <v>12</v>
      </c>
      <c r="S69" s="16">
        <v>10.318184774715039</v>
      </c>
      <c r="T69" s="25">
        <v>1.766053227</v>
      </c>
      <c r="U69" s="25">
        <v>-0.10960451327264309</v>
      </c>
      <c r="V69" s="25">
        <v>25.918277792358396</v>
      </c>
      <c r="W69" s="25">
        <v>4.5</v>
      </c>
      <c r="X69" s="27">
        <v>2.302950042</v>
      </c>
      <c r="Y69" s="27">
        <v>193.24243545532227</v>
      </c>
      <c r="Z69" s="27">
        <v>26.99446491546631</v>
      </c>
      <c r="AA69" s="27">
        <v>5.4</v>
      </c>
      <c r="AB69" s="25"/>
      <c r="AC69" s="25"/>
      <c r="AD69" s="25"/>
      <c r="AE69" s="25"/>
      <c r="AF69" s="16">
        <v>3.6</v>
      </c>
      <c r="AG69" s="16">
        <v>3.4</v>
      </c>
      <c r="AH69" s="16">
        <v>1.34</v>
      </c>
      <c r="AI69" s="16"/>
      <c r="AJ69" s="16"/>
      <c r="AK69" s="16"/>
      <c r="AL69" s="16">
        <f t="shared" si="8"/>
        <v>1.2142857142857142</v>
      </c>
      <c r="AM69" s="16">
        <f t="shared" si="9"/>
        <v>1.7</v>
      </c>
      <c r="AN69" s="16">
        <f t="shared" si="10"/>
        <v>2.1739130434782608</v>
      </c>
      <c r="AO69" s="16">
        <f t="shared" si="11"/>
        <v>1.8813938434232798</v>
      </c>
    </row>
    <row r="70" spans="1:41" x14ac:dyDescent="0.25">
      <c r="A70" s="14">
        <v>2020</v>
      </c>
      <c r="B70" s="14">
        <v>18</v>
      </c>
      <c r="C70" s="14" t="s">
        <v>17</v>
      </c>
      <c r="D70" s="14">
        <v>1</v>
      </c>
      <c r="E70" s="14">
        <v>2.1999999999999999E-2</v>
      </c>
      <c r="F70" s="14">
        <v>5.7</v>
      </c>
      <c r="G70" s="14">
        <v>6.3</v>
      </c>
      <c r="H70" s="14">
        <v>2.7</v>
      </c>
      <c r="I70" s="16">
        <v>11</v>
      </c>
      <c r="J70" s="16">
        <v>19.373753179550171</v>
      </c>
      <c r="K70" s="16">
        <v>9</v>
      </c>
      <c r="L70" s="16">
        <v>8</v>
      </c>
      <c r="M70" s="16">
        <v>6.8484535650089882</v>
      </c>
      <c r="N70" s="16">
        <v>6.27</v>
      </c>
      <c r="O70" s="16">
        <v>141</v>
      </c>
      <c r="P70" s="16">
        <v>2209</v>
      </c>
      <c r="Q70" s="16">
        <v>384</v>
      </c>
      <c r="R70" s="16">
        <v>29</v>
      </c>
      <c r="S70" s="16">
        <v>14.692194594423921</v>
      </c>
      <c r="T70" s="25">
        <v>1.0537357599999999</v>
      </c>
      <c r="U70" s="25">
        <v>1.0996228456497192</v>
      </c>
      <c r="V70" s="25">
        <v>32.063931517028806</v>
      </c>
      <c r="W70" s="25">
        <v>3.6</v>
      </c>
      <c r="X70" s="27">
        <v>2.1792680199999999</v>
      </c>
      <c r="Y70" s="27">
        <v>4.5991155505180359</v>
      </c>
      <c r="Z70" s="27">
        <v>30.213559191894532</v>
      </c>
      <c r="AA70" s="27">
        <v>3.5</v>
      </c>
      <c r="AB70" s="25"/>
      <c r="AC70" s="25"/>
      <c r="AD70" s="25"/>
      <c r="AE70" s="25"/>
      <c r="AF70" s="16">
        <v>3.3</v>
      </c>
      <c r="AG70" s="16">
        <v>5</v>
      </c>
      <c r="AH70" s="16">
        <v>2.34</v>
      </c>
      <c r="AI70" s="16"/>
      <c r="AJ70" s="16"/>
      <c r="AK70" s="16"/>
      <c r="AL70" s="16">
        <f t="shared" si="8"/>
        <v>1.2222222222222223</v>
      </c>
      <c r="AM70" s="16">
        <f t="shared" si="9"/>
        <v>1.375</v>
      </c>
      <c r="AN70" s="16">
        <f t="shared" si="10"/>
        <v>1.7543859649122808</v>
      </c>
      <c r="AO70" s="16">
        <f t="shared" si="11"/>
        <v>1.6062020273018474</v>
      </c>
    </row>
    <row r="71" spans="1:41" x14ac:dyDescent="0.25">
      <c r="A71" s="14">
        <v>2020</v>
      </c>
      <c r="B71" s="14">
        <v>18</v>
      </c>
      <c r="C71" s="14" t="s">
        <v>17</v>
      </c>
      <c r="D71" s="14">
        <v>2</v>
      </c>
      <c r="E71" s="14">
        <v>2.3E-2</v>
      </c>
      <c r="F71" s="14">
        <v>5.8</v>
      </c>
      <c r="G71" s="14">
        <v>6.4</v>
      </c>
      <c r="H71" s="14">
        <v>2.9</v>
      </c>
      <c r="I71" s="16">
        <v>12</v>
      </c>
      <c r="J71" s="16">
        <v>17.468419183731079</v>
      </c>
      <c r="K71" s="16">
        <v>10</v>
      </c>
      <c r="L71" s="16">
        <v>8</v>
      </c>
      <c r="M71" s="16">
        <v>6.8808594967046144</v>
      </c>
      <c r="N71" s="16">
        <v>6.89</v>
      </c>
      <c r="O71" s="16">
        <v>159</v>
      </c>
      <c r="P71" s="16">
        <v>2394</v>
      </c>
      <c r="Q71" s="16">
        <v>410</v>
      </c>
      <c r="R71" s="16">
        <v>26</v>
      </c>
      <c r="S71" s="16">
        <v>15.864178691336976</v>
      </c>
      <c r="T71" s="25">
        <v>1.3516626629999999</v>
      </c>
      <c r="U71" s="25">
        <v>-0.20695129409432411</v>
      </c>
      <c r="V71" s="25">
        <v>32.341612867736814</v>
      </c>
      <c r="W71" s="25">
        <v>3.1</v>
      </c>
      <c r="X71" s="27">
        <v>2.1214844159999999</v>
      </c>
      <c r="Y71" s="27">
        <v>5.8071285486221313</v>
      </c>
      <c r="Z71" s="27">
        <v>37.476380389404298</v>
      </c>
      <c r="AA71" s="27">
        <v>3.3</v>
      </c>
      <c r="AB71" s="25"/>
      <c r="AC71" s="25"/>
      <c r="AD71" s="25"/>
      <c r="AE71" s="25"/>
      <c r="AF71" s="16">
        <v>2</v>
      </c>
      <c r="AG71" s="16">
        <v>4.2</v>
      </c>
      <c r="AH71" s="16">
        <v>1.72</v>
      </c>
      <c r="AI71" s="16"/>
      <c r="AJ71" s="16"/>
      <c r="AK71" s="16"/>
      <c r="AL71" s="16">
        <f t="shared" si="8"/>
        <v>1.2</v>
      </c>
      <c r="AM71" s="16">
        <f t="shared" si="9"/>
        <v>1.5</v>
      </c>
      <c r="AN71" s="16">
        <f t="shared" si="10"/>
        <v>1.7416545718432512</v>
      </c>
      <c r="AO71" s="16">
        <f t="shared" si="11"/>
        <v>1.7439681780665697</v>
      </c>
    </row>
    <row r="72" spans="1:41" x14ac:dyDescent="0.25">
      <c r="A72" s="14">
        <v>2020</v>
      </c>
      <c r="B72" s="14">
        <v>18</v>
      </c>
      <c r="C72" s="14" t="s">
        <v>17</v>
      </c>
      <c r="D72" s="14">
        <v>3</v>
      </c>
      <c r="E72" s="14">
        <v>2.4E-2</v>
      </c>
      <c r="F72" s="14">
        <v>5.5</v>
      </c>
      <c r="G72" s="14">
        <v>6.2</v>
      </c>
      <c r="H72" s="14">
        <v>3</v>
      </c>
      <c r="I72" s="16">
        <v>12</v>
      </c>
      <c r="J72" s="16">
        <v>19.894253124237061</v>
      </c>
      <c r="K72" s="16">
        <v>10</v>
      </c>
      <c r="L72" s="16">
        <v>9</v>
      </c>
      <c r="M72" s="16">
        <v>7.6315969143199522</v>
      </c>
      <c r="N72" s="16">
        <v>6.42</v>
      </c>
      <c r="O72" s="16">
        <v>158</v>
      </c>
      <c r="P72" s="16">
        <v>2294</v>
      </c>
      <c r="Q72" s="16">
        <v>392</v>
      </c>
      <c r="R72" s="16">
        <v>24</v>
      </c>
      <c r="S72" s="16">
        <v>15.204777346257879</v>
      </c>
      <c r="T72" s="25">
        <v>0.80658438600000004</v>
      </c>
      <c r="U72" s="25">
        <v>0.25001456961035728</v>
      </c>
      <c r="V72" s="25">
        <v>31.854452185058591</v>
      </c>
      <c r="W72" s="25">
        <v>3.4</v>
      </c>
      <c r="X72" s="27">
        <v>1.6664091519999999</v>
      </c>
      <c r="Y72" s="27">
        <v>134.26765441894531</v>
      </c>
      <c r="Z72" s="27">
        <v>36.474607508850099</v>
      </c>
      <c r="AA72" s="27">
        <v>3.9</v>
      </c>
      <c r="AB72" s="25"/>
      <c r="AC72" s="25"/>
      <c r="AD72" s="25"/>
      <c r="AE72" s="25"/>
      <c r="AF72" s="16">
        <v>2.6</v>
      </c>
      <c r="AG72" s="16">
        <v>4.5999999999999996</v>
      </c>
      <c r="AH72" s="16">
        <v>2.2400000000000002</v>
      </c>
      <c r="AI72" s="16"/>
      <c r="AJ72" s="16"/>
      <c r="AK72" s="16"/>
      <c r="AL72" s="16">
        <f t="shared" si="8"/>
        <v>1.2</v>
      </c>
      <c r="AM72" s="16">
        <f t="shared" si="9"/>
        <v>1.3333333333333333</v>
      </c>
      <c r="AN72" s="16">
        <f t="shared" si="10"/>
        <v>1.8691588785046729</v>
      </c>
      <c r="AO72" s="16">
        <f t="shared" si="11"/>
        <v>1.5724100911937793</v>
      </c>
    </row>
    <row r="73" spans="1:41" x14ac:dyDescent="0.25">
      <c r="A73" s="14">
        <v>2020</v>
      </c>
      <c r="B73" s="14">
        <v>18</v>
      </c>
      <c r="C73" s="14" t="s">
        <v>17</v>
      </c>
      <c r="D73" s="14">
        <v>4</v>
      </c>
      <c r="E73" s="14">
        <v>2.5000000000000001E-2</v>
      </c>
      <c r="F73" s="14">
        <v>5.5</v>
      </c>
      <c r="G73" s="14">
        <v>6.1</v>
      </c>
      <c r="H73" s="14">
        <v>3.3</v>
      </c>
      <c r="I73" s="16">
        <v>13</v>
      </c>
      <c r="J73" s="16">
        <v>22.652353157043457</v>
      </c>
      <c r="K73" s="16">
        <v>11</v>
      </c>
      <c r="L73" s="16">
        <v>8</v>
      </c>
      <c r="M73" s="16">
        <v>8.6199778310365485</v>
      </c>
      <c r="N73" s="16">
        <v>7.09</v>
      </c>
      <c r="O73" s="16">
        <v>158</v>
      </c>
      <c r="P73" s="16">
        <v>1951</v>
      </c>
      <c r="Q73" s="16">
        <v>336</v>
      </c>
      <c r="R73" s="16">
        <v>22</v>
      </c>
      <c r="S73" s="16">
        <v>13.020176344289728</v>
      </c>
      <c r="T73" s="25">
        <v>0.94470503699999997</v>
      </c>
      <c r="U73" s="25">
        <v>0.56409001350402832</v>
      </c>
      <c r="V73" s="25">
        <v>30.301088385009763</v>
      </c>
      <c r="W73" s="25">
        <v>4</v>
      </c>
      <c r="X73" s="27">
        <v>2.2549339700000002</v>
      </c>
      <c r="Y73" s="27">
        <v>5.6556838750839233</v>
      </c>
      <c r="Z73" s="27">
        <v>31.756713908386232</v>
      </c>
      <c r="AA73" s="27">
        <v>5.5</v>
      </c>
      <c r="AB73" s="25"/>
      <c r="AC73" s="25"/>
      <c r="AD73" s="25"/>
      <c r="AE73" s="25"/>
      <c r="AF73" s="16">
        <v>4.3</v>
      </c>
      <c r="AG73" s="16">
        <v>5</v>
      </c>
      <c r="AH73" s="16">
        <v>1.24</v>
      </c>
      <c r="AI73" s="16"/>
      <c r="AJ73" s="16"/>
      <c r="AK73" s="16"/>
      <c r="AL73" s="16">
        <f t="shared" si="8"/>
        <v>1.1818181818181819</v>
      </c>
      <c r="AM73" s="16">
        <f t="shared" si="9"/>
        <v>1.625</v>
      </c>
      <c r="AN73" s="16">
        <f t="shared" si="10"/>
        <v>1.8335684062059239</v>
      </c>
      <c r="AO73" s="16">
        <f t="shared" si="11"/>
        <v>1.5081245282549358</v>
      </c>
    </row>
    <row r="74" spans="1:41" x14ac:dyDescent="0.25">
      <c r="A74" s="14">
        <v>2020</v>
      </c>
      <c r="B74" s="14">
        <v>19</v>
      </c>
      <c r="C74" s="14" t="s">
        <v>13</v>
      </c>
      <c r="D74" s="14">
        <v>1</v>
      </c>
      <c r="E74" s="14">
        <v>2.5999999999999999E-2</v>
      </c>
      <c r="F74" s="14">
        <v>6.3</v>
      </c>
      <c r="G74" s="14">
        <v>6.7</v>
      </c>
      <c r="H74" s="14">
        <v>2.6</v>
      </c>
      <c r="I74" s="16">
        <v>9</v>
      </c>
      <c r="J74" s="16">
        <v>16.463364471435547</v>
      </c>
      <c r="K74" s="16">
        <v>8</v>
      </c>
      <c r="L74" s="16">
        <v>8</v>
      </c>
      <c r="M74" s="16">
        <v>8.2527106051527888</v>
      </c>
      <c r="N74" s="16">
        <v>8.39</v>
      </c>
      <c r="O74" s="16">
        <v>162</v>
      </c>
      <c r="P74" s="16">
        <v>1995</v>
      </c>
      <c r="Q74" s="16">
        <v>277</v>
      </c>
      <c r="R74" s="16">
        <v>24</v>
      </c>
      <c r="S74" s="16">
        <v>12.773505467672845</v>
      </c>
      <c r="T74" s="25">
        <v>1.169093159</v>
      </c>
      <c r="U74" s="25">
        <v>0.24267872795462608</v>
      </c>
      <c r="V74" s="25">
        <v>29.040020994567868</v>
      </c>
      <c r="W74" s="25">
        <v>3.4</v>
      </c>
      <c r="X74" s="27">
        <v>1.7955614499999999</v>
      </c>
      <c r="Y74" s="27">
        <v>2.8317329287528992</v>
      </c>
      <c r="Z74" s="27">
        <v>27.960069697570802</v>
      </c>
      <c r="AA74" s="27">
        <v>3.2</v>
      </c>
      <c r="AB74" s="25">
        <v>1.5708147459999999</v>
      </c>
      <c r="AC74" s="25">
        <v>3.6955186724662781</v>
      </c>
      <c r="AD74" s="25">
        <v>31.476983111572267</v>
      </c>
      <c r="AE74" s="25">
        <v>2.4</v>
      </c>
      <c r="AF74" s="16">
        <v>0.4</v>
      </c>
      <c r="AG74" s="16">
        <v>2.8</v>
      </c>
      <c r="AH74" s="16">
        <v>1.08</v>
      </c>
      <c r="AI74" s="16">
        <v>0.3</v>
      </c>
      <c r="AJ74" s="16">
        <v>2.6</v>
      </c>
      <c r="AK74" s="16">
        <v>0.96</v>
      </c>
      <c r="AL74" s="16">
        <f t="shared" si="8"/>
        <v>1.125</v>
      </c>
      <c r="AM74" s="16">
        <f t="shared" si="9"/>
        <v>1.125</v>
      </c>
      <c r="AN74" s="16">
        <f t="shared" si="10"/>
        <v>1.072705601907032</v>
      </c>
      <c r="AO74" s="16">
        <f t="shared" si="11"/>
        <v>1.0905507815069417</v>
      </c>
    </row>
    <row r="75" spans="1:41" x14ac:dyDescent="0.25">
      <c r="A75" s="14">
        <v>2020</v>
      </c>
      <c r="B75" s="14">
        <v>19</v>
      </c>
      <c r="C75" s="14" t="s">
        <v>13</v>
      </c>
      <c r="D75" s="14">
        <v>2</v>
      </c>
      <c r="E75" s="14">
        <v>2.7E-2</v>
      </c>
      <c r="F75" s="14">
        <v>6.3</v>
      </c>
      <c r="G75" s="14">
        <v>6.6</v>
      </c>
      <c r="H75" s="14">
        <v>2.8</v>
      </c>
      <c r="I75" s="16">
        <v>11</v>
      </c>
      <c r="J75" s="16">
        <v>20.492853034973145</v>
      </c>
      <c r="K75" s="16">
        <v>11</v>
      </c>
      <c r="L75" s="16">
        <v>9</v>
      </c>
      <c r="M75" s="16"/>
      <c r="N75" s="16">
        <v>7.62</v>
      </c>
      <c r="O75" s="16">
        <v>166</v>
      </c>
      <c r="P75" s="16">
        <v>2116</v>
      </c>
      <c r="Q75" s="16">
        <v>299</v>
      </c>
      <c r="R75" s="16">
        <v>24</v>
      </c>
      <c r="S75" s="16">
        <v>13.569805605548714</v>
      </c>
      <c r="T75" s="25">
        <v>1.069967297</v>
      </c>
      <c r="U75" s="25">
        <v>-0.22260367870330811</v>
      </c>
      <c r="V75" s="25">
        <v>30.19981055679321</v>
      </c>
      <c r="W75" s="25">
        <v>3</v>
      </c>
      <c r="X75" s="27">
        <v>1.7604838780000001</v>
      </c>
      <c r="Y75" s="27">
        <v>17.35680103302002</v>
      </c>
      <c r="Z75" s="27">
        <v>28.191555064392091</v>
      </c>
      <c r="AA75" s="27">
        <v>3.1</v>
      </c>
      <c r="AB75" s="25">
        <v>1.564204352</v>
      </c>
      <c r="AC75" s="25">
        <v>2.4234361946582794</v>
      </c>
      <c r="AD75" s="25">
        <v>31.743992846679689</v>
      </c>
      <c r="AE75" s="25">
        <v>2.6</v>
      </c>
      <c r="AF75" s="16">
        <v>1.8</v>
      </c>
      <c r="AG75" s="16">
        <v>4</v>
      </c>
      <c r="AH75" s="16">
        <v>1.7</v>
      </c>
      <c r="AI75" s="16">
        <v>0.5</v>
      </c>
      <c r="AJ75" s="16">
        <v>2.4</v>
      </c>
      <c r="AK75" s="16">
        <v>0.92</v>
      </c>
      <c r="AL75" s="16">
        <f t="shared" si="8"/>
        <v>1</v>
      </c>
      <c r="AM75" s="16">
        <f t="shared" si="9"/>
        <v>1.2222222222222223</v>
      </c>
      <c r="AN75" s="16">
        <f t="shared" si="10"/>
        <v>1.4435695538057742</v>
      </c>
      <c r="AO75" s="16"/>
    </row>
    <row r="76" spans="1:41" x14ac:dyDescent="0.25">
      <c r="A76" s="14">
        <v>2020</v>
      </c>
      <c r="B76" s="14">
        <v>19</v>
      </c>
      <c r="C76" s="14" t="s">
        <v>13</v>
      </c>
      <c r="D76" s="14">
        <v>3</v>
      </c>
      <c r="E76" s="14">
        <v>2.8000000000000001E-2</v>
      </c>
      <c r="F76" s="14">
        <v>6</v>
      </c>
      <c r="G76" s="14">
        <v>6.5</v>
      </c>
      <c r="H76" s="14">
        <v>3</v>
      </c>
      <c r="I76" s="16">
        <v>11</v>
      </c>
      <c r="J76" s="16">
        <v>20.733023990631104</v>
      </c>
      <c r="K76" s="16">
        <v>10</v>
      </c>
      <c r="L76" s="16">
        <v>9</v>
      </c>
      <c r="M76" s="16">
        <v>10.704759436788498</v>
      </c>
      <c r="N76" s="16">
        <v>7.43</v>
      </c>
      <c r="O76" s="16">
        <v>161</v>
      </c>
      <c r="P76" s="16">
        <v>2072</v>
      </c>
      <c r="Q76" s="16">
        <v>306</v>
      </c>
      <c r="R76" s="16">
        <v>28</v>
      </c>
      <c r="S76" s="16">
        <v>13.412022354835655</v>
      </c>
      <c r="T76" s="25">
        <v>1.836998967</v>
      </c>
      <c r="U76" s="25">
        <v>0.36711525171995163</v>
      </c>
      <c r="V76" s="25">
        <v>30.411624006652829</v>
      </c>
      <c r="W76" s="25">
        <v>3.3</v>
      </c>
      <c r="X76" s="27">
        <v>1.733121532</v>
      </c>
      <c r="Y76" s="27">
        <v>4.4001063704490662</v>
      </c>
      <c r="Z76" s="27">
        <v>30.389905493927003</v>
      </c>
      <c r="AA76" s="27">
        <v>3.4</v>
      </c>
      <c r="AB76" s="25">
        <v>2.0667406490000002</v>
      </c>
      <c r="AC76" s="25">
        <v>3.201850950717926</v>
      </c>
      <c r="AD76" s="25">
        <v>32.101177256774903</v>
      </c>
      <c r="AE76" s="25">
        <v>3.1</v>
      </c>
      <c r="AF76" s="16">
        <v>4.2</v>
      </c>
      <c r="AG76" s="16">
        <v>3.3</v>
      </c>
      <c r="AH76" s="16">
        <v>1.64</v>
      </c>
      <c r="AI76" s="16">
        <v>1.1000000000000001</v>
      </c>
      <c r="AJ76" s="16">
        <v>2.6</v>
      </c>
      <c r="AK76" s="16">
        <v>2</v>
      </c>
      <c r="AL76" s="16">
        <f t="shared" si="8"/>
        <v>1.1000000000000001</v>
      </c>
      <c r="AM76" s="16">
        <f t="shared" si="9"/>
        <v>1.2222222222222223</v>
      </c>
      <c r="AN76" s="16">
        <f t="shared" si="10"/>
        <v>1.4804845222072678</v>
      </c>
      <c r="AO76" s="16">
        <f t="shared" ref="AO76:AO97" si="12">I76/M76</f>
        <v>1.02758030808211</v>
      </c>
    </row>
    <row r="77" spans="1:41" x14ac:dyDescent="0.25">
      <c r="A77" s="14">
        <v>2020</v>
      </c>
      <c r="B77" s="14">
        <v>19</v>
      </c>
      <c r="C77" s="14" t="s">
        <v>13</v>
      </c>
      <c r="D77" s="14">
        <v>4</v>
      </c>
      <c r="E77" s="14">
        <v>2.9000000000000001E-2</v>
      </c>
      <c r="F77" s="14">
        <v>6.2</v>
      </c>
      <c r="G77" s="14">
        <v>6.6</v>
      </c>
      <c r="H77" s="14">
        <v>3.1</v>
      </c>
      <c r="I77" s="16">
        <v>12</v>
      </c>
      <c r="J77" s="16">
        <v>22.875489105224609</v>
      </c>
      <c r="K77" s="16">
        <v>12</v>
      </c>
      <c r="L77" s="16">
        <v>9</v>
      </c>
      <c r="M77" s="16">
        <v>9.2626954763331337</v>
      </c>
      <c r="N77" s="16">
        <v>7.73</v>
      </c>
      <c r="O77" s="16">
        <v>214</v>
      </c>
      <c r="P77" s="16">
        <v>2123</v>
      </c>
      <c r="Q77" s="16">
        <v>284</v>
      </c>
      <c r="R77" s="16">
        <v>20</v>
      </c>
      <c r="S77" s="16">
        <v>13.58671965941503</v>
      </c>
      <c r="T77" s="25">
        <v>1.4731378829999999</v>
      </c>
      <c r="U77" s="25">
        <v>1.1300411075353622</v>
      </c>
      <c r="V77" s="25">
        <v>31.940325788879392</v>
      </c>
      <c r="W77" s="25">
        <v>3.7</v>
      </c>
      <c r="X77" s="27">
        <v>1.7138410980000001</v>
      </c>
      <c r="Y77" s="27">
        <v>208.25170516967773</v>
      </c>
      <c r="Z77" s="27">
        <v>27.573879283142091</v>
      </c>
      <c r="AA77" s="27">
        <v>3.2</v>
      </c>
      <c r="AB77" s="25">
        <v>0.93382276799999997</v>
      </c>
      <c r="AC77" s="25">
        <v>2.5123843550682068</v>
      </c>
      <c r="AD77" s="25">
        <v>29.319049399566651</v>
      </c>
      <c r="AE77" s="25">
        <v>2.2999999999999998</v>
      </c>
      <c r="AF77" s="16">
        <v>4.0999999999999996</v>
      </c>
      <c r="AG77" s="16">
        <v>3.4</v>
      </c>
      <c r="AH77" s="16">
        <v>1.34</v>
      </c>
      <c r="AI77" s="16">
        <v>0.8</v>
      </c>
      <c r="AJ77" s="16">
        <v>2.4</v>
      </c>
      <c r="AK77" s="16">
        <v>1.1000000000000001</v>
      </c>
      <c r="AL77" s="16">
        <f t="shared" si="8"/>
        <v>1</v>
      </c>
      <c r="AM77" s="16">
        <f t="shared" si="9"/>
        <v>1.3333333333333333</v>
      </c>
      <c r="AN77" s="16">
        <f t="shared" si="10"/>
        <v>1.5523932729624836</v>
      </c>
      <c r="AO77" s="16">
        <f t="shared" si="12"/>
        <v>1.295519217992309</v>
      </c>
    </row>
    <row r="78" spans="1:41" x14ac:dyDescent="0.25">
      <c r="A78" s="14">
        <v>2020</v>
      </c>
      <c r="B78" s="14">
        <v>20</v>
      </c>
      <c r="C78" s="14" t="s">
        <v>14</v>
      </c>
      <c r="D78" s="14">
        <v>1</v>
      </c>
      <c r="E78" s="14">
        <v>0.03</v>
      </c>
      <c r="F78" s="14">
        <v>6.4</v>
      </c>
      <c r="G78" s="14">
        <v>6.7</v>
      </c>
      <c r="H78" s="14">
        <v>2.8</v>
      </c>
      <c r="I78" s="16">
        <v>9</v>
      </c>
      <c r="J78" s="16">
        <v>16.344584335327148</v>
      </c>
      <c r="K78" s="16">
        <v>9</v>
      </c>
      <c r="L78" s="16">
        <v>9</v>
      </c>
      <c r="M78" s="16">
        <v>8.2419086279209104</v>
      </c>
      <c r="N78" s="16">
        <v>6.35</v>
      </c>
      <c r="O78" s="16">
        <v>292</v>
      </c>
      <c r="P78" s="16">
        <v>2335</v>
      </c>
      <c r="Q78" s="16">
        <v>355</v>
      </c>
      <c r="R78" s="16">
        <v>13</v>
      </c>
      <c r="S78" s="16">
        <v>15.400135507772621</v>
      </c>
      <c r="T78" s="25">
        <v>1.867612866</v>
      </c>
      <c r="U78" s="25">
        <v>0.6246522068977356</v>
      </c>
      <c r="V78" s="25">
        <v>33.622399858856198</v>
      </c>
      <c r="W78" s="25">
        <v>3.7</v>
      </c>
      <c r="X78" s="27">
        <v>2.947655337</v>
      </c>
      <c r="Y78" s="27">
        <v>6.8708062171936035</v>
      </c>
      <c r="Z78" s="27">
        <v>33.398855250549317</v>
      </c>
      <c r="AA78" s="27">
        <v>5.2</v>
      </c>
      <c r="AB78" s="25">
        <v>3.6220828470000002</v>
      </c>
      <c r="AC78" s="25">
        <v>8.6552542448043823</v>
      </c>
      <c r="AD78" s="25">
        <v>39.975222628784181</v>
      </c>
      <c r="AE78" s="25">
        <v>5.0999999999999996</v>
      </c>
      <c r="AF78" s="16">
        <v>0.4</v>
      </c>
      <c r="AG78" s="16">
        <v>3</v>
      </c>
      <c r="AH78" s="16">
        <v>1.42</v>
      </c>
      <c r="AI78" s="16">
        <v>0.8</v>
      </c>
      <c r="AJ78" s="16">
        <v>4.4000000000000004</v>
      </c>
      <c r="AK78" s="16">
        <v>1.72</v>
      </c>
      <c r="AL78" s="16">
        <f t="shared" si="8"/>
        <v>1</v>
      </c>
      <c r="AM78" s="16">
        <f t="shared" si="9"/>
        <v>1</v>
      </c>
      <c r="AN78" s="16">
        <f t="shared" si="10"/>
        <v>1.4173228346456694</v>
      </c>
      <c r="AO78" s="16">
        <f t="shared" si="12"/>
        <v>1.0919800747985633</v>
      </c>
    </row>
    <row r="79" spans="1:41" x14ac:dyDescent="0.25">
      <c r="A79" s="14">
        <v>2020</v>
      </c>
      <c r="B79" s="14">
        <v>20</v>
      </c>
      <c r="C79" s="14" t="s">
        <v>14</v>
      </c>
      <c r="D79" s="14">
        <v>2</v>
      </c>
      <c r="E79" s="14">
        <v>3.1E-2</v>
      </c>
      <c r="F79" s="14">
        <v>6.5</v>
      </c>
      <c r="G79" s="14">
        <v>6.7</v>
      </c>
      <c r="H79" s="14">
        <v>2.8</v>
      </c>
      <c r="I79" s="16">
        <v>10</v>
      </c>
      <c r="J79" s="16">
        <v>17.578908313751221</v>
      </c>
      <c r="K79" s="16">
        <v>10</v>
      </c>
      <c r="L79" s="16">
        <v>9</v>
      </c>
      <c r="M79" s="16">
        <v>8.8306163870581198</v>
      </c>
      <c r="N79" s="16">
        <v>6.43</v>
      </c>
      <c r="O79" s="16">
        <v>330</v>
      </c>
      <c r="P79" s="16">
        <v>2384</v>
      </c>
      <c r="Q79" s="16">
        <v>360</v>
      </c>
      <c r="R79" s="16">
        <v>14</v>
      </c>
      <c r="S79" s="16">
        <v>15.787822298001327</v>
      </c>
      <c r="T79" s="25">
        <v>1.767710713</v>
      </c>
      <c r="U79" s="25">
        <v>0.79438082873821259</v>
      </c>
      <c r="V79" s="25">
        <v>33.950451902770993</v>
      </c>
      <c r="W79" s="25">
        <v>2.9</v>
      </c>
      <c r="X79" s="27">
        <v>2.6478258540000001</v>
      </c>
      <c r="Y79" s="27">
        <v>3.8040494918823242</v>
      </c>
      <c r="Z79" s="27">
        <v>32.356000464630128</v>
      </c>
      <c r="AA79" s="27">
        <v>4.5999999999999996</v>
      </c>
      <c r="AB79" s="25">
        <v>3.4754740169999998</v>
      </c>
      <c r="AC79" s="25">
        <v>7.1216946840286255</v>
      </c>
      <c r="AD79" s="25">
        <v>39.786109011840821</v>
      </c>
      <c r="AE79" s="25">
        <v>4.7</v>
      </c>
      <c r="AF79" s="16">
        <v>0.6</v>
      </c>
      <c r="AG79" s="16">
        <v>3.1</v>
      </c>
      <c r="AH79" s="16">
        <v>1.04</v>
      </c>
      <c r="AI79" s="16">
        <v>0.9</v>
      </c>
      <c r="AJ79" s="16">
        <v>4.0999999999999996</v>
      </c>
      <c r="AK79" s="16">
        <v>1.44</v>
      </c>
      <c r="AL79" s="16">
        <f t="shared" si="8"/>
        <v>1</v>
      </c>
      <c r="AM79" s="16">
        <f t="shared" si="9"/>
        <v>1.1111111111111112</v>
      </c>
      <c r="AN79" s="16">
        <f t="shared" si="10"/>
        <v>1.5552099533437014</v>
      </c>
      <c r="AO79" s="16">
        <f t="shared" si="12"/>
        <v>1.1324237812725839</v>
      </c>
    </row>
    <row r="80" spans="1:41" x14ac:dyDescent="0.25">
      <c r="A80" s="14">
        <v>2020</v>
      </c>
      <c r="B80" s="14">
        <v>20</v>
      </c>
      <c r="C80" s="14" t="s">
        <v>14</v>
      </c>
      <c r="D80" s="14">
        <v>3</v>
      </c>
      <c r="E80" s="14">
        <v>3.2000000000000001E-2</v>
      </c>
      <c r="F80" s="14">
        <v>6.6</v>
      </c>
      <c r="G80" s="14">
        <v>6.7</v>
      </c>
      <c r="H80" s="14">
        <v>2.8</v>
      </c>
      <c r="I80" s="16">
        <v>8</v>
      </c>
      <c r="J80" s="16">
        <v>15.000857223510742</v>
      </c>
      <c r="K80" s="16">
        <v>9</v>
      </c>
      <c r="L80" s="16">
        <v>8</v>
      </c>
      <c r="M80" s="16">
        <v>7.2589286998202525</v>
      </c>
      <c r="N80" s="16">
        <v>5.7899999999999991</v>
      </c>
      <c r="O80" s="16">
        <v>278</v>
      </c>
      <c r="P80" s="16">
        <v>2648</v>
      </c>
      <c r="Q80" s="16">
        <v>456</v>
      </c>
      <c r="R80" s="16">
        <v>17</v>
      </c>
      <c r="S80" s="16">
        <v>17.777996905686589</v>
      </c>
      <c r="T80" s="25">
        <v>1.3025379459999999</v>
      </c>
      <c r="U80" s="25">
        <v>0.82595266401767731</v>
      </c>
      <c r="V80" s="25">
        <v>34.507588438415524</v>
      </c>
      <c r="W80" s="25">
        <v>3.1</v>
      </c>
      <c r="X80" s="27">
        <v>2.6497060229999998</v>
      </c>
      <c r="Y80" s="27">
        <v>5.6912350654602051</v>
      </c>
      <c r="Z80" s="27">
        <v>34.566295664978028</v>
      </c>
      <c r="AA80" s="27">
        <v>5.3</v>
      </c>
      <c r="AB80" s="25">
        <v>3.1902524400000001</v>
      </c>
      <c r="AC80" s="25">
        <v>6.1864358186721802</v>
      </c>
      <c r="AD80" s="25">
        <v>40.071372073364259</v>
      </c>
      <c r="AE80" s="25">
        <v>4.2</v>
      </c>
      <c r="AF80" s="16">
        <v>0.5</v>
      </c>
      <c r="AG80" s="16">
        <v>3.3</v>
      </c>
      <c r="AH80" s="16">
        <v>1.1000000000000001</v>
      </c>
      <c r="AI80" s="16">
        <v>0.6</v>
      </c>
      <c r="AJ80" s="16">
        <v>3.9</v>
      </c>
      <c r="AK80" s="16">
        <v>1.26</v>
      </c>
      <c r="AL80" s="16">
        <f t="shared" si="8"/>
        <v>0.88888888888888884</v>
      </c>
      <c r="AM80" s="16">
        <f t="shared" si="9"/>
        <v>1</v>
      </c>
      <c r="AN80" s="16">
        <f t="shared" si="10"/>
        <v>1.3816925734024181</v>
      </c>
      <c r="AO80" s="16">
        <f t="shared" si="12"/>
        <v>1.1020910014170684</v>
      </c>
    </row>
    <row r="81" spans="1:41" x14ac:dyDescent="0.25">
      <c r="A81" s="14">
        <v>2020</v>
      </c>
      <c r="B81" s="14">
        <v>20</v>
      </c>
      <c r="C81" s="14" t="s">
        <v>14</v>
      </c>
      <c r="D81" s="14">
        <v>4</v>
      </c>
      <c r="E81" s="14">
        <v>3.3000000000000002E-2</v>
      </c>
      <c r="F81" s="14">
        <v>6.7</v>
      </c>
      <c r="G81" s="14">
        <v>6.7</v>
      </c>
      <c r="H81" s="14">
        <v>2.9</v>
      </c>
      <c r="I81" s="16">
        <v>8</v>
      </c>
      <c r="J81" s="16">
        <v>15.08036266708374</v>
      </c>
      <c r="K81" s="16">
        <v>8</v>
      </c>
      <c r="L81" s="16">
        <v>8</v>
      </c>
      <c r="M81" s="16">
        <v>7.4425623127621341</v>
      </c>
      <c r="N81" s="16">
        <v>5.6499999999999995</v>
      </c>
      <c r="O81" s="16">
        <v>274</v>
      </c>
      <c r="P81" s="16">
        <v>2631</v>
      </c>
      <c r="Q81" s="16">
        <v>408</v>
      </c>
      <c r="R81" s="16">
        <v>17</v>
      </c>
      <c r="S81" s="16">
        <v>17.287704998263393</v>
      </c>
      <c r="T81" s="25">
        <v>2.3488021849999998</v>
      </c>
      <c r="U81" s="25">
        <v>0.40323697030544281</v>
      </c>
      <c r="V81" s="25">
        <v>36.927937559509274</v>
      </c>
      <c r="W81" s="25">
        <v>2.9</v>
      </c>
      <c r="X81" s="27">
        <v>2.4387337140000001</v>
      </c>
      <c r="Y81" s="27">
        <v>4.3994012475013733</v>
      </c>
      <c r="Z81" s="27">
        <v>35.68613104171753</v>
      </c>
      <c r="AA81" s="27">
        <v>4.8</v>
      </c>
      <c r="AB81" s="25">
        <v>3.2078701430000001</v>
      </c>
      <c r="AC81" s="25">
        <v>6.6152697801589966</v>
      </c>
      <c r="AD81" s="25">
        <v>38.113645594787599</v>
      </c>
      <c r="AE81" s="25">
        <v>4</v>
      </c>
      <c r="AF81" s="16">
        <v>0.5</v>
      </c>
      <c r="AG81" s="16">
        <v>3.6</v>
      </c>
      <c r="AH81" s="16">
        <v>1.1599999999999999</v>
      </c>
      <c r="AI81" s="16">
        <v>0.7</v>
      </c>
      <c r="AJ81" s="16">
        <v>3.8</v>
      </c>
      <c r="AK81" s="16">
        <v>1.2</v>
      </c>
      <c r="AL81" s="16">
        <f t="shared" si="8"/>
        <v>1</v>
      </c>
      <c r="AM81" s="16">
        <f t="shared" si="9"/>
        <v>1</v>
      </c>
      <c r="AN81" s="16">
        <f t="shared" si="10"/>
        <v>1.4159292035398232</v>
      </c>
      <c r="AO81" s="16">
        <f t="shared" si="12"/>
        <v>1.0748986254749926</v>
      </c>
    </row>
    <row r="82" spans="1:41" x14ac:dyDescent="0.25">
      <c r="A82" s="14">
        <v>2020</v>
      </c>
      <c r="B82" s="14">
        <v>21</v>
      </c>
      <c r="C82" s="14" t="s">
        <v>12</v>
      </c>
      <c r="D82" s="14">
        <v>1</v>
      </c>
      <c r="E82" s="14">
        <v>3.4000000000000002E-2</v>
      </c>
      <c r="F82" s="14">
        <v>6.9</v>
      </c>
      <c r="G82" s="14">
        <v>7.1</v>
      </c>
      <c r="H82" s="14">
        <v>1.5</v>
      </c>
      <c r="I82" s="16">
        <v>2</v>
      </c>
      <c r="J82" s="16">
        <v>11.312282194137573</v>
      </c>
      <c r="K82" s="16">
        <v>3</v>
      </c>
      <c r="L82" s="16">
        <v>6</v>
      </c>
      <c r="M82" s="16">
        <v>3.5592514979029364</v>
      </c>
      <c r="N82" s="16">
        <v>5.4700000000000006</v>
      </c>
      <c r="O82" s="16">
        <v>68</v>
      </c>
      <c r="P82" s="16">
        <v>739</v>
      </c>
      <c r="Q82" s="16">
        <v>154</v>
      </c>
      <c r="R82" s="16">
        <v>190</v>
      </c>
      <c r="S82" s="16">
        <v>5.9624897119341567</v>
      </c>
      <c r="T82" s="25">
        <v>14.881238959999999</v>
      </c>
      <c r="U82" s="25">
        <v>22.028567790985107</v>
      </c>
      <c r="V82" s="25">
        <v>29.565521768951413</v>
      </c>
      <c r="W82" s="25">
        <v>20.100000000000001</v>
      </c>
      <c r="X82" s="27">
        <v>120.2467991</v>
      </c>
      <c r="Y82" s="27">
        <v>169.09309387207031</v>
      </c>
      <c r="Z82" s="27">
        <v>131.27074531860353</v>
      </c>
      <c r="AA82" s="27">
        <v>189.9</v>
      </c>
      <c r="AB82" s="25">
        <v>333.77497449999998</v>
      </c>
      <c r="AC82" s="25">
        <v>514.86175537109375</v>
      </c>
      <c r="AD82" s="25">
        <v>411.32803825683595</v>
      </c>
      <c r="AE82" s="25">
        <v>352.3</v>
      </c>
      <c r="AF82" s="16">
        <v>1.6</v>
      </c>
      <c r="AG82" s="16">
        <v>1.7</v>
      </c>
      <c r="AH82" s="16">
        <v>37.26</v>
      </c>
      <c r="AI82" s="16">
        <v>0.3</v>
      </c>
      <c r="AJ82" s="16">
        <v>1.4</v>
      </c>
      <c r="AK82" s="16">
        <v>53.62</v>
      </c>
      <c r="AL82" s="16">
        <f t="shared" si="8"/>
        <v>0.66666666666666663</v>
      </c>
      <c r="AM82" s="16">
        <f t="shared" si="9"/>
        <v>0.33333333333333331</v>
      </c>
      <c r="AN82" s="16">
        <f t="shared" si="10"/>
        <v>0.36563071297989025</v>
      </c>
      <c r="AO82" s="16">
        <f t="shared" si="12"/>
        <v>0.56191589753586491</v>
      </c>
    </row>
    <row r="83" spans="1:41" x14ac:dyDescent="0.25">
      <c r="A83" s="14">
        <v>2020</v>
      </c>
      <c r="B83" s="14">
        <v>21</v>
      </c>
      <c r="C83" s="14" t="s">
        <v>12</v>
      </c>
      <c r="D83" s="14">
        <v>2</v>
      </c>
      <c r="E83" s="14">
        <v>3.5000000000000003E-2</v>
      </c>
      <c r="F83" s="14">
        <v>6.6</v>
      </c>
      <c r="G83" s="14">
        <v>7</v>
      </c>
      <c r="H83" s="14">
        <v>2</v>
      </c>
      <c r="I83" s="16">
        <v>2</v>
      </c>
      <c r="J83" s="16">
        <v>15.549684871673584</v>
      </c>
      <c r="K83" s="16">
        <v>4</v>
      </c>
      <c r="L83" s="16">
        <v>6</v>
      </c>
      <c r="M83" s="16">
        <v>3.721281156381067</v>
      </c>
      <c r="N83" s="16">
        <v>5</v>
      </c>
      <c r="O83" s="16">
        <v>65</v>
      </c>
      <c r="P83" s="16">
        <v>737</v>
      </c>
      <c r="Q83" s="16">
        <v>150</v>
      </c>
      <c r="R83" s="16">
        <v>106</v>
      </c>
      <c r="S83" s="16">
        <v>5.5466778756591211</v>
      </c>
      <c r="T83" s="25">
        <v>6.1993418010000001</v>
      </c>
      <c r="U83" s="25">
        <v>9.0824031829833984</v>
      </c>
      <c r="V83" s="25">
        <v>20.865439466857907</v>
      </c>
      <c r="W83" s="25">
        <v>8.3000000000000007</v>
      </c>
      <c r="X83" s="27">
        <v>59.56137434</v>
      </c>
      <c r="Y83" s="27">
        <v>75.415940284729004</v>
      </c>
      <c r="Z83" s="27">
        <v>66.271136325073243</v>
      </c>
      <c r="AA83" s="27">
        <v>80</v>
      </c>
      <c r="AB83" s="25">
        <v>183.93341799999999</v>
      </c>
      <c r="AC83" s="25">
        <v>282.01515197753906</v>
      </c>
      <c r="AD83" s="25">
        <v>205.71394829101564</v>
      </c>
      <c r="AE83" s="25">
        <v>212.5</v>
      </c>
      <c r="AF83" s="16">
        <v>2</v>
      </c>
      <c r="AG83" s="16">
        <v>2.1</v>
      </c>
      <c r="AH83" s="16">
        <v>45.94</v>
      </c>
      <c r="AI83" s="16">
        <v>0.5</v>
      </c>
      <c r="AJ83" s="16">
        <v>2.1</v>
      </c>
      <c r="AK83" s="16">
        <v>82.66</v>
      </c>
      <c r="AL83" s="16">
        <f t="shared" si="8"/>
        <v>0.5</v>
      </c>
      <c r="AM83" s="16">
        <f t="shared" si="9"/>
        <v>0.33333333333333331</v>
      </c>
      <c r="AN83" s="16">
        <f t="shared" si="10"/>
        <v>0.4</v>
      </c>
      <c r="AO83" s="16">
        <f t="shared" si="12"/>
        <v>0.5374493127374963</v>
      </c>
    </row>
    <row r="84" spans="1:41" x14ac:dyDescent="0.25">
      <c r="A84" s="14">
        <v>2020</v>
      </c>
      <c r="B84" s="14">
        <v>21</v>
      </c>
      <c r="C84" s="14" t="s">
        <v>12</v>
      </c>
      <c r="D84" s="14">
        <v>3</v>
      </c>
      <c r="E84" s="14">
        <v>3.5999999999999997E-2</v>
      </c>
      <c r="F84" s="14">
        <v>6.4</v>
      </c>
      <c r="G84" s="14">
        <v>6.9</v>
      </c>
      <c r="H84" s="14">
        <v>1.9</v>
      </c>
      <c r="I84" s="16">
        <v>2</v>
      </c>
      <c r="J84" s="16">
        <v>14.633244384765625</v>
      </c>
      <c r="K84" s="16">
        <v>4</v>
      </c>
      <c r="L84" s="16">
        <v>5</v>
      </c>
      <c r="M84" s="16">
        <v>3.786093019772319</v>
      </c>
      <c r="N84" s="16">
        <v>4.87</v>
      </c>
      <c r="O84" s="16">
        <v>89</v>
      </c>
      <c r="P84" s="16">
        <v>683</v>
      </c>
      <c r="Q84" s="16">
        <v>191</v>
      </c>
      <c r="R84" s="16">
        <v>144</v>
      </c>
      <c r="S84" s="16">
        <v>5.840724900803048</v>
      </c>
      <c r="T84" s="25">
        <v>5.32527068</v>
      </c>
      <c r="U84" s="25">
        <v>6.5816766023635864</v>
      </c>
      <c r="V84" s="25">
        <v>17.919588379287717</v>
      </c>
      <c r="W84" s="25">
        <v>6.2</v>
      </c>
      <c r="X84" s="27">
        <v>23.156354579999999</v>
      </c>
      <c r="Y84" s="27">
        <v>36.823978424072266</v>
      </c>
      <c r="Z84" s="27">
        <v>37.317219298553468</v>
      </c>
      <c r="AA84" s="27">
        <v>40.4</v>
      </c>
      <c r="AB84" s="25">
        <v>132.2596432</v>
      </c>
      <c r="AC84" s="25">
        <v>195.07492065429688</v>
      </c>
      <c r="AD84" s="25">
        <v>148.60261825866698</v>
      </c>
      <c r="AE84" s="25">
        <v>148.5</v>
      </c>
      <c r="AF84" s="16">
        <v>3.1</v>
      </c>
      <c r="AG84" s="16">
        <v>3.2</v>
      </c>
      <c r="AH84" s="16">
        <v>52.34</v>
      </c>
      <c r="AI84" s="16">
        <v>0.5</v>
      </c>
      <c r="AJ84" s="16">
        <v>2.5</v>
      </c>
      <c r="AK84" s="16">
        <v>76.900000000000006</v>
      </c>
      <c r="AL84" s="16">
        <f t="shared" si="8"/>
        <v>0.5</v>
      </c>
      <c r="AM84" s="16">
        <f t="shared" si="9"/>
        <v>0.4</v>
      </c>
      <c r="AN84" s="16">
        <f t="shared" si="10"/>
        <v>0.41067761806981518</v>
      </c>
      <c r="AO84" s="16">
        <f t="shared" si="12"/>
        <v>0.5282490391956276</v>
      </c>
    </row>
    <row r="85" spans="1:41" x14ac:dyDescent="0.25">
      <c r="A85" s="14">
        <v>2020</v>
      </c>
      <c r="B85" s="14">
        <v>21</v>
      </c>
      <c r="C85" s="14" t="s">
        <v>12</v>
      </c>
      <c r="D85" s="14">
        <v>4</v>
      </c>
      <c r="E85" s="14">
        <v>3.6999999999999998E-2</v>
      </c>
      <c r="F85" s="14">
        <v>6.7</v>
      </c>
      <c r="G85" s="14">
        <v>7</v>
      </c>
      <c r="H85" s="14">
        <v>1.8</v>
      </c>
      <c r="I85" s="16">
        <v>2</v>
      </c>
      <c r="J85" s="16">
        <v>9.6368325843811036</v>
      </c>
      <c r="K85" s="16">
        <v>3</v>
      </c>
      <c r="L85" s="16">
        <v>5</v>
      </c>
      <c r="M85" s="16">
        <v>3.3162070101857402</v>
      </c>
      <c r="N85" s="16">
        <v>4.4800000000000004</v>
      </c>
      <c r="O85" s="16">
        <v>91</v>
      </c>
      <c r="P85" s="16">
        <v>836</v>
      </c>
      <c r="Q85" s="16">
        <v>254</v>
      </c>
      <c r="R85" s="16">
        <v>270</v>
      </c>
      <c r="S85" s="16">
        <v>7.6771845957921538</v>
      </c>
      <c r="T85" s="25">
        <v>24.71646312</v>
      </c>
      <c r="U85" s="25">
        <v>33.131694793701172</v>
      </c>
      <c r="V85" s="25">
        <v>42.980464987182614</v>
      </c>
      <c r="W85" s="25">
        <v>27</v>
      </c>
      <c r="X85" s="27">
        <v>157.37616320000001</v>
      </c>
      <c r="Y85" s="27">
        <v>209.92238998413086</v>
      </c>
      <c r="Z85" s="27">
        <v>173.77763084716798</v>
      </c>
      <c r="AA85" s="27">
        <v>235.8</v>
      </c>
      <c r="AB85" s="25">
        <v>205.06832850000001</v>
      </c>
      <c r="AC85" s="25">
        <v>304.87876892089844</v>
      </c>
      <c r="AD85" s="25">
        <v>233.91127495117189</v>
      </c>
      <c r="AE85" s="25">
        <v>218.4</v>
      </c>
      <c r="AF85" s="16">
        <v>1.8</v>
      </c>
      <c r="AG85" s="16">
        <v>2.2999999999999998</v>
      </c>
      <c r="AH85" s="16">
        <v>81.52</v>
      </c>
      <c r="AI85" s="16">
        <v>0.4</v>
      </c>
      <c r="AJ85" s="16">
        <v>2.2999999999999998</v>
      </c>
      <c r="AK85" s="16">
        <v>83.16</v>
      </c>
      <c r="AL85" s="16">
        <f t="shared" si="8"/>
        <v>0.66666666666666663</v>
      </c>
      <c r="AM85" s="16">
        <f t="shared" si="9"/>
        <v>0.4</v>
      </c>
      <c r="AN85" s="16">
        <f t="shared" si="10"/>
        <v>0.4464285714285714</v>
      </c>
      <c r="AO85" s="16">
        <f t="shared" si="12"/>
        <v>0.60309865875592017</v>
      </c>
    </row>
    <row r="86" spans="1:41" x14ac:dyDescent="0.25">
      <c r="A86" s="14">
        <v>2020</v>
      </c>
      <c r="B86" s="14">
        <v>22</v>
      </c>
      <c r="C86" s="14" t="s">
        <v>7</v>
      </c>
      <c r="D86" s="14">
        <v>2</v>
      </c>
      <c r="E86" s="14">
        <v>3.7999999999999999E-2</v>
      </c>
      <c r="F86" s="14">
        <v>7</v>
      </c>
      <c r="G86" s="14">
        <v>7</v>
      </c>
      <c r="H86" s="14">
        <v>2.4</v>
      </c>
      <c r="I86" s="16">
        <v>20</v>
      </c>
      <c r="J86" s="16">
        <v>28.160411228179932</v>
      </c>
      <c r="K86" s="16">
        <v>18</v>
      </c>
      <c r="L86" s="16">
        <v>12</v>
      </c>
      <c r="M86" s="16">
        <v>13.858936788496102</v>
      </c>
      <c r="N86" s="16">
        <v>15.600000000000001</v>
      </c>
      <c r="O86" s="16">
        <v>614</v>
      </c>
      <c r="P86" s="16">
        <v>2547</v>
      </c>
      <c r="Q86" s="16">
        <v>383</v>
      </c>
      <c r="R86" s="16">
        <v>14</v>
      </c>
      <c r="S86" s="16">
        <v>17.518465420521402</v>
      </c>
      <c r="T86" s="25">
        <v>2.3948259630000002</v>
      </c>
      <c r="U86" s="25">
        <v>1.0773291438817978</v>
      </c>
      <c r="V86" s="25">
        <v>32.234174303436276</v>
      </c>
      <c r="W86" s="25">
        <v>2.8</v>
      </c>
      <c r="X86" s="27">
        <v>3.7995100220000002</v>
      </c>
      <c r="Y86" s="27">
        <v>5.2322643995285034</v>
      </c>
      <c r="Z86" s="27">
        <v>69.834826510620118</v>
      </c>
      <c r="AA86" s="27">
        <v>7.3</v>
      </c>
      <c r="AB86" s="25">
        <v>3.4473047459999999</v>
      </c>
      <c r="AC86" s="25">
        <v>8.7463974952697754</v>
      </c>
      <c r="AD86" s="25">
        <v>96.253785174560548</v>
      </c>
      <c r="AE86" s="25">
        <v>7.8</v>
      </c>
      <c r="AF86" s="16">
        <v>7.1</v>
      </c>
      <c r="AG86" s="16">
        <v>2.7</v>
      </c>
      <c r="AH86" s="16">
        <v>4.12</v>
      </c>
      <c r="AI86" s="16">
        <v>4.3</v>
      </c>
      <c r="AJ86" s="16">
        <v>1.4</v>
      </c>
      <c r="AK86" s="16">
        <v>4.0199999999999996</v>
      </c>
      <c r="AL86" s="16">
        <f t="shared" si="8"/>
        <v>1.1111111111111112</v>
      </c>
      <c r="AM86" s="16">
        <f t="shared" si="9"/>
        <v>1.6666666666666667</v>
      </c>
      <c r="AN86" s="16">
        <f t="shared" si="10"/>
        <v>1.2820512820512819</v>
      </c>
      <c r="AO86" s="16">
        <f t="shared" si="12"/>
        <v>1.4431121452694275</v>
      </c>
    </row>
    <row r="87" spans="1:41" x14ac:dyDescent="0.25">
      <c r="A87" s="14">
        <v>2020</v>
      </c>
      <c r="B87" s="14">
        <v>22</v>
      </c>
      <c r="C87" s="14" t="s">
        <v>7</v>
      </c>
      <c r="D87" s="14">
        <v>3</v>
      </c>
      <c r="E87" s="14">
        <v>3.9E-2</v>
      </c>
      <c r="F87" s="14">
        <v>6.7</v>
      </c>
      <c r="G87" s="14">
        <v>7</v>
      </c>
      <c r="H87" s="14">
        <v>2.2999999999999998</v>
      </c>
      <c r="I87" s="16">
        <v>20</v>
      </c>
      <c r="J87" s="16">
        <v>26.518823017120361</v>
      </c>
      <c r="K87" s="16">
        <v>18</v>
      </c>
      <c r="L87" s="16">
        <v>12</v>
      </c>
      <c r="M87" s="16">
        <v>13.75631800479329</v>
      </c>
      <c r="N87" s="16">
        <v>13.799999999999999</v>
      </c>
      <c r="O87" s="16">
        <v>630</v>
      </c>
      <c r="P87" s="16">
        <v>2496</v>
      </c>
      <c r="Q87" s="16">
        <v>410</v>
      </c>
      <c r="R87" s="16">
        <v>13</v>
      </c>
      <c r="S87" s="16">
        <v>17.522260532769199</v>
      </c>
      <c r="T87" s="25">
        <v>2.4804401669999998</v>
      </c>
      <c r="U87" s="25">
        <v>1.5291360020637512</v>
      </c>
      <c r="V87" s="25">
        <v>31.779488615417478</v>
      </c>
      <c r="W87" s="25">
        <v>2.6</v>
      </c>
      <c r="X87" s="27">
        <v>3.429499646</v>
      </c>
      <c r="Y87" s="27">
        <v>4.8017862439155579</v>
      </c>
      <c r="Z87" s="27">
        <v>66.954305690002442</v>
      </c>
      <c r="AA87" s="27">
        <v>6.6</v>
      </c>
      <c r="AB87" s="25">
        <v>3.4838009080000001</v>
      </c>
      <c r="AC87" s="25">
        <v>8.6384224891662598</v>
      </c>
      <c r="AD87" s="25">
        <v>99.915656130981446</v>
      </c>
      <c r="AE87" s="25">
        <v>6.7</v>
      </c>
      <c r="AF87" s="16">
        <v>5.8</v>
      </c>
      <c r="AG87" s="16">
        <v>2.7</v>
      </c>
      <c r="AH87" s="16">
        <v>4.04</v>
      </c>
      <c r="AI87" s="16">
        <v>3.5</v>
      </c>
      <c r="AJ87" s="16">
        <v>1.5</v>
      </c>
      <c r="AK87" s="16">
        <v>4.24</v>
      </c>
      <c r="AL87" s="16">
        <f t="shared" si="8"/>
        <v>1.1111111111111112</v>
      </c>
      <c r="AM87" s="16">
        <f t="shared" si="9"/>
        <v>1.6666666666666667</v>
      </c>
      <c r="AN87" s="16">
        <f t="shared" si="10"/>
        <v>1.4492753623188408</v>
      </c>
      <c r="AO87" s="16">
        <f t="shared" si="12"/>
        <v>1.4538774105855321</v>
      </c>
    </row>
    <row r="88" spans="1:41" x14ac:dyDescent="0.25">
      <c r="A88" s="14">
        <v>2020</v>
      </c>
      <c r="B88" s="14">
        <v>22</v>
      </c>
      <c r="C88" s="14" t="s">
        <v>7</v>
      </c>
      <c r="D88" s="14">
        <v>4</v>
      </c>
      <c r="E88" s="14">
        <v>0.4</v>
      </c>
      <c r="F88" s="14">
        <v>6.6</v>
      </c>
      <c r="G88" s="14">
        <v>7</v>
      </c>
      <c r="H88" s="14">
        <v>2.5</v>
      </c>
      <c r="I88" s="16">
        <v>21</v>
      </c>
      <c r="J88" s="16">
        <v>28.576887954711914</v>
      </c>
      <c r="K88" s="16">
        <v>19</v>
      </c>
      <c r="L88" s="16">
        <v>14</v>
      </c>
      <c r="M88" s="16">
        <v>13.707709107249849</v>
      </c>
      <c r="N88" s="16">
        <v>15.600000000000001</v>
      </c>
      <c r="O88" s="16">
        <v>658</v>
      </c>
      <c r="P88" s="16">
        <v>2406</v>
      </c>
      <c r="Q88" s="16">
        <v>380</v>
      </c>
      <c r="R88" s="16">
        <v>14</v>
      </c>
      <c r="S88" s="16">
        <v>16.901306031806172</v>
      </c>
      <c r="T88" s="25">
        <v>2.534689931</v>
      </c>
      <c r="U88" s="25">
        <v>1.3390541076660156</v>
      </c>
      <c r="V88" s="25">
        <v>30.878130487823483</v>
      </c>
      <c r="W88" s="25">
        <v>3</v>
      </c>
      <c r="X88" s="27">
        <v>3.543432256</v>
      </c>
      <c r="Y88" s="27">
        <v>5.3520655632019043</v>
      </c>
      <c r="Z88" s="27">
        <v>69.596293490600587</v>
      </c>
      <c r="AA88" s="27">
        <v>8.6</v>
      </c>
      <c r="AB88" s="25">
        <v>3.0318002900000001</v>
      </c>
      <c r="AC88" s="25">
        <v>6.0745519399642944</v>
      </c>
      <c r="AD88" s="25">
        <v>95.955132525634767</v>
      </c>
      <c r="AE88" s="25">
        <v>7</v>
      </c>
      <c r="AF88" s="16">
        <v>9</v>
      </c>
      <c r="AG88" s="16">
        <v>2.9</v>
      </c>
      <c r="AH88" s="16">
        <v>4.0999999999999996</v>
      </c>
      <c r="AI88" s="16">
        <v>4.2</v>
      </c>
      <c r="AJ88" s="16">
        <v>1.4</v>
      </c>
      <c r="AK88" s="16">
        <v>3.98</v>
      </c>
      <c r="AL88" s="16">
        <f t="shared" si="8"/>
        <v>1.1052631578947369</v>
      </c>
      <c r="AM88" s="16">
        <f t="shared" si="9"/>
        <v>1.5</v>
      </c>
      <c r="AN88" s="16">
        <f t="shared" si="10"/>
        <v>1.346153846153846</v>
      </c>
      <c r="AO88" s="16">
        <f t="shared" si="12"/>
        <v>1.5319846544520952</v>
      </c>
    </row>
    <row r="89" spans="1:41" x14ac:dyDescent="0.25">
      <c r="A89" s="14">
        <v>2020</v>
      </c>
      <c r="B89" s="14">
        <v>22</v>
      </c>
      <c r="C89" s="14" t="s">
        <v>7</v>
      </c>
      <c r="D89" s="14">
        <v>1</v>
      </c>
      <c r="E89" s="14">
        <v>1.7999999999999998</v>
      </c>
      <c r="F89" s="14">
        <v>6.9</v>
      </c>
      <c r="G89" s="14">
        <v>7</v>
      </c>
      <c r="H89" s="14">
        <v>2.4</v>
      </c>
      <c r="I89" s="16">
        <v>17</v>
      </c>
      <c r="J89" s="16">
        <v>23.811577667236328</v>
      </c>
      <c r="K89" s="16">
        <v>16</v>
      </c>
      <c r="L89" s="16">
        <v>11</v>
      </c>
      <c r="M89" s="16">
        <v>12.935367735170761</v>
      </c>
      <c r="N89" s="16">
        <v>15.4</v>
      </c>
      <c r="O89" s="16">
        <v>625</v>
      </c>
      <c r="P89" s="16">
        <v>2563</v>
      </c>
      <c r="Q89" s="16">
        <v>402</v>
      </c>
      <c r="R89" s="16">
        <v>16</v>
      </c>
      <c r="S89" s="16">
        <v>17.791672665845724</v>
      </c>
      <c r="T89" s="25">
        <v>1.897798157</v>
      </c>
      <c r="U89" s="25">
        <v>1.0828536748886108</v>
      </c>
      <c r="V89" s="25">
        <v>31.832181505584714</v>
      </c>
      <c r="W89" s="25">
        <v>2.4</v>
      </c>
      <c r="X89" s="27">
        <v>3.7242214580000002</v>
      </c>
      <c r="Y89" s="27">
        <v>6.1829084157943726</v>
      </c>
      <c r="Z89" s="27">
        <v>61.881931346130372</v>
      </c>
      <c r="AA89" s="27">
        <v>6.4</v>
      </c>
      <c r="AB89" s="25">
        <v>3.7635469640000001</v>
      </c>
      <c r="AC89" s="25">
        <v>12.575092315673828</v>
      </c>
      <c r="AD89" s="25">
        <v>98.753241580200196</v>
      </c>
      <c r="AE89" s="25">
        <v>6.2</v>
      </c>
      <c r="AF89" s="16">
        <v>7.1</v>
      </c>
      <c r="AG89" s="16">
        <v>3</v>
      </c>
      <c r="AH89" s="16">
        <v>4.4000000000000004</v>
      </c>
      <c r="AI89" s="16">
        <v>4.2</v>
      </c>
      <c r="AJ89" s="16">
        <v>1.5</v>
      </c>
      <c r="AK89" s="16">
        <v>4.22</v>
      </c>
      <c r="AL89" s="16">
        <f t="shared" si="8"/>
        <v>1.0625</v>
      </c>
      <c r="AM89" s="16">
        <f t="shared" si="9"/>
        <v>1.5454545454545454</v>
      </c>
      <c r="AN89" s="16">
        <f t="shared" si="10"/>
        <v>1.1038961038961039</v>
      </c>
      <c r="AO89" s="16">
        <f t="shared" si="12"/>
        <v>1.3142262630677026</v>
      </c>
    </row>
    <row r="90" spans="1:41" x14ac:dyDescent="0.25">
      <c r="A90" s="14">
        <v>2020</v>
      </c>
      <c r="B90" s="14">
        <v>23</v>
      </c>
      <c r="C90" s="14" t="s">
        <v>8</v>
      </c>
      <c r="D90" s="14">
        <v>1</v>
      </c>
      <c r="E90" s="14">
        <v>0.41</v>
      </c>
      <c r="F90" s="14">
        <v>6.4</v>
      </c>
      <c r="G90" s="14">
        <v>6.9</v>
      </c>
      <c r="H90" s="14">
        <v>2.5</v>
      </c>
      <c r="I90" s="16">
        <v>27</v>
      </c>
      <c r="J90" s="16">
        <v>34.057220329284668</v>
      </c>
      <c r="K90" s="16">
        <v>22</v>
      </c>
      <c r="L90" s="16">
        <v>16</v>
      </c>
      <c r="M90" s="16">
        <v>16.753866686638705</v>
      </c>
      <c r="N90" s="16">
        <v>23.5</v>
      </c>
      <c r="O90" s="16">
        <v>636</v>
      </c>
      <c r="P90" s="16">
        <v>2406</v>
      </c>
      <c r="Q90" s="16">
        <v>397</v>
      </c>
      <c r="R90" s="16">
        <v>16</v>
      </c>
      <c r="S90" s="16">
        <v>16.993653394798606</v>
      </c>
      <c r="T90" s="25">
        <v>2.591402081</v>
      </c>
      <c r="U90" s="25">
        <v>1.940881758928299</v>
      </c>
      <c r="V90" s="25">
        <v>30.722559980773923</v>
      </c>
      <c r="W90" s="25">
        <v>3.2</v>
      </c>
      <c r="X90" s="27">
        <v>2.9674310890000002</v>
      </c>
      <c r="Y90" s="27">
        <v>3.4222099184989929</v>
      </c>
      <c r="Z90" s="27">
        <v>68.22737507171631</v>
      </c>
      <c r="AA90" s="27">
        <v>7.3</v>
      </c>
      <c r="AB90" s="25">
        <v>2.4932909209999998</v>
      </c>
      <c r="AC90" s="25">
        <v>4.9076756834983826</v>
      </c>
      <c r="AD90" s="25">
        <v>82.122029345703126</v>
      </c>
      <c r="AE90" s="25">
        <v>6.6</v>
      </c>
      <c r="AF90" s="16">
        <v>5.7</v>
      </c>
      <c r="AG90" s="16">
        <v>2.5</v>
      </c>
      <c r="AH90" s="16">
        <v>3.7</v>
      </c>
      <c r="AI90" s="16">
        <v>4.2</v>
      </c>
      <c r="AJ90" s="16">
        <v>1.4</v>
      </c>
      <c r="AK90" s="16">
        <v>3.44</v>
      </c>
      <c r="AL90" s="16">
        <f t="shared" si="8"/>
        <v>1.2272727272727273</v>
      </c>
      <c r="AM90" s="16">
        <f t="shared" si="9"/>
        <v>1.6875</v>
      </c>
      <c r="AN90" s="16">
        <f t="shared" si="10"/>
        <v>1.1489361702127661</v>
      </c>
      <c r="AO90" s="16">
        <f t="shared" si="12"/>
        <v>1.611568272865191</v>
      </c>
    </row>
    <row r="91" spans="1:41" x14ac:dyDescent="0.25">
      <c r="A91" s="14">
        <v>2020</v>
      </c>
      <c r="B91" s="14">
        <v>23</v>
      </c>
      <c r="C91" s="14" t="s">
        <v>8</v>
      </c>
      <c r="D91" s="14">
        <v>2</v>
      </c>
      <c r="E91" s="14">
        <v>0.42</v>
      </c>
      <c r="F91" s="14">
        <v>7.1</v>
      </c>
      <c r="G91" s="14">
        <v>7.1</v>
      </c>
      <c r="H91" s="14">
        <v>2.4</v>
      </c>
      <c r="I91" s="16">
        <v>26</v>
      </c>
      <c r="J91" s="16">
        <v>32.32838045501709</v>
      </c>
      <c r="K91" s="16">
        <v>24</v>
      </c>
      <c r="L91" s="16">
        <v>16</v>
      </c>
      <c r="M91" s="16">
        <v>13.642897243858597</v>
      </c>
      <c r="N91" s="16">
        <v>15.9</v>
      </c>
      <c r="O91" s="16">
        <v>636</v>
      </c>
      <c r="P91" s="16">
        <v>3280</v>
      </c>
      <c r="Q91" s="16">
        <v>358</v>
      </c>
      <c r="R91" s="16">
        <v>14</v>
      </c>
      <c r="S91" s="16">
        <v>21.033970088303704</v>
      </c>
      <c r="T91" s="25">
        <v>2.5571909229999998</v>
      </c>
      <c r="U91" s="25">
        <v>1.4465592801570892</v>
      </c>
      <c r="V91" s="25">
        <v>45.164712957763669</v>
      </c>
      <c r="W91" s="25">
        <v>3.5</v>
      </c>
      <c r="X91" s="27">
        <v>2.572102567</v>
      </c>
      <c r="Y91" s="27">
        <v>8.1634849309921265</v>
      </c>
      <c r="Z91" s="27">
        <v>70.237730067443849</v>
      </c>
      <c r="AA91" s="27">
        <v>7</v>
      </c>
      <c r="AB91" s="25">
        <v>2.5535631379999999</v>
      </c>
      <c r="AC91" s="25">
        <v>5.3539770841598511</v>
      </c>
      <c r="AD91" s="25">
        <v>79.310730975341798</v>
      </c>
      <c r="AE91" s="25">
        <v>6</v>
      </c>
      <c r="AF91" s="16">
        <v>5.8</v>
      </c>
      <c r="AG91" s="16">
        <v>2.9</v>
      </c>
      <c r="AH91" s="16">
        <v>3.6</v>
      </c>
      <c r="AI91" s="16">
        <v>3.1</v>
      </c>
      <c r="AJ91" s="16">
        <v>1.6</v>
      </c>
      <c r="AK91" s="16">
        <v>3.58</v>
      </c>
      <c r="AL91" s="16">
        <f t="shared" si="8"/>
        <v>1.0833333333333333</v>
      </c>
      <c r="AM91" s="16">
        <f t="shared" si="9"/>
        <v>1.625</v>
      </c>
      <c r="AN91" s="16">
        <f t="shared" si="10"/>
        <v>1.6352201257861634</v>
      </c>
      <c r="AO91" s="16">
        <f t="shared" si="12"/>
        <v>1.9057535606451923</v>
      </c>
    </row>
    <row r="92" spans="1:41" x14ac:dyDescent="0.25">
      <c r="A92" s="14">
        <v>2020</v>
      </c>
      <c r="B92" s="14">
        <v>23</v>
      </c>
      <c r="C92" s="14" t="s">
        <v>8</v>
      </c>
      <c r="D92" s="14">
        <v>4</v>
      </c>
      <c r="E92" s="14">
        <v>0.43</v>
      </c>
      <c r="F92" s="14">
        <v>6.7</v>
      </c>
      <c r="G92" s="14">
        <v>6.9</v>
      </c>
      <c r="H92" s="14">
        <v>2.4</v>
      </c>
      <c r="I92" s="16">
        <v>34</v>
      </c>
      <c r="J92" s="16">
        <v>31.143509258270264</v>
      </c>
      <c r="K92" s="16">
        <v>31</v>
      </c>
      <c r="L92" s="16">
        <v>20</v>
      </c>
      <c r="M92" s="16">
        <v>20.469746854403837</v>
      </c>
      <c r="N92" s="16">
        <v>26</v>
      </c>
      <c r="O92" s="16">
        <v>593</v>
      </c>
      <c r="P92" s="16">
        <v>2430</v>
      </c>
      <c r="Q92" s="16">
        <v>422</v>
      </c>
      <c r="R92" s="16">
        <v>15</v>
      </c>
      <c r="S92" s="16">
        <v>17.205092461031647</v>
      </c>
      <c r="T92" s="25">
        <v>2.377999333</v>
      </c>
      <c r="U92" s="25">
        <v>1.6955579817295074</v>
      </c>
      <c r="V92" s="25">
        <v>29.706954054260251</v>
      </c>
      <c r="W92" s="25">
        <v>2.6</v>
      </c>
      <c r="X92" s="27">
        <v>3.0679683889999998</v>
      </c>
      <c r="Y92" s="27">
        <v>4.5144104957580566</v>
      </c>
      <c r="Z92" s="27">
        <v>68.71356777496338</v>
      </c>
      <c r="AA92" s="27">
        <v>7</v>
      </c>
      <c r="AB92" s="25">
        <v>1.5861530509999999</v>
      </c>
      <c r="AC92" s="25">
        <v>3.7227284908294678</v>
      </c>
      <c r="AD92" s="25">
        <v>88.90844253845215</v>
      </c>
      <c r="AE92" s="25">
        <v>5.6</v>
      </c>
      <c r="AF92" s="16">
        <v>6.8</v>
      </c>
      <c r="AG92" s="16">
        <v>2.5</v>
      </c>
      <c r="AH92" s="16">
        <v>3.4</v>
      </c>
      <c r="AI92" s="16">
        <v>4.2</v>
      </c>
      <c r="AJ92" s="16">
        <v>1.4</v>
      </c>
      <c r="AK92" s="16">
        <v>3.84</v>
      </c>
      <c r="AL92" s="16">
        <f t="shared" si="8"/>
        <v>1.096774193548387</v>
      </c>
      <c r="AM92" s="16">
        <f t="shared" si="9"/>
        <v>1.7</v>
      </c>
      <c r="AN92" s="16">
        <f t="shared" si="10"/>
        <v>1.3076923076923077</v>
      </c>
      <c r="AO92" s="16">
        <f t="shared" si="12"/>
        <v>1.6609878100512649</v>
      </c>
    </row>
    <row r="93" spans="1:41" x14ac:dyDescent="0.25">
      <c r="A93" s="14">
        <v>2020</v>
      </c>
      <c r="B93" s="14">
        <v>23</v>
      </c>
      <c r="C93" s="14" t="s">
        <v>8</v>
      </c>
      <c r="D93" s="14">
        <v>3</v>
      </c>
      <c r="E93" s="14">
        <v>0.4</v>
      </c>
      <c r="F93" s="14">
        <v>7</v>
      </c>
      <c r="G93" s="14">
        <v>7</v>
      </c>
      <c r="H93" s="14">
        <v>2.4</v>
      </c>
      <c r="I93" s="16">
        <v>30</v>
      </c>
      <c r="J93" s="16">
        <v>34.730953086853027</v>
      </c>
      <c r="K93" s="16">
        <v>25</v>
      </c>
      <c r="L93" s="16">
        <v>17</v>
      </c>
      <c r="M93" s="16">
        <v>18.347158328340328</v>
      </c>
      <c r="N93" s="16">
        <v>17.7</v>
      </c>
      <c r="O93" s="16">
        <v>640</v>
      </c>
      <c r="P93" s="16">
        <v>3235</v>
      </c>
      <c r="Q93" s="16">
        <v>404</v>
      </c>
      <c r="R93" s="16">
        <v>11</v>
      </c>
      <c r="S93" s="16">
        <v>21.18475761211624</v>
      </c>
      <c r="T93" s="25">
        <v>2.8986072809999999</v>
      </c>
      <c r="U93" s="25">
        <v>1.7965395748615265</v>
      </c>
      <c r="V93" s="25">
        <v>47.028988890075681</v>
      </c>
      <c r="W93" s="25">
        <v>3.8</v>
      </c>
      <c r="X93" s="27">
        <v>3.174390813</v>
      </c>
      <c r="Y93" s="27">
        <v>4.6008574962615967</v>
      </c>
      <c r="Z93" s="27">
        <v>70.463855784606935</v>
      </c>
      <c r="AA93" s="27">
        <v>7.5</v>
      </c>
      <c r="AB93" s="25">
        <v>2.46649458</v>
      </c>
      <c r="AC93" s="25">
        <v>4.0421655774116516</v>
      </c>
      <c r="AD93" s="25">
        <v>84.523438494873048</v>
      </c>
      <c r="AE93" s="25">
        <v>6.1</v>
      </c>
      <c r="AF93" s="16">
        <v>7.3</v>
      </c>
      <c r="AG93" s="16">
        <v>3.1</v>
      </c>
      <c r="AH93" s="16">
        <v>4.62</v>
      </c>
      <c r="AI93" s="16">
        <v>3.5</v>
      </c>
      <c r="AJ93" s="16">
        <v>1.5</v>
      </c>
      <c r="AK93" s="16">
        <v>3.94</v>
      </c>
      <c r="AL93" s="16">
        <f t="shared" si="8"/>
        <v>1.2</v>
      </c>
      <c r="AM93" s="16">
        <f t="shared" si="9"/>
        <v>1.7647058823529411</v>
      </c>
      <c r="AN93" s="16">
        <f t="shared" si="10"/>
        <v>1.6949152542372883</v>
      </c>
      <c r="AO93" s="16">
        <f t="shared" si="12"/>
        <v>1.6351305996885557</v>
      </c>
    </row>
    <row r="94" spans="1:41" x14ac:dyDescent="0.25">
      <c r="A94" s="14">
        <v>2020</v>
      </c>
      <c r="B94" s="14">
        <v>24</v>
      </c>
      <c r="C94" s="14" t="s">
        <v>9</v>
      </c>
      <c r="D94" s="14">
        <v>3</v>
      </c>
      <c r="E94" s="14">
        <v>0.44</v>
      </c>
      <c r="F94" s="14">
        <v>5.7</v>
      </c>
      <c r="G94" s="14">
        <v>6.3</v>
      </c>
      <c r="H94" s="14">
        <v>2.7</v>
      </c>
      <c r="I94" s="16">
        <v>30</v>
      </c>
      <c r="J94" s="16">
        <v>38.846145977020264</v>
      </c>
      <c r="K94" s="16">
        <v>25</v>
      </c>
      <c r="L94" s="16">
        <v>16</v>
      </c>
      <c r="M94" s="16">
        <v>16.413604403834629</v>
      </c>
      <c r="N94" s="16">
        <v>16.5</v>
      </c>
      <c r="O94" s="16">
        <v>406</v>
      </c>
      <c r="P94" s="16">
        <v>1886</v>
      </c>
      <c r="Q94" s="16">
        <v>343</v>
      </c>
      <c r="R94" s="16">
        <v>16</v>
      </c>
      <c r="S94" s="16">
        <v>13.360973656236514</v>
      </c>
      <c r="T94" s="25">
        <v>1.570306805</v>
      </c>
      <c r="U94" s="25">
        <v>0.44736560434103012</v>
      </c>
      <c r="V94" s="25">
        <v>28.65644364776611</v>
      </c>
      <c r="W94" s="25">
        <v>3.8</v>
      </c>
      <c r="X94" s="27">
        <v>1.379494327</v>
      </c>
      <c r="Y94" s="27">
        <v>3.2772788405418396</v>
      </c>
      <c r="Z94" s="27">
        <v>28.148575347137452</v>
      </c>
      <c r="AA94" s="27">
        <v>3.3</v>
      </c>
      <c r="AB94" s="25">
        <v>0.89317955299999996</v>
      </c>
      <c r="AC94" s="25">
        <v>3.4685859084129333</v>
      </c>
      <c r="AD94" s="25">
        <v>38.089303057861329</v>
      </c>
      <c r="AE94" s="25">
        <v>1.6</v>
      </c>
      <c r="AF94" s="16">
        <v>2.7</v>
      </c>
      <c r="AG94" s="16">
        <v>3.1</v>
      </c>
      <c r="AH94" s="16">
        <v>1.44</v>
      </c>
      <c r="AI94" s="16">
        <v>0.6</v>
      </c>
      <c r="AJ94" s="16">
        <v>2</v>
      </c>
      <c r="AK94" s="16">
        <v>1.64</v>
      </c>
      <c r="AL94" s="16">
        <f t="shared" si="8"/>
        <v>1.2</v>
      </c>
      <c r="AM94" s="16">
        <f t="shared" si="9"/>
        <v>1.875</v>
      </c>
      <c r="AN94" s="16">
        <f t="shared" si="10"/>
        <v>1.8181818181818181</v>
      </c>
      <c r="AO94" s="16">
        <f t="shared" si="12"/>
        <v>1.8277521050154741</v>
      </c>
    </row>
    <row r="95" spans="1:41" x14ac:dyDescent="0.25">
      <c r="A95" s="14">
        <v>2020</v>
      </c>
      <c r="B95" s="14">
        <v>24</v>
      </c>
      <c r="C95" s="14" t="s">
        <v>9</v>
      </c>
      <c r="D95" s="14">
        <v>4</v>
      </c>
      <c r="E95" s="14">
        <v>0.45</v>
      </c>
      <c r="F95" s="14">
        <v>5.5</v>
      </c>
      <c r="G95" s="14">
        <v>6.2</v>
      </c>
      <c r="H95" s="14">
        <v>2.9</v>
      </c>
      <c r="I95" s="16">
        <v>43</v>
      </c>
      <c r="J95" s="16">
        <v>46.878184188842773</v>
      </c>
      <c r="K95" s="16">
        <v>35</v>
      </c>
      <c r="L95" s="16">
        <v>20</v>
      </c>
      <c r="M95" s="16">
        <v>20.761400239664468</v>
      </c>
      <c r="N95" s="16">
        <v>21.6</v>
      </c>
      <c r="O95" s="16">
        <v>430</v>
      </c>
      <c r="P95" s="16">
        <v>1929</v>
      </c>
      <c r="Q95" s="16">
        <v>374</v>
      </c>
      <c r="R95" s="16">
        <v>20</v>
      </c>
      <c r="S95" s="16">
        <v>13.909890067674951</v>
      </c>
      <c r="T95" s="25">
        <v>1.7990207949999999</v>
      </c>
      <c r="U95" s="25">
        <v>1.3385464251041412</v>
      </c>
      <c r="V95" s="25">
        <v>28.274163298034665</v>
      </c>
      <c r="W95" s="25">
        <v>3.7</v>
      </c>
      <c r="X95" s="27">
        <v>1.672726291</v>
      </c>
      <c r="Y95" s="27">
        <v>3.9534997940063477</v>
      </c>
      <c r="Z95" s="27">
        <v>31.181614916992189</v>
      </c>
      <c r="AA95" s="27">
        <v>4.4000000000000004</v>
      </c>
      <c r="AB95" s="25">
        <v>0.94415392200000003</v>
      </c>
      <c r="AC95" s="25">
        <v>2.8951144218444824</v>
      </c>
      <c r="AD95" s="25">
        <v>38.634599726867677</v>
      </c>
      <c r="AE95" s="25">
        <v>1.5</v>
      </c>
      <c r="AF95" s="16">
        <v>2.4</v>
      </c>
      <c r="AG95" s="16">
        <v>3.7</v>
      </c>
      <c r="AH95" s="16">
        <v>2.04</v>
      </c>
      <c r="AI95" s="16">
        <v>0.6</v>
      </c>
      <c r="AJ95" s="16">
        <v>2.4</v>
      </c>
      <c r="AK95" s="16">
        <v>2.4</v>
      </c>
      <c r="AL95" s="16">
        <f t="shared" si="8"/>
        <v>1.2285714285714286</v>
      </c>
      <c r="AM95" s="16">
        <f t="shared" si="9"/>
        <v>2.15</v>
      </c>
      <c r="AN95" s="16">
        <f t="shared" si="10"/>
        <v>1.9907407407407407</v>
      </c>
      <c r="AO95" s="16">
        <f t="shared" si="12"/>
        <v>2.0711512472000271</v>
      </c>
    </row>
    <row r="96" spans="1:41" x14ac:dyDescent="0.25">
      <c r="A96" s="14">
        <v>2020</v>
      </c>
      <c r="B96" s="14">
        <v>24</v>
      </c>
      <c r="C96" s="14" t="s">
        <v>9</v>
      </c>
      <c r="D96" s="14">
        <v>1</v>
      </c>
      <c r="E96" s="14">
        <v>0.4</v>
      </c>
      <c r="F96" s="14">
        <v>5.6</v>
      </c>
      <c r="G96" s="14">
        <v>6.3</v>
      </c>
      <c r="H96" s="14">
        <v>2.8</v>
      </c>
      <c r="I96" s="16">
        <v>57</v>
      </c>
      <c r="J96" s="16">
        <v>60.670284141540527</v>
      </c>
      <c r="K96" s="16">
        <v>49</v>
      </c>
      <c r="L96" s="16">
        <v>28</v>
      </c>
      <c r="M96" s="16">
        <v>29.845863091671664</v>
      </c>
      <c r="N96" s="16">
        <v>28.599999999999998</v>
      </c>
      <c r="O96" s="16">
        <v>479</v>
      </c>
      <c r="P96" s="16">
        <v>2035</v>
      </c>
      <c r="Q96" s="16">
        <v>366</v>
      </c>
      <c r="R96" s="16">
        <v>16</v>
      </c>
      <c r="S96" s="16">
        <v>14.481974835022577</v>
      </c>
      <c r="T96" s="25">
        <v>1.3147630969999999</v>
      </c>
      <c r="U96" s="25">
        <v>0.556337870657444</v>
      </c>
      <c r="V96" s="25">
        <v>28.863174013519284</v>
      </c>
      <c r="W96" s="25">
        <v>3.8</v>
      </c>
      <c r="X96" s="27">
        <v>1.69377636</v>
      </c>
      <c r="Y96" s="27">
        <v>3.4645524621009827</v>
      </c>
      <c r="Z96" s="27">
        <v>29.744172614288331</v>
      </c>
      <c r="AA96" s="27">
        <v>3</v>
      </c>
      <c r="AB96" s="25">
        <v>1.682459106</v>
      </c>
      <c r="AC96" s="25">
        <v>4.3145778775215149</v>
      </c>
      <c r="AD96" s="25">
        <v>36.914037745666505</v>
      </c>
      <c r="AE96" s="25">
        <v>1.5</v>
      </c>
      <c r="AF96" s="16">
        <v>2.9</v>
      </c>
      <c r="AG96" s="16">
        <v>3.7</v>
      </c>
      <c r="AH96" s="16">
        <v>3.54</v>
      </c>
      <c r="AI96" s="16">
        <v>0.6</v>
      </c>
      <c r="AJ96" s="16">
        <v>3</v>
      </c>
      <c r="AK96" s="16">
        <v>4.04</v>
      </c>
      <c r="AL96" s="16">
        <f t="shared" si="8"/>
        <v>1.1632653061224489</v>
      </c>
      <c r="AM96" s="16">
        <f t="shared" si="9"/>
        <v>2.0357142857142856</v>
      </c>
      <c r="AN96" s="16">
        <f t="shared" si="10"/>
        <v>1.9930069930069931</v>
      </c>
      <c r="AO96" s="16">
        <f t="shared" si="12"/>
        <v>1.9098124193937471</v>
      </c>
    </row>
    <row r="97" spans="1:41" x14ac:dyDescent="0.25">
      <c r="A97" s="14">
        <v>2020</v>
      </c>
      <c r="B97" s="14">
        <v>24</v>
      </c>
      <c r="C97" s="14" t="s">
        <v>9</v>
      </c>
      <c r="D97" s="14">
        <v>2</v>
      </c>
      <c r="E97" s="14">
        <v>0.4</v>
      </c>
      <c r="F97" s="14">
        <v>5.5</v>
      </c>
      <c r="G97" s="14">
        <v>6.3</v>
      </c>
      <c r="H97" s="14">
        <v>2.9</v>
      </c>
      <c r="I97" s="16">
        <v>34</v>
      </c>
      <c r="J97" s="16">
        <v>45.51075350189209</v>
      </c>
      <c r="K97" s="16">
        <v>29</v>
      </c>
      <c r="L97" s="16">
        <v>16</v>
      </c>
      <c r="M97" s="16">
        <v>18.557796884361895</v>
      </c>
      <c r="N97" s="16">
        <v>17.3</v>
      </c>
      <c r="O97" s="16">
        <v>393</v>
      </c>
      <c r="P97" s="16">
        <v>1683</v>
      </c>
      <c r="Q97" s="16">
        <v>274</v>
      </c>
      <c r="R97" s="16">
        <v>13</v>
      </c>
      <c r="S97" s="16">
        <v>11.731780861566312</v>
      </c>
      <c r="T97" s="25">
        <v>1.4570064819999999</v>
      </c>
      <c r="U97" s="25">
        <v>1.3537169992923737</v>
      </c>
      <c r="V97" s="25">
        <v>27.728673509979245</v>
      </c>
      <c r="W97" s="25">
        <v>3.8</v>
      </c>
      <c r="X97" s="27">
        <v>5.4469992090000003</v>
      </c>
      <c r="Y97" s="27">
        <v>4.1964641213417053</v>
      </c>
      <c r="Z97" s="27">
        <v>27.016690295410157</v>
      </c>
      <c r="AA97" s="27">
        <v>3.5</v>
      </c>
      <c r="AB97" s="25">
        <v>1.568088191</v>
      </c>
      <c r="AC97" s="25">
        <v>6.2129688262939453</v>
      </c>
      <c r="AD97" s="25">
        <v>38.154622595977784</v>
      </c>
      <c r="AE97" s="25">
        <v>1.3</v>
      </c>
      <c r="AF97" s="16">
        <v>3.1</v>
      </c>
      <c r="AG97" s="16">
        <v>3.2</v>
      </c>
      <c r="AH97" s="16">
        <v>1.48</v>
      </c>
      <c r="AI97" s="16">
        <v>0.8</v>
      </c>
      <c r="AJ97" s="16">
        <v>2.7</v>
      </c>
      <c r="AK97" s="16">
        <v>2.06</v>
      </c>
      <c r="AL97" s="16">
        <f t="shared" si="8"/>
        <v>1.1724137931034482</v>
      </c>
      <c r="AM97" s="16">
        <f t="shared" si="9"/>
        <v>2.125</v>
      </c>
      <c r="AN97" s="16">
        <f t="shared" si="10"/>
        <v>1.9653179190751444</v>
      </c>
      <c r="AO97" s="16">
        <f t="shared" si="12"/>
        <v>1.8321140279669075</v>
      </c>
    </row>
  </sheetData>
  <sortState xmlns:xlrd2="http://schemas.microsoft.com/office/spreadsheetml/2017/richdata2" ref="A2:AO97">
    <sortCondition ref="A2:A97"/>
    <sortCondition ref="B2:B9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106"/>
  <sheetViews>
    <sheetView tabSelected="1" zoomScale="85" zoomScaleNormal="85" workbookViewId="0">
      <selection activeCell="B8" sqref="B8"/>
    </sheetView>
  </sheetViews>
  <sheetFormatPr defaultRowHeight="15" x14ac:dyDescent="0.25"/>
  <cols>
    <col min="1" max="1" width="13.7109375" customWidth="1"/>
    <col min="2" max="2" width="22" customWidth="1"/>
    <col min="3" max="3" width="70.28515625" customWidth="1"/>
  </cols>
  <sheetData>
    <row r="1" spans="1:32" ht="19.5" thickBot="1" x14ac:dyDescent="0.35">
      <c r="A1" s="5" t="s">
        <v>71</v>
      </c>
      <c r="B1" s="5" t="s">
        <v>54</v>
      </c>
      <c r="C1" s="5" t="s">
        <v>218</v>
      </c>
    </row>
    <row r="2" spans="1:32" ht="18" customHeight="1" thickTop="1" x14ac:dyDescent="0.25">
      <c r="A2" s="36" t="s">
        <v>55</v>
      </c>
      <c r="B2" s="8" t="str">
        <f>P_Data!A1</f>
        <v>year</v>
      </c>
      <c r="C2" s="9" t="s">
        <v>60</v>
      </c>
      <c r="D2" s="1"/>
      <c r="E2" s="1"/>
      <c r="F2" s="1"/>
      <c r="G2" s="1"/>
      <c r="H2" s="1"/>
      <c r="I2" s="1"/>
      <c r="J2" s="1"/>
      <c r="K2" s="1"/>
      <c r="L2" s="1"/>
      <c r="M2" s="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spans="1:32" ht="18" customHeight="1" x14ac:dyDescent="0.25">
      <c r="A3" s="36"/>
      <c r="B3" s="10" t="str">
        <f>P_Data!C1</f>
        <v>loc</v>
      </c>
      <c r="C3" s="9" t="s">
        <v>61</v>
      </c>
    </row>
    <row r="4" spans="1:32" ht="18" customHeight="1" x14ac:dyDescent="0.25">
      <c r="A4" s="36"/>
      <c r="B4" s="10" t="str">
        <f>P_Data!D1</f>
        <v>rep</v>
      </c>
      <c r="C4" s="9" t="s">
        <v>62</v>
      </c>
    </row>
    <row r="5" spans="1:32" ht="18" customHeight="1" x14ac:dyDescent="0.25">
      <c r="A5" s="36"/>
      <c r="B5" s="10" t="str">
        <f>P_Data!E1</f>
        <v>plot</v>
      </c>
      <c r="C5" s="9" t="s">
        <v>63</v>
      </c>
    </row>
    <row r="6" spans="1:32" ht="18" customHeight="1" x14ac:dyDescent="0.25">
      <c r="A6" s="36"/>
      <c r="B6" s="10" t="str">
        <f>P_Data!G1</f>
        <v>trt</v>
      </c>
      <c r="C6" s="9" t="s">
        <v>64</v>
      </c>
    </row>
    <row r="7" spans="1:32" ht="18" customHeight="1" x14ac:dyDescent="0.25">
      <c r="A7" s="36"/>
      <c r="B7" s="10" t="str">
        <f>P_Data!H1</f>
        <v>source</v>
      </c>
      <c r="C7" s="9" t="s">
        <v>65</v>
      </c>
    </row>
    <row r="8" spans="1:32" ht="18" customHeight="1" x14ac:dyDescent="0.25">
      <c r="A8" s="36"/>
      <c r="B8" s="10" t="str">
        <f>P_Data!I1</f>
        <v>n</v>
      </c>
      <c r="C8" s="9" t="s">
        <v>66</v>
      </c>
    </row>
    <row r="9" spans="1:32" ht="18" customHeight="1" x14ac:dyDescent="0.25">
      <c r="A9" s="36"/>
      <c r="B9" s="10" t="str">
        <f>P_Data!K1</f>
        <v>p</v>
      </c>
      <c r="C9" s="9" t="s">
        <v>67</v>
      </c>
    </row>
    <row r="10" spans="1:32" ht="18" customHeight="1" x14ac:dyDescent="0.25">
      <c r="A10" s="36"/>
      <c r="B10" s="10" t="str">
        <f>P_Data!M1</f>
        <v>s</v>
      </c>
      <c r="C10" s="9" t="s">
        <v>68</v>
      </c>
    </row>
    <row r="11" spans="1:32" ht="18" customHeight="1" x14ac:dyDescent="0.25">
      <c r="A11" s="36"/>
      <c r="B11" s="10" t="str">
        <f>P_Data!O1</f>
        <v>row.sp</v>
      </c>
      <c r="C11" s="9" t="s">
        <v>69</v>
      </c>
    </row>
    <row r="12" spans="1:32" ht="18" customHeight="1" x14ac:dyDescent="0.25">
      <c r="A12" s="4"/>
      <c r="B12" s="11"/>
      <c r="C12" s="1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spans="1:32" ht="18" customHeight="1" x14ac:dyDescent="0.25">
      <c r="A13" s="37" t="s">
        <v>169</v>
      </c>
      <c r="B13" s="14" t="str">
        <f>P_Data!P1</f>
        <v>S.CaCO3</v>
      </c>
      <c r="C13" s="9" t="s">
        <v>170</v>
      </c>
    </row>
    <row r="14" spans="1:32" ht="18" customHeight="1" x14ac:dyDescent="0.25">
      <c r="A14" s="37"/>
      <c r="B14" s="14" t="str">
        <f>P_Data!Q1</f>
        <v>pH</v>
      </c>
      <c r="C14" s="9" t="s">
        <v>171</v>
      </c>
    </row>
    <row r="15" spans="1:32" ht="18" customHeight="1" x14ac:dyDescent="0.25">
      <c r="A15" s="37"/>
      <c r="B15" s="14" t="str">
        <f>P_Data!R1</f>
        <v>Buff.pH</v>
      </c>
      <c r="C15" s="9" t="s">
        <v>172</v>
      </c>
    </row>
    <row r="16" spans="1:32" ht="18" customHeight="1" x14ac:dyDescent="0.25">
      <c r="A16" s="37"/>
      <c r="B16" s="14" t="str">
        <f>P_Data!S1</f>
        <v>OM</v>
      </c>
      <c r="C16" s="9" t="s">
        <v>173</v>
      </c>
    </row>
    <row r="17" spans="1:3" ht="18" customHeight="1" x14ac:dyDescent="0.25">
      <c r="A17" s="37"/>
      <c r="B17" s="14" t="str">
        <f>P_Data!T1</f>
        <v>P.M.ppm</v>
      </c>
      <c r="C17" s="9" t="s">
        <v>174</v>
      </c>
    </row>
    <row r="18" spans="1:3" ht="18" customHeight="1" x14ac:dyDescent="0.25">
      <c r="A18" s="37"/>
      <c r="B18" s="14" t="str">
        <f>P_Data!U1</f>
        <v>P_B_ppm</v>
      </c>
      <c r="C18" s="9" t="s">
        <v>175</v>
      </c>
    </row>
    <row r="19" spans="1:3" ht="18" customHeight="1" x14ac:dyDescent="0.25">
      <c r="A19" s="37"/>
      <c r="B19" s="14" t="str">
        <f>P_Data!V1</f>
        <v>P_O_ppm</v>
      </c>
      <c r="C19" s="9" t="s">
        <v>176</v>
      </c>
    </row>
    <row r="20" spans="1:3" ht="18" customHeight="1" x14ac:dyDescent="0.25">
      <c r="A20" s="37"/>
      <c r="B20" s="14" t="str">
        <f>P_Data!W1</f>
        <v>P_Resin</v>
      </c>
      <c r="C20" s="9" t="s">
        <v>222</v>
      </c>
    </row>
    <row r="21" spans="1:3" ht="18" customHeight="1" x14ac:dyDescent="0.25">
      <c r="A21" s="37"/>
      <c r="B21" s="14" t="str">
        <f>P_Data!X1</f>
        <v>P_H3A_ppm</v>
      </c>
      <c r="C21" s="9" t="s">
        <v>223</v>
      </c>
    </row>
    <row r="22" spans="1:3" ht="18" customHeight="1" x14ac:dyDescent="0.25">
      <c r="A22" s="37"/>
      <c r="B22" s="14" t="str">
        <f>P_Data!Y1</f>
        <v>K_ppm</v>
      </c>
      <c r="C22" s="9" t="s">
        <v>177</v>
      </c>
    </row>
    <row r="23" spans="1:3" ht="18" customHeight="1" x14ac:dyDescent="0.25">
      <c r="A23" s="37"/>
      <c r="B23" s="14" t="str">
        <f>P_Data!Z1</f>
        <v>Ca_ppm</v>
      </c>
      <c r="C23" s="9" t="s">
        <v>178</v>
      </c>
    </row>
    <row r="24" spans="1:3" ht="18" customHeight="1" x14ac:dyDescent="0.25">
      <c r="A24" s="37"/>
      <c r="B24" s="14" t="str">
        <f>P_Data!AA1</f>
        <v>Mg_ppm</v>
      </c>
      <c r="C24" s="9" t="s">
        <v>179</v>
      </c>
    </row>
    <row r="25" spans="1:3" ht="18" customHeight="1" x14ac:dyDescent="0.25">
      <c r="A25" s="37"/>
      <c r="B25" s="14" t="str">
        <f>P_Data!AB1</f>
        <v>Na_ppm</v>
      </c>
      <c r="C25" s="9" t="s">
        <v>180</v>
      </c>
    </row>
    <row r="26" spans="1:3" ht="18" customHeight="1" x14ac:dyDescent="0.25">
      <c r="A26" s="37"/>
      <c r="B26" s="14" t="str">
        <f>P_Data!AC1</f>
        <v>CEC</v>
      </c>
      <c r="C26" s="9" t="s">
        <v>224</v>
      </c>
    </row>
    <row r="27" spans="1:3" ht="18" customHeight="1" x14ac:dyDescent="0.25">
      <c r="A27" s="37"/>
      <c r="B27" s="14" t="str">
        <f>P_Data!AD1</f>
        <v>S_ppm</v>
      </c>
      <c r="C27" s="9" t="s">
        <v>181</v>
      </c>
    </row>
    <row r="28" spans="1:3" ht="18" customHeight="1" x14ac:dyDescent="0.25">
      <c r="A28" s="6"/>
      <c r="B28" s="15"/>
      <c r="C28" s="6"/>
    </row>
    <row r="29" spans="1:3" ht="18" customHeight="1" x14ac:dyDescent="0.25">
      <c r="A29" s="37" t="s">
        <v>183</v>
      </c>
      <c r="B29" s="14" t="s">
        <v>161</v>
      </c>
      <c r="C29" s="9" t="s">
        <v>182</v>
      </c>
    </row>
    <row r="30" spans="1:3" ht="18" customHeight="1" x14ac:dyDescent="0.25">
      <c r="A30" s="37"/>
      <c r="B30" s="14" t="s">
        <v>162</v>
      </c>
      <c r="C30" s="9" t="s">
        <v>185</v>
      </c>
    </row>
    <row r="31" spans="1:3" ht="18" customHeight="1" x14ac:dyDescent="0.25">
      <c r="A31" s="37"/>
      <c r="B31" s="14" t="s">
        <v>163</v>
      </c>
      <c r="C31" s="9" t="s">
        <v>181</v>
      </c>
    </row>
    <row r="32" spans="1:3" ht="18" customHeight="1" x14ac:dyDescent="0.25">
      <c r="A32" s="37"/>
      <c r="B32" s="14" t="s">
        <v>164</v>
      </c>
      <c r="C32" s="9" t="s">
        <v>186</v>
      </c>
    </row>
    <row r="33" spans="1:3" ht="18" customHeight="1" x14ac:dyDescent="0.25">
      <c r="A33" s="13"/>
      <c r="B33" s="15"/>
      <c r="C33" s="6"/>
    </row>
    <row r="34" spans="1:3" ht="18" customHeight="1" x14ac:dyDescent="0.25">
      <c r="A34" s="37" t="s">
        <v>184</v>
      </c>
      <c r="B34" s="14" t="s">
        <v>165</v>
      </c>
      <c r="C34" s="9" t="s">
        <v>182</v>
      </c>
    </row>
    <row r="35" spans="1:3" ht="18" customHeight="1" x14ac:dyDescent="0.25">
      <c r="A35" s="37"/>
      <c r="B35" s="14" t="s">
        <v>166</v>
      </c>
      <c r="C35" s="9" t="s">
        <v>185</v>
      </c>
    </row>
    <row r="36" spans="1:3" ht="18" customHeight="1" x14ac:dyDescent="0.25">
      <c r="A36" s="37"/>
      <c r="B36" s="14" t="s">
        <v>167</v>
      </c>
      <c r="C36" s="9" t="s">
        <v>181</v>
      </c>
    </row>
    <row r="37" spans="1:3" ht="18" customHeight="1" x14ac:dyDescent="0.25">
      <c r="A37" s="37"/>
      <c r="B37" s="14" t="s">
        <v>168</v>
      </c>
      <c r="C37" s="9" t="s">
        <v>186</v>
      </c>
    </row>
    <row r="38" spans="1:3" ht="18" customHeight="1" x14ac:dyDescent="0.25">
      <c r="A38" s="4"/>
      <c r="B38" s="11"/>
      <c r="C38" s="11"/>
    </row>
    <row r="39" spans="1:3" ht="18" customHeight="1" x14ac:dyDescent="0.25">
      <c r="A39" s="37" t="s">
        <v>56</v>
      </c>
      <c r="B39" s="12" t="s">
        <v>35</v>
      </c>
      <c r="C39" s="12" t="s">
        <v>70</v>
      </c>
    </row>
    <row r="40" spans="1:3" ht="18" customHeight="1" x14ac:dyDescent="0.25">
      <c r="A40" s="37"/>
      <c r="B40" s="9" t="s">
        <v>45</v>
      </c>
      <c r="C40" s="9" t="s">
        <v>78</v>
      </c>
    </row>
    <row r="41" spans="1:3" ht="18" customHeight="1" x14ac:dyDescent="0.25">
      <c r="A41" s="37"/>
      <c r="B41" s="9" t="s">
        <v>44</v>
      </c>
      <c r="C41" s="9" t="s">
        <v>79</v>
      </c>
    </row>
    <row r="42" spans="1:3" ht="18" customHeight="1" x14ac:dyDescent="0.25">
      <c r="A42" s="37"/>
      <c r="B42" s="9" t="s">
        <v>43</v>
      </c>
      <c r="C42" s="9" t="s">
        <v>80</v>
      </c>
    </row>
    <row r="43" spans="1:3" ht="18" customHeight="1" x14ac:dyDescent="0.25">
      <c r="A43" s="37"/>
      <c r="B43" s="9" t="s">
        <v>42</v>
      </c>
      <c r="C43" s="9" t="s">
        <v>83</v>
      </c>
    </row>
    <row r="44" spans="1:3" ht="18" customHeight="1" x14ac:dyDescent="0.25">
      <c r="A44" s="37"/>
      <c r="B44" s="9" t="s">
        <v>187</v>
      </c>
      <c r="C44" s="9" t="s">
        <v>190</v>
      </c>
    </row>
    <row r="45" spans="1:3" ht="18" customHeight="1" x14ac:dyDescent="0.25">
      <c r="A45" s="4"/>
      <c r="B45" s="11"/>
      <c r="C45" s="11"/>
    </row>
    <row r="46" spans="1:3" ht="18" customHeight="1" x14ac:dyDescent="0.25">
      <c r="A46" s="37" t="s">
        <v>58</v>
      </c>
      <c r="B46" s="9" t="s">
        <v>36</v>
      </c>
      <c r="C46" s="9" t="s">
        <v>72</v>
      </c>
    </row>
    <row r="47" spans="1:3" ht="18" customHeight="1" x14ac:dyDescent="0.25">
      <c r="A47" s="37"/>
      <c r="B47" s="9" t="s">
        <v>37</v>
      </c>
      <c r="C47" s="9" t="s">
        <v>77</v>
      </c>
    </row>
    <row r="48" spans="1:3" ht="18" customHeight="1" x14ac:dyDescent="0.25">
      <c r="A48" s="37"/>
      <c r="B48" s="9" t="s">
        <v>38</v>
      </c>
      <c r="C48" s="9" t="s">
        <v>73</v>
      </c>
    </row>
    <row r="49" spans="1:31" ht="18" customHeight="1" x14ac:dyDescent="0.25">
      <c r="A49" s="37"/>
      <c r="B49" s="9" t="s">
        <v>39</v>
      </c>
      <c r="C49" s="9" t="s">
        <v>76</v>
      </c>
    </row>
    <row r="50" spans="1:31" ht="18" customHeight="1" x14ac:dyDescent="0.25">
      <c r="A50" s="37"/>
      <c r="B50" s="9" t="s">
        <v>40</v>
      </c>
      <c r="C50" s="9" t="s">
        <v>74</v>
      </c>
    </row>
    <row r="51" spans="1:31" ht="18" customHeight="1" x14ac:dyDescent="0.25">
      <c r="A51" s="37"/>
      <c r="B51" s="9" t="s">
        <v>41</v>
      </c>
      <c r="C51" s="9" t="s">
        <v>75</v>
      </c>
    </row>
    <row r="52" spans="1:31" ht="18" customHeight="1" x14ac:dyDescent="0.25">
      <c r="A52" s="37"/>
      <c r="B52" s="9" t="s">
        <v>57</v>
      </c>
      <c r="C52" s="9" t="s">
        <v>82</v>
      </c>
    </row>
    <row r="53" spans="1:31" ht="18" customHeight="1" x14ac:dyDescent="0.25">
      <c r="A53" s="37"/>
      <c r="B53" s="9" t="s">
        <v>189</v>
      </c>
      <c r="C53" s="9" t="s">
        <v>191</v>
      </c>
    </row>
    <row r="54" spans="1:31" ht="18" customHeight="1" x14ac:dyDescent="0.25">
      <c r="A54" s="4"/>
      <c r="B54" s="11"/>
      <c r="C54" s="11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 spans="1:31" ht="18" customHeight="1" x14ac:dyDescent="0.25">
      <c r="A55" s="37" t="s">
        <v>59</v>
      </c>
      <c r="B55" s="9" t="s">
        <v>46</v>
      </c>
      <c r="C55" s="9" t="s">
        <v>86</v>
      </c>
    </row>
    <row r="56" spans="1:31" ht="18" customHeight="1" x14ac:dyDescent="0.25">
      <c r="A56" s="37"/>
      <c r="B56" s="9" t="s">
        <v>47</v>
      </c>
      <c r="C56" s="9" t="s">
        <v>85</v>
      </c>
    </row>
    <row r="57" spans="1:31" ht="18" customHeight="1" x14ac:dyDescent="0.25">
      <c r="A57" s="37"/>
      <c r="B57" s="9" t="s">
        <v>48</v>
      </c>
      <c r="C57" s="9" t="s">
        <v>81</v>
      </c>
    </row>
    <row r="58" spans="1:31" ht="18" customHeight="1" x14ac:dyDescent="0.25">
      <c r="A58" s="37"/>
      <c r="B58" s="9" t="s">
        <v>49</v>
      </c>
      <c r="C58" s="9" t="s">
        <v>84</v>
      </c>
    </row>
    <row r="59" spans="1:31" ht="18" customHeight="1" x14ac:dyDescent="0.25">
      <c r="A59" s="37"/>
      <c r="B59" s="9" t="s">
        <v>50</v>
      </c>
      <c r="C59" s="9" t="s">
        <v>87</v>
      </c>
    </row>
    <row r="60" spans="1:31" ht="18" customHeight="1" x14ac:dyDescent="0.25">
      <c r="A60" s="37"/>
      <c r="B60" s="9" t="s">
        <v>51</v>
      </c>
      <c r="C60" s="9" t="s">
        <v>88</v>
      </c>
    </row>
    <row r="61" spans="1:31" ht="18" customHeight="1" x14ac:dyDescent="0.25">
      <c r="A61" s="37"/>
      <c r="B61" s="9" t="s">
        <v>52</v>
      </c>
      <c r="C61" s="9" t="s">
        <v>147</v>
      </c>
    </row>
    <row r="62" spans="1:31" ht="18" customHeight="1" x14ac:dyDescent="0.25">
      <c r="A62" s="37"/>
      <c r="B62" s="9" t="s">
        <v>53</v>
      </c>
      <c r="C62" s="9" t="s">
        <v>148</v>
      </c>
    </row>
    <row r="63" spans="1:31" ht="18" customHeight="1" x14ac:dyDescent="0.25">
      <c r="A63" s="37"/>
      <c r="B63" s="9" t="s">
        <v>146</v>
      </c>
      <c r="C63" s="9" t="s">
        <v>192</v>
      </c>
    </row>
    <row r="64" spans="1:31" ht="18" customHeight="1" x14ac:dyDescent="0.25">
      <c r="A64" s="37"/>
      <c r="B64" s="9" t="s">
        <v>188</v>
      </c>
      <c r="C64" s="9" t="s">
        <v>193</v>
      </c>
    </row>
    <row r="65" spans="1:3" ht="18" customHeight="1" x14ac:dyDescent="0.25">
      <c r="A65" s="4"/>
      <c r="B65" s="11"/>
      <c r="C65" s="11"/>
    </row>
    <row r="66" spans="1:3" ht="18" customHeight="1" x14ac:dyDescent="0.25">
      <c r="A66" s="37" t="s">
        <v>116</v>
      </c>
      <c r="B66" s="9" t="s">
        <v>89</v>
      </c>
      <c r="C66" s="9" t="s">
        <v>118</v>
      </c>
    </row>
    <row r="67" spans="1:3" ht="18" customHeight="1" x14ac:dyDescent="0.25">
      <c r="A67" s="37"/>
      <c r="B67" s="9" t="s">
        <v>90</v>
      </c>
      <c r="C67" s="9" t="s">
        <v>117</v>
      </c>
    </row>
    <row r="68" spans="1:3" ht="18" customHeight="1" x14ac:dyDescent="0.25">
      <c r="A68" s="37"/>
      <c r="B68" s="9" t="s">
        <v>91</v>
      </c>
      <c r="C68" s="9" t="s">
        <v>119</v>
      </c>
    </row>
    <row r="69" spans="1:3" ht="18" customHeight="1" x14ac:dyDescent="0.25">
      <c r="A69" s="37"/>
      <c r="B69" s="9" t="s">
        <v>92</v>
      </c>
      <c r="C69" s="9" t="s">
        <v>120</v>
      </c>
    </row>
    <row r="70" spans="1:3" ht="18" customHeight="1" x14ac:dyDescent="0.25">
      <c r="A70" s="37"/>
      <c r="B70" s="9" t="s">
        <v>93</v>
      </c>
      <c r="C70" s="9" t="s">
        <v>129</v>
      </c>
    </row>
    <row r="71" spans="1:3" ht="18" customHeight="1" x14ac:dyDescent="0.25">
      <c r="A71" s="37"/>
      <c r="B71" s="9" t="s">
        <v>94</v>
      </c>
      <c r="C71" s="9" t="s">
        <v>130</v>
      </c>
    </row>
    <row r="72" spans="1:3" ht="18" customHeight="1" x14ac:dyDescent="0.25">
      <c r="A72" s="37"/>
      <c r="B72" s="9" t="s">
        <v>95</v>
      </c>
      <c r="C72" s="9" t="s">
        <v>131</v>
      </c>
    </row>
    <row r="73" spans="1:3" ht="18" customHeight="1" x14ac:dyDescent="0.25">
      <c r="A73" s="37"/>
      <c r="B73" s="9" t="s">
        <v>96</v>
      </c>
      <c r="C73" s="9" t="s">
        <v>132</v>
      </c>
    </row>
    <row r="74" spans="1:3" ht="18" customHeight="1" x14ac:dyDescent="0.25">
      <c r="A74" s="37"/>
      <c r="B74" s="9" t="s">
        <v>194</v>
      </c>
      <c r="C74" s="9" t="s">
        <v>198</v>
      </c>
    </row>
    <row r="75" spans="1:3" ht="18" customHeight="1" x14ac:dyDescent="0.25">
      <c r="A75" s="37"/>
      <c r="B75" s="9" t="s">
        <v>195</v>
      </c>
      <c r="C75" s="9" t="s">
        <v>199</v>
      </c>
    </row>
    <row r="76" spans="1:3" ht="18" customHeight="1" x14ac:dyDescent="0.25">
      <c r="A76" s="37"/>
      <c r="B76" s="9" t="s">
        <v>196</v>
      </c>
      <c r="C76" s="9" t="s">
        <v>200</v>
      </c>
    </row>
    <row r="77" spans="1:3" ht="18" customHeight="1" x14ac:dyDescent="0.25">
      <c r="A77" s="37"/>
      <c r="B77" s="9" t="s">
        <v>197</v>
      </c>
      <c r="C77" s="9" t="s">
        <v>201</v>
      </c>
    </row>
    <row r="78" spans="1:3" ht="18" customHeight="1" x14ac:dyDescent="0.25">
      <c r="A78" s="37"/>
      <c r="B78" s="9" t="s">
        <v>97</v>
      </c>
      <c r="C78" s="9" t="s">
        <v>121</v>
      </c>
    </row>
    <row r="79" spans="1:3" ht="18" customHeight="1" x14ac:dyDescent="0.25">
      <c r="A79" s="37"/>
      <c r="B79" s="9" t="s">
        <v>98</v>
      </c>
      <c r="C79" s="9" t="s">
        <v>122</v>
      </c>
    </row>
    <row r="80" spans="1:3" ht="18" customHeight="1" x14ac:dyDescent="0.25">
      <c r="A80" s="37"/>
      <c r="B80" s="9" t="s">
        <v>99</v>
      </c>
      <c r="C80" s="9" t="s">
        <v>123</v>
      </c>
    </row>
    <row r="81" spans="1:3" ht="18" customHeight="1" x14ac:dyDescent="0.25">
      <c r="A81" s="37"/>
      <c r="B81" s="9" t="s">
        <v>100</v>
      </c>
      <c r="C81" s="9" t="s">
        <v>124</v>
      </c>
    </row>
    <row r="82" spans="1:3" ht="18" customHeight="1" x14ac:dyDescent="0.25">
      <c r="A82" s="37"/>
      <c r="B82" s="9" t="s">
        <v>101</v>
      </c>
      <c r="C82" s="9" t="s">
        <v>125</v>
      </c>
    </row>
    <row r="83" spans="1:3" ht="18" customHeight="1" x14ac:dyDescent="0.25">
      <c r="A83" s="37"/>
      <c r="B83" s="9" t="s">
        <v>102</v>
      </c>
      <c r="C83" s="9" t="s">
        <v>126</v>
      </c>
    </row>
    <row r="84" spans="1:3" ht="18" customHeight="1" x14ac:dyDescent="0.25">
      <c r="A84" s="37"/>
      <c r="B84" s="9" t="s">
        <v>103</v>
      </c>
      <c r="C84" s="9" t="s">
        <v>127</v>
      </c>
    </row>
    <row r="85" spans="1:3" ht="18" customHeight="1" x14ac:dyDescent="0.25">
      <c r="A85" s="37"/>
      <c r="B85" s="9" t="s">
        <v>104</v>
      </c>
      <c r="C85" s="9" t="s">
        <v>128</v>
      </c>
    </row>
    <row r="86" spans="1:3" ht="18" customHeight="1" x14ac:dyDescent="0.25">
      <c r="A86" s="37"/>
      <c r="B86" s="9" t="s">
        <v>105</v>
      </c>
      <c r="C86" s="9" t="s">
        <v>133</v>
      </c>
    </row>
    <row r="87" spans="1:3" ht="18" customHeight="1" x14ac:dyDescent="0.25">
      <c r="A87" s="37"/>
      <c r="B87" s="9" t="s">
        <v>106</v>
      </c>
      <c r="C87" s="9" t="s">
        <v>134</v>
      </c>
    </row>
    <row r="88" spans="1:3" ht="18" customHeight="1" x14ac:dyDescent="0.25">
      <c r="A88" s="37"/>
      <c r="B88" s="9" t="s">
        <v>107</v>
      </c>
      <c r="C88" s="9" t="s">
        <v>135</v>
      </c>
    </row>
    <row r="89" spans="1:3" ht="18" customHeight="1" x14ac:dyDescent="0.25">
      <c r="A89" s="37"/>
      <c r="B89" s="9" t="s">
        <v>108</v>
      </c>
      <c r="C89" s="9" t="s">
        <v>136</v>
      </c>
    </row>
    <row r="90" spans="1:3" ht="18" customHeight="1" x14ac:dyDescent="0.25">
      <c r="A90" s="37"/>
      <c r="B90" s="9" t="s">
        <v>202</v>
      </c>
      <c r="C90" s="9" t="s">
        <v>206</v>
      </c>
    </row>
    <row r="91" spans="1:3" ht="18" customHeight="1" x14ac:dyDescent="0.25">
      <c r="A91" s="37"/>
      <c r="B91" s="9" t="s">
        <v>203</v>
      </c>
      <c r="C91" s="9" t="s">
        <v>207</v>
      </c>
    </row>
    <row r="92" spans="1:3" ht="18" customHeight="1" x14ac:dyDescent="0.25">
      <c r="A92" s="37"/>
      <c r="B92" s="9" t="s">
        <v>204</v>
      </c>
      <c r="C92" s="9" t="s">
        <v>208</v>
      </c>
    </row>
    <row r="93" spans="1:3" ht="18" customHeight="1" x14ac:dyDescent="0.25">
      <c r="A93" s="37"/>
      <c r="B93" s="9" t="s">
        <v>205</v>
      </c>
      <c r="C93" s="9" t="s">
        <v>209</v>
      </c>
    </row>
    <row r="94" spans="1:3" ht="18" customHeight="1" x14ac:dyDescent="0.25">
      <c r="A94" s="37"/>
      <c r="B94" s="9" t="s">
        <v>109</v>
      </c>
      <c r="C94" s="9" t="s">
        <v>137</v>
      </c>
    </row>
    <row r="95" spans="1:3" ht="18" customHeight="1" x14ac:dyDescent="0.25">
      <c r="A95" s="37"/>
      <c r="B95" s="9" t="s">
        <v>110</v>
      </c>
      <c r="C95" s="9" t="s">
        <v>138</v>
      </c>
    </row>
    <row r="96" spans="1:3" ht="18" customHeight="1" x14ac:dyDescent="0.25">
      <c r="A96" s="37"/>
      <c r="B96" s="9" t="s">
        <v>111</v>
      </c>
      <c r="C96" s="9" t="s">
        <v>139</v>
      </c>
    </row>
    <row r="97" spans="1:3" ht="18" customHeight="1" x14ac:dyDescent="0.25">
      <c r="A97" s="37"/>
      <c r="B97" s="9" t="s">
        <v>141</v>
      </c>
      <c r="C97" s="9" t="s">
        <v>140</v>
      </c>
    </row>
    <row r="98" spans="1:3" ht="18" customHeight="1" x14ac:dyDescent="0.25">
      <c r="A98" s="37"/>
      <c r="B98" s="9" t="s">
        <v>112</v>
      </c>
      <c r="C98" s="9" t="s">
        <v>142</v>
      </c>
    </row>
    <row r="99" spans="1:3" ht="18" customHeight="1" x14ac:dyDescent="0.25">
      <c r="A99" s="37"/>
      <c r="B99" s="9" t="s">
        <v>113</v>
      </c>
      <c r="C99" s="9" t="s">
        <v>143</v>
      </c>
    </row>
    <row r="100" spans="1:3" ht="18" customHeight="1" x14ac:dyDescent="0.25">
      <c r="A100" s="37"/>
      <c r="B100" s="9" t="s">
        <v>114</v>
      </c>
      <c r="C100" s="9" t="s">
        <v>144</v>
      </c>
    </row>
    <row r="101" spans="1:3" ht="18" customHeight="1" x14ac:dyDescent="0.25">
      <c r="A101" s="37"/>
      <c r="B101" s="9" t="s">
        <v>115</v>
      </c>
      <c r="C101" s="9" t="s">
        <v>145</v>
      </c>
    </row>
    <row r="102" spans="1:3" ht="18" customHeight="1" x14ac:dyDescent="0.25">
      <c r="A102" s="37"/>
      <c r="B102" s="9" t="s">
        <v>210</v>
      </c>
      <c r="C102" s="9" t="s">
        <v>214</v>
      </c>
    </row>
    <row r="103" spans="1:3" ht="18" customHeight="1" x14ac:dyDescent="0.25">
      <c r="A103" s="37"/>
      <c r="B103" s="9" t="s">
        <v>211</v>
      </c>
      <c r="C103" s="9" t="s">
        <v>215</v>
      </c>
    </row>
    <row r="104" spans="1:3" ht="18" customHeight="1" x14ac:dyDescent="0.25">
      <c r="A104" s="37"/>
      <c r="B104" s="9" t="s">
        <v>212</v>
      </c>
      <c r="C104" s="9" t="s">
        <v>216</v>
      </c>
    </row>
    <row r="105" spans="1:3" ht="18" customHeight="1" x14ac:dyDescent="0.25">
      <c r="A105" s="37"/>
      <c r="B105" s="9" t="s">
        <v>213</v>
      </c>
      <c r="C105" s="9" t="s">
        <v>217</v>
      </c>
    </row>
    <row r="106" spans="1:3" ht="18" customHeight="1" x14ac:dyDescent="0.25">
      <c r="A106" s="6"/>
      <c r="B106" s="7"/>
      <c r="C106" s="7"/>
    </row>
  </sheetData>
  <mergeCells count="8">
    <mergeCell ref="A2:A11"/>
    <mergeCell ref="A66:A105"/>
    <mergeCell ref="A13:A27"/>
    <mergeCell ref="A29:A32"/>
    <mergeCell ref="A34:A37"/>
    <mergeCell ref="A39:A44"/>
    <mergeCell ref="A46:A53"/>
    <mergeCell ref="A55:A6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2A856-E588-4716-8B1D-895D2ABF2673}">
  <dimension ref="A1:K293"/>
  <sheetViews>
    <sheetView topLeftCell="A3" zoomScale="85" zoomScaleNormal="85" workbookViewId="0">
      <selection activeCell="N16" sqref="N16"/>
    </sheetView>
  </sheetViews>
  <sheetFormatPr defaultRowHeight="15" x14ac:dyDescent="0.25"/>
  <cols>
    <col min="1" max="1" width="25.28515625" style="1" bestFit="1" customWidth="1"/>
    <col min="2" max="5" width="11.5703125" style="1" bestFit="1" customWidth="1"/>
    <col min="6" max="7" width="13.28515625" style="1" customWidth="1"/>
    <col min="8" max="8" width="16" style="1" customWidth="1"/>
    <col min="9" max="9" width="11.5703125" style="14" customWidth="1"/>
    <col min="10" max="10" width="11.5703125" customWidth="1"/>
    <col min="11" max="11" width="18.28515625" style="1" bestFit="1" customWidth="1"/>
    <col min="12" max="25" width="18.28515625" bestFit="1" customWidth="1"/>
    <col min="26" max="33" width="17" bestFit="1" customWidth="1"/>
    <col min="34" max="49" width="19.140625" bestFit="1" customWidth="1"/>
  </cols>
  <sheetData>
    <row r="1" spans="1:11" x14ac:dyDescent="0.25">
      <c r="A1" s="20" t="s">
        <v>34</v>
      </c>
      <c r="B1" s="1">
        <v>0</v>
      </c>
      <c r="C1"/>
      <c r="D1"/>
      <c r="E1"/>
    </row>
    <row r="2" spans="1:11" x14ac:dyDescent="0.25">
      <c r="A2" s="20" t="s">
        <v>32</v>
      </c>
      <c r="B2" s="1">
        <v>100</v>
      </c>
      <c r="C2"/>
      <c r="D2"/>
      <c r="E2"/>
    </row>
    <row r="3" spans="1:11" x14ac:dyDescent="0.25">
      <c r="A3" s="20" t="s">
        <v>30</v>
      </c>
      <c r="B3" s="1" t="s">
        <v>263</v>
      </c>
      <c r="C3"/>
      <c r="D3"/>
      <c r="E3"/>
    </row>
    <row r="4" spans="1:11" x14ac:dyDescent="0.25">
      <c r="A4"/>
      <c r="B4"/>
      <c r="C4"/>
      <c r="D4"/>
      <c r="E4"/>
      <c r="J4" t="s">
        <v>266</v>
      </c>
    </row>
    <row r="5" spans="1:11" x14ac:dyDescent="0.25">
      <c r="A5" s="20" t="s">
        <v>247</v>
      </c>
      <c r="B5" s="20" t="s">
        <v>33</v>
      </c>
      <c r="J5" t="s">
        <v>267</v>
      </c>
      <c r="K5" s="1" t="s">
        <v>248</v>
      </c>
    </row>
    <row r="6" spans="1:11" x14ac:dyDescent="0.25">
      <c r="A6" s="20" t="s">
        <v>28</v>
      </c>
      <c r="B6" s="1">
        <v>0</v>
      </c>
      <c r="C6" s="1">
        <v>40</v>
      </c>
      <c r="D6" s="1">
        <v>80</v>
      </c>
      <c r="E6" s="1">
        <v>120</v>
      </c>
      <c r="H6" s="1" t="s">
        <v>264</v>
      </c>
      <c r="I6" s="14" t="s">
        <v>265</v>
      </c>
      <c r="J6" t="s">
        <v>269</v>
      </c>
      <c r="K6" s="1" t="s">
        <v>268</v>
      </c>
    </row>
    <row r="7" spans="1:11" x14ac:dyDescent="0.25">
      <c r="A7" s="1" t="s">
        <v>18</v>
      </c>
      <c r="B7" s="21">
        <v>83.876195496834569</v>
      </c>
      <c r="C7" s="21">
        <v>87.461848147536486</v>
      </c>
      <c r="D7" s="21">
        <v>81.963560187173144</v>
      </c>
      <c r="E7" s="21">
        <v>88.679063517753946</v>
      </c>
      <c r="F7" s="33">
        <f>MAX(B7:E7)</f>
        <v>88.679063517753946</v>
      </c>
      <c r="G7" s="21">
        <f>B7/F7</f>
        <v>0.94583988790141182</v>
      </c>
      <c r="H7" s="21">
        <f>C7-B7</f>
        <v>3.5856526507019169</v>
      </c>
      <c r="I7" s="35">
        <f>H7*5.5</f>
        <v>19.721089578860543</v>
      </c>
      <c r="J7" s="35">
        <f>I7-(0.7*40)</f>
        <v>-8.2789104211394573</v>
      </c>
      <c r="K7" s="1">
        <v>48.325000000000003</v>
      </c>
    </row>
    <row r="8" spans="1:11" x14ac:dyDescent="0.25">
      <c r="A8" s="1" t="s">
        <v>19</v>
      </c>
      <c r="B8" s="21">
        <v>59.576032942471784</v>
      </c>
      <c r="C8" s="21">
        <v>75.334476102394717</v>
      </c>
      <c r="D8" s="21">
        <v>87.099456977704392</v>
      </c>
      <c r="E8" s="21">
        <v>86.163292001101027</v>
      </c>
      <c r="F8" s="33">
        <f t="shared" ref="F8:F30" si="0">MAX(B8:E8)</f>
        <v>87.099456977704392</v>
      </c>
      <c r="G8" s="21">
        <f t="shared" ref="G8:G30" si="1">B8/F8</f>
        <v>0.68400005016933663</v>
      </c>
      <c r="H8" s="21">
        <f t="shared" ref="H8:H30" si="2">C8-B8</f>
        <v>15.758443159922933</v>
      </c>
      <c r="I8" s="35">
        <f t="shared" ref="I8:I30" si="3">H8*5.5</f>
        <v>86.671437379576133</v>
      </c>
      <c r="J8" s="35">
        <f t="shared" ref="J8:J29" si="4">I8-(0.7*40)</f>
        <v>58.671437379576133</v>
      </c>
      <c r="K8" s="1">
        <v>17.849999999999998</v>
      </c>
    </row>
    <row r="9" spans="1:11" x14ac:dyDescent="0.25">
      <c r="A9" s="1" t="s">
        <v>10</v>
      </c>
      <c r="B9" s="21">
        <v>28.70067889961549</v>
      </c>
      <c r="C9" s="21">
        <v>40.660049388799393</v>
      </c>
      <c r="D9" s="21">
        <v>47.179695293982604</v>
      </c>
      <c r="E9" s="21">
        <v>45.206924444095193</v>
      </c>
      <c r="F9" s="33">
        <f t="shared" si="0"/>
        <v>47.179695293982604</v>
      </c>
      <c r="G9" s="21">
        <f t="shared" si="1"/>
        <v>0.6083269237068607</v>
      </c>
      <c r="H9" s="21">
        <f t="shared" si="2"/>
        <v>11.959370489183904</v>
      </c>
      <c r="I9" s="35">
        <f t="shared" si="3"/>
        <v>65.776537690511475</v>
      </c>
      <c r="J9" s="35">
        <f t="shared" si="4"/>
        <v>37.776537690511475</v>
      </c>
      <c r="K9" s="1">
        <v>8.5</v>
      </c>
    </row>
    <row r="10" spans="1:11" x14ac:dyDescent="0.25">
      <c r="A10" s="1" t="s">
        <v>11</v>
      </c>
      <c r="B10" s="21">
        <v>34.248980233897115</v>
      </c>
      <c r="C10" s="21">
        <v>38.468075677398133</v>
      </c>
      <c r="D10" s="21">
        <v>42.413945282347129</v>
      </c>
      <c r="E10" s="21">
        <v>42.37653597031148</v>
      </c>
      <c r="F10" s="33">
        <f t="shared" si="0"/>
        <v>42.413945282347129</v>
      </c>
      <c r="G10" s="21">
        <f t="shared" si="1"/>
        <v>0.80749338468524157</v>
      </c>
      <c r="H10" s="21">
        <f t="shared" si="2"/>
        <v>4.2190954435010184</v>
      </c>
      <c r="I10" s="35">
        <f t="shared" si="3"/>
        <v>23.205024939255601</v>
      </c>
      <c r="J10" s="35">
        <f t="shared" si="4"/>
        <v>-4.7949750607443988</v>
      </c>
      <c r="K10" s="1">
        <v>26.25</v>
      </c>
    </row>
    <row r="11" spans="1:11" x14ac:dyDescent="0.25">
      <c r="A11" s="1" t="s">
        <v>20</v>
      </c>
      <c r="B11" s="21"/>
      <c r="C11" s="21"/>
      <c r="D11" s="21"/>
      <c r="E11" s="21"/>
      <c r="F11" s="33"/>
      <c r="G11" s="21"/>
      <c r="H11" s="21"/>
      <c r="I11" s="35"/>
      <c r="J11" s="35"/>
    </row>
    <row r="12" spans="1:11" x14ac:dyDescent="0.25">
      <c r="A12" s="1" t="s">
        <v>21</v>
      </c>
      <c r="B12" s="21"/>
      <c r="C12" s="21"/>
      <c r="D12" s="21"/>
      <c r="E12" s="21"/>
      <c r="F12" s="33"/>
      <c r="G12" s="21"/>
      <c r="H12" s="21"/>
      <c r="I12" s="35"/>
      <c r="J12" s="35"/>
    </row>
    <row r="13" spans="1:11" x14ac:dyDescent="0.25">
      <c r="A13" s="1" t="s">
        <v>22</v>
      </c>
      <c r="B13" s="21"/>
      <c r="C13" s="21"/>
      <c r="D13" s="21"/>
      <c r="E13" s="21"/>
      <c r="F13" s="33"/>
      <c r="G13" s="21"/>
      <c r="H13" s="21"/>
      <c r="I13" s="35"/>
      <c r="J13" s="35"/>
    </row>
    <row r="14" spans="1:11" x14ac:dyDescent="0.25">
      <c r="A14" s="1" t="s">
        <v>23</v>
      </c>
      <c r="B14" s="21">
        <v>39.382876168455823</v>
      </c>
      <c r="C14" s="21">
        <v>47.930921001926777</v>
      </c>
      <c r="D14" s="21">
        <v>59.41683118084228</v>
      </c>
      <c r="E14" s="21">
        <v>61.906736074869258</v>
      </c>
      <c r="F14" s="33">
        <f t="shared" si="0"/>
        <v>61.906736074869258</v>
      </c>
      <c r="G14" s="21">
        <f t="shared" si="1"/>
        <v>0.63616463515095756</v>
      </c>
      <c r="H14" s="21">
        <f t="shared" si="2"/>
        <v>8.5480448334709536</v>
      </c>
      <c r="I14" s="35">
        <f t="shared" si="3"/>
        <v>47.014246584090245</v>
      </c>
      <c r="J14" s="35">
        <f t="shared" si="4"/>
        <v>19.014246584090245</v>
      </c>
      <c r="K14" s="1">
        <v>17.600000000000001</v>
      </c>
    </row>
    <row r="15" spans="1:11" x14ac:dyDescent="0.25">
      <c r="A15" s="1" t="s">
        <v>24</v>
      </c>
      <c r="B15" s="21">
        <v>67.513441101018444</v>
      </c>
      <c r="C15" s="21">
        <v>76.049296008808156</v>
      </c>
      <c r="D15" s="21">
        <v>80.295155034406818</v>
      </c>
      <c r="E15" s="21">
        <v>78.609588064960093</v>
      </c>
      <c r="F15" s="33">
        <f t="shared" si="0"/>
        <v>80.295155034406818</v>
      </c>
      <c r="G15" s="21">
        <f t="shared" si="1"/>
        <v>0.84081587577841588</v>
      </c>
      <c r="H15" s="21">
        <f t="shared" si="2"/>
        <v>8.5358549077897123</v>
      </c>
      <c r="I15" s="35">
        <f t="shared" si="3"/>
        <v>46.947201992843418</v>
      </c>
      <c r="J15" s="35">
        <f t="shared" si="4"/>
        <v>18.947201992843418</v>
      </c>
      <c r="K15" s="1">
        <v>20.100000000000001</v>
      </c>
    </row>
    <row r="16" spans="1:11" x14ac:dyDescent="0.25">
      <c r="A16" s="1" t="s">
        <v>0</v>
      </c>
      <c r="B16" s="21">
        <v>42.949562633145504</v>
      </c>
      <c r="C16" s="21">
        <v>45.609649636954217</v>
      </c>
      <c r="D16" s="21">
        <v>51.123156488613461</v>
      </c>
      <c r="E16" s="21">
        <v>54.743717850039424</v>
      </c>
      <c r="F16" s="33">
        <f t="shared" si="0"/>
        <v>54.743717850039424</v>
      </c>
      <c r="G16" s="21">
        <f t="shared" si="1"/>
        <v>0.78455691940394168</v>
      </c>
      <c r="H16" s="21">
        <f t="shared" si="2"/>
        <v>2.6600870038087123</v>
      </c>
      <c r="I16" s="35">
        <f t="shared" si="3"/>
        <v>14.630478520947918</v>
      </c>
      <c r="J16" s="35">
        <f t="shared" si="4"/>
        <v>-13.369521479052082</v>
      </c>
      <c r="K16" s="1">
        <v>20</v>
      </c>
    </row>
    <row r="17" spans="1:11" x14ac:dyDescent="0.25">
      <c r="A17" s="1" t="s">
        <v>4</v>
      </c>
      <c r="B17" s="21">
        <v>43.458009492927289</v>
      </c>
      <c r="C17" s="21">
        <v>44.867765726924461</v>
      </c>
      <c r="D17" s="21">
        <v>45.07831925311794</v>
      </c>
      <c r="E17" s="21">
        <v>42.534805791413305</v>
      </c>
      <c r="F17" s="33">
        <f t="shared" si="0"/>
        <v>45.07831925311794</v>
      </c>
      <c r="G17" s="21">
        <f t="shared" si="1"/>
        <v>0.96405567494447841</v>
      </c>
      <c r="H17" s="21">
        <f t="shared" si="2"/>
        <v>1.4097562339971716</v>
      </c>
      <c r="I17" s="35">
        <f t="shared" si="3"/>
        <v>7.7536592869844441</v>
      </c>
      <c r="J17" s="35">
        <f t="shared" si="4"/>
        <v>-20.246340713015556</v>
      </c>
      <c r="K17" s="1">
        <v>18</v>
      </c>
    </row>
    <row r="18" spans="1:11" x14ac:dyDescent="0.25">
      <c r="A18" s="1" t="s">
        <v>5</v>
      </c>
      <c r="B18" s="21">
        <v>41.208847162568858</v>
      </c>
      <c r="C18" s="21">
        <v>47.472904895775258</v>
      </c>
      <c r="D18" s="21">
        <v>52.58220408759918</v>
      </c>
      <c r="E18" s="21">
        <v>52.696876332825745</v>
      </c>
      <c r="F18" s="33">
        <f t="shared" si="0"/>
        <v>52.696876332825745</v>
      </c>
      <c r="G18" s="21">
        <f t="shared" si="1"/>
        <v>0.78199791012848319</v>
      </c>
      <c r="H18" s="21">
        <f t="shared" si="2"/>
        <v>6.2640577332063998</v>
      </c>
      <c r="I18" s="35">
        <f t="shared" si="3"/>
        <v>34.452317532635199</v>
      </c>
      <c r="J18" s="35">
        <f t="shared" si="4"/>
        <v>6.4523175326351989</v>
      </c>
      <c r="K18" s="1">
        <v>13.5</v>
      </c>
    </row>
    <row r="19" spans="1:11" x14ac:dyDescent="0.25">
      <c r="A19" s="1" t="s">
        <v>6</v>
      </c>
      <c r="B19" s="21">
        <v>47.425903640701719</v>
      </c>
      <c r="C19" s="21">
        <v>52.206179745365816</v>
      </c>
      <c r="D19" s="21">
        <v>59.05917813545102</v>
      </c>
      <c r="E19" s="21">
        <v>61.133211589891985</v>
      </c>
      <c r="F19" s="33">
        <f t="shared" si="0"/>
        <v>61.133211589891985</v>
      </c>
      <c r="G19" s="21">
        <f t="shared" si="1"/>
        <v>0.77577968517105211</v>
      </c>
      <c r="H19" s="21">
        <f t="shared" si="2"/>
        <v>4.7802761046640967</v>
      </c>
      <c r="I19" s="35">
        <f t="shared" si="3"/>
        <v>26.291518575652532</v>
      </c>
      <c r="J19" s="35">
        <f t="shared" si="4"/>
        <v>-1.7084814243474682</v>
      </c>
      <c r="K19" s="1">
        <v>15.75</v>
      </c>
    </row>
    <row r="20" spans="1:11" x14ac:dyDescent="0.25">
      <c r="A20" s="1" t="s">
        <v>15</v>
      </c>
      <c r="B20" s="21">
        <v>45.588712267180483</v>
      </c>
      <c r="C20" s="21">
        <v>46.024814814814818</v>
      </c>
      <c r="D20" s="21">
        <v>52.0403618068936</v>
      </c>
      <c r="E20" s="21">
        <v>53.764890280453869</v>
      </c>
      <c r="F20" s="33">
        <f t="shared" si="0"/>
        <v>53.764890280453869</v>
      </c>
      <c r="G20" s="21">
        <f t="shared" si="1"/>
        <v>0.84792718871694939</v>
      </c>
      <c r="H20" s="21">
        <f t="shared" si="2"/>
        <v>0.43610254763433431</v>
      </c>
      <c r="I20" s="35">
        <f t="shared" si="3"/>
        <v>2.3985640119888387</v>
      </c>
      <c r="J20" s="35">
        <f t="shared" si="4"/>
        <v>-25.601435988011161</v>
      </c>
      <c r="K20" s="1">
        <v>14.25</v>
      </c>
    </row>
    <row r="21" spans="1:11" x14ac:dyDescent="0.25">
      <c r="A21" s="1" t="s">
        <v>16</v>
      </c>
      <c r="B21" s="21">
        <v>49.398813423249848</v>
      </c>
      <c r="C21" s="21">
        <v>67.716674694926141</v>
      </c>
      <c r="D21" s="21">
        <v>70.98329907942626</v>
      </c>
      <c r="E21" s="21">
        <v>75.12342378505673</v>
      </c>
      <c r="F21" s="33">
        <f t="shared" si="0"/>
        <v>75.12342378505673</v>
      </c>
      <c r="G21" s="21">
        <f t="shared" si="1"/>
        <v>0.65756871737621836</v>
      </c>
      <c r="H21" s="21">
        <f t="shared" si="2"/>
        <v>18.317861271676293</v>
      </c>
      <c r="I21" s="35">
        <f t="shared" si="3"/>
        <v>100.74823699421961</v>
      </c>
      <c r="J21" s="35">
        <f t="shared" si="4"/>
        <v>72.74823699421961</v>
      </c>
      <c r="K21" s="1">
        <v>12.5</v>
      </c>
    </row>
    <row r="22" spans="1:11" x14ac:dyDescent="0.25">
      <c r="A22" s="1" t="s">
        <v>17</v>
      </c>
      <c r="B22" s="21">
        <v>55.374532220081363</v>
      </c>
      <c r="C22" s="21">
        <v>70.253827874116908</v>
      </c>
      <c r="D22" s="21">
        <v>70.896130378933861</v>
      </c>
      <c r="E22" s="21">
        <v>74.984446050096366</v>
      </c>
      <c r="F22" s="33">
        <f t="shared" si="0"/>
        <v>74.984446050096366</v>
      </c>
      <c r="G22" s="21">
        <f t="shared" si="1"/>
        <v>0.73848024673125123</v>
      </c>
      <c r="H22" s="21">
        <f t="shared" si="2"/>
        <v>14.879295654035545</v>
      </c>
      <c r="I22" s="35">
        <f t="shared" si="3"/>
        <v>81.836126097195489</v>
      </c>
      <c r="J22" s="35">
        <f t="shared" si="4"/>
        <v>53.836126097195489</v>
      </c>
      <c r="K22" s="1">
        <v>12</v>
      </c>
    </row>
    <row r="23" spans="1:11" x14ac:dyDescent="0.25">
      <c r="A23" s="1" t="s">
        <v>25</v>
      </c>
      <c r="B23" s="21">
        <v>17.748561101018442</v>
      </c>
      <c r="C23" s="21">
        <v>19.271832865400501</v>
      </c>
      <c r="D23" s="21">
        <v>26.258608004404074</v>
      </c>
      <c r="E23" s="21">
        <v>24.447797875034407</v>
      </c>
      <c r="F23" s="33">
        <f t="shared" si="0"/>
        <v>26.258608004404074</v>
      </c>
      <c r="G23" s="21">
        <f t="shared" si="1"/>
        <v>0.67591401257986206</v>
      </c>
      <c r="H23" s="21">
        <f t="shared" si="2"/>
        <v>1.5232717643820592</v>
      </c>
      <c r="I23" s="35">
        <f t="shared" si="3"/>
        <v>8.3779947041013259</v>
      </c>
      <c r="J23" s="35">
        <f t="shared" si="4"/>
        <v>-19.622005295898674</v>
      </c>
      <c r="K23" s="1">
        <v>15.575000000000001</v>
      </c>
    </row>
    <row r="24" spans="1:11" x14ac:dyDescent="0.25">
      <c r="A24" s="1" t="s">
        <v>13</v>
      </c>
      <c r="B24" s="21">
        <v>45.080595161635628</v>
      </c>
      <c r="C24" s="21">
        <v>53.716707878398637</v>
      </c>
      <c r="D24" s="21">
        <v>50.993819310640134</v>
      </c>
      <c r="E24" s="21">
        <v>61.210042817383858</v>
      </c>
      <c r="F24" s="33">
        <f t="shared" si="0"/>
        <v>61.210042817383858</v>
      </c>
      <c r="G24" s="21">
        <f t="shared" si="1"/>
        <v>0.73649017525000959</v>
      </c>
      <c r="H24" s="21">
        <f t="shared" si="2"/>
        <v>8.6361127167630087</v>
      </c>
      <c r="I24" s="35">
        <f t="shared" si="3"/>
        <v>47.498619942196548</v>
      </c>
      <c r="J24" s="35">
        <f t="shared" si="4"/>
        <v>19.498619942196548</v>
      </c>
      <c r="K24" s="1">
        <v>10.75</v>
      </c>
    </row>
    <row r="25" spans="1:11" x14ac:dyDescent="0.25">
      <c r="A25" s="1" t="s">
        <v>14</v>
      </c>
      <c r="B25" s="21">
        <v>35.235712909441233</v>
      </c>
      <c r="C25" s="21">
        <v>41.241286662384937</v>
      </c>
      <c r="D25" s="21">
        <v>45.966529651038329</v>
      </c>
      <c r="E25" s="21">
        <v>52.546471312352821</v>
      </c>
      <c r="F25" s="33">
        <f t="shared" si="0"/>
        <v>52.546471312352821</v>
      </c>
      <c r="G25" s="21">
        <f t="shared" si="1"/>
        <v>0.67056287566845407</v>
      </c>
      <c r="H25" s="21">
        <f t="shared" si="2"/>
        <v>6.0055737529437039</v>
      </c>
      <c r="I25" s="35">
        <f t="shared" si="3"/>
        <v>33.030655641190371</v>
      </c>
      <c r="J25" s="35">
        <f t="shared" si="4"/>
        <v>5.0306556411903713</v>
      </c>
      <c r="K25" s="1">
        <v>8.75</v>
      </c>
    </row>
    <row r="26" spans="1:11" x14ac:dyDescent="0.25">
      <c r="A26" s="1" t="s">
        <v>26</v>
      </c>
      <c r="B26" s="21">
        <v>30.627599933938896</v>
      </c>
      <c r="C26" s="21">
        <v>26.196717819983487</v>
      </c>
      <c r="D26" s="21">
        <v>31.573050569777038</v>
      </c>
      <c r="E26" s="21">
        <v>31.025942725020649</v>
      </c>
      <c r="F26" s="33">
        <f t="shared" si="0"/>
        <v>31.573050569777038</v>
      </c>
      <c r="G26" s="21">
        <f t="shared" si="1"/>
        <v>0.97005513820247813</v>
      </c>
      <c r="H26" s="21">
        <v>0</v>
      </c>
      <c r="I26" s="35">
        <f t="shared" si="3"/>
        <v>0</v>
      </c>
      <c r="J26" s="35">
        <f t="shared" si="4"/>
        <v>-28</v>
      </c>
      <c r="K26" s="1">
        <v>29</v>
      </c>
    </row>
    <row r="27" spans="1:11" x14ac:dyDescent="0.25">
      <c r="A27" s="1" t="s">
        <v>12</v>
      </c>
      <c r="B27" s="21">
        <v>18.373873314065506</v>
      </c>
      <c r="C27" s="21">
        <v>24.809954238921001</v>
      </c>
      <c r="D27" s="21">
        <v>29.029741811175334</v>
      </c>
      <c r="E27" s="21">
        <v>21.601763969171486</v>
      </c>
      <c r="F27" s="33">
        <f t="shared" si="0"/>
        <v>29.029741811175334</v>
      </c>
      <c r="G27" s="21">
        <f t="shared" si="1"/>
        <v>0.6329327154743164</v>
      </c>
      <c r="H27" s="21">
        <f t="shared" si="2"/>
        <v>6.4360809248554958</v>
      </c>
      <c r="I27" s="35">
        <f t="shared" si="3"/>
        <v>35.398445086705223</v>
      </c>
      <c r="J27" s="35">
        <f t="shared" si="4"/>
        <v>7.3984450867052232</v>
      </c>
      <c r="K27" s="1">
        <v>2</v>
      </c>
    </row>
    <row r="28" spans="1:11" x14ac:dyDescent="0.25">
      <c r="A28" s="1" t="s">
        <v>7</v>
      </c>
      <c r="B28" s="21">
        <v>49.623496550743873</v>
      </c>
      <c r="C28" s="21">
        <v>50.553933004832757</v>
      </c>
      <c r="D28" s="21">
        <v>51.082024106889037</v>
      </c>
      <c r="E28" s="21">
        <v>48.509246653400297</v>
      </c>
      <c r="F28" s="33">
        <f t="shared" si="0"/>
        <v>51.082024106889037</v>
      </c>
      <c r="G28" s="21">
        <f t="shared" si="1"/>
        <v>0.97144734215908912</v>
      </c>
      <c r="H28" s="21">
        <f t="shared" si="2"/>
        <v>0.93043645408888409</v>
      </c>
      <c r="I28" s="35">
        <f t="shared" si="3"/>
        <v>5.1174004974888625</v>
      </c>
      <c r="J28" s="35">
        <f t="shared" si="4"/>
        <v>-22.882599502511138</v>
      </c>
      <c r="K28" s="1">
        <v>19.5</v>
      </c>
    </row>
    <row r="29" spans="1:11" x14ac:dyDescent="0.25">
      <c r="A29" s="1" t="s">
        <v>8</v>
      </c>
      <c r="B29" s="21">
        <v>47.606078709055886</v>
      </c>
      <c r="C29" s="21">
        <v>53.150659826589589</v>
      </c>
      <c r="D29" s="21">
        <v>53.589053371868978</v>
      </c>
      <c r="E29" s="21">
        <v>55.371857514450866</v>
      </c>
      <c r="F29" s="33">
        <f t="shared" si="0"/>
        <v>55.371857514450866</v>
      </c>
      <c r="G29" s="21">
        <f t="shared" si="1"/>
        <v>0.85975224321545873</v>
      </c>
      <c r="H29" s="21">
        <f t="shared" si="2"/>
        <v>5.5445811175337028</v>
      </c>
      <c r="I29" s="35">
        <f t="shared" si="3"/>
        <v>30.495196146435365</v>
      </c>
      <c r="J29" s="35">
        <f t="shared" si="4"/>
        <v>2.4951961464353651</v>
      </c>
      <c r="K29" s="1">
        <v>29.25</v>
      </c>
    </row>
    <row r="30" spans="1:11" x14ac:dyDescent="0.25">
      <c r="A30" s="1" t="s">
        <v>9</v>
      </c>
      <c r="B30" s="21">
        <v>37.282248947849538</v>
      </c>
      <c r="C30" s="21">
        <v>43.036109212020335</v>
      </c>
      <c r="D30" s="21">
        <v>41.386222303831275</v>
      </c>
      <c r="E30" s="21">
        <v>45.896863509836294</v>
      </c>
      <c r="F30" s="33">
        <f t="shared" si="0"/>
        <v>45.896863509836294</v>
      </c>
      <c r="G30" s="21">
        <f t="shared" si="1"/>
        <v>0.81230493974516293</v>
      </c>
      <c r="H30" s="21">
        <f t="shared" si="2"/>
        <v>5.7538602641707968</v>
      </c>
      <c r="I30" s="35">
        <f t="shared" si="3"/>
        <v>31.646231452939382</v>
      </c>
      <c r="J30" s="35">
        <f>I30-(0.7*40)</f>
        <v>3.6462314529393822</v>
      </c>
      <c r="K30" s="1">
        <v>41</v>
      </c>
    </row>
    <row r="31" spans="1:11" x14ac:dyDescent="0.25">
      <c r="A31"/>
      <c r="B31"/>
      <c r="C31"/>
      <c r="D31"/>
      <c r="E31"/>
      <c r="F31" s="33"/>
    </row>
    <row r="32" spans="1:11" x14ac:dyDescent="0.25">
      <c r="A32"/>
      <c r="B32"/>
      <c r="C32"/>
      <c r="D32"/>
      <c r="E32"/>
    </row>
    <row r="33" spans="6:11" customFormat="1" x14ac:dyDescent="0.25">
      <c r="F33" s="1"/>
      <c r="G33" s="1"/>
      <c r="H33" s="1"/>
      <c r="I33" s="14"/>
      <c r="K33" s="1"/>
    </row>
    <row r="34" spans="6:11" customFormat="1" x14ac:dyDescent="0.25">
      <c r="F34" s="1"/>
      <c r="G34" s="1"/>
      <c r="H34" s="1"/>
      <c r="I34" s="14"/>
      <c r="K34" s="1"/>
    </row>
    <row r="35" spans="6:11" customFormat="1" x14ac:dyDescent="0.25">
      <c r="F35" s="1"/>
      <c r="G35" s="1"/>
      <c r="H35" s="1"/>
      <c r="I35" s="14"/>
      <c r="K35" s="1"/>
    </row>
    <row r="36" spans="6:11" customFormat="1" x14ac:dyDescent="0.25">
      <c r="F36" s="1"/>
      <c r="G36" s="1"/>
      <c r="H36" s="1"/>
      <c r="I36" s="14"/>
      <c r="K36" s="1"/>
    </row>
    <row r="37" spans="6:11" customFormat="1" x14ac:dyDescent="0.25">
      <c r="F37" s="1"/>
      <c r="G37" s="1"/>
      <c r="H37" s="1"/>
      <c r="I37" s="14"/>
      <c r="K37" s="1"/>
    </row>
    <row r="38" spans="6:11" customFormat="1" x14ac:dyDescent="0.25">
      <c r="F38" s="1"/>
      <c r="G38" s="1"/>
      <c r="H38" s="1"/>
      <c r="I38" s="14"/>
      <c r="K38" s="1"/>
    </row>
    <row r="39" spans="6:11" customFormat="1" x14ac:dyDescent="0.25">
      <c r="F39" s="1"/>
      <c r="G39" s="1"/>
      <c r="H39" s="1"/>
      <c r="I39" s="14"/>
      <c r="K39" s="1"/>
    </row>
    <row r="40" spans="6:11" customFormat="1" x14ac:dyDescent="0.25">
      <c r="F40" s="1"/>
      <c r="G40" s="1"/>
      <c r="H40" s="1"/>
      <c r="I40" s="14"/>
      <c r="K40" s="1"/>
    </row>
    <row r="41" spans="6:11" customFormat="1" x14ac:dyDescent="0.25">
      <c r="F41" s="1"/>
      <c r="G41" s="1"/>
      <c r="H41" s="1"/>
      <c r="I41" s="14"/>
      <c r="K41" s="1"/>
    </row>
    <row r="42" spans="6:11" customFormat="1" x14ac:dyDescent="0.25">
      <c r="F42" s="1"/>
      <c r="G42" s="1"/>
      <c r="H42" s="1"/>
      <c r="I42" s="14"/>
      <c r="K42" s="1"/>
    </row>
    <row r="43" spans="6:11" customFormat="1" x14ac:dyDescent="0.25">
      <c r="F43" s="1"/>
      <c r="G43" s="1"/>
      <c r="H43" s="1"/>
      <c r="I43" s="14"/>
      <c r="K43" s="1"/>
    </row>
    <row r="44" spans="6:11" customFormat="1" x14ac:dyDescent="0.25">
      <c r="F44" s="1"/>
      <c r="G44" s="1"/>
      <c r="H44" s="1"/>
      <c r="I44" s="14"/>
      <c r="K44" s="1"/>
    </row>
    <row r="45" spans="6:11" customFormat="1" x14ac:dyDescent="0.25">
      <c r="F45" s="1"/>
      <c r="G45" s="1"/>
      <c r="H45" s="1"/>
      <c r="I45" s="14"/>
      <c r="K45" s="1"/>
    </row>
    <row r="46" spans="6:11" customFormat="1" x14ac:dyDescent="0.25">
      <c r="F46" s="1"/>
      <c r="G46" s="1"/>
      <c r="H46" s="1"/>
      <c r="I46" s="14"/>
      <c r="K46" s="1"/>
    </row>
    <row r="47" spans="6:11" customFormat="1" x14ac:dyDescent="0.25">
      <c r="F47" s="1"/>
      <c r="G47" s="1"/>
      <c r="H47" s="1"/>
      <c r="I47" s="14"/>
      <c r="K47" s="1"/>
    </row>
    <row r="48" spans="6:11" customFormat="1" x14ac:dyDescent="0.25">
      <c r="F48" s="1"/>
      <c r="G48" s="1"/>
      <c r="H48" s="1"/>
      <c r="I48" s="14"/>
      <c r="K48" s="1"/>
    </row>
    <row r="49" spans="6:11" customFormat="1" x14ac:dyDescent="0.25">
      <c r="F49" s="1"/>
      <c r="G49" s="1"/>
      <c r="H49" s="1"/>
      <c r="I49" s="14"/>
      <c r="K49" s="1"/>
    </row>
    <row r="50" spans="6:11" customFormat="1" x14ac:dyDescent="0.25">
      <c r="F50" s="1"/>
      <c r="G50" s="1"/>
      <c r="H50" s="1"/>
      <c r="I50" s="14"/>
      <c r="K50" s="1"/>
    </row>
    <row r="51" spans="6:11" customFormat="1" x14ac:dyDescent="0.25">
      <c r="F51" s="1"/>
      <c r="G51" s="1"/>
      <c r="H51" s="1"/>
      <c r="I51" s="14"/>
      <c r="K51" s="1"/>
    </row>
    <row r="52" spans="6:11" customFormat="1" x14ac:dyDescent="0.25">
      <c r="F52" s="1"/>
      <c r="G52" s="1"/>
      <c r="H52" s="1"/>
      <c r="I52" s="14"/>
      <c r="K52" s="1"/>
    </row>
    <row r="53" spans="6:11" customFormat="1" x14ac:dyDescent="0.25">
      <c r="F53" s="1"/>
      <c r="G53" s="1"/>
      <c r="H53" s="1"/>
      <c r="I53" s="14"/>
      <c r="K53" s="1"/>
    </row>
    <row r="54" spans="6:11" customFormat="1" x14ac:dyDescent="0.25">
      <c r="F54" s="1"/>
      <c r="G54" s="1"/>
      <c r="H54" s="1"/>
      <c r="I54" s="14"/>
      <c r="K54" s="1"/>
    </row>
    <row r="55" spans="6:11" customFormat="1" x14ac:dyDescent="0.25">
      <c r="F55" s="1"/>
      <c r="G55" s="1"/>
      <c r="H55" s="1"/>
      <c r="I55" s="14"/>
      <c r="K55" s="1"/>
    </row>
    <row r="56" spans="6:11" customFormat="1" x14ac:dyDescent="0.25">
      <c r="F56" s="1"/>
      <c r="G56" s="1"/>
      <c r="H56" s="1"/>
      <c r="I56" s="14"/>
      <c r="K56" s="1"/>
    </row>
    <row r="57" spans="6:11" customFormat="1" x14ac:dyDescent="0.25">
      <c r="F57" s="1"/>
      <c r="G57" s="1"/>
      <c r="H57" s="1"/>
      <c r="I57" s="14"/>
      <c r="K57" s="1"/>
    </row>
    <row r="58" spans="6:11" customFormat="1" x14ac:dyDescent="0.25">
      <c r="F58" s="1"/>
      <c r="G58" s="1"/>
      <c r="H58" s="1"/>
      <c r="I58" s="14"/>
      <c r="K58" s="1"/>
    </row>
    <row r="59" spans="6:11" customFormat="1" x14ac:dyDescent="0.25">
      <c r="F59" s="1"/>
      <c r="G59" s="1"/>
      <c r="H59" s="1"/>
      <c r="I59" s="14"/>
      <c r="K59" s="1"/>
    </row>
    <row r="60" spans="6:11" customFormat="1" x14ac:dyDescent="0.25">
      <c r="F60" s="1"/>
      <c r="G60" s="1"/>
      <c r="H60" s="1"/>
      <c r="I60" s="14"/>
      <c r="K60" s="1"/>
    </row>
    <row r="61" spans="6:11" customFormat="1" x14ac:dyDescent="0.25">
      <c r="F61" s="1"/>
      <c r="G61" s="1"/>
      <c r="H61" s="1"/>
      <c r="I61" s="14"/>
      <c r="K61" s="1"/>
    </row>
    <row r="62" spans="6:11" customFormat="1" x14ac:dyDescent="0.25">
      <c r="F62" s="1"/>
      <c r="G62" s="1"/>
      <c r="H62" s="1"/>
      <c r="I62" s="14"/>
      <c r="K62" s="1"/>
    </row>
    <row r="63" spans="6:11" customFormat="1" x14ac:dyDescent="0.25">
      <c r="F63" s="1"/>
      <c r="G63" s="1"/>
      <c r="H63" s="1"/>
      <c r="I63" s="14"/>
      <c r="K63" s="1"/>
    </row>
    <row r="64" spans="6:11" customFormat="1" x14ac:dyDescent="0.25">
      <c r="F64" s="1"/>
      <c r="G64" s="1"/>
      <c r="H64" s="1"/>
      <c r="I64" s="14"/>
      <c r="K64" s="1"/>
    </row>
    <row r="65" spans="6:11" customFormat="1" x14ac:dyDescent="0.25">
      <c r="F65" s="1"/>
      <c r="G65" s="1"/>
      <c r="H65" s="1"/>
      <c r="I65" s="14"/>
      <c r="K65" s="1"/>
    </row>
    <row r="66" spans="6:11" customFormat="1" x14ac:dyDescent="0.25">
      <c r="F66" s="1"/>
      <c r="G66" s="1"/>
      <c r="H66" s="1"/>
      <c r="I66" s="14"/>
      <c r="K66" s="1"/>
    </row>
    <row r="67" spans="6:11" customFormat="1" x14ac:dyDescent="0.25">
      <c r="F67" s="1"/>
      <c r="G67" s="1"/>
      <c r="H67" s="1"/>
      <c r="I67" s="14"/>
      <c r="K67" s="1"/>
    </row>
    <row r="68" spans="6:11" customFormat="1" x14ac:dyDescent="0.25">
      <c r="F68" s="1"/>
      <c r="G68" s="1"/>
      <c r="H68" s="1"/>
      <c r="I68" s="14"/>
      <c r="K68" s="1"/>
    </row>
    <row r="69" spans="6:11" customFormat="1" x14ac:dyDescent="0.25">
      <c r="F69" s="1"/>
      <c r="G69" s="1"/>
      <c r="H69" s="1"/>
      <c r="I69" s="14"/>
      <c r="K69" s="1"/>
    </row>
    <row r="70" spans="6:11" customFormat="1" x14ac:dyDescent="0.25">
      <c r="F70" s="1"/>
      <c r="G70" s="1"/>
      <c r="H70" s="1"/>
      <c r="I70" s="14"/>
      <c r="K70" s="1"/>
    </row>
    <row r="71" spans="6:11" customFormat="1" x14ac:dyDescent="0.25">
      <c r="F71" s="1"/>
      <c r="G71" s="1"/>
      <c r="H71" s="1"/>
      <c r="I71" s="14"/>
      <c r="K71" s="1"/>
    </row>
    <row r="72" spans="6:11" customFormat="1" x14ac:dyDescent="0.25">
      <c r="F72" s="1"/>
      <c r="G72" s="1"/>
      <c r="H72" s="1"/>
      <c r="I72" s="14"/>
      <c r="K72" s="1"/>
    </row>
    <row r="73" spans="6:11" customFormat="1" x14ac:dyDescent="0.25">
      <c r="F73" s="1"/>
      <c r="G73" s="1"/>
      <c r="H73" s="1"/>
      <c r="I73" s="14"/>
      <c r="K73" s="1"/>
    </row>
    <row r="74" spans="6:11" customFormat="1" x14ac:dyDescent="0.25">
      <c r="F74" s="1"/>
      <c r="G74" s="1"/>
      <c r="H74" s="1"/>
      <c r="I74" s="14"/>
      <c r="K74" s="1"/>
    </row>
    <row r="75" spans="6:11" customFormat="1" x14ac:dyDescent="0.25">
      <c r="F75" s="1"/>
      <c r="G75" s="1"/>
      <c r="H75" s="1"/>
      <c r="I75" s="14"/>
      <c r="K75" s="1"/>
    </row>
    <row r="76" spans="6:11" customFormat="1" x14ac:dyDescent="0.25">
      <c r="F76" s="1"/>
      <c r="G76" s="1"/>
      <c r="H76" s="1"/>
      <c r="I76" s="14"/>
      <c r="K76" s="1"/>
    </row>
    <row r="77" spans="6:11" customFormat="1" x14ac:dyDescent="0.25">
      <c r="F77" s="1"/>
      <c r="G77" s="1"/>
      <c r="H77" s="1"/>
      <c r="I77" s="14"/>
      <c r="K77" s="1"/>
    </row>
    <row r="78" spans="6:11" customFormat="1" x14ac:dyDescent="0.25">
      <c r="F78" s="1"/>
      <c r="G78" s="1"/>
      <c r="H78" s="1"/>
      <c r="I78" s="14"/>
      <c r="K78" s="1"/>
    </row>
    <row r="79" spans="6:11" customFormat="1" x14ac:dyDescent="0.25">
      <c r="F79" s="1"/>
      <c r="G79" s="1"/>
      <c r="H79" s="1"/>
      <c r="I79" s="14"/>
      <c r="K79" s="1"/>
    </row>
    <row r="80" spans="6:11" customFormat="1" x14ac:dyDescent="0.25">
      <c r="F80" s="1"/>
      <c r="G80" s="1"/>
      <c r="H80" s="1"/>
      <c r="I80" s="14"/>
      <c r="K80" s="1"/>
    </row>
    <row r="81" spans="6:11" customFormat="1" x14ac:dyDescent="0.25">
      <c r="F81" s="1"/>
      <c r="G81" s="1"/>
      <c r="H81" s="1"/>
      <c r="I81" s="14"/>
      <c r="K81" s="1"/>
    </row>
    <row r="82" spans="6:11" customFormat="1" x14ac:dyDescent="0.25">
      <c r="F82" s="1"/>
      <c r="G82" s="1"/>
      <c r="H82" s="1"/>
      <c r="I82" s="14"/>
      <c r="K82" s="1"/>
    </row>
    <row r="83" spans="6:11" customFormat="1" x14ac:dyDescent="0.25">
      <c r="F83" s="1"/>
      <c r="G83" s="1"/>
      <c r="H83" s="1"/>
      <c r="I83" s="14"/>
      <c r="K83" s="1"/>
    </row>
    <row r="84" spans="6:11" customFormat="1" x14ac:dyDescent="0.25">
      <c r="F84" s="1"/>
      <c r="G84" s="1"/>
      <c r="H84" s="1"/>
      <c r="I84" s="14"/>
      <c r="K84" s="1"/>
    </row>
    <row r="85" spans="6:11" customFormat="1" x14ac:dyDescent="0.25">
      <c r="F85" s="1"/>
      <c r="G85" s="1"/>
      <c r="H85" s="1"/>
      <c r="I85" s="14"/>
      <c r="K85" s="1"/>
    </row>
    <row r="86" spans="6:11" customFormat="1" x14ac:dyDescent="0.25">
      <c r="F86" s="1"/>
      <c r="G86" s="1"/>
      <c r="H86" s="1"/>
      <c r="I86" s="14"/>
      <c r="K86" s="1"/>
    </row>
    <row r="87" spans="6:11" customFormat="1" x14ac:dyDescent="0.25">
      <c r="F87" s="1"/>
      <c r="G87" s="1"/>
      <c r="H87" s="1"/>
      <c r="I87" s="14"/>
      <c r="K87" s="1"/>
    </row>
    <row r="88" spans="6:11" customFormat="1" x14ac:dyDescent="0.25">
      <c r="F88" s="1"/>
      <c r="G88" s="1"/>
      <c r="H88" s="1"/>
      <c r="I88" s="14"/>
      <c r="K88" s="1"/>
    </row>
    <row r="89" spans="6:11" customFormat="1" x14ac:dyDescent="0.25">
      <c r="F89" s="1"/>
      <c r="G89" s="1"/>
      <c r="H89" s="1"/>
      <c r="I89" s="14"/>
      <c r="K89" s="1"/>
    </row>
    <row r="90" spans="6:11" customFormat="1" x14ac:dyDescent="0.25">
      <c r="F90" s="1"/>
      <c r="G90" s="1"/>
      <c r="H90" s="1"/>
      <c r="I90" s="14"/>
      <c r="K90" s="1"/>
    </row>
    <row r="91" spans="6:11" customFormat="1" x14ac:dyDescent="0.25">
      <c r="F91" s="1"/>
      <c r="G91" s="1"/>
      <c r="H91" s="1"/>
      <c r="I91" s="14"/>
      <c r="K91" s="1"/>
    </row>
    <row r="92" spans="6:11" customFormat="1" x14ac:dyDescent="0.25">
      <c r="F92" s="1"/>
      <c r="G92" s="1"/>
      <c r="H92" s="1"/>
      <c r="I92" s="14"/>
      <c r="K92" s="1"/>
    </row>
    <row r="93" spans="6:11" customFormat="1" x14ac:dyDescent="0.25">
      <c r="F93" s="1"/>
      <c r="G93" s="1"/>
      <c r="H93" s="1"/>
      <c r="I93" s="14"/>
      <c r="K93" s="1"/>
    </row>
    <row r="94" spans="6:11" customFormat="1" x14ac:dyDescent="0.25">
      <c r="F94" s="1"/>
      <c r="G94" s="1"/>
      <c r="H94" s="1"/>
      <c r="I94" s="14"/>
      <c r="K94" s="1"/>
    </row>
    <row r="95" spans="6:11" customFormat="1" x14ac:dyDescent="0.25">
      <c r="F95" s="1"/>
      <c r="G95" s="1"/>
      <c r="H95" s="1"/>
      <c r="I95" s="14"/>
      <c r="K95" s="1"/>
    </row>
    <row r="96" spans="6:11" customFormat="1" x14ac:dyDescent="0.25">
      <c r="F96" s="1"/>
      <c r="G96" s="1"/>
      <c r="H96" s="1"/>
      <c r="I96" s="14"/>
      <c r="K96" s="1"/>
    </row>
    <row r="97" spans="6:11" customFormat="1" x14ac:dyDescent="0.25">
      <c r="F97" s="1"/>
      <c r="G97" s="1"/>
      <c r="H97" s="1"/>
      <c r="I97" s="14"/>
      <c r="K97" s="1"/>
    </row>
    <row r="98" spans="6:11" customFormat="1" x14ac:dyDescent="0.25">
      <c r="F98" s="1"/>
      <c r="G98" s="1"/>
      <c r="H98" s="1"/>
      <c r="I98" s="14"/>
      <c r="K98" s="1"/>
    </row>
    <row r="99" spans="6:11" customFormat="1" x14ac:dyDescent="0.25">
      <c r="F99" s="1"/>
      <c r="G99" s="1"/>
      <c r="H99" s="1"/>
      <c r="I99" s="14"/>
      <c r="K99" s="1"/>
    </row>
    <row r="100" spans="6:11" customFormat="1" x14ac:dyDescent="0.25">
      <c r="F100" s="1"/>
      <c r="G100" s="1"/>
      <c r="H100" s="1"/>
      <c r="I100" s="14"/>
      <c r="K100" s="1"/>
    </row>
    <row r="101" spans="6:11" customFormat="1" x14ac:dyDescent="0.25">
      <c r="F101" s="1"/>
      <c r="G101" s="1"/>
      <c r="H101" s="1"/>
      <c r="I101" s="14"/>
      <c r="K101" s="1"/>
    </row>
    <row r="102" spans="6:11" customFormat="1" x14ac:dyDescent="0.25">
      <c r="F102" s="1"/>
      <c r="G102" s="1"/>
      <c r="H102" s="1"/>
      <c r="I102" s="14"/>
      <c r="K102" s="1"/>
    </row>
    <row r="103" spans="6:11" customFormat="1" x14ac:dyDescent="0.25">
      <c r="F103" s="1"/>
      <c r="G103" s="1"/>
      <c r="H103" s="1"/>
      <c r="I103" s="14"/>
      <c r="K103" s="1"/>
    </row>
    <row r="104" spans="6:11" customFormat="1" x14ac:dyDescent="0.25">
      <c r="F104" s="1"/>
      <c r="G104" s="1"/>
      <c r="H104" s="1"/>
      <c r="I104" s="14"/>
      <c r="K104" s="1"/>
    </row>
    <row r="105" spans="6:11" customFormat="1" x14ac:dyDescent="0.25">
      <c r="F105" s="1"/>
      <c r="G105" s="1"/>
      <c r="H105" s="1"/>
      <c r="I105" s="14"/>
      <c r="K105" s="1"/>
    </row>
    <row r="106" spans="6:11" customFormat="1" x14ac:dyDescent="0.25">
      <c r="F106" s="1"/>
      <c r="G106" s="1"/>
      <c r="H106" s="1"/>
      <c r="I106" s="14"/>
      <c r="K106" s="1"/>
    </row>
    <row r="107" spans="6:11" customFormat="1" x14ac:dyDescent="0.25">
      <c r="F107" s="1"/>
      <c r="G107" s="1"/>
      <c r="H107" s="1"/>
      <c r="I107" s="14"/>
      <c r="K107" s="1"/>
    </row>
    <row r="108" spans="6:11" customFormat="1" x14ac:dyDescent="0.25">
      <c r="F108" s="1"/>
      <c r="G108" s="1"/>
      <c r="H108" s="1"/>
      <c r="I108" s="14"/>
      <c r="K108" s="1"/>
    </row>
    <row r="109" spans="6:11" customFormat="1" x14ac:dyDescent="0.25">
      <c r="F109" s="1"/>
      <c r="G109" s="1"/>
      <c r="H109" s="1"/>
      <c r="I109" s="14"/>
      <c r="K109" s="1"/>
    </row>
    <row r="110" spans="6:11" customFormat="1" x14ac:dyDescent="0.25">
      <c r="F110" s="1"/>
      <c r="G110" s="1"/>
      <c r="H110" s="1"/>
      <c r="I110" s="14"/>
      <c r="K110" s="1"/>
    </row>
    <row r="111" spans="6:11" customFormat="1" x14ac:dyDescent="0.25">
      <c r="F111" s="1"/>
      <c r="G111" s="1"/>
      <c r="H111" s="1"/>
      <c r="I111" s="14"/>
      <c r="K111" s="1"/>
    </row>
    <row r="112" spans="6:11" customFormat="1" x14ac:dyDescent="0.25">
      <c r="F112" s="1"/>
      <c r="G112" s="1"/>
      <c r="H112" s="1"/>
      <c r="I112" s="14"/>
      <c r="K112" s="1"/>
    </row>
    <row r="113" spans="6:11" customFormat="1" x14ac:dyDescent="0.25">
      <c r="F113" s="1"/>
      <c r="G113" s="1"/>
      <c r="H113" s="1"/>
      <c r="I113" s="14"/>
      <c r="K113" s="1"/>
    </row>
    <row r="114" spans="6:11" customFormat="1" x14ac:dyDescent="0.25">
      <c r="F114" s="1"/>
      <c r="G114" s="1"/>
      <c r="H114" s="1"/>
      <c r="I114" s="14"/>
      <c r="K114" s="1"/>
    </row>
    <row r="115" spans="6:11" customFormat="1" x14ac:dyDescent="0.25">
      <c r="F115" s="1"/>
      <c r="G115" s="1"/>
      <c r="H115" s="1"/>
      <c r="I115" s="14"/>
      <c r="K115" s="1"/>
    </row>
    <row r="116" spans="6:11" customFormat="1" x14ac:dyDescent="0.25">
      <c r="F116" s="1"/>
      <c r="G116" s="1"/>
      <c r="H116" s="1"/>
      <c r="I116" s="14"/>
      <c r="K116" s="1"/>
    </row>
    <row r="117" spans="6:11" customFormat="1" x14ac:dyDescent="0.25">
      <c r="F117" s="1"/>
      <c r="G117" s="1"/>
      <c r="H117" s="1"/>
      <c r="I117" s="14"/>
      <c r="K117" s="1"/>
    </row>
    <row r="118" spans="6:11" customFormat="1" x14ac:dyDescent="0.25">
      <c r="F118" s="1"/>
      <c r="G118" s="1"/>
      <c r="H118" s="1"/>
      <c r="I118" s="14"/>
      <c r="K118" s="1"/>
    </row>
    <row r="119" spans="6:11" customFormat="1" x14ac:dyDescent="0.25">
      <c r="F119" s="1"/>
      <c r="G119" s="1"/>
      <c r="H119" s="1"/>
      <c r="I119" s="14"/>
      <c r="K119" s="1"/>
    </row>
    <row r="120" spans="6:11" customFormat="1" x14ac:dyDescent="0.25">
      <c r="F120" s="1"/>
      <c r="G120" s="1"/>
      <c r="H120" s="1"/>
      <c r="I120" s="14"/>
      <c r="K120" s="1"/>
    </row>
    <row r="121" spans="6:11" customFormat="1" x14ac:dyDescent="0.25">
      <c r="F121" s="1"/>
      <c r="G121" s="1"/>
      <c r="H121" s="1"/>
      <c r="I121" s="14"/>
      <c r="K121" s="1"/>
    </row>
    <row r="122" spans="6:11" customFormat="1" x14ac:dyDescent="0.25">
      <c r="F122" s="1"/>
      <c r="G122" s="1"/>
      <c r="H122" s="1"/>
      <c r="I122" s="14"/>
      <c r="K122" s="1"/>
    </row>
    <row r="123" spans="6:11" customFormat="1" x14ac:dyDescent="0.25">
      <c r="F123" s="1"/>
      <c r="G123" s="1"/>
      <c r="H123" s="1"/>
      <c r="I123" s="14"/>
      <c r="K123" s="1"/>
    </row>
    <row r="124" spans="6:11" customFormat="1" x14ac:dyDescent="0.25">
      <c r="F124" s="1"/>
      <c r="G124" s="1"/>
      <c r="H124" s="1"/>
      <c r="I124" s="14"/>
      <c r="K124" s="1"/>
    </row>
    <row r="125" spans="6:11" customFormat="1" x14ac:dyDescent="0.25">
      <c r="F125" s="1"/>
      <c r="G125" s="1"/>
      <c r="H125" s="1"/>
      <c r="I125" s="14"/>
      <c r="K125" s="1"/>
    </row>
    <row r="126" spans="6:11" customFormat="1" x14ac:dyDescent="0.25">
      <c r="F126" s="1"/>
      <c r="G126" s="1"/>
      <c r="H126" s="1"/>
      <c r="I126" s="14"/>
      <c r="K126" s="1"/>
    </row>
    <row r="127" spans="6:11" customFormat="1" x14ac:dyDescent="0.25">
      <c r="F127" s="1"/>
      <c r="G127" s="1"/>
      <c r="H127" s="1"/>
      <c r="I127" s="14"/>
      <c r="K127" s="1"/>
    </row>
    <row r="128" spans="6:11" customFormat="1" x14ac:dyDescent="0.25">
      <c r="F128" s="1"/>
      <c r="G128" s="1"/>
      <c r="H128" s="1"/>
      <c r="I128" s="14"/>
      <c r="K128" s="1"/>
    </row>
    <row r="129" spans="6:11" customFormat="1" x14ac:dyDescent="0.25">
      <c r="F129" s="1"/>
      <c r="G129" s="1"/>
      <c r="H129" s="1"/>
      <c r="I129" s="14"/>
      <c r="K129" s="1"/>
    </row>
    <row r="130" spans="6:11" customFormat="1" x14ac:dyDescent="0.25">
      <c r="F130" s="1"/>
      <c r="G130" s="1"/>
      <c r="H130" s="1"/>
      <c r="I130" s="14"/>
      <c r="K130" s="1"/>
    </row>
    <row r="131" spans="6:11" customFormat="1" x14ac:dyDescent="0.25">
      <c r="F131" s="1"/>
      <c r="G131" s="1"/>
      <c r="H131" s="1"/>
      <c r="I131" s="14"/>
      <c r="K131" s="1"/>
    </row>
    <row r="132" spans="6:11" customFormat="1" x14ac:dyDescent="0.25">
      <c r="F132" s="1"/>
      <c r="G132" s="1"/>
      <c r="H132" s="1"/>
      <c r="I132" s="14"/>
      <c r="K132" s="1"/>
    </row>
    <row r="133" spans="6:11" customFormat="1" x14ac:dyDescent="0.25">
      <c r="F133" s="1"/>
      <c r="G133" s="1"/>
      <c r="H133" s="1"/>
      <c r="I133" s="14"/>
      <c r="K133" s="1"/>
    </row>
    <row r="134" spans="6:11" customFormat="1" x14ac:dyDescent="0.25">
      <c r="F134" s="1"/>
      <c r="G134" s="1"/>
      <c r="H134" s="1"/>
      <c r="I134" s="14"/>
      <c r="K134" s="1"/>
    </row>
    <row r="135" spans="6:11" customFormat="1" x14ac:dyDescent="0.25">
      <c r="F135" s="1"/>
      <c r="G135" s="1"/>
      <c r="H135" s="1"/>
      <c r="I135" s="14"/>
      <c r="K135" s="1"/>
    </row>
    <row r="136" spans="6:11" customFormat="1" x14ac:dyDescent="0.25">
      <c r="F136" s="1"/>
      <c r="G136" s="1"/>
      <c r="H136" s="1"/>
      <c r="I136" s="14"/>
      <c r="K136" s="1"/>
    </row>
    <row r="137" spans="6:11" customFormat="1" x14ac:dyDescent="0.25">
      <c r="F137" s="1"/>
      <c r="G137" s="1"/>
      <c r="H137" s="1"/>
      <c r="I137" s="14"/>
      <c r="K137" s="1"/>
    </row>
    <row r="138" spans="6:11" customFormat="1" x14ac:dyDescent="0.25">
      <c r="F138" s="1"/>
      <c r="G138" s="1"/>
      <c r="H138" s="1"/>
      <c r="I138" s="14"/>
      <c r="K138" s="1"/>
    </row>
    <row r="139" spans="6:11" customFormat="1" x14ac:dyDescent="0.25">
      <c r="F139" s="1"/>
      <c r="G139" s="1"/>
      <c r="H139" s="1"/>
      <c r="I139" s="14"/>
      <c r="K139" s="1"/>
    </row>
    <row r="140" spans="6:11" customFormat="1" x14ac:dyDescent="0.25">
      <c r="F140" s="1"/>
      <c r="G140" s="1"/>
      <c r="H140" s="1"/>
      <c r="I140" s="14"/>
      <c r="K140" s="1"/>
    </row>
    <row r="141" spans="6:11" customFormat="1" x14ac:dyDescent="0.25">
      <c r="F141" s="1"/>
      <c r="G141" s="1"/>
      <c r="H141" s="1"/>
      <c r="I141" s="14"/>
      <c r="K141" s="1"/>
    </row>
    <row r="142" spans="6:11" customFormat="1" x14ac:dyDescent="0.25">
      <c r="F142" s="1"/>
      <c r="G142" s="1"/>
      <c r="H142" s="1"/>
      <c r="I142" s="14"/>
      <c r="K142" s="1"/>
    </row>
    <row r="143" spans="6:11" customFormat="1" x14ac:dyDescent="0.25">
      <c r="F143" s="1"/>
      <c r="G143" s="1"/>
      <c r="H143" s="1"/>
      <c r="I143" s="14"/>
      <c r="K143" s="1"/>
    </row>
    <row r="144" spans="6:11" customFormat="1" x14ac:dyDescent="0.25">
      <c r="F144" s="1"/>
      <c r="G144" s="1"/>
      <c r="H144" s="1"/>
      <c r="I144" s="14"/>
      <c r="K144" s="1"/>
    </row>
    <row r="145" spans="6:11" customFormat="1" x14ac:dyDescent="0.25">
      <c r="F145" s="1"/>
      <c r="G145" s="1"/>
      <c r="H145" s="1"/>
      <c r="I145" s="14"/>
      <c r="K145" s="1"/>
    </row>
    <row r="146" spans="6:11" customFormat="1" x14ac:dyDescent="0.25">
      <c r="F146" s="1"/>
      <c r="G146" s="1"/>
      <c r="H146" s="1"/>
      <c r="I146" s="14"/>
      <c r="K146" s="1"/>
    </row>
    <row r="147" spans="6:11" customFormat="1" x14ac:dyDescent="0.25">
      <c r="F147" s="1"/>
      <c r="G147" s="1"/>
      <c r="H147" s="1"/>
      <c r="I147" s="14"/>
      <c r="K147" s="1"/>
    </row>
    <row r="148" spans="6:11" customFormat="1" x14ac:dyDescent="0.25">
      <c r="F148" s="1"/>
      <c r="G148" s="1"/>
      <c r="H148" s="1"/>
      <c r="I148" s="14"/>
      <c r="K148" s="1"/>
    </row>
    <row r="149" spans="6:11" customFormat="1" x14ac:dyDescent="0.25">
      <c r="F149" s="1"/>
      <c r="G149" s="1"/>
      <c r="H149" s="1"/>
      <c r="I149" s="14"/>
      <c r="K149" s="1"/>
    </row>
    <row r="150" spans="6:11" customFormat="1" x14ac:dyDescent="0.25">
      <c r="F150" s="1"/>
      <c r="G150" s="1"/>
      <c r="H150" s="1"/>
      <c r="I150" s="14"/>
      <c r="K150" s="1"/>
    </row>
    <row r="151" spans="6:11" customFormat="1" x14ac:dyDescent="0.25">
      <c r="F151" s="1"/>
      <c r="G151" s="1"/>
      <c r="H151" s="1"/>
      <c r="I151" s="14"/>
      <c r="K151" s="1"/>
    </row>
    <row r="152" spans="6:11" customFormat="1" x14ac:dyDescent="0.25">
      <c r="F152" s="1"/>
      <c r="G152" s="1"/>
      <c r="H152" s="1"/>
      <c r="I152" s="14"/>
      <c r="K152" s="1"/>
    </row>
    <row r="153" spans="6:11" customFormat="1" x14ac:dyDescent="0.25">
      <c r="F153" s="1"/>
      <c r="G153" s="1"/>
      <c r="H153" s="1"/>
      <c r="I153" s="14"/>
      <c r="K153" s="1"/>
    </row>
    <row r="154" spans="6:11" customFormat="1" x14ac:dyDescent="0.25">
      <c r="F154" s="1"/>
      <c r="G154" s="1"/>
      <c r="H154" s="1"/>
      <c r="I154" s="14"/>
      <c r="K154" s="1"/>
    </row>
    <row r="155" spans="6:11" customFormat="1" x14ac:dyDescent="0.25">
      <c r="F155" s="1"/>
      <c r="G155" s="1"/>
      <c r="H155" s="1"/>
      <c r="I155" s="14"/>
      <c r="K155" s="1"/>
    </row>
    <row r="156" spans="6:11" customFormat="1" x14ac:dyDescent="0.25">
      <c r="F156" s="1"/>
      <c r="G156" s="1"/>
      <c r="H156" s="1"/>
      <c r="I156" s="14"/>
      <c r="K156" s="1"/>
    </row>
    <row r="157" spans="6:11" customFormat="1" x14ac:dyDescent="0.25">
      <c r="F157" s="1"/>
      <c r="G157" s="1"/>
      <c r="H157" s="1"/>
      <c r="I157" s="14"/>
      <c r="K157" s="1"/>
    </row>
    <row r="158" spans="6:11" customFormat="1" x14ac:dyDescent="0.25">
      <c r="F158" s="1"/>
      <c r="G158" s="1"/>
      <c r="H158" s="1"/>
      <c r="I158" s="14"/>
      <c r="K158" s="1"/>
    </row>
    <row r="159" spans="6:11" customFormat="1" x14ac:dyDescent="0.25">
      <c r="F159" s="1"/>
      <c r="G159" s="1"/>
      <c r="H159" s="1"/>
      <c r="I159" s="14"/>
      <c r="K159" s="1"/>
    </row>
    <row r="160" spans="6:11" customFormat="1" x14ac:dyDescent="0.25">
      <c r="F160" s="1"/>
      <c r="G160" s="1"/>
      <c r="H160" s="1"/>
      <c r="I160" s="14"/>
      <c r="K160" s="1"/>
    </row>
    <row r="161" spans="6:11" customFormat="1" x14ac:dyDescent="0.25">
      <c r="F161" s="1"/>
      <c r="G161" s="1"/>
      <c r="H161" s="1"/>
      <c r="I161" s="14"/>
      <c r="K161" s="1"/>
    </row>
    <row r="162" spans="6:11" customFormat="1" x14ac:dyDescent="0.25">
      <c r="F162" s="1"/>
      <c r="G162" s="1"/>
      <c r="H162" s="1"/>
      <c r="I162" s="14"/>
      <c r="K162" s="1"/>
    </row>
    <row r="163" spans="6:11" customFormat="1" x14ac:dyDescent="0.25">
      <c r="F163" s="1"/>
      <c r="G163" s="1"/>
      <c r="H163" s="1"/>
      <c r="I163" s="14"/>
      <c r="K163" s="1"/>
    </row>
    <row r="164" spans="6:11" customFormat="1" x14ac:dyDescent="0.25">
      <c r="F164" s="1"/>
      <c r="G164" s="1"/>
      <c r="H164" s="1"/>
      <c r="I164" s="14"/>
      <c r="K164" s="1"/>
    </row>
    <row r="165" spans="6:11" customFormat="1" x14ac:dyDescent="0.25">
      <c r="F165" s="1"/>
      <c r="G165" s="1"/>
      <c r="H165" s="1"/>
      <c r="I165" s="14"/>
      <c r="K165" s="1"/>
    </row>
    <row r="166" spans="6:11" customFormat="1" x14ac:dyDescent="0.25">
      <c r="F166" s="1"/>
      <c r="G166" s="1"/>
      <c r="H166" s="1"/>
      <c r="I166" s="14"/>
      <c r="K166" s="1"/>
    </row>
    <row r="167" spans="6:11" customFormat="1" x14ac:dyDescent="0.25">
      <c r="F167" s="1"/>
      <c r="G167" s="1"/>
      <c r="H167" s="1"/>
      <c r="I167" s="14"/>
      <c r="K167" s="1"/>
    </row>
    <row r="168" spans="6:11" customFormat="1" x14ac:dyDescent="0.25">
      <c r="F168" s="1"/>
      <c r="G168" s="1"/>
      <c r="H168" s="1"/>
      <c r="I168" s="14"/>
      <c r="K168" s="1"/>
    </row>
    <row r="169" spans="6:11" customFormat="1" x14ac:dyDescent="0.25">
      <c r="F169" s="1"/>
      <c r="G169" s="1"/>
      <c r="H169" s="1"/>
      <c r="I169" s="14"/>
      <c r="K169" s="1"/>
    </row>
    <row r="170" spans="6:11" customFormat="1" x14ac:dyDescent="0.25">
      <c r="F170" s="1"/>
      <c r="G170" s="1"/>
      <c r="H170" s="1"/>
      <c r="I170" s="14"/>
      <c r="K170" s="1"/>
    </row>
    <row r="171" spans="6:11" customFormat="1" x14ac:dyDescent="0.25">
      <c r="F171" s="1"/>
      <c r="G171" s="1"/>
      <c r="H171" s="1"/>
      <c r="I171" s="14"/>
      <c r="K171" s="1"/>
    </row>
    <row r="172" spans="6:11" customFormat="1" x14ac:dyDescent="0.25">
      <c r="F172" s="1"/>
      <c r="G172" s="1"/>
      <c r="H172" s="1"/>
      <c r="I172" s="14"/>
      <c r="K172" s="1"/>
    </row>
    <row r="173" spans="6:11" customFormat="1" x14ac:dyDescent="0.25">
      <c r="F173" s="1"/>
      <c r="G173" s="1"/>
      <c r="H173" s="1"/>
      <c r="I173" s="14"/>
      <c r="K173" s="1"/>
    </row>
    <row r="174" spans="6:11" customFormat="1" x14ac:dyDescent="0.25">
      <c r="F174" s="1"/>
      <c r="G174" s="1"/>
      <c r="H174" s="1"/>
      <c r="I174" s="14"/>
      <c r="K174" s="1"/>
    </row>
    <row r="175" spans="6:11" customFormat="1" x14ac:dyDescent="0.25">
      <c r="F175" s="1"/>
      <c r="G175" s="1"/>
      <c r="H175" s="1"/>
      <c r="I175" s="14"/>
      <c r="K175" s="1"/>
    </row>
    <row r="176" spans="6:11" customFormat="1" x14ac:dyDescent="0.25">
      <c r="F176" s="1"/>
      <c r="G176" s="1"/>
      <c r="H176" s="1"/>
      <c r="I176" s="14"/>
      <c r="K176" s="1"/>
    </row>
    <row r="177" spans="6:11" customFormat="1" x14ac:dyDescent="0.25">
      <c r="F177" s="1"/>
      <c r="G177" s="1"/>
      <c r="H177" s="1"/>
      <c r="I177" s="14"/>
      <c r="K177" s="1"/>
    </row>
    <row r="178" spans="6:11" customFormat="1" x14ac:dyDescent="0.25">
      <c r="F178" s="1"/>
      <c r="G178" s="1"/>
      <c r="H178" s="1"/>
      <c r="I178" s="14"/>
      <c r="K178" s="1"/>
    </row>
    <row r="179" spans="6:11" customFormat="1" x14ac:dyDescent="0.25">
      <c r="F179" s="1"/>
      <c r="G179" s="1"/>
      <c r="H179" s="1"/>
      <c r="I179" s="14"/>
      <c r="K179" s="1"/>
    </row>
    <row r="180" spans="6:11" customFormat="1" x14ac:dyDescent="0.25">
      <c r="F180" s="1"/>
      <c r="G180" s="1"/>
      <c r="H180" s="1"/>
      <c r="I180" s="14"/>
      <c r="K180" s="1"/>
    </row>
    <row r="181" spans="6:11" customFormat="1" x14ac:dyDescent="0.25">
      <c r="F181" s="1"/>
      <c r="G181" s="1"/>
      <c r="H181" s="1"/>
      <c r="I181" s="14"/>
      <c r="K181" s="1"/>
    </row>
    <row r="182" spans="6:11" customFormat="1" x14ac:dyDescent="0.25">
      <c r="F182" s="1"/>
      <c r="G182" s="1"/>
      <c r="H182" s="1"/>
      <c r="I182" s="14"/>
      <c r="K182" s="1"/>
    </row>
    <row r="183" spans="6:11" customFormat="1" x14ac:dyDescent="0.25">
      <c r="F183" s="1"/>
      <c r="G183" s="1"/>
      <c r="H183" s="1"/>
      <c r="I183" s="14"/>
      <c r="K183" s="1"/>
    </row>
    <row r="184" spans="6:11" customFormat="1" x14ac:dyDescent="0.25">
      <c r="F184" s="1"/>
      <c r="G184" s="1"/>
      <c r="H184" s="1"/>
      <c r="I184" s="14"/>
      <c r="K184" s="1"/>
    </row>
    <row r="185" spans="6:11" customFormat="1" x14ac:dyDescent="0.25">
      <c r="F185" s="1"/>
      <c r="G185" s="1"/>
      <c r="H185" s="1"/>
      <c r="I185" s="14"/>
      <c r="K185" s="1"/>
    </row>
    <row r="186" spans="6:11" customFormat="1" x14ac:dyDescent="0.25">
      <c r="F186" s="1"/>
      <c r="G186" s="1"/>
      <c r="H186" s="1"/>
      <c r="I186" s="14"/>
      <c r="K186" s="1"/>
    </row>
    <row r="187" spans="6:11" customFormat="1" x14ac:dyDescent="0.25">
      <c r="F187" s="1"/>
      <c r="G187" s="1"/>
      <c r="H187" s="1"/>
      <c r="I187" s="14"/>
      <c r="K187" s="1"/>
    </row>
    <row r="188" spans="6:11" customFormat="1" x14ac:dyDescent="0.25">
      <c r="F188" s="1"/>
      <c r="G188" s="1"/>
      <c r="H188" s="1"/>
      <c r="I188" s="14"/>
      <c r="K188" s="1"/>
    </row>
    <row r="189" spans="6:11" customFormat="1" x14ac:dyDescent="0.25">
      <c r="F189" s="1"/>
      <c r="G189" s="1"/>
      <c r="H189" s="1"/>
      <c r="I189" s="14"/>
      <c r="K189" s="1"/>
    </row>
    <row r="190" spans="6:11" customFormat="1" x14ac:dyDescent="0.25">
      <c r="F190" s="1"/>
      <c r="G190" s="1"/>
      <c r="H190" s="1"/>
      <c r="I190" s="14"/>
      <c r="K190" s="1"/>
    </row>
    <row r="191" spans="6:11" customFormat="1" x14ac:dyDescent="0.25">
      <c r="F191" s="1"/>
      <c r="G191" s="1"/>
      <c r="H191" s="1"/>
      <c r="I191" s="14"/>
      <c r="K191" s="1"/>
    </row>
    <row r="192" spans="6:11" customFormat="1" x14ac:dyDescent="0.25">
      <c r="F192" s="1"/>
      <c r="G192" s="1"/>
      <c r="H192" s="1"/>
      <c r="I192" s="14"/>
      <c r="K192" s="1"/>
    </row>
    <row r="193" spans="6:11" customFormat="1" x14ac:dyDescent="0.25">
      <c r="F193" s="1"/>
      <c r="G193" s="1"/>
      <c r="H193" s="1"/>
      <c r="I193" s="14"/>
      <c r="K193" s="1"/>
    </row>
    <row r="194" spans="6:11" customFormat="1" x14ac:dyDescent="0.25">
      <c r="F194" s="1"/>
      <c r="G194" s="1"/>
      <c r="H194" s="1"/>
      <c r="I194" s="14"/>
      <c r="K194" s="1"/>
    </row>
    <row r="195" spans="6:11" customFormat="1" x14ac:dyDescent="0.25">
      <c r="F195" s="1"/>
      <c r="G195" s="1"/>
      <c r="H195" s="1"/>
      <c r="I195" s="14"/>
      <c r="K195" s="1"/>
    </row>
    <row r="196" spans="6:11" customFormat="1" x14ac:dyDescent="0.25">
      <c r="F196" s="1"/>
      <c r="G196" s="1"/>
      <c r="H196" s="1"/>
      <c r="I196" s="14"/>
      <c r="K196" s="1"/>
    </row>
    <row r="197" spans="6:11" customFormat="1" x14ac:dyDescent="0.25">
      <c r="F197" s="1"/>
      <c r="G197" s="1"/>
      <c r="H197" s="1"/>
      <c r="I197" s="14"/>
      <c r="K197" s="1"/>
    </row>
    <row r="198" spans="6:11" customFormat="1" x14ac:dyDescent="0.25">
      <c r="F198" s="1"/>
      <c r="G198" s="1"/>
      <c r="H198" s="1"/>
      <c r="I198" s="14"/>
      <c r="K198" s="1"/>
    </row>
    <row r="199" spans="6:11" customFormat="1" x14ac:dyDescent="0.25">
      <c r="F199" s="1"/>
      <c r="G199" s="1"/>
      <c r="H199" s="1"/>
      <c r="I199" s="14"/>
      <c r="K199" s="1"/>
    </row>
    <row r="200" spans="6:11" customFormat="1" x14ac:dyDescent="0.25">
      <c r="F200" s="1"/>
      <c r="G200" s="1"/>
      <c r="H200" s="1"/>
      <c r="I200" s="14"/>
      <c r="K200" s="1"/>
    </row>
    <row r="201" spans="6:11" customFormat="1" x14ac:dyDescent="0.25">
      <c r="F201" s="1"/>
      <c r="G201" s="1"/>
      <c r="H201" s="1"/>
      <c r="I201" s="14"/>
      <c r="K201" s="1"/>
    </row>
    <row r="202" spans="6:11" customFormat="1" x14ac:dyDescent="0.25">
      <c r="F202" s="1"/>
      <c r="G202" s="1"/>
      <c r="H202" s="1"/>
      <c r="I202" s="14"/>
      <c r="K202" s="1"/>
    </row>
    <row r="203" spans="6:11" customFormat="1" x14ac:dyDescent="0.25">
      <c r="F203" s="1"/>
      <c r="G203" s="1"/>
      <c r="H203" s="1"/>
      <c r="I203" s="14"/>
      <c r="K203" s="1"/>
    </row>
    <row r="204" spans="6:11" customFormat="1" x14ac:dyDescent="0.25">
      <c r="F204" s="1"/>
      <c r="G204" s="1"/>
      <c r="H204" s="1"/>
      <c r="I204" s="14"/>
      <c r="K204" s="1"/>
    </row>
    <row r="205" spans="6:11" customFormat="1" x14ac:dyDescent="0.25">
      <c r="F205" s="1"/>
      <c r="G205" s="1"/>
      <c r="H205" s="1"/>
      <c r="I205" s="14"/>
      <c r="K205" s="1"/>
    </row>
    <row r="206" spans="6:11" customFormat="1" x14ac:dyDescent="0.25">
      <c r="F206" s="1"/>
      <c r="G206" s="1"/>
      <c r="H206" s="1"/>
      <c r="I206" s="14"/>
      <c r="K206" s="1"/>
    </row>
    <row r="207" spans="6:11" customFormat="1" x14ac:dyDescent="0.25">
      <c r="F207" s="1"/>
      <c r="G207" s="1"/>
      <c r="H207" s="1"/>
      <c r="I207" s="14"/>
      <c r="K207" s="1"/>
    </row>
    <row r="208" spans="6:11" customFormat="1" x14ac:dyDescent="0.25">
      <c r="F208" s="1"/>
      <c r="G208" s="1"/>
      <c r="H208" s="1"/>
      <c r="I208" s="14"/>
      <c r="K208" s="1"/>
    </row>
    <row r="209" spans="6:11" customFormat="1" x14ac:dyDescent="0.25">
      <c r="F209" s="1"/>
      <c r="G209" s="1"/>
      <c r="H209" s="1"/>
      <c r="I209" s="14"/>
      <c r="K209" s="1"/>
    </row>
    <row r="210" spans="6:11" customFormat="1" x14ac:dyDescent="0.25">
      <c r="F210" s="1"/>
      <c r="G210" s="1"/>
      <c r="H210" s="1"/>
      <c r="I210" s="14"/>
      <c r="K210" s="1"/>
    </row>
    <row r="211" spans="6:11" customFormat="1" x14ac:dyDescent="0.25">
      <c r="F211" s="1"/>
      <c r="G211" s="1"/>
      <c r="H211" s="1"/>
      <c r="I211" s="14"/>
      <c r="K211" s="1"/>
    </row>
    <row r="212" spans="6:11" customFormat="1" x14ac:dyDescent="0.25">
      <c r="F212" s="1"/>
      <c r="G212" s="1"/>
      <c r="H212" s="1"/>
      <c r="I212" s="14"/>
      <c r="K212" s="1"/>
    </row>
    <row r="213" spans="6:11" customFormat="1" x14ac:dyDescent="0.25">
      <c r="F213" s="1"/>
      <c r="G213" s="1"/>
      <c r="H213" s="1"/>
      <c r="I213" s="14"/>
      <c r="K213" s="1"/>
    </row>
    <row r="214" spans="6:11" customFormat="1" x14ac:dyDescent="0.25">
      <c r="F214" s="1"/>
      <c r="G214" s="1"/>
      <c r="H214" s="1"/>
      <c r="I214" s="14"/>
      <c r="K214" s="1"/>
    </row>
    <row r="215" spans="6:11" customFormat="1" x14ac:dyDescent="0.25">
      <c r="F215" s="1"/>
      <c r="G215" s="1"/>
      <c r="H215" s="1"/>
      <c r="I215" s="14"/>
      <c r="K215" s="1"/>
    </row>
    <row r="216" spans="6:11" customFormat="1" x14ac:dyDescent="0.25">
      <c r="F216" s="1"/>
      <c r="G216" s="1"/>
      <c r="H216" s="1"/>
      <c r="I216" s="14"/>
      <c r="K216" s="1"/>
    </row>
    <row r="217" spans="6:11" customFormat="1" x14ac:dyDescent="0.25">
      <c r="F217" s="1"/>
      <c r="G217" s="1"/>
      <c r="H217" s="1"/>
      <c r="I217" s="14"/>
      <c r="K217" s="1"/>
    </row>
    <row r="218" spans="6:11" customFormat="1" x14ac:dyDescent="0.25">
      <c r="F218" s="1"/>
      <c r="G218" s="1"/>
      <c r="H218" s="1"/>
      <c r="I218" s="14"/>
      <c r="K218" s="1"/>
    </row>
    <row r="219" spans="6:11" customFormat="1" x14ac:dyDescent="0.25">
      <c r="F219" s="1"/>
      <c r="G219" s="1"/>
      <c r="H219" s="1"/>
      <c r="I219" s="14"/>
      <c r="K219" s="1"/>
    </row>
    <row r="220" spans="6:11" customFormat="1" x14ac:dyDescent="0.25">
      <c r="F220" s="1"/>
      <c r="G220" s="1"/>
      <c r="H220" s="1"/>
      <c r="I220" s="14"/>
      <c r="K220" s="1"/>
    </row>
    <row r="221" spans="6:11" customFormat="1" x14ac:dyDescent="0.25">
      <c r="F221" s="1"/>
      <c r="G221" s="1"/>
      <c r="H221" s="1"/>
      <c r="I221" s="14"/>
      <c r="K221" s="1"/>
    </row>
    <row r="222" spans="6:11" customFormat="1" x14ac:dyDescent="0.25">
      <c r="F222" s="1"/>
      <c r="G222" s="1"/>
      <c r="H222" s="1"/>
      <c r="I222" s="14"/>
      <c r="K222" s="1"/>
    </row>
    <row r="223" spans="6:11" customFormat="1" x14ac:dyDescent="0.25">
      <c r="F223" s="1"/>
      <c r="G223" s="1"/>
      <c r="H223" s="1"/>
      <c r="I223" s="14"/>
      <c r="K223" s="1"/>
    </row>
    <row r="224" spans="6:11" customFormat="1" x14ac:dyDescent="0.25">
      <c r="F224" s="1"/>
      <c r="G224" s="1"/>
      <c r="H224" s="1"/>
      <c r="I224" s="14"/>
      <c r="K224" s="1"/>
    </row>
    <row r="225" spans="6:11" customFormat="1" x14ac:dyDescent="0.25">
      <c r="F225" s="1"/>
      <c r="G225" s="1"/>
      <c r="H225" s="1"/>
      <c r="I225" s="14"/>
      <c r="K225" s="1"/>
    </row>
    <row r="226" spans="6:11" customFormat="1" x14ac:dyDescent="0.25">
      <c r="F226" s="1"/>
      <c r="G226" s="1"/>
      <c r="H226" s="1"/>
      <c r="I226" s="14"/>
      <c r="K226" s="1"/>
    </row>
    <row r="227" spans="6:11" customFormat="1" x14ac:dyDescent="0.25">
      <c r="F227" s="1"/>
      <c r="G227" s="1"/>
      <c r="H227" s="1"/>
      <c r="I227" s="14"/>
      <c r="K227" s="1"/>
    </row>
    <row r="228" spans="6:11" customFormat="1" x14ac:dyDescent="0.25">
      <c r="F228" s="1"/>
      <c r="G228" s="1"/>
      <c r="H228" s="1"/>
      <c r="I228" s="14"/>
      <c r="K228" s="1"/>
    </row>
    <row r="229" spans="6:11" customFormat="1" x14ac:dyDescent="0.25">
      <c r="F229" s="1"/>
      <c r="G229" s="1"/>
      <c r="H229" s="1"/>
      <c r="I229" s="14"/>
      <c r="K229" s="1"/>
    </row>
    <row r="230" spans="6:11" customFormat="1" x14ac:dyDescent="0.25">
      <c r="F230" s="1"/>
      <c r="G230" s="1"/>
      <c r="H230" s="1"/>
      <c r="I230" s="14"/>
      <c r="K230" s="1"/>
    </row>
    <row r="231" spans="6:11" customFormat="1" x14ac:dyDescent="0.25">
      <c r="F231" s="1"/>
      <c r="G231" s="1"/>
      <c r="H231" s="1"/>
      <c r="I231" s="14"/>
      <c r="K231" s="1"/>
    </row>
    <row r="232" spans="6:11" customFormat="1" x14ac:dyDescent="0.25">
      <c r="F232" s="1"/>
      <c r="G232" s="1"/>
      <c r="H232" s="1"/>
      <c r="I232" s="14"/>
      <c r="K232" s="1"/>
    </row>
    <row r="233" spans="6:11" customFormat="1" x14ac:dyDescent="0.25">
      <c r="F233" s="1"/>
      <c r="G233" s="1"/>
      <c r="H233" s="1"/>
      <c r="I233" s="14"/>
      <c r="K233" s="1"/>
    </row>
    <row r="234" spans="6:11" customFormat="1" x14ac:dyDescent="0.25">
      <c r="F234" s="1"/>
      <c r="G234" s="1"/>
      <c r="H234" s="1"/>
      <c r="I234" s="14"/>
      <c r="K234" s="1"/>
    </row>
    <row r="235" spans="6:11" customFormat="1" x14ac:dyDescent="0.25">
      <c r="F235" s="1"/>
      <c r="G235" s="1"/>
      <c r="H235" s="1"/>
      <c r="I235" s="14"/>
      <c r="K235" s="1"/>
    </row>
    <row r="236" spans="6:11" customFormat="1" x14ac:dyDescent="0.25">
      <c r="F236" s="1"/>
      <c r="G236" s="1"/>
      <c r="H236" s="1"/>
      <c r="I236" s="14"/>
      <c r="K236" s="1"/>
    </row>
    <row r="237" spans="6:11" customFormat="1" x14ac:dyDescent="0.25">
      <c r="F237" s="1"/>
      <c r="G237" s="1"/>
      <c r="H237" s="1"/>
      <c r="I237" s="14"/>
      <c r="K237" s="1"/>
    </row>
    <row r="238" spans="6:11" customFormat="1" x14ac:dyDescent="0.25">
      <c r="F238" s="1"/>
      <c r="G238" s="1"/>
      <c r="H238" s="1"/>
      <c r="I238" s="14"/>
      <c r="K238" s="1"/>
    </row>
    <row r="239" spans="6:11" customFormat="1" x14ac:dyDescent="0.25">
      <c r="F239" s="1"/>
      <c r="G239" s="1"/>
      <c r="H239" s="1"/>
      <c r="I239" s="14"/>
      <c r="K239" s="1"/>
    </row>
    <row r="240" spans="6:11" customFormat="1" x14ac:dyDescent="0.25">
      <c r="F240" s="1"/>
      <c r="G240" s="1"/>
      <c r="H240" s="1"/>
      <c r="I240" s="14"/>
      <c r="K240" s="1"/>
    </row>
    <row r="241" spans="6:11" customFormat="1" x14ac:dyDescent="0.25">
      <c r="F241" s="1"/>
      <c r="G241" s="1"/>
      <c r="H241" s="1"/>
      <c r="I241" s="14"/>
      <c r="K241" s="1"/>
    </row>
    <row r="242" spans="6:11" customFormat="1" x14ac:dyDescent="0.25">
      <c r="F242" s="1"/>
      <c r="G242" s="1"/>
      <c r="H242" s="1"/>
      <c r="I242" s="14"/>
      <c r="K242" s="1"/>
    </row>
    <row r="243" spans="6:11" customFormat="1" x14ac:dyDescent="0.25">
      <c r="F243" s="1"/>
      <c r="G243" s="1"/>
      <c r="H243" s="1"/>
      <c r="I243" s="14"/>
      <c r="K243" s="1"/>
    </row>
    <row r="244" spans="6:11" customFormat="1" x14ac:dyDescent="0.25">
      <c r="F244" s="1"/>
      <c r="G244" s="1"/>
      <c r="H244" s="1"/>
      <c r="I244" s="14"/>
      <c r="K244" s="1"/>
    </row>
    <row r="245" spans="6:11" customFormat="1" x14ac:dyDescent="0.25">
      <c r="F245" s="1"/>
      <c r="G245" s="1"/>
      <c r="H245" s="1"/>
      <c r="I245" s="14"/>
      <c r="K245" s="1"/>
    </row>
    <row r="246" spans="6:11" customFormat="1" x14ac:dyDescent="0.25">
      <c r="F246" s="1"/>
      <c r="G246" s="1"/>
      <c r="H246" s="1"/>
      <c r="I246" s="14"/>
      <c r="K246" s="1"/>
    </row>
    <row r="247" spans="6:11" customFormat="1" x14ac:dyDescent="0.25">
      <c r="F247" s="1"/>
      <c r="G247" s="1"/>
      <c r="H247" s="1"/>
      <c r="I247" s="14"/>
      <c r="K247" s="1"/>
    </row>
    <row r="248" spans="6:11" customFormat="1" x14ac:dyDescent="0.25">
      <c r="F248" s="1"/>
      <c r="G248" s="1"/>
      <c r="H248" s="1"/>
      <c r="I248" s="14"/>
      <c r="K248" s="1"/>
    </row>
    <row r="249" spans="6:11" customFormat="1" x14ac:dyDescent="0.25">
      <c r="F249" s="1"/>
      <c r="G249" s="1"/>
      <c r="H249" s="1"/>
      <c r="I249" s="14"/>
      <c r="K249" s="1"/>
    </row>
    <row r="250" spans="6:11" customFormat="1" x14ac:dyDescent="0.25">
      <c r="F250" s="1"/>
      <c r="G250" s="1"/>
      <c r="H250" s="1"/>
      <c r="I250" s="14"/>
      <c r="K250" s="1"/>
    </row>
    <row r="251" spans="6:11" customFormat="1" x14ac:dyDescent="0.25">
      <c r="F251" s="1"/>
      <c r="G251" s="1"/>
      <c r="H251" s="1"/>
      <c r="I251" s="14"/>
      <c r="K251" s="1"/>
    </row>
    <row r="252" spans="6:11" customFormat="1" x14ac:dyDescent="0.25">
      <c r="F252" s="1"/>
      <c r="G252" s="1"/>
      <c r="H252" s="1"/>
      <c r="I252" s="14"/>
      <c r="K252" s="1"/>
    </row>
    <row r="253" spans="6:11" customFormat="1" x14ac:dyDescent="0.25">
      <c r="F253" s="1"/>
      <c r="G253" s="1"/>
      <c r="H253" s="1"/>
      <c r="I253" s="14"/>
      <c r="K253" s="1"/>
    </row>
    <row r="254" spans="6:11" customFormat="1" x14ac:dyDescent="0.25">
      <c r="F254" s="1"/>
      <c r="G254" s="1"/>
      <c r="H254" s="1"/>
      <c r="I254" s="14"/>
      <c r="K254" s="1"/>
    </row>
    <row r="255" spans="6:11" customFormat="1" x14ac:dyDescent="0.25">
      <c r="F255" s="1"/>
      <c r="G255" s="1"/>
      <c r="H255" s="1"/>
      <c r="I255" s="14"/>
      <c r="K255" s="1"/>
    </row>
    <row r="256" spans="6:11" customFormat="1" x14ac:dyDescent="0.25">
      <c r="F256" s="1"/>
      <c r="G256" s="1"/>
      <c r="H256" s="1"/>
      <c r="I256" s="14"/>
      <c r="K256" s="1"/>
    </row>
    <row r="257" spans="6:11" customFormat="1" x14ac:dyDescent="0.25">
      <c r="F257" s="1"/>
      <c r="G257" s="1"/>
      <c r="H257" s="1"/>
      <c r="I257" s="14"/>
      <c r="K257" s="1"/>
    </row>
    <row r="258" spans="6:11" customFormat="1" x14ac:dyDescent="0.25">
      <c r="F258" s="1"/>
      <c r="G258" s="1"/>
      <c r="H258" s="1"/>
      <c r="I258" s="14"/>
      <c r="K258" s="1"/>
    </row>
    <row r="259" spans="6:11" customFormat="1" x14ac:dyDescent="0.25">
      <c r="F259" s="1"/>
      <c r="G259" s="1"/>
      <c r="H259" s="1"/>
      <c r="I259" s="14"/>
      <c r="K259" s="1"/>
    </row>
    <row r="260" spans="6:11" customFormat="1" x14ac:dyDescent="0.25">
      <c r="F260" s="1"/>
      <c r="G260" s="1"/>
      <c r="H260" s="1"/>
      <c r="I260" s="14"/>
      <c r="K260" s="1"/>
    </row>
    <row r="261" spans="6:11" customFormat="1" x14ac:dyDescent="0.25">
      <c r="F261" s="1"/>
      <c r="G261" s="1"/>
      <c r="H261" s="1"/>
      <c r="I261" s="14"/>
      <c r="K261" s="1"/>
    </row>
    <row r="262" spans="6:11" customFormat="1" x14ac:dyDescent="0.25">
      <c r="F262" s="1"/>
      <c r="G262" s="1"/>
      <c r="H262" s="1"/>
      <c r="I262" s="14"/>
      <c r="K262" s="1"/>
    </row>
    <row r="263" spans="6:11" customFormat="1" x14ac:dyDescent="0.25">
      <c r="F263" s="1"/>
      <c r="G263" s="1"/>
      <c r="H263" s="1"/>
      <c r="I263" s="14"/>
      <c r="K263" s="1"/>
    </row>
    <row r="264" spans="6:11" customFormat="1" x14ac:dyDescent="0.25">
      <c r="F264" s="1"/>
      <c r="G264" s="1"/>
      <c r="H264" s="1"/>
      <c r="I264" s="14"/>
      <c r="K264" s="1"/>
    </row>
    <row r="265" spans="6:11" customFormat="1" x14ac:dyDescent="0.25">
      <c r="F265" s="1"/>
      <c r="G265" s="1"/>
      <c r="H265" s="1"/>
      <c r="I265" s="14"/>
      <c r="K265" s="1"/>
    </row>
    <row r="266" spans="6:11" customFormat="1" x14ac:dyDescent="0.25">
      <c r="F266" s="1"/>
      <c r="G266" s="1"/>
      <c r="H266" s="1"/>
      <c r="I266" s="14"/>
      <c r="K266" s="1"/>
    </row>
    <row r="267" spans="6:11" customFormat="1" x14ac:dyDescent="0.25">
      <c r="F267" s="1"/>
      <c r="G267" s="1"/>
      <c r="H267" s="1"/>
      <c r="I267" s="14"/>
      <c r="K267" s="1"/>
    </row>
    <row r="268" spans="6:11" customFormat="1" x14ac:dyDescent="0.25">
      <c r="F268" s="1"/>
      <c r="G268" s="1"/>
      <c r="H268" s="1"/>
      <c r="I268" s="14"/>
      <c r="K268" s="1"/>
    </row>
    <row r="269" spans="6:11" customFormat="1" x14ac:dyDescent="0.25">
      <c r="F269" s="1"/>
      <c r="G269" s="1"/>
      <c r="H269" s="1"/>
      <c r="I269" s="14"/>
      <c r="K269" s="1"/>
    </row>
    <row r="270" spans="6:11" customFormat="1" x14ac:dyDescent="0.25">
      <c r="F270" s="1"/>
      <c r="G270" s="1"/>
      <c r="H270" s="1"/>
      <c r="I270" s="14"/>
      <c r="K270" s="1"/>
    </row>
    <row r="271" spans="6:11" customFormat="1" x14ac:dyDescent="0.25">
      <c r="F271" s="1"/>
      <c r="G271" s="1"/>
      <c r="H271" s="1"/>
      <c r="I271" s="14"/>
      <c r="K271" s="1"/>
    </row>
    <row r="272" spans="6:11" customFormat="1" x14ac:dyDescent="0.25">
      <c r="F272" s="1"/>
      <c r="G272" s="1"/>
      <c r="H272" s="1"/>
      <c r="I272" s="14"/>
      <c r="K272" s="1"/>
    </row>
    <row r="273" spans="6:11" customFormat="1" x14ac:dyDescent="0.25">
      <c r="F273" s="1"/>
      <c r="G273" s="1"/>
      <c r="H273" s="1"/>
      <c r="I273" s="14"/>
      <c r="K273" s="1"/>
    </row>
    <row r="274" spans="6:11" customFormat="1" x14ac:dyDescent="0.25">
      <c r="F274" s="1"/>
      <c r="G274" s="1"/>
      <c r="H274" s="1"/>
      <c r="I274" s="14"/>
      <c r="K274" s="1"/>
    </row>
    <row r="275" spans="6:11" customFormat="1" x14ac:dyDescent="0.25">
      <c r="F275" s="1"/>
      <c r="G275" s="1"/>
      <c r="H275" s="1"/>
      <c r="I275" s="14"/>
      <c r="K275" s="1"/>
    </row>
    <row r="276" spans="6:11" customFormat="1" x14ac:dyDescent="0.25">
      <c r="F276" s="1"/>
      <c r="G276" s="1"/>
      <c r="H276" s="1"/>
      <c r="I276" s="14"/>
      <c r="K276" s="1"/>
    </row>
    <row r="277" spans="6:11" customFormat="1" x14ac:dyDescent="0.25">
      <c r="F277" s="1"/>
      <c r="G277" s="1"/>
      <c r="H277" s="1"/>
      <c r="I277" s="14"/>
      <c r="K277" s="1"/>
    </row>
    <row r="278" spans="6:11" customFormat="1" x14ac:dyDescent="0.25">
      <c r="F278" s="1"/>
      <c r="G278" s="1"/>
      <c r="H278" s="1"/>
      <c r="I278" s="14"/>
      <c r="K278" s="1"/>
    </row>
    <row r="279" spans="6:11" customFormat="1" x14ac:dyDescent="0.25">
      <c r="F279" s="1"/>
      <c r="G279" s="1"/>
      <c r="H279" s="1"/>
      <c r="I279" s="14"/>
      <c r="K279" s="1"/>
    </row>
    <row r="280" spans="6:11" customFormat="1" x14ac:dyDescent="0.25">
      <c r="F280" s="1"/>
      <c r="G280" s="1"/>
      <c r="H280" s="1"/>
      <c r="I280" s="14"/>
      <c r="K280" s="1"/>
    </row>
    <row r="281" spans="6:11" customFormat="1" x14ac:dyDescent="0.25">
      <c r="F281" s="1"/>
      <c r="G281" s="1"/>
      <c r="H281" s="1"/>
      <c r="I281" s="14"/>
      <c r="K281" s="1"/>
    </row>
    <row r="282" spans="6:11" customFormat="1" x14ac:dyDescent="0.25">
      <c r="F282" s="1"/>
      <c r="G282" s="1"/>
      <c r="H282" s="1"/>
      <c r="I282" s="14"/>
      <c r="K282" s="1"/>
    </row>
    <row r="283" spans="6:11" customFormat="1" x14ac:dyDescent="0.25">
      <c r="F283" s="1"/>
      <c r="G283" s="1"/>
      <c r="H283" s="1"/>
      <c r="I283" s="14"/>
      <c r="K283" s="1"/>
    </row>
    <row r="284" spans="6:11" customFormat="1" x14ac:dyDescent="0.25">
      <c r="F284" s="1"/>
      <c r="G284" s="1"/>
      <c r="H284" s="1"/>
      <c r="I284" s="14"/>
      <c r="K284" s="1"/>
    </row>
    <row r="285" spans="6:11" customFormat="1" x14ac:dyDescent="0.25">
      <c r="F285" s="1"/>
      <c r="G285" s="1"/>
      <c r="H285" s="1"/>
      <c r="I285" s="14"/>
      <c r="K285" s="1"/>
    </row>
    <row r="286" spans="6:11" customFormat="1" x14ac:dyDescent="0.25">
      <c r="F286" s="1"/>
      <c r="G286" s="1"/>
      <c r="H286" s="1"/>
      <c r="I286" s="14"/>
      <c r="K286" s="1"/>
    </row>
    <row r="287" spans="6:11" customFormat="1" x14ac:dyDescent="0.25">
      <c r="F287" s="1"/>
      <c r="G287" s="1"/>
      <c r="H287" s="1"/>
      <c r="I287" s="14"/>
      <c r="K287" s="1"/>
    </row>
    <row r="288" spans="6:11" customFormat="1" x14ac:dyDescent="0.25">
      <c r="F288" s="1"/>
      <c r="G288" s="1"/>
      <c r="H288" s="1"/>
      <c r="I288" s="14"/>
      <c r="K288" s="1"/>
    </row>
    <row r="289" spans="6:11" customFormat="1" x14ac:dyDescent="0.25">
      <c r="F289" s="1"/>
      <c r="G289" s="1"/>
      <c r="H289" s="1"/>
      <c r="I289" s="14"/>
      <c r="K289" s="1"/>
    </row>
    <row r="290" spans="6:11" customFormat="1" x14ac:dyDescent="0.25">
      <c r="F290" s="1"/>
      <c r="G290" s="1"/>
      <c r="H290" s="1"/>
      <c r="I290" s="14"/>
      <c r="K290" s="1"/>
    </row>
    <row r="291" spans="6:11" customFormat="1" x14ac:dyDescent="0.25">
      <c r="F291" s="1"/>
      <c r="G291" s="1"/>
      <c r="H291" s="1"/>
      <c r="I291" s="14"/>
      <c r="K291" s="1"/>
    </row>
    <row r="292" spans="6:11" customFormat="1" x14ac:dyDescent="0.25">
      <c r="F292" s="1"/>
      <c r="G292" s="1"/>
      <c r="H292" s="1"/>
      <c r="I292" s="14"/>
      <c r="K292" s="1"/>
    </row>
    <row r="293" spans="6:11" customFormat="1" x14ac:dyDescent="0.25">
      <c r="F293" s="1"/>
      <c r="G293" s="1"/>
      <c r="H293" s="1"/>
      <c r="I293" s="14"/>
      <c r="K293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9C37A-42E2-4D91-AD2C-6973BFF4FC18}">
  <dimension ref="A1:G26"/>
  <sheetViews>
    <sheetView workbookViewId="0">
      <selection activeCell="B25" sqref="A1:B25"/>
    </sheetView>
  </sheetViews>
  <sheetFormatPr defaultRowHeight="15" x14ac:dyDescent="0.25"/>
  <cols>
    <col min="1" max="1" width="12" bestFit="1" customWidth="1"/>
    <col min="2" max="2" width="18.28515625" bestFit="1" customWidth="1"/>
    <col min="3" max="3" width="22" bestFit="1" customWidth="1"/>
    <col min="4" max="4" width="17.7109375" bestFit="1" customWidth="1"/>
    <col min="5" max="5" width="18" bestFit="1" customWidth="1"/>
    <col min="6" max="6" width="16.28515625" bestFit="1" customWidth="1"/>
    <col min="7" max="7" width="20" bestFit="1" customWidth="1"/>
  </cols>
  <sheetData>
    <row r="1" spans="1:7" x14ac:dyDescent="0.25">
      <c r="A1" s="22" t="s">
        <v>253</v>
      </c>
      <c r="B1" t="s">
        <v>248</v>
      </c>
      <c r="C1" t="s">
        <v>254</v>
      </c>
      <c r="D1" t="s">
        <v>249</v>
      </c>
      <c r="E1" t="s">
        <v>251</v>
      </c>
      <c r="F1" t="s">
        <v>252</v>
      </c>
      <c r="G1" t="s">
        <v>250</v>
      </c>
    </row>
    <row r="2" spans="1:7" x14ac:dyDescent="0.25">
      <c r="A2" s="16" t="s">
        <v>18</v>
      </c>
      <c r="B2" s="23">
        <v>48.325000000000003</v>
      </c>
      <c r="C2" s="23">
        <v>59.081831045532226</v>
      </c>
      <c r="D2" s="23">
        <v>36.700000000000003</v>
      </c>
      <c r="E2" s="23">
        <v>22.971403680088841</v>
      </c>
      <c r="F2" s="23">
        <v>32.128366811887346</v>
      </c>
      <c r="G2" s="23">
        <v>45.25</v>
      </c>
    </row>
    <row r="3" spans="1:7" x14ac:dyDescent="0.25">
      <c r="A3" s="16" t="s">
        <v>19</v>
      </c>
      <c r="B3" s="23">
        <v>17.849999999999998</v>
      </c>
      <c r="C3" s="23">
        <v>23.62188763179779</v>
      </c>
      <c r="D3" s="23">
        <v>2.5750000000000002</v>
      </c>
      <c r="E3" s="23">
        <v>5.9200748654910305</v>
      </c>
      <c r="F3" s="23">
        <v>8.7886700897256329</v>
      </c>
      <c r="G3" s="23">
        <v>1.9250000000000003</v>
      </c>
    </row>
    <row r="4" spans="1:7" x14ac:dyDescent="0.25">
      <c r="A4" s="16" t="s">
        <v>10</v>
      </c>
      <c r="B4" s="23">
        <v>8.5</v>
      </c>
      <c r="C4" s="23">
        <v>18.325384624385833</v>
      </c>
      <c r="D4" s="23">
        <v>8</v>
      </c>
      <c r="E4" s="23">
        <v>7</v>
      </c>
      <c r="F4" s="23">
        <v>6.1004166417016172</v>
      </c>
      <c r="G4" s="23">
        <v>7.3925000000000001</v>
      </c>
    </row>
    <row r="5" spans="1:7" x14ac:dyDescent="0.25">
      <c r="A5" s="16" t="s">
        <v>11</v>
      </c>
      <c r="B5" s="23">
        <v>26.25</v>
      </c>
      <c r="C5" s="23">
        <v>36.454302735710144</v>
      </c>
      <c r="D5" s="23">
        <v>21.25</v>
      </c>
      <c r="E5" s="23">
        <v>13.5</v>
      </c>
      <c r="F5" s="23">
        <v>12.975875149790294</v>
      </c>
      <c r="G5" s="23">
        <v>13.025</v>
      </c>
    </row>
    <row r="6" spans="1:7" x14ac:dyDescent="0.25">
      <c r="A6" s="16" t="s">
        <v>20</v>
      </c>
      <c r="B6" s="23">
        <v>9.4849999999999994</v>
      </c>
      <c r="C6" s="23">
        <v>20.233964987182617</v>
      </c>
      <c r="D6" s="23">
        <v>8</v>
      </c>
      <c r="E6" s="23">
        <v>6.4665020008807712</v>
      </c>
      <c r="F6" s="23">
        <v>10.305298999014575</v>
      </c>
      <c r="G6" s="23">
        <v>6.2874999999999996</v>
      </c>
    </row>
    <row r="7" spans="1:7" x14ac:dyDescent="0.25">
      <c r="A7" s="16" t="s">
        <v>21</v>
      </c>
      <c r="B7" s="23">
        <v>16.899999999999999</v>
      </c>
      <c r="C7" s="23">
        <v>26.059692569160461</v>
      </c>
      <c r="D7" s="23">
        <v>13.88</v>
      </c>
      <c r="E7" s="23">
        <v>9.4088019606716848</v>
      </c>
      <c r="F7" s="23">
        <v>13.703825501789325</v>
      </c>
      <c r="G7" s="23">
        <v>16.25</v>
      </c>
    </row>
    <row r="8" spans="1:7" x14ac:dyDescent="0.25">
      <c r="A8" s="16" t="s">
        <v>22</v>
      </c>
      <c r="B8" s="23">
        <v>21</v>
      </c>
      <c r="C8" s="23">
        <v>31.576934523963928</v>
      </c>
      <c r="D8" s="23">
        <v>15.525</v>
      </c>
      <c r="E8" s="23">
        <v>10.235448139851036</v>
      </c>
      <c r="F8" s="23">
        <v>17.655116020953265</v>
      </c>
      <c r="G8" s="23">
        <v>22.875</v>
      </c>
    </row>
    <row r="9" spans="1:7" x14ac:dyDescent="0.25">
      <c r="A9" s="16" t="s">
        <v>23</v>
      </c>
      <c r="B9" s="23">
        <v>17.600000000000001</v>
      </c>
      <c r="C9" s="23">
        <v>22.843642897987365</v>
      </c>
      <c r="D9" s="23">
        <v>1.8325000000000002</v>
      </c>
      <c r="E9" s="23">
        <v>5.2615601125854452</v>
      </c>
      <c r="F9" s="23">
        <v>6.6859446605466513</v>
      </c>
      <c r="G9" s="23">
        <v>1.8347500000000001</v>
      </c>
    </row>
    <row r="10" spans="1:7" x14ac:dyDescent="0.25">
      <c r="A10" s="16" t="s">
        <v>24</v>
      </c>
      <c r="B10" s="23">
        <v>20.100000000000001</v>
      </c>
      <c r="C10" s="23">
        <v>31.840950317764282</v>
      </c>
      <c r="D10" s="23">
        <v>19.05</v>
      </c>
      <c r="E10" s="23">
        <v>10.61374384896701</v>
      </c>
      <c r="F10" s="23">
        <v>16.581531637363209</v>
      </c>
      <c r="G10" s="23">
        <v>15.8</v>
      </c>
    </row>
    <row r="11" spans="1:7" x14ac:dyDescent="0.25">
      <c r="A11" s="16" t="s">
        <v>0</v>
      </c>
      <c r="B11" s="23">
        <v>20</v>
      </c>
      <c r="C11" s="23">
        <v>24.999665685081482</v>
      </c>
      <c r="D11" s="23">
        <v>14.75</v>
      </c>
      <c r="E11" s="23">
        <v>10.5</v>
      </c>
      <c r="F11" s="23">
        <v>11.409588451168364</v>
      </c>
      <c r="G11" s="23">
        <v>21.375</v>
      </c>
    </row>
    <row r="12" spans="1:7" x14ac:dyDescent="0.25">
      <c r="A12" s="16" t="s">
        <v>4</v>
      </c>
      <c r="B12" s="23">
        <v>18</v>
      </c>
      <c r="C12" s="23">
        <v>21.40120721616745</v>
      </c>
      <c r="D12" s="23">
        <v>7.5</v>
      </c>
      <c r="E12" s="23">
        <v>7.75</v>
      </c>
      <c r="F12" s="23">
        <v>6.77283972438586</v>
      </c>
      <c r="G12" s="23">
        <v>4.4950000000000001</v>
      </c>
    </row>
    <row r="13" spans="1:7" x14ac:dyDescent="0.25">
      <c r="A13" s="16" t="s">
        <v>5</v>
      </c>
      <c r="B13" s="23">
        <v>13.5</v>
      </c>
      <c r="C13" s="23">
        <v>19.564233787441253</v>
      </c>
      <c r="D13" s="23">
        <v>11.75</v>
      </c>
      <c r="E13" s="23">
        <v>9</v>
      </c>
      <c r="F13" s="23">
        <v>9.9175653460155786</v>
      </c>
      <c r="G13" s="23">
        <v>16.05</v>
      </c>
    </row>
    <row r="14" spans="1:7" x14ac:dyDescent="0.25">
      <c r="A14" s="16" t="s">
        <v>6</v>
      </c>
      <c r="B14" s="23">
        <v>15.75</v>
      </c>
      <c r="C14" s="23">
        <v>20.276151664638519</v>
      </c>
      <c r="D14" s="23">
        <v>11.75</v>
      </c>
      <c r="E14" s="23">
        <v>9</v>
      </c>
      <c r="F14" s="23">
        <v>10.554882002696228</v>
      </c>
      <c r="G14" s="23">
        <v>13.987499999999999</v>
      </c>
    </row>
    <row r="15" spans="1:7" x14ac:dyDescent="0.25">
      <c r="A15" s="16" t="s">
        <v>15</v>
      </c>
      <c r="B15" s="23">
        <v>14.25</v>
      </c>
      <c r="C15" s="23">
        <v>20.742385156536102</v>
      </c>
      <c r="D15" s="23">
        <v>12</v>
      </c>
      <c r="E15" s="23">
        <v>12.25</v>
      </c>
      <c r="F15" s="23">
        <v>9.8838091671659676</v>
      </c>
      <c r="G15" s="23">
        <v>9.4699999999999989</v>
      </c>
    </row>
    <row r="16" spans="1:7" x14ac:dyDescent="0.25">
      <c r="A16" s="16" t="s">
        <v>16</v>
      </c>
      <c r="B16" s="23">
        <v>12.5</v>
      </c>
      <c r="C16" s="23">
        <v>20.666059343528747</v>
      </c>
      <c r="D16" s="23">
        <v>11.75</v>
      </c>
      <c r="E16" s="23">
        <v>8.5</v>
      </c>
      <c r="F16" s="23">
        <v>9.0237017300778923</v>
      </c>
      <c r="G16" s="23">
        <v>7.0049999999999999</v>
      </c>
    </row>
    <row r="17" spans="1:7" x14ac:dyDescent="0.25">
      <c r="A17" s="16" t="s">
        <v>17</v>
      </c>
      <c r="B17" s="23">
        <v>12</v>
      </c>
      <c r="C17" s="23">
        <v>19.847194661140442</v>
      </c>
      <c r="D17" s="23">
        <v>10</v>
      </c>
      <c r="E17" s="23">
        <v>8.25</v>
      </c>
      <c r="F17" s="23">
        <v>7.495221951767526</v>
      </c>
      <c r="G17" s="23">
        <v>6.6674999999999995</v>
      </c>
    </row>
    <row r="18" spans="1:7" x14ac:dyDescent="0.25">
      <c r="A18" s="16" t="s">
        <v>25</v>
      </c>
      <c r="B18" s="23">
        <v>15.575000000000001</v>
      </c>
      <c r="C18" s="23">
        <v>25.184418030166626</v>
      </c>
      <c r="D18" s="23">
        <v>14.875</v>
      </c>
      <c r="E18" s="23">
        <v>7.8535862676393444</v>
      </c>
      <c r="F18" s="23">
        <v>11.676098205487264</v>
      </c>
      <c r="G18" s="23">
        <v>6.8650000000000002</v>
      </c>
    </row>
    <row r="19" spans="1:7" x14ac:dyDescent="0.25">
      <c r="A19" s="16" t="s">
        <v>13</v>
      </c>
      <c r="B19" s="23">
        <v>10.75</v>
      </c>
      <c r="C19" s="23">
        <v>20.141182650566101</v>
      </c>
      <c r="D19" s="23">
        <v>10.25</v>
      </c>
      <c r="E19" s="23">
        <v>8.75</v>
      </c>
      <c r="F19" s="23">
        <v>9.4067218394248062</v>
      </c>
      <c r="G19" s="23">
        <v>7.7925000000000004</v>
      </c>
    </row>
    <row r="20" spans="1:7" x14ac:dyDescent="0.25">
      <c r="A20" s="16" t="s">
        <v>14</v>
      </c>
      <c r="B20" s="23">
        <v>8.75</v>
      </c>
      <c r="C20" s="23">
        <v>16.001178134918213</v>
      </c>
      <c r="D20" s="23">
        <v>9</v>
      </c>
      <c r="E20" s="23">
        <v>8.5</v>
      </c>
      <c r="F20" s="23">
        <v>7.943504006890354</v>
      </c>
      <c r="G20" s="23">
        <v>6.0549999999999997</v>
      </c>
    </row>
    <row r="21" spans="1:7" x14ac:dyDescent="0.25">
      <c r="A21" s="16" t="s">
        <v>26</v>
      </c>
      <c r="B21" s="23">
        <v>29</v>
      </c>
      <c r="C21" s="23">
        <v>34.456228084945678</v>
      </c>
      <c r="D21" s="23">
        <v>21.024999999999999</v>
      </c>
      <c r="E21" s="23">
        <v>10.053305761387787</v>
      </c>
      <c r="F21" s="23">
        <v>12.048311161246822</v>
      </c>
      <c r="G21" s="23">
        <v>7.1925000000000008</v>
      </c>
    </row>
    <row r="22" spans="1:7" x14ac:dyDescent="0.25">
      <c r="A22" s="16" t="s">
        <v>12</v>
      </c>
      <c r="B22" s="23">
        <v>2</v>
      </c>
      <c r="C22" s="23">
        <v>12.783011008739471</v>
      </c>
      <c r="D22" s="23">
        <v>3.5</v>
      </c>
      <c r="E22" s="23">
        <v>5.5</v>
      </c>
      <c r="F22" s="23">
        <v>3.5957081710605157</v>
      </c>
      <c r="G22" s="23">
        <v>4.9550000000000001</v>
      </c>
    </row>
    <row r="23" spans="1:7" x14ac:dyDescent="0.25">
      <c r="A23" s="16" t="s">
        <v>7</v>
      </c>
      <c r="B23" s="23">
        <v>19.5</v>
      </c>
      <c r="C23" s="23">
        <v>26.766924966812134</v>
      </c>
      <c r="D23" s="23">
        <v>17.75</v>
      </c>
      <c r="E23" s="23">
        <v>12.25</v>
      </c>
      <c r="F23" s="23">
        <v>13.564582908927502</v>
      </c>
      <c r="G23" s="23">
        <v>15.1</v>
      </c>
    </row>
    <row r="24" spans="1:7" x14ac:dyDescent="0.25">
      <c r="A24" s="16" t="s">
        <v>8</v>
      </c>
      <c r="B24" s="23">
        <v>29.25</v>
      </c>
      <c r="C24" s="23">
        <v>33.065015782356262</v>
      </c>
      <c r="D24" s="23">
        <v>25.5</v>
      </c>
      <c r="E24" s="23">
        <v>17.25</v>
      </c>
      <c r="F24" s="23">
        <v>17.303417278310366</v>
      </c>
      <c r="G24" s="23">
        <v>20.775000000000002</v>
      </c>
    </row>
    <row r="25" spans="1:7" x14ac:dyDescent="0.25">
      <c r="A25" s="16" t="s">
        <v>9</v>
      </c>
      <c r="B25" s="23">
        <v>41</v>
      </c>
      <c r="C25" s="23">
        <v>47.976341952323914</v>
      </c>
      <c r="D25" s="23">
        <v>34.5</v>
      </c>
      <c r="E25" s="23">
        <v>20</v>
      </c>
      <c r="F25" s="23">
        <v>21.394666154883161</v>
      </c>
      <c r="G25" s="23">
        <v>21</v>
      </c>
    </row>
    <row r="26" spans="1:7" x14ac:dyDescent="0.25">
      <c r="A26" s="14" t="s">
        <v>246</v>
      </c>
      <c r="B26">
        <v>18.659791666666667</v>
      </c>
      <c r="C26">
        <v>26.412907894118614</v>
      </c>
      <c r="D26">
        <v>14.279687500000001</v>
      </c>
      <c r="E26">
        <v>10.282684443231789</v>
      </c>
      <c r="F26">
        <v>11.981641395891534</v>
      </c>
      <c r="G26">
        <v>12.476031249999997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P_Data</vt:lpstr>
      <vt:lpstr>Fall.Preplant.Soils</vt:lpstr>
      <vt:lpstr>Variable Key</vt:lpstr>
      <vt:lpstr>Pivot</vt:lpstr>
      <vt:lpstr>PivotSoilT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Weber</dc:creator>
  <cp:lastModifiedBy>Sofia Cominelli</cp:lastModifiedBy>
  <dcterms:created xsi:type="dcterms:W3CDTF">2020-08-20T18:36:22Z</dcterms:created>
  <dcterms:modified xsi:type="dcterms:W3CDTF">2025-07-24T16:28:46Z</dcterms:modified>
</cp:coreProperties>
</file>