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ni Abram\OneDrive\Desktop\New folder (4)\"/>
    </mc:Choice>
  </mc:AlternateContent>
  <xr:revisionPtr revIDLastSave="0" documentId="8_{EFF2A03A-FDA5-4250-8588-9B727DB38C56}" xr6:coauthVersionLast="47" xr6:coauthVersionMax="47" xr10:uidLastSave="{00000000-0000-0000-0000-000000000000}"/>
  <bookViews>
    <workbookView xWindow="-120" yWindow="-120" windowWidth="20730" windowHeight="11160" xr2:uid="{CC632F7E-0BE5-49E8-BA29-226C35D60008}"/>
  </bookViews>
  <sheets>
    <sheet name="Orders" sheetId="1" r:id="rId1"/>
    <sheet name="Fetch details" sheetId="2" r:id="rId2"/>
    <sheet name="Status" sheetId="3" r:id="rId3"/>
    <sheet name="Customer" sheetId="4" r:id="rId4"/>
  </sheet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</calcChain>
</file>

<file path=xl/sharedStrings.xml><?xml version="1.0" encoding="utf-8"?>
<sst xmlns="http://schemas.openxmlformats.org/spreadsheetml/2006/main" count="4856" uniqueCount="689">
  <si>
    <t>Order ID</t>
  </si>
  <si>
    <t>Status</t>
  </si>
  <si>
    <t>Sales</t>
  </si>
  <si>
    <t>Quantity ordered new</t>
  </si>
  <si>
    <t>Unit Cost</t>
  </si>
  <si>
    <t>Shipping Cost</t>
  </si>
  <si>
    <t>Profit</t>
  </si>
  <si>
    <t>Priority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</si>
  <si>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</si>
  <si>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</si>
  <si>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</si>
  <si>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</si>
  <si>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</si>
  <si>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</si>
  <si>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</si>
  <si>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</si>
  <si>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</si>
  <si>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</si>
  <si>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</si>
  <si>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</si>
  <si>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</si>
  <si>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</si>
  <si>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Shipping Delay</t>
  </si>
  <si>
    <t>Delivery Truck</t>
  </si>
  <si>
    <t>Corporate</t>
  </si>
  <si>
    <t>Furniture</t>
  </si>
  <si>
    <t>Tables</t>
  </si>
  <si>
    <t>Jumbo Box</t>
  </si>
  <si>
    <t>Bevis 36 x 72 Conference Tables</t>
  </si>
  <si>
    <t>United States</t>
  </si>
  <si>
    <t>West</t>
  </si>
  <si>
    <t>California</t>
  </si>
  <si>
    <t>Los Angeles</t>
  </si>
  <si>
    <t>Regular Air</t>
  </si>
  <si>
    <t>Technology</t>
  </si>
  <si>
    <t>Telephones and Communication</t>
  </si>
  <si>
    <t>Small Box</t>
  </si>
  <si>
    <t>Vallejo</t>
  </si>
  <si>
    <t>Hon 94000 Series Round Tables</t>
  </si>
  <si>
    <t>Vacaville</t>
  </si>
  <si>
    <t>4r2425262</t>
  </si>
  <si>
    <t>Small Business</t>
  </si>
  <si>
    <t>Office Supplies</t>
  </si>
  <si>
    <t>Binders and Binder Accessories</t>
  </si>
  <si>
    <t>Fellowes Black Plastic Comb Bindings</t>
  </si>
  <si>
    <t>Central</t>
  </si>
  <si>
    <t>Illinois</t>
  </si>
  <si>
    <t>Orland Park</t>
  </si>
  <si>
    <t>Office Furnishings</t>
  </si>
  <si>
    <t>Small Pack</t>
  </si>
  <si>
    <t>Eldon Regeneration Recycled Desk Accessories, Smoke</t>
  </si>
  <si>
    <t>Alton</t>
  </si>
  <si>
    <t>Paper</t>
  </si>
  <si>
    <t>Xerox 1971</t>
  </si>
  <si>
    <t>Michigan</t>
  </si>
  <si>
    <t>Detroit</t>
  </si>
  <si>
    <t>Accessory29</t>
  </si>
  <si>
    <t>Vernon Hills</t>
  </si>
  <si>
    <t>Copiers and Fax</t>
  </si>
  <si>
    <t>Jumbo Drum</t>
  </si>
  <si>
    <t>Sharp 1540cs Digital Laser Copier</t>
  </si>
  <si>
    <t>Texas</t>
  </si>
  <si>
    <t>Seguin</t>
  </si>
  <si>
    <t>Pens &amp; Art Supplies</t>
  </si>
  <si>
    <t>Wrap Bag</t>
  </si>
  <si>
    <t>Newell 323</t>
  </si>
  <si>
    <t>San Francisco</t>
  </si>
  <si>
    <t>Computer Peripherals</t>
  </si>
  <si>
    <t>Logitech Access Keyboard</t>
  </si>
  <si>
    <t>South</t>
  </si>
  <si>
    <t>North Carolina</t>
  </si>
  <si>
    <t>Albemarle</t>
  </si>
  <si>
    <t>Labels</t>
  </si>
  <si>
    <t>Avery 501</t>
  </si>
  <si>
    <t>Virginia</t>
  </si>
  <si>
    <t>Salem</t>
  </si>
  <si>
    <t>Home Office</t>
  </si>
  <si>
    <t>Rubber Bands</t>
  </si>
  <si>
    <t>Super Bands, 12/Pack</t>
  </si>
  <si>
    <t>East</t>
  </si>
  <si>
    <t>New York</t>
  </si>
  <si>
    <t>Troy</t>
  </si>
  <si>
    <t>Acco® Hot Clips™ Clips to Go</t>
  </si>
  <si>
    <t>Utah</t>
  </si>
  <si>
    <t>Lehi</t>
  </si>
  <si>
    <t>Appliances</t>
  </si>
  <si>
    <t>Staples 6 Outlet Surge</t>
  </si>
  <si>
    <t>Oswego</t>
  </si>
  <si>
    <t>Envelopes</t>
  </si>
  <si>
    <t>Peel &amp; Seel® Recycled Catalog Envelopes, Brown</t>
  </si>
  <si>
    <t>Connecticut</t>
  </si>
  <si>
    <t>Seymour</t>
  </si>
  <si>
    <t>Express Air</t>
  </si>
  <si>
    <t>3M Organizer Strips</t>
  </si>
  <si>
    <t>Staples® General Use 3-Ring Binders</t>
  </si>
  <si>
    <t>New Jersey</t>
  </si>
  <si>
    <t>Fort Lee</t>
  </si>
  <si>
    <t>Chairs &amp; Chairmats</t>
  </si>
  <si>
    <t>Office Star - Contemporary Task Swivel chair with 2-way adjustable arms, Plum</t>
  </si>
  <si>
    <t>Minnesota</t>
  </si>
  <si>
    <t>Roseville</t>
  </si>
  <si>
    <t>Kansas</t>
  </si>
  <si>
    <t>Manhattan</t>
  </si>
  <si>
    <t>Staples Wirebound Steno Books, 6" x 9", 12/Pack</t>
  </si>
  <si>
    <t>Louisiana</t>
  </si>
  <si>
    <t>Baton Rouge</t>
  </si>
  <si>
    <t>DIXON Oriole® Pencils</t>
  </si>
  <si>
    <t>Richfield</t>
  </si>
  <si>
    <t>14-7/8 x 11 Blue Bar Computer Printout Paper</t>
  </si>
  <si>
    <t>Nebraska</t>
  </si>
  <si>
    <t>Norfolk</t>
  </si>
  <si>
    <t>2160i</t>
  </si>
  <si>
    <t>Consumer</t>
  </si>
  <si>
    <t>Durable Pressboard Binders</t>
  </si>
  <si>
    <t>Tonawanda</t>
  </si>
  <si>
    <t>Bookcases</t>
  </si>
  <si>
    <t>O'Sullivan Living Dimensions 3-Shelf Bookcases</t>
  </si>
  <si>
    <t>Maxell Pro 80 Minute CD-R, 10/Pack</t>
  </si>
  <si>
    <t>Florida</t>
  </si>
  <si>
    <t>Seminole</t>
  </si>
  <si>
    <t>Howard Miller 12-3/4 Diameter Accuwave DS ™ Wall Clock</t>
  </si>
  <si>
    <t>Prior Lake</t>
  </si>
  <si>
    <t>Eldon Spacemaker® Box, Quick-Snap Lid, Clear</t>
  </si>
  <si>
    <t>Iowa</t>
  </si>
  <si>
    <t>Newton</t>
  </si>
  <si>
    <t>Avery Durable Binders</t>
  </si>
  <si>
    <t>Massachusetts</t>
  </si>
  <si>
    <t>Boston</t>
  </si>
  <si>
    <t>Maine</t>
  </si>
  <si>
    <t>Sanford</t>
  </si>
  <si>
    <t>GE 48" Fluorescent Tube, Cool White Energy Saver, 34 Watts, 30/Box</t>
  </si>
  <si>
    <t>Miami</t>
  </si>
  <si>
    <t>Rediform S.O.S. Phone Message Books</t>
  </si>
  <si>
    <t>South Vineland</t>
  </si>
  <si>
    <t>Manila Recycled Extra-Heavyweight Clasp Envelopes, 6" x 9"</t>
  </si>
  <si>
    <t>Nevada</t>
  </si>
  <si>
    <t>Carson City</t>
  </si>
  <si>
    <t>Large Box</t>
  </si>
  <si>
    <t>SAFCO Arco Folding Chair</t>
  </si>
  <si>
    <t>Oregon</t>
  </si>
  <si>
    <t>Medford</t>
  </si>
  <si>
    <t>Xerox 1897</t>
  </si>
  <si>
    <t>Terrytown</t>
  </si>
  <si>
    <t>Xerox 194</t>
  </si>
  <si>
    <t>Laguna Niguel</t>
  </si>
  <si>
    <t>Office Machines</t>
  </si>
  <si>
    <t>Okidata ML390 Turbo Dot Matrix Printers</t>
  </si>
  <si>
    <t>Colorado</t>
  </si>
  <si>
    <t>Louisville</t>
  </si>
  <si>
    <t>Scissors, Rulers and Trimmers</t>
  </si>
  <si>
    <t>Fiskars® Softgrip Scissors</t>
  </si>
  <si>
    <t>Yarmouth</t>
  </si>
  <si>
    <t>Okidata ML395C Color Dot Matrix Printer</t>
  </si>
  <si>
    <t>Washington</t>
  </si>
  <si>
    <t>Seattle</t>
  </si>
  <si>
    <t>StarTAC Analog</t>
  </si>
  <si>
    <t>Tennessee</t>
  </si>
  <si>
    <t>Knoxville</t>
  </si>
  <si>
    <t>Storage &amp; Organization</t>
  </si>
  <si>
    <t>Tennsco Lockers, Gray</t>
  </si>
  <si>
    <t>Kentucky</t>
  </si>
  <si>
    <t>Covington</t>
  </si>
  <si>
    <t>Xerox 1933</t>
  </si>
  <si>
    <t>South Portland</t>
  </si>
  <si>
    <t>Lexmark 4227 Plus Dot Matrix Printer</t>
  </si>
  <si>
    <t>80 Minute Slim Jewel Case CD-R , 10/Pack - Staples</t>
  </si>
  <si>
    <t>Maryland</t>
  </si>
  <si>
    <t>Pikesville</t>
  </si>
  <si>
    <t>Avery 493</t>
  </si>
  <si>
    <t>Newell 343</t>
  </si>
  <si>
    <t>StarTAC 7797</t>
  </si>
  <si>
    <t>Syracuse</t>
  </si>
  <si>
    <t>Dixon Prang® Watercolor Pencils, 10-Color Set with Brush</t>
  </si>
  <si>
    <t>Lake Oswego</t>
  </si>
  <si>
    <t>Wausau Papers Astrobrights® Colored Envelopes</t>
  </si>
  <si>
    <t>Kingsport</t>
  </si>
  <si>
    <t>Xerox 1952</t>
  </si>
  <si>
    <t>Richland</t>
  </si>
  <si>
    <t>Motorola SB4200 Cable Modem</t>
  </si>
  <si>
    <t>Randallstown</t>
  </si>
  <si>
    <t>Avery Hi-Liter GlideStik Fluorescent Highlighter, Yellow Ink</t>
  </si>
  <si>
    <t>Portland</t>
  </si>
  <si>
    <t>Petaluma</t>
  </si>
  <si>
    <t>Medium Box</t>
  </si>
  <si>
    <t>Bell Sonecor JB700 Caller ID</t>
  </si>
  <si>
    <t>Batavia</t>
  </si>
  <si>
    <t>Accessory25</t>
  </si>
  <si>
    <t>Norwood</t>
  </si>
  <si>
    <t>BPI Conference Tables</t>
  </si>
  <si>
    <t>Maryville</t>
  </si>
  <si>
    <t>Master Giant Foot® Doorstop, Safety Yellow</t>
  </si>
  <si>
    <t>Urbana</t>
  </si>
  <si>
    <t>Watertown</t>
  </si>
  <si>
    <t>1726 Digital Answering Machine</t>
  </si>
  <si>
    <t>Lewiston</t>
  </si>
  <si>
    <t>Eldon® Expressions™ Wood Desk Accessories, Oak</t>
  </si>
  <si>
    <t>Lemon Grove</t>
  </si>
  <si>
    <t>Tripp Lite Isotel 8 Ultra 8 Outlet Metal Surge</t>
  </si>
  <si>
    <t>Mississippi</t>
  </si>
  <si>
    <t>Columbus</t>
  </si>
  <si>
    <t>Tensor "Hersey Kiss" Styled Floor Lamp</t>
  </si>
  <si>
    <t>Beverly</t>
  </si>
  <si>
    <t>Xerox 1996</t>
  </si>
  <si>
    <t>DAX Natural Wood-Tone Poster Frame</t>
  </si>
  <si>
    <t>Montana</t>
  </si>
  <si>
    <t>Helena</t>
  </si>
  <si>
    <t>Fuji Slim Jewel Case CD-R</t>
  </si>
  <si>
    <t>Mcminnville</t>
  </si>
  <si>
    <t>Staples Gold Paper Clips</t>
  </si>
  <si>
    <t>Panasonic KX-P3200 Dot Matrix Printer</t>
  </si>
  <si>
    <t>Bellingham</t>
  </si>
  <si>
    <t>Global High-Back Leather Tilter, Burgundy</t>
  </si>
  <si>
    <t>New York City</t>
  </si>
  <si>
    <t>Economy Rollaway Files</t>
  </si>
  <si>
    <t>West Hollywood</t>
  </si>
  <si>
    <t>Hon 4070 Series Pagoda™ Armless Upholstered Stacking Chairs</t>
  </si>
  <si>
    <t>SAFCO Folding Chair Trolley</t>
  </si>
  <si>
    <t>OIC Colored Binder Clips, Assorted Sizes</t>
  </si>
  <si>
    <t>Array® Memo Cubes</t>
  </si>
  <si>
    <t>Grip Seal Envelopes</t>
  </si>
  <si>
    <t>Smithtown</t>
  </si>
  <si>
    <t>Acme® Elite Stainless Steel Scissors</t>
  </si>
  <si>
    <t>Pennsylvania</t>
  </si>
  <si>
    <t>Hanover</t>
  </si>
  <si>
    <t>Avery 51</t>
  </si>
  <si>
    <t>Layton</t>
  </si>
  <si>
    <t>Avery Arch Ring Binders</t>
  </si>
  <si>
    <t>Arlington Heights</t>
  </si>
  <si>
    <t>EcoTones® Memo Sheets</t>
  </si>
  <si>
    <t>Xerox 1922</t>
  </si>
  <si>
    <t>Pleasant Grove</t>
  </si>
  <si>
    <t>Staples Brown Kraft Recycled Clasp Envelopes</t>
  </si>
  <si>
    <t>Charlotte</t>
  </si>
  <si>
    <t>Tenex B1-RE Series Chair Mats for Low Pile Carpets</t>
  </si>
  <si>
    <t>Watauga</t>
  </si>
  <si>
    <t>210 Trimline Phone, White</t>
  </si>
  <si>
    <t>Los Altos</t>
  </si>
  <si>
    <t>Fellowes EZ Multi-Media Keyboard</t>
  </si>
  <si>
    <t>Missouri</t>
  </si>
  <si>
    <t>Clayton</t>
  </si>
  <si>
    <t>Kleencut® Forged Office Shears by Acme United Corporation</t>
  </si>
  <si>
    <t>Utica</t>
  </si>
  <si>
    <t>Puyallup</t>
  </si>
  <si>
    <t>Xerox 1964</t>
  </si>
  <si>
    <t>Ansonia</t>
  </si>
  <si>
    <t>#10-4 1/8" x 9 1/2" Premium Diagonal Seam Envelopes</t>
  </si>
  <si>
    <t>Imation 3.5" Unformatted DS/HD Diskettes, 10/Box</t>
  </si>
  <si>
    <t>Oklahoma</t>
  </si>
  <si>
    <t>Bartlesville</t>
  </si>
  <si>
    <t>Hunt Boston® Vacuum Mount KS Pencil Sharpener</t>
  </si>
  <si>
    <t>Grants Pass</t>
  </si>
  <si>
    <t>Eldon Image Series Black Desk Accessories</t>
  </si>
  <si>
    <t>Hawthorne</t>
  </si>
  <si>
    <t>Newell 351</t>
  </si>
  <si>
    <t>Accessory36</t>
  </si>
  <si>
    <t>Los Banos</t>
  </si>
  <si>
    <t>TimeportP7382</t>
  </si>
  <si>
    <t>AT&amp;T 2230 Dual Handset Phone With Caller ID/Call Waiting</t>
  </si>
  <si>
    <t>Redmond</t>
  </si>
  <si>
    <t>Wirebound Message Books, 2 7/8" x 5", 3 Forms per Page</t>
  </si>
  <si>
    <t>West Mifflin</t>
  </si>
  <si>
    <t>Hot File® 7-Pocket, Floor Stand</t>
  </si>
  <si>
    <t>Oakland</t>
  </si>
  <si>
    <t>ACCOHIDE® 3-Ring Binder, Blue, 1"</t>
  </si>
  <si>
    <t>Pekin</t>
  </si>
  <si>
    <t>Holmes Odor Grabber</t>
  </si>
  <si>
    <t>Hanson</t>
  </si>
  <si>
    <t>GBC DocuBind TL300 Electric Binding System</t>
  </si>
  <si>
    <t>Ohio</t>
  </si>
  <si>
    <t>Cincinnati</t>
  </si>
  <si>
    <t>Global Ergonomic Managers Chair</t>
  </si>
  <si>
    <t>Belkin 107-key enhanced keyboard, USB/PS/2 interface</t>
  </si>
  <si>
    <t>Chicago</t>
  </si>
  <si>
    <t>Wilson Jones® Four-Pocket Poly Binders</t>
  </si>
  <si>
    <t>Imation 3.5", DISKETTE 44766 HGHLD3.52HD/FM, 10/Pack</t>
  </si>
  <si>
    <t>Loveland</t>
  </si>
  <si>
    <t>Tyvek ® Top-Opening Peel &amp; Seel ® Envelopes, Gray</t>
  </si>
  <si>
    <t>Georgia</t>
  </si>
  <si>
    <t>Atlanta</t>
  </si>
  <si>
    <t>Advantus Plastic Paper Clips</t>
  </si>
  <si>
    <t>Arizona</t>
  </si>
  <si>
    <t>Mesa</t>
  </si>
  <si>
    <t>Fellowes 17-key keypad for PS/2 interface</t>
  </si>
  <si>
    <t>Aurora</t>
  </si>
  <si>
    <t>REDIFORM Incoming/Outgoing Call Register, 11" X 8 1/2", 100 Messages</t>
  </si>
  <si>
    <t>Drexel Hill</t>
  </si>
  <si>
    <t>GBC Pre-Punched Binding Paper, Plastic, White, 8-1/2" x 11"</t>
  </si>
  <si>
    <t>Montclair</t>
  </si>
  <si>
    <t>Office Star - Mid Back Dual function Ergonomic High Back Chair with 2-Way Adjustable Arms</t>
  </si>
  <si>
    <t>Xerox 1910</t>
  </si>
  <si>
    <t>Manteca</t>
  </si>
  <si>
    <t>Keytronic 105-Key Spanish Keyboard</t>
  </si>
  <si>
    <t>San Antonio</t>
  </si>
  <si>
    <t>Newell 335</t>
  </si>
  <si>
    <t>Wilson Jones Hanging View Binder, White, 1"</t>
  </si>
  <si>
    <t>New Mexico</t>
  </si>
  <si>
    <t>Roswell</t>
  </si>
  <si>
    <t>3M Office Air Cleaner</t>
  </si>
  <si>
    <t>Hewlett Packard 6S Scientific Calculator</t>
  </si>
  <si>
    <t>Missoula</t>
  </si>
  <si>
    <t>Prismacolor Color Pencil Set</t>
  </si>
  <si>
    <t>StarTAC 3000</t>
  </si>
  <si>
    <t>Okidata Pacemark 4410N Wide Format Dot Matrix Printer</t>
  </si>
  <si>
    <t>Storex DuraTech Recycled Plastic Frosted Binders</t>
  </si>
  <si>
    <t>Gresham</t>
  </si>
  <si>
    <t>Morristown</t>
  </si>
  <si>
    <t>Hoover Portapower™ Portable Vacuum</t>
  </si>
  <si>
    <t>Pomona</t>
  </si>
  <si>
    <t>Dual Level, Single-Width Filing Carts</t>
  </si>
  <si>
    <t>DAX Wood Document Frame.</t>
  </si>
  <si>
    <t>West Virginia</t>
  </si>
  <si>
    <t>Morgantown</t>
  </si>
  <si>
    <t>Lakewood</t>
  </si>
  <si>
    <t>Newell 333</t>
  </si>
  <si>
    <t>GBC Recycled Regency Composition Covers</t>
  </si>
  <si>
    <t>Lodi</t>
  </si>
  <si>
    <t>Xerox 1929</t>
  </si>
  <si>
    <t>Newell 310</t>
  </si>
  <si>
    <t>T60</t>
  </si>
  <si>
    <t>Fort Collins</t>
  </si>
  <si>
    <t>Cardinal Poly Pocket Divider Pockets for Ring Binders</t>
  </si>
  <si>
    <t>APC 7 Outlet Network SurgeArrest Surge Protector</t>
  </si>
  <si>
    <t>Memorex 4.7GB DVD+R, 3/Pack</t>
  </si>
  <si>
    <t>Memorex 4.7GB DVD+RW, 3/Pack</t>
  </si>
  <si>
    <t>Wichita</t>
  </si>
  <si>
    <t>Atlantic Metals Mobile 5-Shelf Bookcases, Custom Colors</t>
  </si>
  <si>
    <t>Xerox 4200 Series MultiUse Premium Copy Paper (20Lb. and 84 Bright)</t>
  </si>
  <si>
    <t>Kearney</t>
  </si>
  <si>
    <t>Seth Thomas 8 1/2" Cubicle Clock</t>
  </si>
  <si>
    <t>Laminate Occasional Tables</t>
  </si>
  <si>
    <t>Xerox 193</t>
  </si>
  <si>
    <t>Round Rock</t>
  </si>
  <si>
    <t>StarTAC Series</t>
  </si>
  <si>
    <t>Southworth 25% Cotton Linen-Finish Paper &amp; Envelopes</t>
  </si>
  <si>
    <t>PC Concepts 116 Key Quantum 3000 Keyboard</t>
  </si>
  <si>
    <t>Canton</t>
  </si>
  <si>
    <t>Bevis Round Bullnose 29" High Table Top</t>
  </si>
  <si>
    <t>Grand Junction</t>
  </si>
  <si>
    <t>Vermont</t>
  </si>
  <si>
    <t>Burlington</t>
  </si>
  <si>
    <t>O'Sullivan Elevations Bookcase, Cherry Finish</t>
  </si>
  <si>
    <t>Shawnee</t>
  </si>
  <si>
    <t>Telescoping Adjustable Floor Lamp</t>
  </si>
  <si>
    <t>Xerox 1939</t>
  </si>
  <si>
    <t>Eldon Executive Woodline II Cherry Finish Desk Accessories</t>
  </si>
  <si>
    <t>Cuyahoga Falls</t>
  </si>
  <si>
    <t>Xerox 21</t>
  </si>
  <si>
    <t>Seatac</t>
  </si>
  <si>
    <t>Acco Keyboard-In-A-Box®</t>
  </si>
  <si>
    <t>New Hampshire</t>
  </si>
  <si>
    <t>Goffstown</t>
  </si>
  <si>
    <t>Belkin 105-Key Black Keyboard</t>
  </si>
  <si>
    <t>Biddeford</t>
  </si>
  <si>
    <t>Newell 340</t>
  </si>
  <si>
    <t>Santa Fe</t>
  </si>
  <si>
    <t>Lock-Up Easel 'Spel-Binder'</t>
  </si>
  <si>
    <t>GBC Instant Index™ System for Binding Systems</t>
  </si>
  <si>
    <t>Grand Island</t>
  </si>
  <si>
    <t>Everett</t>
  </si>
  <si>
    <t>DAX Two-Tone Rosewood/Black Document Frame, Desktop, 5 x 7</t>
  </si>
  <si>
    <t>Roselle</t>
  </si>
  <si>
    <t>Accessory4</t>
  </si>
  <si>
    <t>Riverleaf Stik-Withit® Designer Note Cubes®</t>
  </si>
  <si>
    <t>Acme® 8" Straight Scissors</t>
  </si>
  <si>
    <t>Decoflex Hanging Personal Folder File, Blue</t>
  </si>
  <si>
    <t>Henderson</t>
  </si>
  <si>
    <t>Bevis Round Conference Table Top, X-Base</t>
  </si>
  <si>
    <t>Canon P1-DHIII Palm Printing Calculator</t>
  </si>
  <si>
    <t>Xerox 1898</t>
  </si>
  <si>
    <t>Glendale</t>
  </si>
  <si>
    <t>StarTAC ST7762</t>
  </si>
  <si>
    <t>Lunenburg</t>
  </si>
  <si>
    <t>Eldon Cleatmat Plus™ Chair Mats for High Pile Carpets</t>
  </si>
  <si>
    <t>Belkin 6 Outlet Metallic Surge Strip</t>
  </si>
  <si>
    <t>Filing/Storage Totes and Swivel Casters</t>
  </si>
  <si>
    <t>Auburn</t>
  </si>
  <si>
    <t>Gainesville</t>
  </si>
  <si>
    <t>Avery 49</t>
  </si>
  <si>
    <t>Fresno</t>
  </si>
  <si>
    <t>Maxell 3.5" DS/HD IBM-Formatted Diskettes, 10/Pack</t>
  </si>
  <si>
    <t>Xerox 1908</t>
  </si>
  <si>
    <t>Bowling Green</t>
  </si>
  <si>
    <t>Imation 3.5 IBM Formatted Diskettes, 10/Box</t>
  </si>
  <si>
    <t>Newell 321</t>
  </si>
  <si>
    <t>Brites Rubber Bands, 1 1/2 oz. Box</t>
  </si>
  <si>
    <t>Newington</t>
  </si>
  <si>
    <t>Hon Valutask™ Swivel Chairs</t>
  </si>
  <si>
    <t>Fellowes Mobile Numeric Keypad, Graphite</t>
  </si>
  <si>
    <t>Nu-Dell Executive Frame</t>
  </si>
  <si>
    <t>Hewlett-Packard 2600DN Business Color Inkjet Printer</t>
  </si>
  <si>
    <t>Murray</t>
  </si>
  <si>
    <t>Okidata ML320 Series Turbo Dot Matrix Printers</t>
  </si>
  <si>
    <t>Lebanon</t>
  </si>
  <si>
    <t>Deluxe Rollaway Locking File with Drawer</t>
  </si>
  <si>
    <t>Bloomington</t>
  </si>
  <si>
    <t>Fellowes Super Stor/Drawer® Files</t>
  </si>
  <si>
    <t>Eldon Expressions™ Desk Accessory, Wood Pencil Holder, Oak</t>
  </si>
  <si>
    <t>Fellowes PB500 Electric Punch Plastic Comb Binding Machine with Manual Bind</t>
  </si>
  <si>
    <t>Farragut</t>
  </si>
  <si>
    <t>BoxOffice By Design Rectangular and Half-Moon Meeting Room Tables</t>
  </si>
  <si>
    <t>Avery 514</t>
  </si>
  <si>
    <t>Microsoft Natural Keyboard Elite</t>
  </si>
  <si>
    <t>Hon 2090 “Pillow Soft” Series Mid Back Swivel/Tilt Chairs</t>
  </si>
  <si>
    <t>Hoover Commercial Soft Guard Upright Vacuum And Disposable Filtration Bags</t>
  </si>
  <si>
    <t>Howard Miller 16" Diameter Gallery Wall Clock</t>
  </si>
  <si>
    <t>Dayton</t>
  </si>
  <si>
    <t>Recycled Premium Regency Composition Covers</t>
  </si>
  <si>
    <t>Fairfield</t>
  </si>
  <si>
    <t>Polycom Soundstation EX Audio-Conferencing Telephone, Black</t>
  </si>
  <si>
    <t>Elizabeth</t>
  </si>
  <si>
    <t>Dover</t>
  </si>
  <si>
    <t>Soundgear Copyboard Conference Phone, Optional Battery</t>
  </si>
  <si>
    <t>Binding Machine Supplies</t>
  </si>
  <si>
    <t>San Juan</t>
  </si>
  <si>
    <t>Overland Park</t>
  </si>
  <si>
    <t>Xerox 1978</t>
  </si>
  <si>
    <t>C-Line Peel &amp; Stick Add-On Filing Pockets, 8-3/4 x 5-1/8, 10/Pack</t>
  </si>
  <si>
    <t>Gilbert</t>
  </si>
  <si>
    <t>Bush Westfield Collection Bookcases, Fully Assembled</t>
  </si>
  <si>
    <t>Executive Impressions 13" Clairmont Wall Clock</t>
  </si>
  <si>
    <t>MicroTAC 650</t>
  </si>
  <si>
    <t>Accessory20</t>
  </si>
  <si>
    <t>Hewlett-Packard Deskjet 940 REFURBISHED Color Inkjet Printer</t>
  </si>
  <si>
    <t>Forest Park</t>
  </si>
  <si>
    <t>Global Push Button Manager's Chair, Indigo</t>
  </si>
  <si>
    <t>Mint Hill</t>
  </si>
  <si>
    <t>Wirebound Message Book, 4 per Page</t>
  </si>
  <si>
    <t>White GlueTop Scratch Pads</t>
  </si>
  <si>
    <t>Sherman</t>
  </si>
  <si>
    <t>6" Cubicle Wall Clock, Black</t>
  </si>
  <si>
    <t>SANFORD Liquid Accent™ Tank-Style Highlighters</t>
  </si>
  <si>
    <t>Anacortes</t>
  </si>
  <si>
    <t>Belleville</t>
  </si>
  <si>
    <t>Snap-A-Way® Black Print Carbonless Speed Message, No Reply Area, Duplicate</t>
  </si>
  <si>
    <t>Vinyl Sectional Post Binders</t>
  </si>
  <si>
    <t>Global Adaptabilities™ Conference Tables</t>
  </si>
  <si>
    <t>Highlands Ranch</t>
  </si>
  <si>
    <t>Potomac</t>
  </si>
  <si>
    <t>Lincoln</t>
  </si>
  <si>
    <t>Tennsco Commercial Shelving</t>
  </si>
  <si>
    <t>M70</t>
  </si>
  <si>
    <t>King of Prussia</t>
  </si>
  <si>
    <t>Canon MP41DH Printing Calculator</t>
  </si>
  <si>
    <t>Multimedia Mailers</t>
  </si>
  <si>
    <t>Naugatuck</t>
  </si>
  <si>
    <t>Hon iLevel™ Computer Training Table</t>
  </si>
  <si>
    <t>Cleveland Heights</t>
  </si>
  <si>
    <t>Zoom V.92 USB External Faxmodem</t>
  </si>
  <si>
    <t>Tenex Personal Self-Stacking Standard File Box, Black/Gray</t>
  </si>
  <si>
    <t>Millville</t>
  </si>
  <si>
    <t>T18</t>
  </si>
  <si>
    <t>Newell 309</t>
  </si>
  <si>
    <t>Global Troy™ Executive Leather Low-Back Tilter</t>
  </si>
  <si>
    <t>San Gabriel</t>
  </si>
  <si>
    <t>Sanyo 2.5 Cubic Foot Mid-Size Office Refrigerators</t>
  </si>
  <si>
    <t>Belchertown</t>
  </si>
  <si>
    <t>Adams Phone Message Book, 200 Message Capacity, 8 1/16” x 11”</t>
  </si>
  <si>
    <t>Provo</t>
  </si>
  <si>
    <t>Napa</t>
  </si>
  <si>
    <t>Tenex Antistatic Computer Chair Mats</t>
  </si>
  <si>
    <t>Newell 338</t>
  </si>
  <si>
    <t>Accessory34</t>
  </si>
  <si>
    <t>Acme® Office Executive Series Stainless Steel Trimmers</t>
  </si>
  <si>
    <t>Tysons Corner</t>
  </si>
  <si>
    <t>Arlington</t>
  </si>
  <si>
    <t>Advantus Rolling Storage Box</t>
  </si>
  <si>
    <t>Flagstaff</t>
  </si>
  <si>
    <t>Canon PC1060 Personal Laser Copier</t>
  </si>
  <si>
    <t>Xerox Blank Computer Paper</t>
  </si>
  <si>
    <t>Fountain</t>
  </si>
  <si>
    <t>High Speed Automatic Electric Letter Opener</t>
  </si>
  <si>
    <t>Fellowes Neat Ideas® Storage Cubes</t>
  </si>
  <si>
    <t>Newark</t>
  </si>
  <si>
    <t>Talkabout T8367</t>
  </si>
  <si>
    <t>Xerox 1903</t>
  </si>
  <si>
    <t>Anderson Hickey Conga Table Tops &amp; Accessories</t>
  </si>
  <si>
    <t>Bangor</t>
  </si>
  <si>
    <t>Sanyo Counter Height Refrigerator with Crisper, 3.6 Cubic Foot, Stainless Steel/Black</t>
  </si>
  <si>
    <t>Rhode Island</t>
  </si>
  <si>
    <t>Cranston</t>
  </si>
  <si>
    <t>ACCOHIDE® Binder by Acco</t>
  </si>
  <si>
    <t>Kingman</t>
  </si>
  <si>
    <t>Catalog Binders with Expanding Posts</t>
  </si>
  <si>
    <t>270c</t>
  </si>
  <si>
    <t>Panasonic KX-P2130 Dot Matrix Printer</t>
  </si>
  <si>
    <t>Pressboard Data Binder, Crimson, 12" X 8 1/2"</t>
  </si>
  <si>
    <t>Eldon® 200 Class™ Desk Accessories, Burgundy</t>
  </si>
  <si>
    <t>Storex Dura Pro™ Binders</t>
  </si>
  <si>
    <t>Seth Thomas 14" Putty-Colored Wall Clock</t>
  </si>
  <si>
    <t>Los Gatos</t>
  </si>
  <si>
    <t>Xerox 188</t>
  </si>
  <si>
    <t>Trenton</t>
  </si>
  <si>
    <t>Polycom ViaVideo™ Desktop Video Communications Unit</t>
  </si>
  <si>
    <t>Xerox 214</t>
  </si>
  <si>
    <t>Adesso Programmable 142-Key Keyboard</t>
  </si>
  <si>
    <t>Murfreesboro</t>
  </si>
  <si>
    <t>Total Profit:</t>
  </si>
  <si>
    <t>Total Shipping Cost by delivery truck</t>
  </si>
  <si>
    <t>Order Priority</t>
  </si>
  <si>
    <t>Customer ID</t>
  </si>
  <si>
    <t>Customer Name</t>
  </si>
  <si>
    <t>High</t>
  </si>
  <si>
    <t>Bonnie Potter</t>
  </si>
  <si>
    <t>Not Specified</t>
  </si>
  <si>
    <t>Ronnie Proctor</t>
  </si>
  <si>
    <t>Critical</t>
  </si>
  <si>
    <t>Marcus Dunlap</t>
  </si>
  <si>
    <t>Medium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</si>
  <si>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</si>
  <si>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</si>
  <si>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</si>
  <si>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</si>
  <si>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</si>
  <si>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</si>
  <si>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</si>
  <si>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</si>
  <si>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</si>
  <si>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Low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</si>
  <si>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</si>
  <si>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</si>
  <si>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</si>
  <si>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</si>
  <si>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</si>
  <si>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</si>
  <si>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</si>
  <si>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</si>
  <si>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</si>
  <si>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</si>
  <si>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</si>
  <si>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</si>
  <si>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</si>
  <si>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</si>
  <si>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</si>
  <si>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</si>
  <si>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</si>
  <si>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</si>
  <si>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</si>
  <si>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</si>
  <si>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</si>
  <si>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</si>
  <si>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</si>
  <si>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</si>
  <si>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</si>
  <si>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</si>
  <si>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</si>
  <si>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</si>
  <si>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</si>
  <si>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</si>
  <si>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</si>
  <si>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</si>
  <si>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</si>
  <si>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</si>
  <si>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</si>
  <si>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</si>
  <si>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</si>
  <si>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</si>
  <si>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</si>
  <si>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</si>
  <si>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</si>
  <si>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</si>
  <si>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</si>
  <si>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</si>
  <si>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</si>
  <si>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</si>
  <si>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</si>
  <si>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</si>
  <si>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</si>
  <si>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</si>
  <si>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</si>
  <si>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</si>
  <si>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</si>
  <si>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</si>
  <si>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</si>
  <si>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</si>
  <si>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</si>
  <si>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</si>
  <si>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</si>
  <si>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</si>
  <si>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</si>
  <si>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</si>
  <si>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</si>
  <si>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</si>
  <si>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</si>
  <si>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</si>
  <si>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</si>
  <si>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</si>
  <si>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</si>
  <si>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</si>
  <si>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</si>
  <si>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</si>
  <si>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</si>
  <si>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</si>
  <si>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</si>
  <si>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</si>
  <si>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</si>
  <si>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</si>
  <si>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</si>
  <si>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</si>
  <si>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</si>
  <si>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</si>
  <si>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</si>
  <si>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</si>
  <si>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</si>
  <si>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</si>
  <si>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</si>
  <si>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</si>
  <si>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</si>
  <si>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</si>
  <si>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</si>
  <si>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</si>
  <si>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</si>
  <si>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</si>
  <si>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</si>
  <si>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</si>
  <si>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</si>
  <si>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</si>
  <si>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</si>
  <si>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</si>
  <si>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</si>
  <si>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</si>
  <si>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</si>
  <si>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</si>
  <si>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</si>
  <si>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</si>
  <si>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</si>
  <si>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</si>
  <si>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</si>
  <si>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</si>
  <si>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</si>
  <si>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</si>
  <si>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</si>
  <si>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</si>
  <si>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</si>
  <si>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</si>
  <si>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</si>
  <si>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</si>
  <si>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</si>
  <si>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</si>
  <si>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</si>
  <si>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</si>
  <si>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</si>
  <si>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</si>
  <si>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</si>
  <si>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</si>
  <si>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</si>
  <si>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</si>
  <si>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</si>
  <si>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</si>
  <si>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</si>
  <si>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</si>
  <si>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</si>
  <si>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</si>
  <si>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</si>
  <si>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</si>
  <si>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</si>
  <si>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</si>
  <si>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</si>
  <si>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</si>
  <si>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</si>
  <si>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</si>
  <si>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</si>
  <si>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</si>
  <si>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</si>
  <si>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</si>
  <si>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</si>
  <si>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</si>
  <si>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</si>
  <si>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</si>
  <si>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</si>
  <si>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</si>
  <si>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</si>
  <si>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</si>
  <si>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</si>
  <si>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</si>
  <si>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</si>
  <si>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</si>
  <si>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</si>
  <si>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</si>
  <si>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</si>
  <si>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</si>
  <si>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</si>
  <si>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</si>
  <si>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</si>
  <si>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</si>
  <si>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Returned</t>
  </si>
  <si>
    <t>Not Returned</t>
  </si>
  <si>
    <t>Sum of Profit</t>
  </si>
  <si>
    <t>Sum of Shipping Cost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</si>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</sst>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MS Sans Serif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14" fontId="4" fillId="0" borderId="5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7" xfId="0" applyFont="1" applyBorder="1" applyAlignment="1">
      <alignment vertical="center"/>
    </xf>
    <xf numFmtId="0" fontId="2" fillId="0" borderId="2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0" borderId="5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 Abram" refreshedDate="45455.780921759258" createdVersion="8" refreshedVersion="8" minRefreshableVersion="3" recordCount="358" xr:uid="{ABEA540F-5179-4EE0-9005-F76AD32EF3D5}">
  <cacheSource type="worksheet">
    <worksheetSource ref="A1:W359" sheet="Orders"/>
  </cacheSource>
  <cacheFields count="23">
    <cacheField name="Order ID" numFmtId="0">
      <sharedItems containsMixedTypes="1" containsNumber="1" containsInteger="1" minValue="359" maxValue="334642525"/>
    </cacheField>
    <cacheField name="Status" numFmtId="0">
      <sharedItems/>
    </cacheField>
    <cacheField name="Sales" numFmtId="0">
      <sharedItems containsSemiMixedTypes="0" containsString="0" containsNumber="1" minValue="3.375" maxValue="64569.3"/>
    </cacheField>
    <cacheField name="Quantity ordered new" numFmtId="0">
      <sharedItems containsSemiMixedTypes="0" containsString="0" containsNumber="1" containsInteger="1" minValue="1" maxValue="146"/>
    </cacheField>
    <cacheField name="Unit Cost" numFmtId="0">
      <sharedItems containsSemiMixedTypes="0" containsString="0" containsNumber="1" minValue="1.68" maxValue="3502.14"/>
    </cacheField>
    <cacheField name="Shipping Cost" numFmtId="0">
      <sharedItems containsSemiMixedTypes="0" containsString="0" containsNumber="1" minValue="0.5" maxValue="91.05"/>
    </cacheField>
    <cacheField name="Profit" numFmtId="0">
      <sharedItems containsSemiMixedTypes="0" containsString="0" containsNumber="1" minValue="-44.519999999999996" maxValue="3493.41" count="235">
        <n v="72.55"/>
        <n v="167"/>
        <n v="242.06"/>
        <n v="-2.6800000000000006"/>
        <n v="-2.34"/>
        <n v="-0.88999999999999968"/>
        <n v="19.739999999999998"/>
        <n v="500.99"/>
        <n v="0.10999999999999988"/>
        <n v="11.98"/>
        <n v="3.19"/>
        <n v="-0.72"/>
        <n v="1.94"/>
        <n v="6.99"/>
        <n v="5.86"/>
        <n v="-2.38"/>
        <n v="0.3899999999999999"/>
        <n v="100.97999999999999"/>
        <n v="107"/>
        <n v="7.870000000000001"/>
        <n v="1.28"/>
        <n v="28.05"/>
        <n v="196.79000000000002"/>
        <n v="2.3099999999999996"/>
        <n v="145.01999999999998"/>
        <n v="15.49"/>
        <n v="58.7"/>
        <n v="-4.1500000000000004"/>
        <n v="1.39"/>
        <n v="90.240000000000009"/>
        <n v="4.1800000000000006"/>
        <n v="6.1800000000000006"/>
        <n v="251.70999999999998"/>
        <n v="-1.0899999999999999"/>
        <n v="41.179999999999993"/>
        <n v="427.44"/>
        <n v="7.61"/>
        <n v="171"/>
        <n v="1345.44"/>
        <n v="56.999999999999993"/>
        <n v="-32.049999999999997"/>
        <n v="7.419999999999999"/>
        <n v="2021.78"/>
        <n v="6.34"/>
        <n v="4.41"/>
        <n v="1.98"/>
        <n v="113.49"/>
        <n v="3.0599999999999996"/>
        <n v="3.4800000000000004"/>
        <n v="-0.50999999999999979"/>
        <n v="160"/>
        <n v="1.3999999999999997"/>
        <n v="2.96"/>
        <n v="20"/>
        <n v="65.850000000000009"/>
        <n v="3.59"/>
        <n v="16.18"/>
        <n v="2.17"/>
        <n v="67.47"/>
        <n v="-1.379999999999999"/>
        <n v="-2.6899999999999995"/>
        <n v="19.55"/>
        <n v="0.13000000000000012"/>
        <n v="1.4"/>
        <n v="282.94"/>
        <n v="52.789999999999992"/>
        <n v="145.20999999999998"/>
        <n v="242.93"/>
        <n v="115.59"/>
        <n v="1.9500000000000002"/>
        <n v="3.1399999999999997"/>
        <n v="-0.57000000000000028"/>
        <n v="5.6999999999999993"/>
        <n v="5.8"/>
        <n v="56.61"/>
        <n v="2.7"/>
        <n v="-2.46"/>
        <n v="0.28000000000000025"/>
        <n v="41.18"/>
        <n v="4.7100000000000009"/>
        <n v="27.449999999999996"/>
        <n v="202.99"/>
        <n v="-0.48"/>
        <n v="11.3"/>
        <n v="14.35"/>
        <n v="1.8399999999999999"/>
        <n v="27.26"/>
        <n v="-0.92000000000000037"/>
        <n v="50.99"/>
        <n v="197"/>
        <n v="80"/>
        <n v="4.87"/>
        <n v="158.47999999999999"/>
        <n v="-0.91000000000000014"/>
        <n v="7.67"/>
        <n v="877"/>
        <n v="154.78"/>
        <n v="13.98"/>
        <n v="1.2700000000000005"/>
        <n v="0.36000000000000032"/>
        <n v="29.279999999999998"/>
        <n v="1.6099999999999999"/>
        <n v="26.73"/>
        <n v="6.91"/>
        <n v="60.73"/>
        <n v="2.8100000000000005"/>
        <n v="130.97999999999999"/>
        <n v="42.95"/>
        <n v="61.84"/>
        <n v="2.1799999999999997"/>
        <n v="1.0499999999999998"/>
        <n v="20.61"/>
        <n v="3.5500000000000007"/>
        <n v="15.74"/>
        <n v="118.3"/>
        <n v="3493.41"/>
        <n v="-1.17"/>
        <n v="-44.519999999999996"/>
        <n v="147.99"/>
        <n v="6.8800000000000008"/>
        <n v="1.8099999999999998"/>
        <n v="49.49"/>
        <n v="17.37"/>
        <n v="1.06"/>
        <n v="91.089999999999989"/>
        <n v="-2.9099999999999997"/>
        <n v="75.98"/>
        <n v="13.29"/>
        <n v="26.490000000000002"/>
        <n v="246.06"/>
        <n v="-0.37999999999999989"/>
        <n v="13.600000000000001"/>
        <n v="85.13"/>
        <n v="0.83000000000000007"/>
        <n v="62.089999999999996"/>
        <n v="-0.79999999999999893"/>
        <n v="27.479999999999997"/>
        <n v="193.03999999999996"/>
        <n v="76.239999999999981"/>
        <n v="8.8199999999999985"/>
        <n v="9.43"/>
        <n v="21.91"/>
        <n v="-0.11999999999999922"/>
        <n v="25.1"/>
        <n v="15.98"/>
        <n v="27.040000000000003"/>
        <n v="2.6000000000000005"/>
        <n v="2.1900000000000004"/>
        <n v="85"/>
        <n v="8"/>
        <n v="9.84"/>
        <n v="4.74"/>
        <n v="150.07999999999998"/>
        <n v="9.4700000000000006"/>
        <n v="-0.24000000000000021"/>
        <n v="117.91"/>
        <n v="31.319999999999993"/>
        <n v="6.3900000000000006"/>
        <n v="0.26000000000000156"/>
        <n v="2.38"/>
        <n v="-4.0000000000000036E-2"/>
        <n v="51.12"/>
        <n v="5.94"/>
        <n v="0.96999999999999975"/>
        <n v="55.980000000000004"/>
        <n v="26.509999999999998"/>
        <n v="7.66"/>
        <n v="63.849999999999994"/>
        <n v="387.92"/>
        <n v="404.51"/>
        <n v="141.56"/>
        <n v="3.4300000000000006"/>
        <n v="1251"/>
        <n v="149.11000000000001"/>
        <n v="1.89"/>
        <n v="35.979999999999997"/>
        <n v="223.98000000000002"/>
        <n v="-1.4600000000000009"/>
        <n v="49.459999999999994"/>
        <n v="4.3699999999999992"/>
        <n v="986"/>
        <n v="190.10999999999999"/>
        <n v="22.900000000000002"/>
        <n v="0.11000000000000032"/>
        <n v="1.1799999999999997"/>
        <n v="65.14"/>
        <n v="13.08"/>
        <n v="60.999999999999993"/>
        <n v="82.69"/>
        <n v="50.91"/>
        <n v="28.480000000000004"/>
        <n v="4.4799999999999995"/>
        <n v="13.069999999999999"/>
        <n v="0.12999999999999989"/>
        <n v="1.9099999999999997"/>
        <n v="24.28"/>
        <n v="34.71"/>
        <n v="245.31"/>
        <n v="60.069999999999993"/>
        <n v="-14.66"/>
        <n v="117"/>
        <n v="136.98999999999998"/>
        <n v="142.94"/>
        <n v="-13.749999999999996"/>
        <n v="30.000000000000004"/>
        <n v="10.66"/>
        <n v="108.49"/>
        <n v="9.1900000000000013"/>
        <n v="474.98"/>
        <n v="256.62"/>
        <n v="4.88"/>
        <n v="156.98999999999998"/>
        <n v="2.2400000000000002"/>
        <n v="2.4300000000000006"/>
        <n v="12.189999999999998"/>
        <n v="675.5"/>
        <n v="14.21"/>
        <n v="1613.04"/>
        <n v="-2.5200000000000031"/>
        <n v="0.19000000000000039"/>
        <n v="-12.52"/>
        <n v="110"/>
        <n v="237.08999999999997"/>
        <n v="-1.21"/>
        <n v="47.290000000000006"/>
        <n v="122.99"/>
        <n v="198.75"/>
        <n v="-0.29000000000000004"/>
        <n v="0.99000000000000021"/>
        <n v="-3.9799999999999995"/>
        <n v="21.47"/>
        <n v="6.33"/>
        <n v="550.25"/>
        <n v="-0.54999999999999982"/>
        <n v="145.97999999999999"/>
      </sharedItems>
    </cacheField>
    <cacheField name="Priority" numFmtId="0">
      <sharedItems/>
    </cacheField>
    <cacheField name="Ship Mode" numFmtId="0">
      <sharedItems count="3">
        <s v="Delivery Truck"/>
        <s v="Regular Air"/>
        <s v="Express Air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Product Name" numFmtId="0">
      <sharedItems containsMixedTypes="1" containsNumber="1" containsInteger="1" minValue="252" maxValue="8860"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7" maxValue="99352"/>
    </cacheField>
    <cacheField name="Order Date" numFmtId="14">
      <sharedItems containsSemiMixedTypes="0" containsNonDate="0" containsDate="1" containsString="0" minDate="2015-01-02T00:00:00" maxDate="2015-06-26T00:00:00"/>
    </cacheField>
    <cacheField name="Ship Date" numFmtId="14">
      <sharedItems containsSemiMixedTypes="0" containsNonDate="0" containsDate="1" containsString="0" minDate="2015-01-02T00:00:00" maxDate="2015-06-29T00:00:00"/>
    </cacheField>
    <cacheField name="Shipping Delay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n v="88504"/>
    <s v="Returned"/>
    <n v="10247.055"/>
    <n v="56"/>
    <n v="124.49"/>
    <n v="51.94"/>
    <x v="0"/>
    <s v="Medium"/>
    <x v="0"/>
    <s v="Corporate"/>
    <s v="Furniture"/>
    <s v="Tables"/>
    <s v="Jumbo Box"/>
    <s v="Bevis 36 x 72 Conference Tables"/>
    <n v="0.63"/>
    <s v="United States"/>
    <s v="West"/>
    <s v="California"/>
    <s v="Los Angeles"/>
    <n v="90008"/>
    <d v="2015-06-18T00:00:00"/>
    <d v="2015-06-19T00:00:00"/>
    <n v="1"/>
  </r>
  <r>
    <n v="323424"/>
    <s v="Not Returned"/>
    <n v="5045.2950000000001"/>
    <n v="23"/>
    <n v="175.99"/>
    <n v="8.99"/>
    <x v="1"/>
    <e v="#N/A"/>
    <x v="1"/>
    <s v="Corporate"/>
    <s v="Technology"/>
    <s v="Telephones and Communication"/>
    <s v="Small Box"/>
    <n v="2180"/>
    <n v="0.56999999999999995"/>
    <s v="United States"/>
    <s v="West"/>
    <s v="California"/>
    <s v="Vallejo"/>
    <n v="94591"/>
    <d v="2015-03-04T00:00:00"/>
    <d v="2015-03-06T00:00:00"/>
    <n v="2"/>
  </r>
  <r>
    <n v="88206"/>
    <s v="Not Returned"/>
    <n v="4313.58"/>
    <n v="9"/>
    <n v="296.18"/>
    <n v="54.12"/>
    <x v="2"/>
    <s v="High"/>
    <x v="0"/>
    <s v="Corporate"/>
    <s v="Furniture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3"/>
  </r>
  <r>
    <s v="4r2425262"/>
    <s v="Returned"/>
    <n v="88.2"/>
    <n v="10"/>
    <n v="5.81"/>
    <n v="8.49"/>
    <x v="3"/>
    <e v="#N/A"/>
    <x v="1"/>
    <s v="Small Business"/>
    <s v="Office Supplies"/>
    <s v="Binders and Binder Accessories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2"/>
  </r>
  <r>
    <n v="87463"/>
    <s v="Returned"/>
    <n v="15.345000000000001"/>
    <n v="5"/>
    <n v="1.74"/>
    <n v="4.08"/>
    <x v="4"/>
    <s v="Not Specified"/>
    <x v="1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1"/>
  </r>
  <r>
    <n v="88905"/>
    <s v="Returned"/>
    <n v="164.79"/>
    <n v="24"/>
    <n v="4.28"/>
    <n v="5.17"/>
    <x v="5"/>
    <s v="Not Specified"/>
    <x v="1"/>
    <s v="Small Business"/>
    <s v="Office Supplies"/>
    <s v="Paper"/>
    <s v="Small Box"/>
    <s v="Xerox 1971"/>
    <n v="0.4"/>
    <s v="United States"/>
    <s v="Central"/>
    <s v="Michigan"/>
    <s v="Detroit"/>
    <n v="48234"/>
    <d v="2015-03-14T00:00:00"/>
    <d v="2015-03-15T00:00:00"/>
    <n v="1"/>
  </r>
  <r>
    <n v="88679"/>
    <s v="Returned"/>
    <n v="704.53499999999997"/>
    <n v="28"/>
    <n v="20.99"/>
    <n v="1.25"/>
    <x v="6"/>
    <s v="Medium"/>
    <x v="1"/>
    <s v="Small Business"/>
    <s v="Technology"/>
    <s v="Telephones and Communication"/>
    <s v="Small Pack"/>
    <s v="Accessory29"/>
    <n v="0.83"/>
    <s v="United States"/>
    <s v="Central"/>
    <s v="Illinois"/>
    <s v="Vernon Hills"/>
    <n v="60061"/>
    <d v="2015-05-14T00:00:00"/>
    <d v="2015-05-16T00:00:00"/>
    <n v="2"/>
  </r>
  <r>
    <n v="5747474"/>
    <s v="Returned"/>
    <n v="10081.32"/>
    <n v="13"/>
    <n v="549.99"/>
    <n v="49"/>
    <x v="7"/>
    <e v="#N/A"/>
    <x v="0"/>
    <s v="Corporate"/>
    <s v="Technology"/>
    <s v="Copiers and Fax"/>
    <s v="Jumbo Drum"/>
    <s v="Sharp 1540cs Digital Laser Copier"/>
    <n v="0.35"/>
    <s v="United States"/>
    <s v="Central"/>
    <s v="Texas"/>
    <s v="Seguin"/>
    <n v="78155"/>
    <d v="2015-06-12T00:00:00"/>
    <d v="2015-06-13T00:00:00"/>
    <n v="1"/>
  </r>
  <r>
    <n v="90239"/>
    <s v="Returned"/>
    <n v="279.88499999999999"/>
    <n v="116"/>
    <n v="1.68"/>
    <n v="1.57"/>
    <x v="8"/>
    <s v="High"/>
    <x v="1"/>
    <s v="Corporate"/>
    <s v="Office Supplies"/>
    <s v="Pens &amp; Art Supplies"/>
    <s v="Wrap Bag"/>
    <s v="Newell 323"/>
    <n v="0.59"/>
    <s v="United States"/>
    <s v="West"/>
    <s v="California"/>
    <s v="San Francisco"/>
    <n v="94122"/>
    <d v="2015-05-22T00:00:00"/>
    <d v="2015-05-23T00:00:00"/>
    <n v="1"/>
  </r>
  <r>
    <n v="74563422"/>
    <s v="Not Returned"/>
    <n v="96.885000000000005"/>
    <n v="4"/>
    <n v="15.98"/>
    <n v="4"/>
    <x v="9"/>
    <e v="#N/A"/>
    <x v="1"/>
    <s v="Corporate"/>
    <s v="Technology"/>
    <s v="Computer Peripherals"/>
    <s v="Small Box"/>
    <s v="Logitech Access Keyboard"/>
    <n v="0.37"/>
    <s v="United States"/>
    <s v="South"/>
    <s v="North Carolina"/>
    <s v="Albemarle"/>
    <n v="28001"/>
    <d v="2015-06-18T00:00:00"/>
    <d v="2015-06-19T00:00:00"/>
    <n v="1"/>
  </r>
  <r>
    <n v="90596"/>
    <s v="Not Returned"/>
    <n v="6"/>
    <n v="1"/>
    <n v="3.69"/>
    <n v="0.5"/>
    <x v="10"/>
    <s v="Not Specified"/>
    <x v="1"/>
    <s v="Small Business"/>
    <s v="Office Supplies"/>
    <s v="Labels"/>
    <s v="Small Box"/>
    <s v="Avery 501"/>
    <n v="0.38"/>
    <s v="United States"/>
    <s v="South"/>
    <s v="Virginia"/>
    <s v="Salem"/>
    <n v="24153"/>
    <d v="2015-03-02T00:00:00"/>
    <d v="2015-03-04T00:00:00"/>
    <n v="2"/>
  </r>
  <r>
    <n v="88940"/>
    <s v="Returned"/>
    <n v="26.414999999999999"/>
    <n v="9"/>
    <n v="1.86"/>
    <n v="2.58"/>
    <x v="11"/>
    <s v="Low"/>
    <x v="1"/>
    <s v="Home Office"/>
    <s v="Office Supplies"/>
    <s v="Rubber Bands"/>
    <s v="Wrap Bag"/>
    <s v="Super Bands, 12/Pack"/>
    <n v="0.82"/>
    <s v="United States"/>
    <s v="East"/>
    <s v="New York"/>
    <s v="Troy"/>
    <n v="12180"/>
    <d v="2015-01-17T00:00:00"/>
    <d v="2015-01-21T00:00:00"/>
    <n v="4"/>
  </r>
  <r>
    <n v="54636373"/>
    <s v="Returned"/>
    <n v="107.325"/>
    <n v="23"/>
    <n v="3.29"/>
    <n v="1.35"/>
    <x v="12"/>
    <e v="#N/A"/>
    <x v="1"/>
    <s v="Corporate"/>
    <s v="Office Supplies"/>
    <s v="Rubber Bands"/>
    <s v="Wrap Bag"/>
    <s v="Acco® Hot Clips™ Clips to Go"/>
    <n v="0.4"/>
    <s v="United States"/>
    <s v="West"/>
    <s v="Utah"/>
    <s v="Lehi"/>
    <n v="84043"/>
    <d v="2015-03-30T00:00:00"/>
    <d v="2015-04-01T00:00:00"/>
    <n v="2"/>
  </r>
  <r>
    <n v="86316"/>
    <s v="Not Returned"/>
    <n v="109.77"/>
    <n v="6"/>
    <n v="11.97"/>
    <n v="4.9800000000000004"/>
    <x v="13"/>
    <s v="Critical"/>
    <x v="1"/>
    <s v="Corporate"/>
    <s v="Office Supplies"/>
    <s v="Appliances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1"/>
  </r>
  <r>
    <n v="55392"/>
    <s v="Not Returned"/>
    <n v="37.590000000000003"/>
    <n v="2"/>
    <n v="11.58"/>
    <n v="5.72"/>
    <x v="14"/>
    <s v="Medium"/>
    <x v="1"/>
    <s v="Corporate"/>
    <s v="Office Supplies"/>
    <s v="Envelopes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2"/>
  </r>
  <r>
    <n v="5509"/>
    <s v="Not Returned"/>
    <n v="40.950000000000003"/>
    <n v="4"/>
    <n v="5.4"/>
    <n v="7.78"/>
    <x v="15"/>
    <s v="Medium"/>
    <x v="2"/>
    <s v="Home Office"/>
    <s v="Office Supplies"/>
    <s v="Binders and Binder Accessories"/>
    <s v="Small Box"/>
    <s v="3M Organizer Strips"/>
    <n v="0.37"/>
    <s v="United States"/>
    <s v="East"/>
    <s v="New York"/>
    <s v="Troy"/>
    <n v="12180"/>
    <d v="2015-06-02T00:00:00"/>
    <d v="2015-06-02T00:00:00"/>
    <n v="0"/>
  </r>
  <r>
    <n v="36342321"/>
    <s v="Not Returned"/>
    <n v="5.13"/>
    <n v="1"/>
    <n v="1.88"/>
    <n v="1.49"/>
    <x v="16"/>
    <e v="#N/A"/>
    <x v="1"/>
    <s v="Corporate"/>
    <s v="Office Supplies"/>
    <s v="Binders and Binder Accessories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2"/>
  </r>
  <r>
    <n v="88879"/>
    <s v="Not Returned"/>
    <n v="239.26499999999999"/>
    <n v="1"/>
    <n v="130.97999999999999"/>
    <n v="30"/>
    <x v="17"/>
    <s v="Not Specified"/>
    <x v="0"/>
    <s v="Corporate"/>
    <s v="Furniture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3"/>
  </r>
  <r>
    <n v="334642525"/>
    <s v="Returned"/>
    <n v="2928.84"/>
    <n v="20"/>
    <n v="115.99"/>
    <n v="8.99"/>
    <x v="18"/>
    <e v="#N/A"/>
    <x v="1"/>
    <s v="Home Office"/>
    <s v="Technology"/>
    <s v="Telephones and Communication"/>
    <s v="Small Box"/>
    <n v="5185"/>
    <n v="0.57999999999999996"/>
    <s v="United States"/>
    <s v="Central"/>
    <s v="Kansas"/>
    <s v="Manhattan"/>
    <n v="66502"/>
    <d v="2015-05-03T00:00:00"/>
    <d v="2015-05-04T00:00:00"/>
    <n v="1"/>
  </r>
  <r>
    <n v="90237"/>
    <s v="Returned"/>
    <n v="46.41"/>
    <n v="3"/>
    <n v="10.14"/>
    <n v="2.27"/>
    <x v="19"/>
    <s v="Low"/>
    <x v="1"/>
    <s v="Corporate"/>
    <s v="Office Supplies"/>
    <s v="Paper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4"/>
  </r>
  <r>
    <n v="88152"/>
    <s v="Returned"/>
    <n v="164.61"/>
    <n v="39"/>
    <n v="2.58"/>
    <n v="1.3"/>
    <x v="20"/>
    <s v="Critical"/>
    <x v="2"/>
    <s v="Corporate"/>
    <s v="Office Supplies"/>
    <s v="Pens &amp; Art Supplies"/>
    <s v="Wrap Bag"/>
    <s v="DIXON Oriole® Pencils"/>
    <n v="0.59"/>
    <s v="United States"/>
    <s v="Central"/>
    <s v="Minnesota"/>
    <s v="Richfield"/>
    <n v="55423"/>
    <d v="2015-05-28T00:00:00"/>
    <d v="2015-05-29T00:00:00"/>
    <n v="1"/>
  </r>
  <r>
    <n v="86191"/>
    <s v="Returned"/>
    <n v="152.565"/>
    <n v="2"/>
    <n v="48.04"/>
    <n v="19.989999999999998"/>
    <x v="21"/>
    <s v="Not Specified"/>
    <x v="1"/>
    <s v="Small Business"/>
    <s v="Office Supplies"/>
    <s v="Paper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2"/>
  </r>
  <r>
    <n v="88880"/>
    <s v="Returned"/>
    <n v="2758.2750000000001"/>
    <n v="11"/>
    <n v="200.99"/>
    <n v="4.2"/>
    <x v="22"/>
    <s v="Not Specified"/>
    <x v="1"/>
    <s v="Corporate"/>
    <s v="Technology"/>
    <s v="Telephones and Communication"/>
    <s v="Small Box"/>
    <s v="2160i"/>
    <n v="0.59"/>
    <s v="United States"/>
    <s v="Central"/>
    <s v="Minnesota"/>
    <s v="Roseville"/>
    <n v="55113"/>
    <d v="2015-06-25T00:00:00"/>
    <d v="2015-06-25T00:00:00"/>
    <n v="0"/>
  </r>
  <r>
    <n v="87947"/>
    <s v="Returned"/>
    <n v="110.325"/>
    <n v="20"/>
    <n v="3.8"/>
    <n v="1.49"/>
    <x v="23"/>
    <s v="Medium"/>
    <x v="1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"/>
  </r>
  <r>
    <n v="88906"/>
    <s v="Returned"/>
    <n v="14309.4"/>
    <n v="45"/>
    <n v="200.98"/>
    <n v="55.96"/>
    <x v="24"/>
    <s v="Not Specified"/>
    <x v="0"/>
    <s v="Small Business"/>
    <s v="Furniture"/>
    <s v="Bookcases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2"/>
  </r>
  <r>
    <n v="88686"/>
    <s v="Not Returned"/>
    <n v="78.704999999999998"/>
    <n v="3"/>
    <n v="17.48"/>
    <n v="1.99"/>
    <x v="25"/>
    <s v="Medium"/>
    <x v="1"/>
    <s v="Consumer"/>
    <s v="Technology"/>
    <s v="Computer Peripherals"/>
    <s v="Small Pack"/>
    <s v="Maxell Pro 80 Minute CD-R, 10/Pack"/>
    <n v="0.45"/>
    <s v="United States"/>
    <s v="South"/>
    <s v="Florida"/>
    <s v="Seminole"/>
    <n v="33772"/>
    <d v="2015-01-02T00:00:00"/>
    <d v="2015-01-04T00:00:00"/>
    <n v="2"/>
  </r>
  <r>
    <n v="86838"/>
    <s v="Returned"/>
    <n v="1746.675"/>
    <n v="16"/>
    <n v="78.69"/>
    <n v="19.989999999999998"/>
    <x v="26"/>
    <s v="Medium"/>
    <x v="1"/>
    <s v="Small Business"/>
    <s v="Furniture"/>
    <s v="Office Furnishings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2"/>
  </r>
  <r>
    <n v="86041"/>
    <s v="Returned"/>
    <n v="41.174999999999997"/>
    <n v="8"/>
    <n v="3.34"/>
    <n v="7.49"/>
    <x v="27"/>
    <s v="Low"/>
    <x v="2"/>
    <s v="Small Business"/>
    <s v="Office Supplies"/>
    <s v="Pens &amp; Art Supplies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2"/>
  </r>
  <r>
    <n v="91086"/>
    <s v="Returned"/>
    <n v="70.965000000000003"/>
    <n v="17"/>
    <n v="2.88"/>
    <n v="1.49"/>
    <x v="28"/>
    <s v="Medium"/>
    <x v="1"/>
    <s v="Consumer"/>
    <s v="Office Supplies"/>
    <s v="Binders and Binder Accessories"/>
    <s v="Small Box"/>
    <s v="Avery Durable Binders"/>
    <n v="0.36"/>
    <s v="United States"/>
    <s v="East"/>
    <s v="Massachusetts"/>
    <s v="Boston"/>
    <n v="2129"/>
    <d v="2015-06-22T00:00:00"/>
    <d v="2015-06-23T00:00:00"/>
    <n v="1"/>
  </r>
  <r>
    <n v="86014"/>
    <s v="Not Returned"/>
    <n v="1755.3150000000001"/>
    <n v="5"/>
    <n v="296.18"/>
    <n v="54.12"/>
    <x v="2"/>
    <s v="Medium"/>
    <x v="0"/>
    <s v="Home Office"/>
    <s v="Furniture"/>
    <s v="Tables"/>
    <s v="Jumbo Box"/>
    <s v="Hon 94000 Series Round Tables"/>
    <n v="0.76"/>
    <s v="United States"/>
    <s v="East"/>
    <s v="Maine"/>
    <s v="Sanford"/>
    <n v="4073"/>
    <d v="2015-04-14T00:00:00"/>
    <d v="2015-04-15T00:00:00"/>
    <n v="1"/>
  </r>
  <r>
    <n v="88023"/>
    <s v="Not Returned"/>
    <n v="8333.4"/>
    <n v="54"/>
    <n v="99.23"/>
    <n v="8.99"/>
    <x v="29"/>
    <s v="Medium"/>
    <x v="1"/>
    <s v="Home Office"/>
    <s v="Furniture"/>
    <s v="Office Furnishings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2"/>
  </r>
  <r>
    <n v="90908"/>
    <s v="Returned"/>
    <n v="109.14"/>
    <n v="15"/>
    <n v="4.9800000000000004"/>
    <n v="0.8"/>
    <x v="30"/>
    <s v="High"/>
    <x v="1"/>
    <s v="Small Business"/>
    <s v="Office Supplies"/>
    <s v="Paper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1"/>
  </r>
  <r>
    <n v="8165"/>
    <s v="Returned"/>
    <n v="364.66500000000002"/>
    <n v="22"/>
    <n v="10.98"/>
    <n v="4.8"/>
    <x v="31"/>
    <s v="Not Specified"/>
    <x v="1"/>
    <s v="Corporate"/>
    <s v="Office Supplies"/>
    <s v="Envelopes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2"/>
  </r>
  <r>
    <n v="86019"/>
    <s v="Returned"/>
    <n v="5737.98"/>
    <n v="14"/>
    <n v="276.2"/>
    <n v="24.49"/>
    <x v="32"/>
    <s v="High"/>
    <x v="1"/>
    <s v="Corporate"/>
    <s v="Furniture"/>
    <s v="Chairs &amp; Chairmats"/>
    <s v="Large Box"/>
    <s v="SAFCO Arco Folding Chair"/>
    <m/>
    <s v="United States"/>
    <s v="West"/>
    <s v="Oregon"/>
    <s v="Medford"/>
    <n v="97504"/>
    <d v="2015-05-04T00:00:00"/>
    <d v="2015-05-05T00:00:00"/>
    <n v="1"/>
  </r>
  <r>
    <n v="13959"/>
    <s v="Returned"/>
    <n v="68.010000000000005"/>
    <n v="9"/>
    <n v="4.9800000000000004"/>
    <n v="6.07"/>
    <x v="33"/>
    <s v="High"/>
    <x v="1"/>
    <s v="Home Office"/>
    <s v="Office Supplies"/>
    <s v="Paper"/>
    <s v="Small Box"/>
    <s v="Xerox 1897"/>
    <n v="0.36"/>
    <s v="United States"/>
    <s v="South"/>
    <s v="Louisiana"/>
    <s v="Terrytown"/>
    <n v="70056"/>
    <d v="2015-05-17T00:00:00"/>
    <d v="2015-05-18T00:00:00"/>
    <n v="1"/>
  </r>
  <r>
    <n v="89203"/>
    <s v="Not Returned"/>
    <n v="101.235"/>
    <n v="1"/>
    <n v="55.48"/>
    <n v="14.3"/>
    <x v="34"/>
    <s v="Not Specified"/>
    <x v="1"/>
    <s v="Corporate"/>
    <s v="Office Supplies"/>
    <s v="Paper"/>
    <s v="Small Box"/>
    <s v="Xerox 194"/>
    <n v="0.37"/>
    <s v="United States"/>
    <s v="West"/>
    <s v="California"/>
    <s v="Laguna Niguel"/>
    <n v="92677"/>
    <d v="2015-01-28T00:00:00"/>
    <d v="2015-01-29T00:00:00"/>
    <n v="1"/>
  </r>
  <r>
    <n v="91057"/>
    <s v="Not Returned"/>
    <n v="7162.665"/>
    <n v="10"/>
    <n v="442.14"/>
    <n v="14.7"/>
    <x v="35"/>
    <s v="Critical"/>
    <x v="0"/>
    <s v="Corporate"/>
    <s v="Technology"/>
    <s v="Office Machines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0"/>
  </r>
  <r>
    <n v="88361"/>
    <s v="Not Returned"/>
    <n v="96.6"/>
    <n v="6"/>
    <n v="10.98"/>
    <n v="3.37"/>
    <x v="36"/>
    <s v="Not Specified"/>
    <x v="1"/>
    <s v="Small Business"/>
    <s v="Office Supplies"/>
    <s v="Scissors, Rulers and Trimmers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1"/>
  </r>
  <r>
    <n v="90597"/>
    <s v="Not Returned"/>
    <n v="884.7"/>
    <n v="4"/>
    <n v="175.99"/>
    <n v="4.99"/>
    <x v="37"/>
    <s v="Critical"/>
    <x v="2"/>
    <s v="Small Business"/>
    <s v="Technology"/>
    <s v="Telephones and Communication"/>
    <s v="Small Box"/>
    <n v="5165"/>
    <n v="0.59"/>
    <s v="United States"/>
    <s v="South"/>
    <s v="Virginia"/>
    <s v="Salem"/>
    <n v="24153"/>
    <d v="2015-03-02T00:00:00"/>
    <d v="2015-03-02T00:00:00"/>
    <n v="0"/>
  </r>
  <r>
    <n v="91434"/>
    <s v="Returned"/>
    <n v="12956.16"/>
    <n v="6"/>
    <n v="1360.14"/>
    <n v="14.7"/>
    <x v="38"/>
    <s v="High"/>
    <x v="0"/>
    <s v="Consumer"/>
    <s v="Technology"/>
    <s v="Office Machines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2"/>
  </r>
  <r>
    <n v="51072"/>
    <s v="Not Returned"/>
    <n v="438.34500000000003"/>
    <n v="5"/>
    <n v="65.989999999999995"/>
    <n v="8.99"/>
    <x v="39"/>
    <s v="Not Specified"/>
    <x v="1"/>
    <s v="Consumer"/>
    <s v="Technology"/>
    <s v="Telephones and Communication"/>
    <s v="Small Box"/>
    <s v="StarTAC Analog"/>
    <n v="0.6"/>
    <s v="United States"/>
    <s v="South"/>
    <s v="Tennessee"/>
    <s v="Knoxville"/>
    <n v="37918"/>
    <d v="2015-03-29T00:00:00"/>
    <d v="2015-04-01T00:00:00"/>
    <n v="3"/>
  </r>
  <r>
    <n v="86694"/>
    <s v="Not Returned"/>
    <n v="2928.84"/>
    <n v="20"/>
    <n v="115.99"/>
    <n v="8.99"/>
    <x v="18"/>
    <s v="High"/>
    <x v="1"/>
    <s v="Home Office"/>
    <s v="Technology"/>
    <s v="Telephones and Communication"/>
    <s v="Small Box"/>
    <n v="5185"/>
    <n v="0.57999999999999996"/>
    <s v="United States"/>
    <s v="Central"/>
    <s v="Kansas"/>
    <s v="Manhattan"/>
    <n v="66502"/>
    <d v="2015-05-03T00:00:00"/>
    <d v="2015-05-04T00:00:00"/>
    <n v="1"/>
  </r>
  <r>
    <n v="87952"/>
    <s v="Not Returned"/>
    <n v="184.5"/>
    <n v="5"/>
    <n v="20.98"/>
    <n v="53.03"/>
    <x v="40"/>
    <s v="Medium"/>
    <x v="0"/>
    <s v="Corporate"/>
    <s v="Office Supplies"/>
    <s v="Storage &amp; Organization"/>
    <s v="Jumbo Drum"/>
    <s v="Tennsco Lockers, Gray"/>
    <n v="0.78"/>
    <s v="United States"/>
    <s v="South"/>
    <s v="Kentucky"/>
    <s v="Covington"/>
    <n v="41011"/>
    <d v="2015-02-23T00:00:00"/>
    <d v="2015-02-23T00:00:00"/>
    <n v="0"/>
  </r>
  <r>
    <n v="28647"/>
    <s v="Returned"/>
    <n v="38.549999999999997"/>
    <n v="2"/>
    <n v="12.28"/>
    <n v="4.8600000000000003"/>
    <x v="41"/>
    <s v="Not Specified"/>
    <x v="1"/>
    <s v="Corporate"/>
    <s v="Office Supplies"/>
    <s v="Paper"/>
    <s v="Small Box"/>
    <s v="Xerox 1933"/>
    <n v="0.38"/>
    <s v="United States"/>
    <s v="East"/>
    <s v="Maine"/>
    <s v="South Portland"/>
    <n v="4106"/>
    <d v="2015-05-18T00:00:00"/>
    <d v="2015-05-20T00:00:00"/>
    <n v="2"/>
  </r>
  <r>
    <n v="87765"/>
    <s v="Returned"/>
    <n v="64569.3"/>
    <n v="25"/>
    <n v="2036.48"/>
    <n v="14.7"/>
    <x v="42"/>
    <s v="High"/>
    <x v="0"/>
    <s v="Corporate"/>
    <s v="Technology"/>
    <s v="Office Machines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0"/>
  </r>
  <r>
    <n v="88479"/>
    <s v="Returned"/>
    <n v="105.24"/>
    <n v="8"/>
    <n v="8.33"/>
    <n v="1.99"/>
    <x v="43"/>
    <s v="High"/>
    <x v="1"/>
    <s v="Small Business"/>
    <s v="Technology"/>
    <s v="Computer Peripherals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"/>
  </r>
  <r>
    <n v="88204"/>
    <s v="Not Returned"/>
    <n v="62.73"/>
    <n v="9"/>
    <n v="4.91"/>
    <n v="0.5"/>
    <x v="44"/>
    <s v="Medium"/>
    <x v="1"/>
    <s v="Corporate"/>
    <s v="Office Supplies"/>
    <s v="Labels"/>
    <s v="Small Box"/>
    <s v="Avery 493"/>
    <n v="0.36"/>
    <s v="United States"/>
    <s v="West"/>
    <s v="California"/>
    <s v="Vacaville"/>
    <n v="95687"/>
    <d v="2015-03-22T00:00:00"/>
    <d v="2015-03-23T00:00:00"/>
    <n v="1"/>
  </r>
  <r>
    <n v="91435"/>
    <s v="Not Returned"/>
    <n v="26.1"/>
    <n v="6"/>
    <n v="2.94"/>
    <n v="0.96"/>
    <x v="45"/>
    <s v="High"/>
    <x v="1"/>
    <s v="Consumer"/>
    <s v="Office Supplies"/>
    <s v="Pens &amp; Art Supplies"/>
    <s v="Wrap Bag"/>
    <s v="Newell 343"/>
    <n v="0.57999999999999996"/>
    <s v="United States"/>
    <s v="West"/>
    <s v="Washington"/>
    <s v="Seattle"/>
    <n v="98115"/>
    <d v="2015-05-15T00:00:00"/>
    <d v="2015-05-17T00:00:00"/>
    <n v="2"/>
  </r>
  <r>
    <n v="42949"/>
    <s v="Not Returned"/>
    <n v="1418.9849999999999"/>
    <n v="10"/>
    <n v="115.99"/>
    <n v="2.5"/>
    <x v="46"/>
    <s v="High"/>
    <x v="1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2"/>
  </r>
  <r>
    <n v="91090"/>
    <s v="Returned"/>
    <n v="44.25"/>
    <n v="7"/>
    <n v="4.26"/>
    <n v="1.2"/>
    <x v="47"/>
    <s v="High"/>
    <x v="1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"/>
  </r>
  <r>
    <n v="90431"/>
    <s v="Returned"/>
    <n v="42.164999999999999"/>
    <n v="5"/>
    <n v="5.98"/>
    <n v="2.5"/>
    <x v="48"/>
    <s v="Medium"/>
    <x v="1"/>
    <s v="Home Office"/>
    <s v="Office Supplies"/>
    <s v="Envelopes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2"/>
  </r>
  <r>
    <n v="85964"/>
    <s v="Returned"/>
    <n v="68.444999999999993"/>
    <n v="9"/>
    <n v="4.9800000000000004"/>
    <n v="5.49"/>
    <x v="49"/>
    <s v="Not Specified"/>
    <x v="1"/>
    <s v="Home Office"/>
    <s v="Office Supplies"/>
    <s v="Paper"/>
    <s v="Small Box"/>
    <s v="Xerox 1952"/>
    <n v="0.38"/>
    <s v="United States"/>
    <s v="West"/>
    <s v="Washington"/>
    <s v="Richland"/>
    <n v="99352"/>
    <d v="2015-01-02T00:00:00"/>
    <d v="2015-01-03T00:00:00"/>
    <n v="1"/>
  </r>
  <r>
    <n v="86315"/>
    <s v="Returned"/>
    <n v="269.26499999999999"/>
    <n v="1"/>
    <n v="179.99"/>
    <n v="19.989999999999998"/>
    <x v="50"/>
    <s v="Critical"/>
    <x v="2"/>
    <s v="Consumer"/>
    <s v="Technology"/>
    <s v="Computer Peripherals"/>
    <s v="Small Box"/>
    <s v="Motorola SB4200 Cable Modem"/>
    <n v="0.48"/>
    <s v="United States"/>
    <s v="East"/>
    <s v="Maryland"/>
    <s v="Randallstown"/>
    <n v="21133"/>
    <d v="2015-02-08T00:00:00"/>
    <d v="2015-02-08T00:00:00"/>
    <n v="0"/>
  </r>
  <r>
    <n v="88065"/>
    <s v="Returned"/>
    <n v="27.734999999999999"/>
    <n v="5"/>
    <n v="3.26"/>
    <n v="1.86"/>
    <x v="51"/>
    <s v="Critical"/>
    <x v="1"/>
    <s v="Corporate"/>
    <s v="Office Supplies"/>
    <s v="Pens &amp; Art Supplies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2"/>
  </r>
  <r>
    <n v="3585"/>
    <s v="Not Returned"/>
    <n v="126.78"/>
    <n v="8"/>
    <n v="10.98"/>
    <n v="3.37"/>
    <x v="36"/>
    <s v="Not Specified"/>
    <x v="1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1"/>
  </r>
  <r>
    <n v="86013"/>
    <s v="Not Returned"/>
    <n v="42.69"/>
    <n v="4"/>
    <n v="7.99"/>
    <n v="5.03"/>
    <x v="52"/>
    <s v="Medium"/>
    <x v="1"/>
    <s v="Consumer"/>
    <s v="Technology"/>
    <s v="Telephones and Communication"/>
    <s v="Medium Box"/>
    <s v="Bell Sonecor JB700 Caller ID"/>
    <n v="0.6"/>
    <s v="United States"/>
    <s v="Central"/>
    <s v="Illinois"/>
    <s v="Batavia"/>
    <n v="60510"/>
    <d v="2015-06-09T00:00:00"/>
    <d v="2015-06-10T00:00:00"/>
    <n v="1"/>
  </r>
  <r>
    <n v="34882"/>
    <s v="Returned"/>
    <n v="344.35500000000002"/>
    <n v="14"/>
    <n v="20.99"/>
    <n v="0.99"/>
    <x v="53"/>
    <s v="Medium"/>
    <x v="1"/>
    <s v="Corporate"/>
    <s v="Technology"/>
    <s v="Telephones and Communication"/>
    <s v="Wrap Bag"/>
    <s v="Accessory25"/>
    <n v="0.56999999999999995"/>
    <s v="United States"/>
    <s v="East"/>
    <s v="Massachusetts"/>
    <s v="Norwood"/>
    <n v="2062"/>
    <d v="2015-05-18T00:00:00"/>
    <d v="2015-05-18T00:00:00"/>
    <n v="0"/>
  </r>
  <r>
    <n v="90583"/>
    <s v="Returned"/>
    <n v="1198.0350000000001"/>
    <n v="5"/>
    <n v="146.05000000000001"/>
    <n v="80.2"/>
    <x v="54"/>
    <s v="Critical"/>
    <x v="0"/>
    <s v="Corporate"/>
    <s v="Furniture"/>
    <s v="Tables"/>
    <s v="Jumbo Box"/>
    <s v="BPI Conference Tables"/>
    <n v="0.71"/>
    <s v="United States"/>
    <s v="South"/>
    <s v="Tennessee"/>
    <s v="Maryville"/>
    <n v="37804"/>
    <d v="2015-02-23T00:00:00"/>
    <d v="2015-02-23T00:00:00"/>
    <n v="0"/>
  </r>
  <r>
    <n v="86190"/>
    <s v="Returned"/>
    <n v="533.88"/>
    <n v="43"/>
    <n v="7.59"/>
    <n v="4"/>
    <x v="55"/>
    <s v="Medium"/>
    <x v="1"/>
    <s v="Small Business"/>
    <s v="Furniture"/>
    <s v="Office Furnishings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3"/>
  </r>
  <r>
    <n v="90354"/>
    <s v="Returned"/>
    <n v="2160.5100000000002"/>
    <n v="14"/>
    <n v="99.23"/>
    <n v="8.99"/>
    <x v="29"/>
    <s v="Not Specified"/>
    <x v="1"/>
    <s v="Home Office"/>
    <s v="Furniture"/>
    <s v="Office Furnishings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2"/>
  </r>
  <r>
    <n v="6562"/>
    <s v="Not Returned"/>
    <n v="399.58499999999998"/>
    <n v="15"/>
    <n v="20.99"/>
    <n v="4.8099999999999996"/>
    <x v="56"/>
    <s v="Not Specified"/>
    <x v="1"/>
    <s v="Corporate"/>
    <s v="Technology"/>
    <s v="Telephones and Communication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2"/>
  </r>
  <r>
    <n v="88084"/>
    <s v="Not Returned"/>
    <n v="99.825000000000003"/>
    <n v="9"/>
    <n v="7.38"/>
    <n v="5.21"/>
    <x v="57"/>
    <s v="Not Specified"/>
    <x v="1"/>
    <s v="Corporate"/>
    <s v="Furniture"/>
    <s v="Office Furnishings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1"/>
  </r>
  <r>
    <n v="89848"/>
    <s v="Returned"/>
    <n v="1208.9849999999999"/>
    <n v="12"/>
    <n v="70.97"/>
    <n v="3.5"/>
    <x v="58"/>
    <s v="Not Specified"/>
    <x v="1"/>
    <s v="Consumer"/>
    <s v="Office Supplies"/>
    <s v="Appliances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0"/>
  </r>
  <r>
    <n v="88640"/>
    <s v="Returned"/>
    <n v="215.44499999999999"/>
    <n v="11"/>
    <n v="12.99"/>
    <n v="14.37"/>
    <x v="59"/>
    <s v="Not Specified"/>
    <x v="1"/>
    <s v="Small Business"/>
    <s v="Furniture"/>
    <s v="Office Furnishings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1"/>
  </r>
  <r>
    <n v="85857"/>
    <s v="Returned"/>
    <n v="42.3"/>
    <n v="4"/>
    <n v="6.48"/>
    <n v="9.17"/>
    <x v="60"/>
    <s v="High"/>
    <x v="1"/>
    <s v="Corporate"/>
    <s v="Office Supplies"/>
    <s v="Paper"/>
    <s v="Small Box"/>
    <s v="Xerox 1996"/>
    <n v="0.37"/>
    <s v="United States"/>
    <s v="West"/>
    <s v="Utah"/>
    <s v="Lehi"/>
    <n v="84043"/>
    <d v="2015-01-10T00:00:00"/>
    <d v="2015-01-11T00:00:00"/>
    <n v="1"/>
  </r>
  <r>
    <n v="87651"/>
    <s v="Not Returned"/>
    <n v="683.65499999999997"/>
    <n v="17"/>
    <n v="26.48"/>
    <n v="6.93"/>
    <x v="61"/>
    <s v="Low"/>
    <x v="1"/>
    <s v="Small Business"/>
    <s v="Furniture"/>
    <s v="Office Furnishings"/>
    <s v="Small Box"/>
    <s v="DAX Natural Wood-Tone Poster Frame"/>
    <n v="0.49"/>
    <s v="United States"/>
    <s v="West"/>
    <s v="Montana"/>
    <s v="Helena"/>
    <n v="59601"/>
    <d v="2015-05-15T00:00:00"/>
    <d v="2015-05-16T00:00:00"/>
    <n v="1"/>
  </r>
  <r>
    <n v="89520"/>
    <s v="Returned"/>
    <n v="39.104999999999997"/>
    <n v="12"/>
    <n v="2.12"/>
    <n v="1.99"/>
    <x v="62"/>
    <s v="High"/>
    <x v="1"/>
    <s v="Home Office"/>
    <s v="Technology"/>
    <s v="Computer Peripherals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2"/>
  </r>
  <r>
    <n v="41793"/>
    <s v="Returned"/>
    <n v="28.2"/>
    <n v="6"/>
    <n v="2.98"/>
    <n v="1.58"/>
    <x v="63"/>
    <s v="Not Specified"/>
    <x v="1"/>
    <s v="Small Business"/>
    <s v="Office Supplies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3"/>
  </r>
  <r>
    <n v="88646"/>
    <s v="Returned"/>
    <n v="1699.26"/>
    <n v="5"/>
    <n v="297.64"/>
    <n v="14.7"/>
    <x v="64"/>
    <s v="High"/>
    <x v="0"/>
    <s v="Small Business"/>
    <s v="Technology"/>
    <s v="Office Machines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0"/>
  </r>
  <r>
    <n v="87179"/>
    <s v="Returned"/>
    <n v="8578.2749999999996"/>
    <n v="49"/>
    <n v="122.99"/>
    <n v="70.2"/>
    <x v="65"/>
    <s v="Low"/>
    <x v="0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2"/>
  </r>
  <r>
    <n v="88647"/>
    <s v="Not Returned"/>
    <n v="1622.31"/>
    <n v="7"/>
    <n v="165.2"/>
    <n v="19.989999999999998"/>
    <x v="66"/>
    <s v="Low"/>
    <x v="1"/>
    <s v="Small Business"/>
    <s v="Office Supplies"/>
    <s v="Storage &amp; Organization"/>
    <s v="Small Box"/>
    <s v="Economy Rollaway Files"/>
    <n v="0.59"/>
    <s v="United States"/>
    <s v="West"/>
    <s v="California"/>
    <s v="West Hollywood"/>
    <n v="90069"/>
    <d v="2015-01-14T00:00:00"/>
    <d v="2015-01-16T00:00:00"/>
    <n v="2"/>
  </r>
  <r>
    <n v="87176"/>
    <s v="Not Returned"/>
    <n v="1858.59"/>
    <n v="4"/>
    <n v="291.73"/>
    <n v="48.8"/>
    <x v="67"/>
    <s v="Critical"/>
    <x v="0"/>
    <s v="Corporate"/>
    <s v="Furniture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0"/>
  </r>
  <r>
    <n v="56452"/>
    <s v="Returned"/>
    <n v="831.12"/>
    <n v="4"/>
    <n v="128.24"/>
    <n v="12.65"/>
    <x v="68"/>
    <s v="Medium"/>
    <x v="1"/>
    <s v="Corporate"/>
    <s v="Furniture"/>
    <s v="Chairs &amp; Chairmats"/>
    <s v="Medium Box"/>
    <s v="SAFCO Folding Chair Trolley"/>
    <m/>
    <s v="United States"/>
    <s v="South"/>
    <s v="Kentucky"/>
    <s v="Covington"/>
    <n v="41011"/>
    <d v="2015-04-18T00:00:00"/>
    <d v="2015-04-21T00:00:00"/>
    <n v="3"/>
  </r>
  <r>
    <n v="86836"/>
    <s v="Returned"/>
    <n v="21.39"/>
    <n v="4"/>
    <n v="3.58"/>
    <n v="1.63"/>
    <x v="69"/>
    <s v="Medium"/>
    <x v="1"/>
    <s v="Small Business"/>
    <s v="Office Supplies"/>
    <s v="Rubber Bands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1"/>
  </r>
  <r>
    <n v="89584"/>
    <s v="Returned"/>
    <n v="80.31"/>
    <n v="10"/>
    <n v="5.18"/>
    <n v="2.04"/>
    <x v="70"/>
    <s v="Critical"/>
    <x v="1"/>
    <s v="Home Office"/>
    <s v="Office Supplies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2"/>
  </r>
  <r>
    <n v="90031"/>
    <s v="Not Returned"/>
    <n v="50.204999999999998"/>
    <n v="7"/>
    <n v="4.42"/>
    <n v="4.99"/>
    <x v="71"/>
    <s v="Critical"/>
    <x v="1"/>
    <s v="Small Business"/>
    <s v="Office Supplies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1"/>
  </r>
  <r>
    <n v="88685"/>
    <s v="Not Returned"/>
    <n v="51.96"/>
    <n v="4"/>
    <n v="8.34"/>
    <n v="2.64"/>
    <x v="72"/>
    <s v="High"/>
    <x v="1"/>
    <s v="Home Office"/>
    <s v="Office Supplies"/>
    <s v="Scissors, Rulers and Trimmers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2"/>
  </r>
  <r>
    <n v="87672"/>
    <s v="Returned"/>
    <n v="89.775000000000006"/>
    <n v="10"/>
    <n v="6.3"/>
    <n v="0.5"/>
    <x v="73"/>
    <s v="High"/>
    <x v="1"/>
    <s v="Corporate"/>
    <s v="Office Supplies"/>
    <s v="Labels"/>
    <s v="Small Box"/>
    <s v="Avery 51"/>
    <n v="0.39"/>
    <s v="United States"/>
    <s v="West"/>
    <s v="Utah"/>
    <s v="Layton"/>
    <n v="84041"/>
    <d v="2015-01-12T00:00:00"/>
    <d v="2015-01-13T00:00:00"/>
    <n v="1"/>
  </r>
  <r>
    <n v="90480"/>
    <s v="Not Returned"/>
    <n v="247.065"/>
    <n v="3"/>
    <n v="58.1"/>
    <n v="1.49"/>
    <x v="74"/>
    <s v="Medium"/>
    <x v="1"/>
    <s v="Corporate"/>
    <s v="Office Supplies"/>
    <s v="Binders and Binder Accessories"/>
    <s v="Small Box"/>
    <s v="Avery Arch Ring Binders"/>
    <n v="0.38"/>
    <s v="United States"/>
    <s v="Central"/>
    <s v="Illinois"/>
    <s v="Arlington Heights"/>
    <n v="60004"/>
    <d v="2015-02-12T00:00:00"/>
    <d v="2015-02-13T00:00:00"/>
    <n v="1"/>
  </r>
  <r>
    <n v="89523"/>
    <s v="Not Returned"/>
    <n v="30.63"/>
    <n v="5"/>
    <n v="4"/>
    <n v="1.3"/>
    <x v="75"/>
    <s v="Low"/>
    <x v="2"/>
    <s v="Home Office"/>
    <s v="Office Supplies"/>
    <s v="Paper"/>
    <s v="Wrap Bag"/>
    <s v="EcoTones® Memo Sheets"/>
    <n v="0.37"/>
    <s v="United States"/>
    <s v="West"/>
    <s v="Oregon"/>
    <s v="Lake Oswego"/>
    <n v="97035"/>
    <d v="2015-04-04T00:00:00"/>
    <d v="2015-04-06T00:00:00"/>
    <n v="2"/>
  </r>
  <r>
    <n v="89915"/>
    <s v="Not Returned"/>
    <n v="125.79"/>
    <n v="16"/>
    <n v="4.9800000000000004"/>
    <n v="7.44"/>
    <x v="76"/>
    <s v="Low"/>
    <x v="1"/>
    <s v="Corporate"/>
    <s v="Office Supplies"/>
    <s v="Paper"/>
    <s v="Small Box"/>
    <s v="Xerox 1922"/>
    <n v="0.36"/>
    <s v="United States"/>
    <s v="West"/>
    <s v="Utah"/>
    <s v="Pleasant Grove"/>
    <n v="84062"/>
    <d v="2015-04-15T00:00:00"/>
    <d v="2015-04-24T00:00:00"/>
    <n v="9"/>
  </r>
  <r>
    <n v="88928"/>
    <s v="Not Returned"/>
    <n v="102.69"/>
    <n v="11"/>
    <n v="5.58"/>
    <n v="5.3"/>
    <x v="77"/>
    <s v="Not Specified"/>
    <x v="1"/>
    <s v="Home Office"/>
    <s v="Office Supplies"/>
    <s v="Envelopes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5"/>
  </r>
  <r>
    <n v="89093"/>
    <s v="Not Returned"/>
    <n v="290.38499999999999"/>
    <n v="4"/>
    <n v="45.98"/>
    <n v="4.8"/>
    <x v="78"/>
    <s v="High"/>
    <x v="1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"/>
  </r>
  <r>
    <n v="88882"/>
    <s v="Returned"/>
    <n v="53.22"/>
    <n v="2"/>
    <n v="15.99"/>
    <n v="11.28"/>
    <x v="79"/>
    <s v="Medium"/>
    <x v="1"/>
    <s v="Home Office"/>
    <s v="Technology"/>
    <s v="Office Machines"/>
    <s v="Medium Box"/>
    <s v="210 Trimline Phone, White"/>
    <n v="0.38"/>
    <s v="United States"/>
    <s v="West"/>
    <s v="California"/>
    <s v="Los Altos"/>
    <n v="94024"/>
    <d v="2015-04-10T00:00:00"/>
    <d v="2015-04-11T00:00:00"/>
    <n v="1"/>
  </r>
  <r>
    <n v="90026"/>
    <s v="Returned"/>
    <n v="55.74"/>
    <n v="1"/>
    <n v="34.979999999999997"/>
    <n v="7.53"/>
    <x v="80"/>
    <s v="High"/>
    <x v="1"/>
    <s v="Corporate"/>
    <s v="Technology"/>
    <s v="Computer Peripherals"/>
    <s v="Small Box"/>
    <s v="Fellowes EZ Multi-Media Keyboard"/>
    <n v="0.76"/>
    <s v="United States"/>
    <s v="Central"/>
    <s v="Missouri"/>
    <s v="Clayton"/>
    <n v="63105"/>
    <d v="2015-03-05T00:00:00"/>
    <d v="2015-03-07T00:00:00"/>
    <n v="2"/>
  </r>
  <r>
    <n v="89961"/>
    <s v="Not Returned"/>
    <n v="2563.0949999999998"/>
    <n v="10"/>
    <n v="205.99"/>
    <n v="3"/>
    <x v="81"/>
    <s v="Medium"/>
    <x v="2"/>
    <s v="Corporate"/>
    <s v="Technology"/>
    <s v="Telephones and Communication"/>
    <s v="Small Box"/>
    <n v="6185"/>
    <n v="0.57999999999999996"/>
    <s v="United States"/>
    <s v="West"/>
    <s v="Utah"/>
    <s v="Layton"/>
    <n v="84041"/>
    <d v="2015-01-12T00:00:00"/>
    <d v="2015-01-14T00:00:00"/>
    <n v="2"/>
  </r>
  <r>
    <n v="89584"/>
    <s v="Not Returned"/>
    <n v="80.31"/>
    <n v="10"/>
    <n v="5.18"/>
    <n v="2.04"/>
    <x v="70"/>
    <s v="Medium"/>
    <x v="1"/>
    <s v="Home Office"/>
    <s v="Office Supplies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2"/>
  </r>
  <r>
    <n v="89293"/>
    <s v="Not Returned"/>
    <n v="63.435000000000002"/>
    <n v="20"/>
    <n v="2.08"/>
    <n v="2.56"/>
    <x v="82"/>
    <s v="Not Specified"/>
    <x v="1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1"/>
  </r>
  <r>
    <n v="87946"/>
    <s v="Not Returned"/>
    <n v="940.56"/>
    <n v="6"/>
    <n v="115.99"/>
    <n v="2.5"/>
    <x v="46"/>
    <s v="Critical"/>
    <x v="1"/>
    <s v="Corporate"/>
    <s v="Technology"/>
    <s v="Telephones and Communication"/>
    <s v="Small Box"/>
    <n v="6160"/>
    <n v="0.56999999999999995"/>
    <s v="United States"/>
    <s v="West"/>
    <s v="Washington"/>
    <s v="Puyallup"/>
    <n v="98373"/>
    <d v="2015-03-10T00:00:00"/>
    <d v="2015-03-10T00:00:00"/>
    <n v="0"/>
  </r>
  <r>
    <n v="88360"/>
    <s v="Not Returned"/>
    <n v="468.88499999999999"/>
    <n v="13"/>
    <n v="22.84"/>
    <n v="11.54"/>
    <x v="83"/>
    <s v="Not Specified"/>
    <x v="1"/>
    <s v="Small Business"/>
    <s v="Office Supplies"/>
    <s v="Paper"/>
    <s v="Small Box"/>
    <s v="Xerox 1964"/>
    <n v="0.39"/>
    <s v="United States"/>
    <s v="East"/>
    <s v="Connecticut"/>
    <s v="Ansonia"/>
    <n v="6401"/>
    <d v="2015-06-02T00:00:00"/>
    <d v="2015-06-03T00:00:00"/>
    <n v="1"/>
  </r>
  <r>
    <n v="87464"/>
    <s v="Not Returned"/>
    <n v="325.84500000000003"/>
    <n v="14"/>
    <n v="15.74"/>
    <n v="1.39"/>
    <x v="84"/>
    <s v="High"/>
    <x v="1"/>
    <s v="Small Business"/>
    <s v="Office Supplies"/>
    <s v="Envelopes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"/>
  </r>
  <r>
    <n v="88942"/>
    <s v="Not Returned"/>
    <n v="128.685"/>
    <n v="11"/>
    <n v="7.37"/>
    <n v="5.53"/>
    <x v="85"/>
    <s v="High"/>
    <x v="1"/>
    <s v="Corporate"/>
    <s v="Technology"/>
    <s v="Computer Peripherals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2"/>
  </r>
  <r>
    <n v="88426"/>
    <s v="Not Returned"/>
    <n v="637.02"/>
    <n v="13"/>
    <n v="34.99"/>
    <n v="7.73"/>
    <x v="86"/>
    <s v="Not Specified"/>
    <x v="1"/>
    <s v="Corporate"/>
    <s v="Office Supplies"/>
    <s v="Pens &amp; Art Supplies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"/>
  </r>
  <r>
    <n v="86308"/>
    <s v="Returned"/>
    <n v="50.024999999999999"/>
    <n v="7"/>
    <n v="4.1399999999999997"/>
    <n v="6.6"/>
    <x v="76"/>
    <s v="Medium"/>
    <x v="2"/>
    <s v="Small Business"/>
    <s v="Furniture"/>
    <s v="Office Furnishings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2"/>
  </r>
  <r>
    <n v="86839"/>
    <s v="Not Returned"/>
    <n v="20.984999999999999"/>
    <n v="4"/>
    <n v="3.28"/>
    <n v="4.2"/>
    <x v="87"/>
    <s v="Critical"/>
    <x v="1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1"/>
  </r>
  <r>
    <n v="88645"/>
    <s v="Not Returned"/>
    <n v="77.745000000000005"/>
    <n v="1"/>
    <n v="55.99"/>
    <n v="5"/>
    <x v="88"/>
    <s v="Low"/>
    <x v="1"/>
    <s v="Home Office"/>
    <s v="Technology"/>
    <s v="Telephones and Communication"/>
    <s v="Small Pack"/>
    <s v="Accessory36"/>
    <n v="0.83"/>
    <s v="United States"/>
    <s v="West"/>
    <s v="California"/>
    <s v="Los Banos"/>
    <n v="93635"/>
    <d v="2015-05-27T00:00:00"/>
    <d v="2015-05-28T00:00:00"/>
    <n v="1"/>
  </r>
  <r>
    <n v="88075"/>
    <s v="Not Returned"/>
    <n v="5757.21"/>
    <n v="22"/>
    <n v="205.99"/>
    <n v="8.99"/>
    <x v="89"/>
    <s v="High"/>
    <x v="1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7"/>
  </r>
  <r>
    <n v="87406"/>
    <s v="Returned"/>
    <n v="970.60500000000002"/>
    <n v="6"/>
    <n v="99.99"/>
    <n v="19.989999999999998"/>
    <x v="90"/>
    <s v="Medium"/>
    <x v="1"/>
    <s v="Consumer"/>
    <s v="Technology"/>
    <s v="Office Machines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1"/>
  </r>
  <r>
    <n v="89092"/>
    <s v="Not Returned"/>
    <n v="21.975000000000001"/>
    <n v="2"/>
    <n v="7.04"/>
    <n v="2.17"/>
    <x v="91"/>
    <s v="High"/>
    <x v="1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"/>
  </r>
  <r>
    <n v="90910"/>
    <s v="Not Returned"/>
    <n v="2296.9650000000001"/>
    <n v="9"/>
    <n v="178.47"/>
    <n v="19.989999999999998"/>
    <x v="92"/>
    <s v="Critical"/>
    <x v="2"/>
    <s v="Consumer"/>
    <s v="Office Supplies"/>
    <s v="Storage &amp; Organization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3"/>
  </r>
  <r>
    <n v="32869"/>
    <s v="Not Returned"/>
    <n v="8.76"/>
    <n v="1"/>
    <n v="4.13"/>
    <n v="5.04"/>
    <x v="93"/>
    <s v="Not Specified"/>
    <x v="1"/>
    <s v="Home Office"/>
    <s v="Office Supplies"/>
    <s v="Binders and Binder Accessories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1"/>
  </r>
  <r>
    <n v="86307"/>
    <s v="Not Returned"/>
    <n v="109.56"/>
    <n v="5"/>
    <n v="14.42"/>
    <n v="6.75"/>
    <x v="94"/>
    <s v="High"/>
    <x v="1"/>
    <s v="Small Business"/>
    <s v="Office Supplies"/>
    <s v="Appliances"/>
    <s v="Medium Box"/>
    <s v="Holmes Odor Grabber"/>
    <n v="0.52"/>
    <s v="United States"/>
    <s v="East"/>
    <s v="Massachusetts"/>
    <s v="Hanson"/>
    <n v="2341"/>
    <d v="2015-01-11T00:00:00"/>
    <d v="2015-01-12T00:00:00"/>
    <n v="1"/>
  </r>
  <r>
    <n v="42599"/>
    <s v="Not Returned"/>
    <n v="16092"/>
    <n v="13"/>
    <n v="896.99"/>
    <n v="19.989999999999998"/>
    <x v="95"/>
    <s v="Critical"/>
    <x v="1"/>
    <s v="Corporate"/>
    <s v="Office Supplies"/>
    <s v="Binders and Binder Accessories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3"/>
  </r>
  <r>
    <n v="91433"/>
    <s v="Returned"/>
    <n v="79.394999999999996"/>
    <n v="10"/>
    <n v="4.9800000000000004"/>
    <n v="6.07"/>
    <x v="33"/>
    <s v="Medium"/>
    <x v="1"/>
    <s v="Consumer"/>
    <s v="Office Supplies"/>
    <s v="Paper"/>
    <s v="Small Box"/>
    <s v="Xerox 1897"/>
    <n v="0.36"/>
    <s v="United States"/>
    <s v="West"/>
    <s v="Washington"/>
    <s v="Seattle"/>
    <n v="98115"/>
    <d v="2015-02-10T00:00:00"/>
    <d v="2015-02-11T00:00:00"/>
    <n v="1"/>
  </r>
  <r>
    <n v="90430"/>
    <s v="Not Returned"/>
    <n v="1394.355"/>
    <n v="5"/>
    <n v="180.98"/>
    <n v="26.2"/>
    <x v="96"/>
    <s v="Not Specified"/>
    <x v="0"/>
    <s v="Corporate"/>
    <s v="Furniture"/>
    <s v="Chairs &amp; Chairmats"/>
    <s v="Jumbo Drum"/>
    <s v="Global Ergonomic Managers Chair"/>
    <n v="0.59"/>
    <s v="United States"/>
    <s v="Central"/>
    <s v="Texas"/>
    <s v="Watauga"/>
    <n v="76148"/>
    <d v="2015-04-23T00:00:00"/>
    <d v="2015-04-24T00:00:00"/>
    <n v="1"/>
  </r>
  <r>
    <n v="90669"/>
    <s v="Not Returned"/>
    <n v="3996.6"/>
    <n v="146"/>
    <n v="17.98"/>
    <n v="4"/>
    <x v="97"/>
    <s v="Medium"/>
    <x v="1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2"/>
  </r>
  <r>
    <n v="85858"/>
    <s v="Not Returned"/>
    <n v="210.45"/>
    <n v="21"/>
    <n v="6.54"/>
    <n v="5.27"/>
    <x v="98"/>
    <s v="High"/>
    <x v="1"/>
    <s v="Corporate"/>
    <s v="Office Supplies"/>
    <s v="Binders and Binder Accessories"/>
    <s v="Small Box"/>
    <s v="Wilson Jones® Four-Pocket Poly Binders"/>
    <n v="0.36"/>
    <s v="United States"/>
    <s v="West"/>
    <s v="Utah"/>
    <s v="Layton"/>
    <n v="84041"/>
    <d v="2015-03-30T00:00:00"/>
    <d v="2015-04-01T00:00:00"/>
    <n v="2"/>
  </r>
  <r>
    <n v="89201"/>
    <s v="Not Returned"/>
    <n v="3.375"/>
    <n v="1"/>
    <n v="1.68"/>
    <n v="1.57"/>
    <x v="8"/>
    <s v="Not Specified"/>
    <x v="1"/>
    <s v="Corporate"/>
    <s v="Office Supplies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2"/>
  </r>
  <r>
    <n v="87700"/>
    <s v="Not Returned"/>
    <n v="153.81"/>
    <n v="20"/>
    <n v="4.9800000000000004"/>
    <n v="4.62"/>
    <x v="99"/>
    <s v="Medium"/>
    <x v="1"/>
    <s v="Small Business"/>
    <s v="Technology"/>
    <s v="Computer Peripherals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1"/>
  </r>
  <r>
    <n v="90032"/>
    <s v="Not Returned"/>
    <n v="569.29499999999996"/>
    <n v="10"/>
    <n v="35.94"/>
    <n v="6.66"/>
    <x v="100"/>
    <s v="Not Specified"/>
    <x v="1"/>
    <s v="Small Business"/>
    <s v="Office Supplies"/>
    <s v="Envelopes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0"/>
  </r>
  <r>
    <n v="86311"/>
    <s v="Not Returned"/>
    <n v="1077.0450000000001"/>
    <n v="4"/>
    <n v="179.99"/>
    <n v="19.989999999999998"/>
    <x v="50"/>
    <s v="Not Specified"/>
    <x v="2"/>
    <s v="Consumer"/>
    <s v="Technology"/>
    <s v="Computer Peripherals"/>
    <s v="Small Box"/>
    <s v="Motorola SB4200 Cable Modem"/>
    <n v="0.48"/>
    <s v="United States"/>
    <s v="South"/>
    <s v="Georgia"/>
    <s v="Atlanta"/>
    <n v="30318"/>
    <d v="2015-02-08T00:00:00"/>
    <d v="2015-02-08T00:00:00"/>
    <n v="0"/>
  </r>
  <r>
    <n v="89200"/>
    <s v="Not Returned"/>
    <n v="439.59"/>
    <n v="58"/>
    <n v="5"/>
    <n v="3.39"/>
    <x v="101"/>
    <s v="Medium"/>
    <x v="1"/>
    <s v="Small Business"/>
    <s v="Office Supplies"/>
    <s v="Rubber Bands"/>
    <s v="Wrap Bag"/>
    <s v="Advantus Plastic Paper Clips"/>
    <n v="0.37"/>
    <s v="United States"/>
    <s v="East"/>
    <s v="New York"/>
    <s v="New York City"/>
    <n v="10012"/>
    <d v="2015-05-21T00:00:00"/>
    <d v="2015-05-22T00:00:00"/>
    <n v="1"/>
  </r>
  <r>
    <n v="88064"/>
    <s v="Returned"/>
    <n v="167.82"/>
    <n v="15"/>
    <n v="7.59"/>
    <n v="4"/>
    <x v="55"/>
    <s v="Not Specified"/>
    <x v="1"/>
    <s v="Corporate"/>
    <s v="Furniture"/>
    <s v="Office Furnishings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"/>
  </r>
  <r>
    <n v="91216"/>
    <s v="Returned"/>
    <n v="38.085000000000001"/>
    <n v="13"/>
    <n v="1.88"/>
    <n v="1.49"/>
    <x v="16"/>
    <s v="High"/>
    <x v="1"/>
    <s v="Home Office"/>
    <s v="Office Supplies"/>
    <s v="Binders and Binder Accessories"/>
    <s v="Small Box"/>
    <s v="Staples® General Use 3-Ring Binders"/>
    <n v="0.37"/>
    <s v="United States"/>
    <s v="West"/>
    <s v="Arizona"/>
    <s v="Mesa"/>
    <n v="85204"/>
    <d v="2015-01-17T00:00:00"/>
    <d v="2015-01-18T00:00:00"/>
    <n v="1"/>
  </r>
  <r>
    <n v="13959"/>
    <s v="Not Returned"/>
    <n v="68.010000000000005"/>
    <n v="9"/>
    <n v="4.9800000000000004"/>
    <n v="6.07"/>
    <x v="33"/>
    <s v="Not Specified"/>
    <x v="1"/>
    <s v="Home Office"/>
    <s v="Office Supplies"/>
    <s v="Paper"/>
    <s v="Small Box"/>
    <s v="Xerox 1897"/>
    <n v="0.36"/>
    <s v="United States"/>
    <s v="South"/>
    <s v="Louisiana"/>
    <s v="Terrytown"/>
    <n v="70056"/>
    <d v="2015-05-17T00:00:00"/>
    <d v="2015-05-18T00:00:00"/>
    <n v="1"/>
  </r>
  <r>
    <n v="87214"/>
    <s v="Not Returned"/>
    <n v="305.23500000000001"/>
    <n v="7"/>
    <n v="30.73"/>
    <n v="4"/>
    <x v="102"/>
    <s v="High"/>
    <x v="1"/>
    <s v="Corporate"/>
    <s v="Technology"/>
    <s v="Computer Peripherals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0"/>
  </r>
  <r>
    <n v="7909"/>
    <s v="Returned"/>
    <n v="198.12"/>
    <n v="16"/>
    <n v="8.34"/>
    <n v="1.43"/>
    <x v="103"/>
    <s v="Critical"/>
    <x v="1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2"/>
  </r>
  <r>
    <n v="90058"/>
    <s v="Returned"/>
    <n v="419.745"/>
    <n v="5"/>
    <n v="65.989999999999995"/>
    <n v="5.26"/>
    <x v="104"/>
    <s v="Low"/>
    <x v="2"/>
    <s v="Corporate"/>
    <s v="Technology"/>
    <s v="Telephones and Communication"/>
    <s v="Small Box"/>
    <n v="8860"/>
    <n v="0.56000000000000005"/>
    <s v="United States"/>
    <s v="East"/>
    <s v="Pennsylvania"/>
    <s v="Drexel Hill"/>
    <n v="19026"/>
    <d v="2015-03-19T00:00:00"/>
    <d v="2015-03-21T00:00:00"/>
    <n v="2"/>
  </r>
  <r>
    <n v="88677"/>
    <s v="Returned"/>
    <n v="604.875"/>
    <n v="23"/>
    <n v="15.99"/>
    <n v="13.18"/>
    <x v="105"/>
    <s v="High"/>
    <x v="1"/>
    <s v="Corporate"/>
    <s v="Office Supplies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"/>
  </r>
  <r>
    <n v="89522"/>
    <s v="Returned"/>
    <n v="183.345"/>
    <n v="29"/>
    <n v="4.26"/>
    <n v="1.2"/>
    <x v="47"/>
    <s v="Not Specified"/>
    <x v="1"/>
    <s v="Home Office"/>
    <s v="Office Supplies"/>
    <s v="Pens &amp; Art Supplies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1"/>
  </r>
  <r>
    <n v="86520"/>
    <s v="Not Returned"/>
    <n v="9414.51"/>
    <n v="37"/>
    <n v="160.97999999999999"/>
    <n v="30"/>
    <x v="106"/>
    <s v="Low"/>
    <x v="0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2"/>
  </r>
  <r>
    <n v="11077"/>
    <s v="Not Returned"/>
    <n v="228.81"/>
    <n v="3"/>
    <n v="48.04"/>
    <n v="5.09"/>
    <x v="107"/>
    <s v="Not Specified"/>
    <x v="1"/>
    <s v="Corporate"/>
    <s v="Office Supplies"/>
    <s v="Paper"/>
    <s v="Small Box"/>
    <s v="Xerox 1910"/>
    <n v="0.37"/>
    <s v="United States"/>
    <s v="West"/>
    <s v="California"/>
    <s v="Manteca"/>
    <n v="95336"/>
    <d v="2015-01-13T00:00:00"/>
    <d v="2015-01-13T00:00:00"/>
    <n v="0"/>
  </r>
  <r>
    <n v="91130"/>
    <s v="Not Returned"/>
    <n v="1951.2149999999999"/>
    <n v="17"/>
    <n v="73.98"/>
    <n v="12.14"/>
    <x v="108"/>
    <s v="Critical"/>
    <x v="2"/>
    <s v="Corporate"/>
    <s v="Technology"/>
    <s v="Computer Peripherals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2"/>
  </r>
  <r>
    <n v="90435"/>
    <s v="Returned"/>
    <n v="8.25"/>
    <n v="2"/>
    <n v="2.88"/>
    <n v="0.7"/>
    <x v="109"/>
    <s v="Not Specified"/>
    <x v="1"/>
    <s v="Consumer"/>
    <s v="Office Supplies"/>
    <s v="Pens &amp; Art Supplies"/>
    <s v="Wrap Bag"/>
    <s v="Newell 335"/>
    <n v="0.56000000000000005"/>
    <s v="United States"/>
    <s v="South"/>
    <s v="Tennessee"/>
    <s v="Knoxville"/>
    <n v="37918"/>
    <d v="2015-01-15T00:00:00"/>
    <d v="2015-01-16T00:00:00"/>
    <n v="1"/>
  </r>
  <r>
    <n v="88475"/>
    <s v="Not Returned"/>
    <n v="99.48"/>
    <n v="9"/>
    <n v="7.1"/>
    <n v="6.05"/>
    <x v="110"/>
    <s v="Medium"/>
    <x v="1"/>
    <s v="Corporate"/>
    <s v="Office Supplies"/>
    <s v="Binders and Binder Accessories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0"/>
  </r>
  <r>
    <n v="87357"/>
    <s v="Returned"/>
    <n v="691.30499999999995"/>
    <n v="17"/>
    <n v="25.98"/>
    <n v="5.37"/>
    <x v="111"/>
    <s v="Not Specified"/>
    <x v="1"/>
    <s v="Consumer"/>
    <s v="Office Supplies"/>
    <s v="Appliances"/>
    <s v="Medium Box"/>
    <s v="3M Office Air Cleaner"/>
    <n v="0.5"/>
    <s v="United States"/>
    <s v="Central"/>
    <s v="Illinois"/>
    <s v="Batavia"/>
    <n v="60510"/>
    <d v="2015-04-17T00:00:00"/>
    <d v="2015-04-17T00:00:00"/>
    <n v="0"/>
  </r>
  <r>
    <n v="87652"/>
    <s v="Returned"/>
    <n v="347.685"/>
    <n v="18"/>
    <n v="12.99"/>
    <n v="9.44"/>
    <x v="112"/>
    <s v="High"/>
    <x v="1"/>
    <s v="Small Business"/>
    <s v="Technology"/>
    <s v="Office Machines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2"/>
  </r>
  <r>
    <n v="89583"/>
    <s v="Returned"/>
    <n v="256.2"/>
    <n v="9"/>
    <n v="19.84"/>
    <n v="4.0999999999999996"/>
    <x v="113"/>
    <s v="Medium"/>
    <x v="1"/>
    <s v="Home Office"/>
    <s v="Office Supplies"/>
    <s v="Pens &amp; Art Supplies"/>
    <s v="Wrap Bag"/>
    <s v="Prismacolor Color Pencil Set"/>
    <n v="0.44"/>
    <s v="United States"/>
    <s v="West"/>
    <s v="California"/>
    <s v="Vallejo"/>
    <n v="94591"/>
    <d v="2015-05-17T00:00:00"/>
    <d v="2015-05-18T00:00:00"/>
    <n v="1"/>
  </r>
  <r>
    <n v="88427"/>
    <s v="Returned"/>
    <n v="1175.325"/>
    <n v="8"/>
    <n v="125.99"/>
    <n v="7.69"/>
    <x v="114"/>
    <s v="Critical"/>
    <x v="2"/>
    <s v="Corporate"/>
    <s v="Technology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"/>
  </r>
  <r>
    <n v="37537"/>
    <s v="Returned"/>
    <n v="4901.3249999999998"/>
    <n v="1"/>
    <n v="3502.14"/>
    <n v="8.73"/>
    <x v="115"/>
    <s v="Not Specified"/>
    <x v="0"/>
    <s v="Corporate"/>
    <s v="Technology"/>
    <s v="Office Machines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2"/>
  </r>
  <r>
    <n v="87407"/>
    <s v="Returned"/>
    <n v="88.02"/>
    <n v="13"/>
    <n v="4.24"/>
    <n v="5.41"/>
    <x v="116"/>
    <s v="Low"/>
    <x v="1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2"/>
  </r>
  <r>
    <n v="90706"/>
    <s v="Returned"/>
    <n v="41.204999999999998"/>
    <n v="6"/>
    <n v="4.28"/>
    <n v="5.17"/>
    <x v="5"/>
    <s v="Low"/>
    <x v="1"/>
    <s v="Small Business"/>
    <s v="Office Supplies"/>
    <s v="Paper"/>
    <s v="Small Box"/>
    <s v="Xerox 1971"/>
    <n v="0.4"/>
    <s v="United States"/>
    <s v="South"/>
    <s v="Tennessee"/>
    <s v="Morristown"/>
    <n v="37814"/>
    <d v="2015-03-14T00:00:00"/>
    <d v="2015-03-15T00:00:00"/>
    <n v="1"/>
  </r>
  <r>
    <n v="89524"/>
    <s v="Returned"/>
    <n v="342.69"/>
    <n v="47"/>
    <n v="4.91"/>
    <n v="0.5"/>
    <x v="44"/>
    <s v="Not Specified"/>
    <x v="1"/>
    <s v="Home Office"/>
    <s v="Office Supplies"/>
    <s v="Labels"/>
    <s v="Small Box"/>
    <s v="Avery 493"/>
    <n v="0.36"/>
    <s v="United States"/>
    <s v="West"/>
    <s v="Washington"/>
    <s v="Seattle"/>
    <n v="98103"/>
    <d v="2015-04-04T00:00:00"/>
    <d v="2015-04-06T00:00:00"/>
    <n v="2"/>
  </r>
  <r>
    <n v="53410"/>
    <s v="Returned"/>
    <n v="48.9"/>
    <n v="4"/>
    <n v="4.4800000000000004"/>
    <n v="49"/>
    <x v="117"/>
    <s v="High"/>
    <x v="1"/>
    <s v="Corporate"/>
    <s v="Office Supplies"/>
    <s v="Appliances"/>
    <s v="Large Box"/>
    <s v="Hoover Portapower™ Portable Vacuum"/>
    <n v="0.6"/>
    <s v="United States"/>
    <s v="West"/>
    <s v="California"/>
    <s v="Pomona"/>
    <n v="91767"/>
    <d v="2015-01-13T00:00:00"/>
    <d v="2015-01-17T00:00:00"/>
    <n v="4"/>
  </r>
  <r>
    <n v="87178"/>
    <s v="Returned"/>
    <n v="7353.57"/>
    <n v="32"/>
    <n v="155.06"/>
    <n v="7.07"/>
    <x v="118"/>
    <s v="Not Specified"/>
    <x v="1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7"/>
  </r>
  <r>
    <n v="48257"/>
    <s v="Returned"/>
    <n v="86.055000000000007"/>
    <n v="4"/>
    <n v="13.73"/>
    <n v="6.85"/>
    <x v="119"/>
    <s v="High"/>
    <x v="2"/>
    <s v="Corporate"/>
    <s v="Furniture"/>
    <s v="Office Furnishings"/>
    <s v="Wrap Bag"/>
    <s v="DAX Wood Document Frame."/>
    <n v="0.54"/>
    <s v="United States"/>
    <s v="East"/>
    <s v="West Virginia"/>
    <s v="Morgantown"/>
    <n v="26501"/>
    <d v="2015-06-14T00:00:00"/>
    <d v="2015-06-15T00:00:00"/>
    <n v="1"/>
  </r>
  <r>
    <n v="89199"/>
    <s v="Returned"/>
    <n v="2815.0349999999999"/>
    <n v="70"/>
    <n v="26.48"/>
    <n v="6.93"/>
    <x v="61"/>
    <s v="Medium"/>
    <x v="1"/>
    <s v="Small Business"/>
    <s v="Furniture"/>
    <s v="Office Furnishings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1"/>
  </r>
  <r>
    <n v="91454"/>
    <s v="Not Returned"/>
    <n v="82.17"/>
    <n v="12"/>
    <n v="4.1399999999999997"/>
    <n v="6.6"/>
    <x v="76"/>
    <s v="Medium"/>
    <x v="1"/>
    <s v="Corporate"/>
    <s v="Furniture"/>
    <s v="Office Furnishings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2"/>
  </r>
  <r>
    <n v="86189"/>
    <s v="Not Returned"/>
    <n v="43.53"/>
    <n v="11"/>
    <n v="2.78"/>
    <n v="0.97"/>
    <x v="120"/>
    <s v="Medium"/>
    <x v="1"/>
    <s v="Small Business"/>
    <s v="Office Supplies"/>
    <s v="Pens &amp; Art Supplies"/>
    <s v="Wrap Bag"/>
    <s v="Newell 333"/>
    <n v="0.59"/>
    <s v="United States"/>
    <s v="Central"/>
    <s v="Nebraska"/>
    <s v="Norfolk"/>
    <n v="68701"/>
    <d v="2015-06-23T00:00:00"/>
    <d v="2015-06-24T00:00:00"/>
    <n v="1"/>
  </r>
  <r>
    <n v="88678"/>
    <s v="Returned"/>
    <n v="621.73500000000001"/>
    <n v="7"/>
    <n v="59.78"/>
    <n v="10.29"/>
    <x v="121"/>
    <s v="Critical"/>
    <x v="1"/>
    <s v="Small Business"/>
    <s v="Office Supplies"/>
    <s v="Binders and Binder Accessories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"/>
  </r>
  <r>
    <n v="91088"/>
    <s v="Returned"/>
    <n v="16.695"/>
    <n v="4"/>
    <n v="2.88"/>
    <n v="1.49"/>
    <x v="28"/>
    <s v="Not Specified"/>
    <x v="1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1"/>
  </r>
  <r>
    <n v="91176"/>
    <s v="Returned"/>
    <n v="692.91"/>
    <n v="20"/>
    <n v="22.84"/>
    <n v="5.47"/>
    <x v="122"/>
    <s v="High"/>
    <x v="1"/>
    <s v="Corporate"/>
    <s v="Office Supplies"/>
    <s v="Paper"/>
    <s v="Small Box"/>
    <s v="Xerox 1929"/>
    <n v="0.39"/>
    <s v="United States"/>
    <s v="South"/>
    <s v="North Carolina"/>
    <s v="Albemarle"/>
    <n v="28001"/>
    <d v="2015-06-18T00:00:00"/>
    <d v="2015-06-20T00:00:00"/>
    <n v="2"/>
  </r>
  <r>
    <n v="87365"/>
    <s v="Not Returned"/>
    <n v="44.354999999999997"/>
    <n v="17"/>
    <n v="1.76"/>
    <n v="0.7"/>
    <x v="123"/>
    <s v="High"/>
    <x v="1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1"/>
  </r>
  <r>
    <n v="89140"/>
    <s v="Not Returned"/>
    <n v="79.89"/>
    <n v="14"/>
    <n v="3.8"/>
    <n v="1.49"/>
    <x v="23"/>
    <s v="High"/>
    <x v="1"/>
    <s v="Corporate"/>
    <s v="Office Supplies"/>
    <s v="Binders and Binder Accessories"/>
    <s v="Small Box"/>
    <s v="Durable Pressboard Binders"/>
    <n v="0.38"/>
    <s v="United States"/>
    <s v="Central"/>
    <s v="Illinois"/>
    <s v="Aurora"/>
    <n v="60505"/>
    <d v="2015-04-09T00:00:00"/>
    <d v="2015-04-11T00:00:00"/>
    <n v="2"/>
  </r>
  <r>
    <n v="88972"/>
    <s v="Not Returned"/>
    <n v="1575.12"/>
    <n v="13"/>
    <n v="95.99"/>
    <n v="4.9000000000000004"/>
    <x v="124"/>
    <s v="Critical"/>
    <x v="1"/>
    <s v="Corporate"/>
    <s v="Technology"/>
    <s v="Telephones and Communication"/>
    <s v="Small Box"/>
    <s v="T60"/>
    <n v="0.56000000000000005"/>
    <s v="United States"/>
    <s v="West"/>
    <s v="Colorado"/>
    <s v="Fort Collins"/>
    <n v="80525"/>
    <d v="2015-05-14T00:00:00"/>
    <d v="2015-05-15T00:00:00"/>
    <n v="1"/>
  </r>
  <r>
    <n v="86317"/>
    <s v="Not Returned"/>
    <n v="13.23"/>
    <n v="2"/>
    <n v="3.36"/>
    <n v="6.27"/>
    <x v="125"/>
    <s v="Medium"/>
    <x v="1"/>
    <s v="Corporate"/>
    <s v="Office Supplies"/>
    <s v="Binders and Binder Accessories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1"/>
  </r>
  <r>
    <n v="42949"/>
    <s v="Returned"/>
    <n v="1418.9849999999999"/>
    <n v="10"/>
    <n v="115.99"/>
    <n v="2.5"/>
    <x v="46"/>
    <s v="Critical"/>
    <x v="1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2"/>
  </r>
  <r>
    <n v="89139"/>
    <s v="Returned"/>
    <n v="119.52"/>
    <n v="1"/>
    <n v="80.48"/>
    <n v="4.5"/>
    <x v="126"/>
    <s v="Medium"/>
    <x v="1"/>
    <s v="Corporate"/>
    <s v="Office Supplies"/>
    <s v="Appliances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3"/>
  </r>
  <r>
    <n v="89168"/>
    <s v="Returned"/>
    <n v="49.56"/>
    <n v="2"/>
    <n v="15.28"/>
    <n v="1.99"/>
    <x v="127"/>
    <s v="High"/>
    <x v="1"/>
    <s v="Small Business"/>
    <s v="Technology"/>
    <s v="Computer Peripherals"/>
    <s v="Small Pack"/>
    <s v="Memorex 4.7GB DVD+R, 3/Pack"/>
    <n v="0.42"/>
    <s v="United States"/>
    <s v="Central"/>
    <s v="Iowa"/>
    <s v="Newton"/>
    <n v="50208"/>
    <d v="2015-03-27T00:00:00"/>
    <d v="2015-03-29T00:00:00"/>
    <n v="2"/>
  </r>
  <r>
    <n v="89639"/>
    <s v="Returned"/>
    <n v="288.45"/>
    <n v="7"/>
    <n v="28.48"/>
    <n v="1.99"/>
    <x v="128"/>
    <s v="Low"/>
    <x v="1"/>
    <s v="Small Business"/>
    <s v="Technology"/>
    <s v="Computer Peripherals"/>
    <s v="Small Pack"/>
    <s v="Memorex 4.7GB DVD+RW, 3/Pack"/>
    <n v="0.4"/>
    <s v="United States"/>
    <s v="Central"/>
    <s v="Kansas"/>
    <s v="Wichita"/>
    <n v="67212"/>
    <d v="2015-01-16T00:00:00"/>
    <d v="2015-01-19T00:00:00"/>
    <n v="3"/>
  </r>
  <r>
    <n v="89961"/>
    <s v="Returned"/>
    <n v="2563.0949999999998"/>
    <n v="10"/>
    <n v="205.99"/>
    <n v="3"/>
    <x v="81"/>
    <s v="Critical"/>
    <x v="2"/>
    <s v="Corporate"/>
    <s v="Technology"/>
    <s v="Telephones and Communication"/>
    <s v="Small Box"/>
    <n v="6185"/>
    <n v="0.57999999999999996"/>
    <s v="United States"/>
    <s v="West"/>
    <s v="Utah"/>
    <s v="Layton"/>
    <n v="84041"/>
    <d v="2015-01-12T00:00:00"/>
    <d v="2015-01-14T00:00:00"/>
    <n v="2"/>
  </r>
  <r>
    <n v="91087"/>
    <s v="Returned"/>
    <n v="14189.91"/>
    <n v="31"/>
    <n v="300.98"/>
    <n v="54.92"/>
    <x v="129"/>
    <s v="Not Specified"/>
    <x v="0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1"/>
  </r>
  <r>
    <n v="90867"/>
    <s v="Returned"/>
    <n v="34.229999999999997"/>
    <n v="4"/>
    <n v="5.28"/>
    <n v="5.66"/>
    <x v="130"/>
    <s v="Medium"/>
    <x v="1"/>
    <s v="Corporate"/>
    <s v="Office Supplies"/>
    <s v="Paper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2"/>
  </r>
  <r>
    <n v="36069"/>
    <s v="Not Returned"/>
    <n v="97.125"/>
    <n v="3"/>
    <n v="20.28"/>
    <n v="6.68"/>
    <x v="131"/>
    <s v="Critical"/>
    <x v="1"/>
    <s v="Home Office"/>
    <s v="Furniture"/>
    <s v="Office Furnishings"/>
    <s v="Small Box"/>
    <s v="Seth Thomas 8 1/2&quot; Cubicle Clock"/>
    <n v="0.53"/>
    <s v="United States"/>
    <s v="East"/>
    <s v="New York"/>
    <s v="Troy"/>
    <n v="12180"/>
    <d v="2015-06-02T00:00:00"/>
    <d v="2015-06-02T00:00:00"/>
    <n v="0"/>
  </r>
  <r>
    <n v="90695"/>
    <s v="Not Returned"/>
    <n v="420.93"/>
    <n v="32"/>
    <n v="8.33"/>
    <n v="1.99"/>
    <x v="43"/>
    <s v="High"/>
    <x v="1"/>
    <s v="Small Business"/>
    <s v="Technology"/>
    <s v="Computer Peripherals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"/>
  </r>
  <r>
    <n v="89094"/>
    <s v="Not Returned"/>
    <n v="680.43"/>
    <n v="3"/>
    <n v="154.13"/>
    <n v="69"/>
    <x v="132"/>
    <s v="High"/>
    <x v="2"/>
    <s v="Home Office"/>
    <s v="Furniture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0"/>
  </r>
  <r>
    <n v="87364"/>
    <s v="Returned"/>
    <n v="34.274999999999999"/>
    <n v="3"/>
    <n v="5.98"/>
    <n v="5.15"/>
    <x v="133"/>
    <s v="Low"/>
    <x v="1"/>
    <s v="Corporate"/>
    <s v="Office Supplies"/>
    <s v="Paper"/>
    <s v="Small Box"/>
    <s v="Xerox 193"/>
    <n v="0.36"/>
    <s v="United States"/>
    <s v="Central"/>
    <s v="Texas"/>
    <s v="Round Rock"/>
    <n v="78664"/>
    <d v="2015-05-09T00:00:00"/>
    <d v="2015-05-11T00:00:00"/>
    <n v="2"/>
  </r>
  <r>
    <n v="17446"/>
    <s v="Returned"/>
    <n v="2315.3249999999998"/>
    <n v="27"/>
    <n v="65.989999999999995"/>
    <n v="3.9"/>
    <x v="134"/>
    <s v="Medium"/>
    <x v="1"/>
    <s v="Corporate"/>
    <s v="Technology"/>
    <s v="Telephones and Communication"/>
    <s v="Small Box"/>
    <s v="StarTAC Series"/>
    <n v="0.55000000000000004"/>
    <s v="United States"/>
    <s v="Central"/>
    <s v="Minnesota"/>
    <s v="Richfield"/>
    <n v="55423"/>
    <d v="2015-05-28T00:00:00"/>
    <d v="2015-05-29T00:00:00"/>
    <n v="1"/>
  </r>
  <r>
    <n v="88195"/>
    <s v="Not Returned"/>
    <n v="359.73"/>
    <n v="24"/>
    <n v="9.06"/>
    <n v="9.86"/>
    <x v="135"/>
    <s v="Critical"/>
    <x v="1"/>
    <s v="Consumer"/>
    <s v="Office Supplies"/>
    <s v="Paper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2"/>
  </r>
  <r>
    <n v="87020"/>
    <s v="Returned"/>
    <n v="31.305"/>
    <n v="5"/>
    <n v="3.36"/>
    <n v="6.27"/>
    <x v="125"/>
    <s v="Critical"/>
    <x v="2"/>
    <s v="Corporate"/>
    <s v="Office Supplies"/>
    <s v="Binders and Binder Accessories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1"/>
  </r>
  <r>
    <n v="90432"/>
    <s v="Returned"/>
    <n v="93.69"/>
    <n v="2"/>
    <n v="32.979999999999997"/>
    <n v="5.5"/>
    <x v="136"/>
    <s v="Not Specified"/>
    <x v="1"/>
    <s v="Home Office"/>
    <s v="Technology"/>
    <s v="Computer Peripherals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1"/>
  </r>
  <r>
    <n v="87306"/>
    <s v="Returned"/>
    <n v="2732.835"/>
    <n v="6"/>
    <n v="296.18"/>
    <n v="54.12"/>
    <x v="2"/>
    <s v="Medium"/>
    <x v="0"/>
    <s v="Corporate"/>
    <s v="Furniture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0"/>
  </r>
  <r>
    <n v="89726"/>
    <s v="Not Returned"/>
    <n v="4214.8050000000003"/>
    <n v="11"/>
    <n v="259.70999999999998"/>
    <n v="66.67"/>
    <x v="137"/>
    <s v="Medium"/>
    <x v="0"/>
    <s v="Small Business"/>
    <s v="Furniture"/>
    <s v="Tables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1"/>
  </r>
  <r>
    <n v="44231"/>
    <s v="Not Returned"/>
    <n v="2100.7950000000001"/>
    <n v="12"/>
    <n v="122.99"/>
    <n v="70.2"/>
    <x v="65"/>
    <s v="Medium"/>
    <x v="0"/>
    <s v="Corporate"/>
    <s v="Furniture"/>
    <s v="Chairs &amp; Chairmats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2"/>
  </r>
  <r>
    <n v="87804"/>
    <s v="Returned"/>
    <n v="1733.595"/>
    <n v="9"/>
    <n v="130.97999999999999"/>
    <n v="54.74"/>
    <x v="138"/>
    <s v="Low"/>
    <x v="0"/>
    <s v="Small Business"/>
    <s v="Furniture"/>
    <s v="Bookcases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4"/>
  </r>
  <r>
    <n v="90027"/>
    <s v="Returned"/>
    <n v="65.474999999999994"/>
    <n v="2"/>
    <n v="19.989999999999998"/>
    <n v="11.17"/>
    <x v="139"/>
    <s v="High"/>
    <x v="1"/>
    <s v="Corporate"/>
    <s v="Furniture"/>
    <s v="Office Furnishings"/>
    <s v="Large Box"/>
    <s v="Telescoping Adjustable Floor Lamp"/>
    <n v="0.6"/>
    <s v="United States"/>
    <s v="Central"/>
    <s v="Missouri"/>
    <s v="Clayton"/>
    <n v="63105"/>
    <d v="2015-03-05T00:00:00"/>
    <d v="2015-03-08T00:00:00"/>
    <n v="3"/>
  </r>
  <r>
    <n v="38087"/>
    <s v="Returned"/>
    <n v="152.61000000000001"/>
    <n v="5"/>
    <n v="18.97"/>
    <n v="9.5399999999999991"/>
    <x v="140"/>
    <s v="Low"/>
    <x v="1"/>
    <s v="Small Business"/>
    <s v="Office Supplies"/>
    <s v="Paper"/>
    <s v="Small Box"/>
    <s v="Xerox 1939"/>
    <n v="0.37"/>
    <s v="United States"/>
    <s v="West"/>
    <s v="California"/>
    <s v="Petaluma"/>
    <n v="94952"/>
    <d v="2015-05-16T00:00:00"/>
    <d v="2015-05-17T00:00:00"/>
    <n v="1"/>
  </r>
  <r>
    <n v="90339"/>
    <s v="Returned"/>
    <n v="1327.845"/>
    <n v="21"/>
    <n v="40.89"/>
    <n v="18.98"/>
    <x v="141"/>
    <s v="Medium"/>
    <x v="1"/>
    <s v="Home Office"/>
    <s v="Furniture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7"/>
  </r>
  <r>
    <n v="91175"/>
    <s v="Returned"/>
    <n v="1824.48"/>
    <n v="8"/>
    <n v="154.13"/>
    <n v="69"/>
    <x v="132"/>
    <s v="High"/>
    <x v="1"/>
    <s v="Corporate"/>
    <s v="Furniture"/>
    <s v="Tables"/>
    <s v="Large Box"/>
    <s v="Laminate Occasional Tables"/>
    <n v="0.68"/>
    <s v="United States"/>
    <s v="East"/>
    <s v="Ohio"/>
    <s v="Cuyahoga Falls"/>
    <n v="44221"/>
    <d v="2015-02-02T00:00:00"/>
    <d v="2015-02-03T00:00:00"/>
    <n v="1"/>
  </r>
  <r>
    <n v="88199"/>
    <s v="Returned"/>
    <n v="100.065"/>
    <n v="10"/>
    <n v="6.48"/>
    <n v="6.6"/>
    <x v="142"/>
    <s v="High"/>
    <x v="1"/>
    <s v="Consumer"/>
    <s v="Office Supplies"/>
    <s v="Paper"/>
    <s v="Small Box"/>
    <s v="Xerox 21"/>
    <n v="0.37"/>
    <s v="United States"/>
    <s v="West"/>
    <s v="Washington"/>
    <s v="Seatac"/>
    <n v="98158"/>
    <d v="2015-01-20T00:00:00"/>
    <d v="2015-01-22T00:00:00"/>
    <n v="2"/>
  </r>
  <r>
    <n v="89092"/>
    <s v="Returned"/>
    <n v="21.975000000000001"/>
    <n v="2"/>
    <n v="7.04"/>
    <n v="2.17"/>
    <x v="91"/>
    <s v="High"/>
    <x v="1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"/>
  </r>
  <r>
    <n v="86011"/>
    <s v="Not Returned"/>
    <n v="364.98"/>
    <n v="8"/>
    <n v="29.1"/>
    <n v="4"/>
    <x v="143"/>
    <s v="Not Specified"/>
    <x v="2"/>
    <s v="Home Office"/>
    <s v="Technology"/>
    <s v="Computer Peripherals"/>
    <s v="Small Box"/>
    <s v="Acco Keyboard-In-A-Box®"/>
    <n v="0.78"/>
    <s v="United States"/>
    <s v="East"/>
    <s v="New Hampshire"/>
    <s v="Goffstown"/>
    <n v="3045"/>
    <d v="2015-04-14T00:00:00"/>
    <d v="2015-04-16T00:00:00"/>
    <n v="2"/>
  </r>
  <r>
    <n v="88534"/>
    <s v="Not Returned"/>
    <n v="455.38499999999999"/>
    <n v="16"/>
    <n v="19.98"/>
    <n v="4"/>
    <x v="144"/>
    <s v="Critical"/>
    <x v="1"/>
    <s v="Consumer"/>
    <s v="Technology"/>
    <s v="Computer Peripherals"/>
    <s v="Small Box"/>
    <s v="Belkin 105-Key Black Keyboard"/>
    <n v="0.68"/>
    <s v="United States"/>
    <s v="East"/>
    <s v="Maine"/>
    <s v="Biddeford"/>
    <n v="4005"/>
    <d v="2015-06-22T00:00:00"/>
    <d v="2015-06-24T00:00:00"/>
    <n v="2"/>
  </r>
  <r>
    <n v="89647"/>
    <s v="Not Returned"/>
    <n v="39.57"/>
    <n v="10"/>
    <n v="2.88"/>
    <n v="0.7"/>
    <x v="109"/>
    <s v="Not Specified"/>
    <x v="1"/>
    <s v="Consumer"/>
    <s v="Office Supplies"/>
    <s v="Pens &amp; Art Supplies"/>
    <s v="Wrap Bag"/>
    <s v="Newell 340"/>
    <n v="0.56000000000000005"/>
    <s v="United States"/>
    <s v="West"/>
    <s v="New Mexico"/>
    <s v="Santa Fe"/>
    <n v="87505"/>
    <d v="2015-01-19T00:00:00"/>
    <d v="2015-01-19T00:00:00"/>
    <n v="0"/>
  </r>
  <r>
    <n v="89166"/>
    <s v="Not Returned"/>
    <n v="296.38499999999999"/>
    <n v="7"/>
    <n v="28.53"/>
    <n v="1.49"/>
    <x v="145"/>
    <s v="Medium"/>
    <x v="1"/>
    <s v="Small Business"/>
    <s v="Office Supplies"/>
    <s v="Binders and Binder Accessories"/>
    <s v="Small Box"/>
    <s v="Lock-Up Easel 'Spel-Binder'"/>
    <n v="0.38"/>
    <s v="United States"/>
    <s v="Central"/>
    <s v="Iowa"/>
    <s v="Newton"/>
    <n v="50208"/>
    <d v="2015-03-27T00:00:00"/>
    <d v="2015-03-29T00:00:00"/>
    <n v="2"/>
  </r>
  <r>
    <n v="90337"/>
    <s v="Returned"/>
    <n v="1254.7049999999999"/>
    <n v="24"/>
    <n v="35.94"/>
    <n v="6.66"/>
    <x v="100"/>
    <s v="High"/>
    <x v="1"/>
    <s v="Home Office"/>
    <s v="Office Supplies"/>
    <s v="Envelopes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5"/>
  </r>
  <r>
    <n v="89521"/>
    <s v="Not Returned"/>
    <n v="87.495000000000005"/>
    <n v="12"/>
    <n v="4.91"/>
    <n v="0.5"/>
    <x v="44"/>
    <s v="Low"/>
    <x v="1"/>
    <s v="Home Office"/>
    <s v="Office Supplies"/>
    <s v="Labels"/>
    <s v="Small Box"/>
    <s v="Avery 493"/>
    <n v="0.36"/>
    <s v="United States"/>
    <s v="West"/>
    <s v="Oregon"/>
    <s v="Lake Oswego"/>
    <n v="97035"/>
    <d v="2015-04-04T00:00:00"/>
    <d v="2015-04-06T00:00:00"/>
    <n v="2"/>
  </r>
  <r>
    <n v="90059"/>
    <s v="Not Returned"/>
    <n v="190.35"/>
    <n v="15"/>
    <n v="8.8800000000000008"/>
    <n v="6.28"/>
    <x v="146"/>
    <s v="Critical"/>
    <x v="2"/>
    <s v="Corporate"/>
    <s v="Office Supplies"/>
    <s v="Binders and Binder Accessories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2"/>
  </r>
  <r>
    <n v="88206"/>
    <s v="Not Returned"/>
    <n v="4313.58"/>
    <n v="9"/>
    <n v="296.18"/>
    <n v="54.12"/>
    <x v="2"/>
    <s v="Not Specified"/>
    <x v="0"/>
    <s v="Corporate"/>
    <s v="Furniture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3"/>
  </r>
  <r>
    <n v="89201"/>
    <s v="Returned"/>
    <n v="3.375"/>
    <n v="1"/>
    <n v="1.68"/>
    <n v="1.57"/>
    <x v="8"/>
    <s v="Medium"/>
    <x v="1"/>
    <s v="Corporate"/>
    <s v="Office Supplies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2"/>
  </r>
  <r>
    <n v="42852"/>
    <s v="Not Returned"/>
    <n v="77.73"/>
    <n v="9"/>
    <n v="5.4"/>
    <n v="7.78"/>
    <x v="15"/>
    <s v="Low"/>
    <x v="2"/>
    <s v="Corporate"/>
    <s v="Office Supplies"/>
    <s v="Binders and Binder Accessories"/>
    <s v="Small Box"/>
    <s v="3M Organizer Strips"/>
    <n v="0.37"/>
    <s v="United States"/>
    <s v="East"/>
    <s v="Massachusetts"/>
    <s v="Everett"/>
    <n v="2149"/>
    <d v="2015-05-27T00:00:00"/>
    <d v="2015-05-29T00:00:00"/>
    <n v="2"/>
  </r>
  <r>
    <n v="90192"/>
    <s v="Not Returned"/>
    <n v="316.72500000000002"/>
    <n v="22"/>
    <n v="9.48"/>
    <n v="7.29"/>
    <x v="147"/>
    <s v="Low"/>
    <x v="1"/>
    <s v="Home Office"/>
    <s v="Furniture"/>
    <s v="Office Furnishings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2"/>
  </r>
  <r>
    <n v="88907"/>
    <s v="Not Returned"/>
    <n v="2139.7649999999999"/>
    <n v="19"/>
    <n v="85.99"/>
    <n v="0.99"/>
    <x v="148"/>
    <s v="Medium"/>
    <x v="1"/>
    <s v="Small Business"/>
    <s v="Technology"/>
    <s v="Telephones and Communication"/>
    <s v="Wrap Bag"/>
    <s v="Accessory4"/>
    <n v="0.85"/>
    <s v="United States"/>
    <s v="Central"/>
    <s v="Michigan"/>
    <s v="Detroit"/>
    <n v="48234"/>
    <d v="2015-03-14T00:00:00"/>
    <d v="2015-03-16T00:00:00"/>
    <n v="2"/>
  </r>
  <r>
    <n v="89291"/>
    <s v="Returned"/>
    <n v="31.8"/>
    <n v="2"/>
    <n v="10.06"/>
    <n v="2.06"/>
    <x v="149"/>
    <s v="Low"/>
    <x v="1"/>
    <s v="Consumer"/>
    <s v="Office Supplies"/>
    <s v="Paper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2"/>
  </r>
  <r>
    <n v="58914"/>
    <s v="Not Returned"/>
    <n v="324.06"/>
    <n v="16"/>
    <n v="12.98"/>
    <n v="3.14"/>
    <x v="150"/>
    <s v="High"/>
    <x v="2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"/>
  </r>
  <r>
    <n v="87179"/>
    <s v="Not Returned"/>
    <n v="8578.2749999999996"/>
    <n v="49"/>
    <n v="122.99"/>
    <n v="70.2"/>
    <x v="65"/>
    <s v="Low"/>
    <x v="0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2"/>
  </r>
  <r>
    <n v="87671"/>
    <s v="Returned"/>
    <n v="149.91"/>
    <n v="46"/>
    <n v="2.12"/>
    <n v="1.99"/>
    <x v="62"/>
    <s v="High"/>
    <x v="1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2"/>
  </r>
  <r>
    <n v="90031"/>
    <s v="Returned"/>
    <n v="50.204999999999998"/>
    <n v="7"/>
    <n v="4.42"/>
    <n v="4.99"/>
    <x v="71"/>
    <s v="Not Specified"/>
    <x v="1"/>
    <s v="Small Business"/>
    <s v="Office Supplies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1"/>
  </r>
  <r>
    <n v="86010"/>
    <s v="Returned"/>
    <n v="288.27"/>
    <n v="12"/>
    <n v="15.42"/>
    <n v="10.68"/>
    <x v="151"/>
    <s v="Low"/>
    <x v="1"/>
    <s v="Corporate"/>
    <s v="Office Supplies"/>
    <s v="Storage &amp; Organization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1"/>
  </r>
  <r>
    <n v="89849"/>
    <s v="Returned"/>
    <n v="98.61"/>
    <n v="10"/>
    <n v="7.99"/>
    <n v="5.03"/>
    <x v="52"/>
    <s v="Critical"/>
    <x v="1"/>
    <s v="Consumer"/>
    <s v="Technology"/>
    <s v="Telephones and Communication"/>
    <s v="Medium Box"/>
    <s v="Bell Sonecor JB700 Caller ID"/>
    <n v="0.6"/>
    <s v="United States"/>
    <s v="West"/>
    <s v="Nevada"/>
    <s v="Henderson"/>
    <n v="89015"/>
    <d v="2015-01-13T00:00:00"/>
    <d v="2015-01-13T00:00:00"/>
    <n v="0"/>
  </r>
  <r>
    <n v="91575"/>
    <s v="Returned"/>
    <n v="4668.1949999999997"/>
    <n v="21"/>
    <n v="179.29"/>
    <n v="29.21"/>
    <x v="152"/>
    <s v="Medium"/>
    <x v="0"/>
    <s v="Small Business"/>
    <s v="Furniture"/>
    <s v="Tables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1"/>
  </r>
  <r>
    <n v="88425"/>
    <s v="Not Returned"/>
    <n v="60.255000000000003"/>
    <n v="2"/>
    <n v="17.98"/>
    <n v="8.51"/>
    <x v="153"/>
    <s v="Medium"/>
    <x v="1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1"/>
  </r>
  <r>
    <n v="91063"/>
    <s v="Not Returned"/>
    <n v="157.26"/>
    <n v="16"/>
    <n v="6.68"/>
    <n v="6.92"/>
    <x v="154"/>
    <s v="Critical"/>
    <x v="1"/>
    <s v="Home Office"/>
    <s v="Office Supplies"/>
    <s v="Paper"/>
    <s v="Small Box"/>
    <s v="Xerox 1898"/>
    <n v="0.37"/>
    <s v="United States"/>
    <s v="West"/>
    <s v="Arizona"/>
    <s v="Glendale"/>
    <n v="85301"/>
    <d v="2015-05-14T00:00:00"/>
    <d v="2015-05-21T00:00:00"/>
    <n v="7"/>
  </r>
  <r>
    <n v="359"/>
    <s v="Not Returned"/>
    <n v="1428.39"/>
    <n v="9"/>
    <n v="125.99"/>
    <n v="8.08"/>
    <x v="155"/>
    <s v="Not Specified"/>
    <x v="1"/>
    <s v="Small Business"/>
    <s v="Technology"/>
    <s v="Telephones and Communication"/>
    <s v="Small Box"/>
    <s v="StarTAC ST7762"/>
    <n v="0.56999999999999995"/>
    <s v="United States"/>
    <s v="East"/>
    <s v="Massachusetts"/>
    <s v="Lunenburg"/>
    <n v="1462"/>
    <d v="2015-06-22T00:00:00"/>
    <d v="2015-06-27T00:00:00"/>
    <n v="5"/>
  </r>
  <r>
    <n v="87365"/>
    <s v="Returned"/>
    <n v="44.354999999999997"/>
    <n v="17"/>
    <n v="1.76"/>
    <n v="0.7"/>
    <x v="123"/>
    <s v="Low"/>
    <x v="1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1"/>
  </r>
  <r>
    <n v="88921"/>
    <s v="Returned"/>
    <n v="1001.76"/>
    <n v="8"/>
    <n v="79.52"/>
    <n v="48.2"/>
    <x v="156"/>
    <s v="Low"/>
    <x v="1"/>
    <s v="Home Office"/>
    <s v="Furniture"/>
    <s v="Office Furnishings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7"/>
  </r>
  <r>
    <n v="85965"/>
    <s v="Returned"/>
    <n v="50.73"/>
    <n v="3"/>
    <n v="10.89"/>
    <n v="4.5"/>
    <x v="157"/>
    <s v="Low"/>
    <x v="1"/>
    <s v="Corporate"/>
    <s v="Office Supplies"/>
    <s v="Appliances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1"/>
  </r>
  <r>
    <n v="88511"/>
    <s v="Returned"/>
    <n v="47.16"/>
    <n v="3"/>
    <n v="9.7100000000000009"/>
    <n v="9.4499999999999993"/>
    <x v="158"/>
    <s v="High"/>
    <x v="1"/>
    <s v="Corporate"/>
    <s v="Office Supplies"/>
    <s v="Storage &amp; Organization"/>
    <s v="Small Box"/>
    <s v="Filing/Storage Totes and Swivel Casters"/>
    <n v="0.6"/>
    <s v="United States"/>
    <s v="East"/>
    <s v="New York"/>
    <s v="Auburn"/>
    <n v="13021"/>
    <d v="2015-02-15T00:00:00"/>
    <d v="2015-02-22T00:00:00"/>
    <n v="7"/>
  </r>
  <r>
    <n v="90479"/>
    <s v="Not Returned"/>
    <n v="331.86"/>
    <n v="23"/>
    <n v="10.06"/>
    <n v="2.06"/>
    <x v="149"/>
    <s v="High"/>
    <x v="1"/>
    <s v="Corporate"/>
    <s v="Office Supplies"/>
    <s v="Paper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0"/>
  </r>
  <r>
    <n v="87579"/>
    <s v="Not Returned"/>
    <n v="13.154999999999999"/>
    <n v="3"/>
    <n v="2.88"/>
    <n v="0.5"/>
    <x v="159"/>
    <s v="Medium"/>
    <x v="1"/>
    <s v="Corporate"/>
    <s v="Office Supplies"/>
    <s v="Labels"/>
    <s v="Small Box"/>
    <s v="Avery 49"/>
    <n v="0.36"/>
    <s v="United States"/>
    <s v="West"/>
    <s v="California"/>
    <s v="Fresno"/>
    <n v="93727"/>
    <d v="2015-03-18T00:00:00"/>
    <d v="2015-03-20T00:00:00"/>
    <n v="2"/>
  </r>
  <r>
    <n v="91062"/>
    <s v="Not Returned"/>
    <n v="127.14"/>
    <n v="17"/>
    <n v="4.8899999999999997"/>
    <n v="4.93"/>
    <x v="160"/>
    <s v="Not Specified"/>
    <x v="2"/>
    <s v="Home Office"/>
    <s v="Technology"/>
    <s v="Computer Peripherals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0"/>
  </r>
  <r>
    <n v="87953"/>
    <s v="Not Returned"/>
    <n v="970.45500000000004"/>
    <n v="11"/>
    <n v="55.98"/>
    <n v="4.8600000000000003"/>
    <x v="161"/>
    <s v="Low"/>
    <x v="2"/>
    <s v="Corporate"/>
    <s v="Office Supplies"/>
    <s v="Paper"/>
    <s v="Small Box"/>
    <s v="Xerox 1908"/>
    <n v="0.36"/>
    <s v="United States"/>
    <s v="South"/>
    <s v="Kentucky"/>
    <s v="Bowling Green"/>
    <n v="42104"/>
    <d v="2015-04-18T00:00:00"/>
    <d v="2015-04-20T00:00:00"/>
    <n v="2"/>
  </r>
  <r>
    <n v="91432"/>
    <s v="Not Returned"/>
    <n v="151.88999999999999"/>
    <n v="12"/>
    <n v="8.32"/>
    <n v="2.38"/>
    <x v="162"/>
    <s v="Low"/>
    <x v="1"/>
    <s v="Consumer"/>
    <s v="Technology"/>
    <s v="Computer Peripherals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2"/>
  </r>
  <r>
    <n v="86837"/>
    <s v="Returned"/>
    <n v="33.344999999999999"/>
    <n v="7"/>
    <n v="3.28"/>
    <n v="2.31"/>
    <x v="163"/>
    <s v="High"/>
    <x v="1"/>
    <s v="Small Business"/>
    <s v="Office Supplies"/>
    <s v="Pens &amp; Art Supplies"/>
    <s v="Wrap Bag"/>
    <s v="Newell 321"/>
    <n v="0.56000000000000005"/>
    <s v="United States"/>
    <s v="Central"/>
    <s v="Minnesota"/>
    <s v="Prior Lake"/>
    <n v="55372"/>
    <d v="2015-05-12T00:00:00"/>
    <d v="2015-05-13T00:00:00"/>
    <n v="1"/>
  </r>
  <r>
    <n v="86382"/>
    <s v="Returned"/>
    <n v="12.45"/>
    <n v="3"/>
    <n v="1.98"/>
    <n v="0.7"/>
    <x v="20"/>
    <s v="Medium"/>
    <x v="2"/>
    <s v="Corporate"/>
    <s v="Office Supplies"/>
    <s v="Rubber Bands"/>
    <s v="Wrap Bag"/>
    <s v="Brites Rubber Bands, 1 1/2 oz. Box"/>
    <n v="0.83"/>
    <s v="United States"/>
    <s v="East"/>
    <s v="Connecticut"/>
    <s v="Newington"/>
    <n v="6111"/>
    <d v="2015-05-21T00:00:00"/>
    <d v="2015-05-22T00:00:00"/>
    <n v="1"/>
  </r>
  <r>
    <n v="86693"/>
    <s v="Returned"/>
    <n v="2290.02"/>
    <n v="9"/>
    <n v="160.97999999999999"/>
    <n v="30"/>
    <x v="106"/>
    <s v="Not Specified"/>
    <x v="0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"/>
  </r>
  <r>
    <n v="87177"/>
    <s v="Returned"/>
    <n v="6124.7849999999999"/>
    <n v="43"/>
    <n v="100.98"/>
    <n v="45"/>
    <x v="164"/>
    <s v="Medium"/>
    <x v="0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2"/>
  </r>
  <r>
    <n v="88048"/>
    <s v="Returned"/>
    <n v="195.93"/>
    <n v="3"/>
    <n v="43.22"/>
    <n v="16.71"/>
    <x v="165"/>
    <s v="High"/>
    <x v="1"/>
    <s v="Corporate"/>
    <s v="Technology"/>
    <s v="Computer Peripherals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"/>
  </r>
  <r>
    <n v="90735"/>
    <s v="Returned"/>
    <n v="299.64"/>
    <n v="16"/>
    <n v="12.64"/>
    <n v="4.9800000000000004"/>
    <x v="166"/>
    <s v="Medium"/>
    <x v="1"/>
    <s v="Home Office"/>
    <s v="Furniture"/>
    <s v="Office Furnishings"/>
    <s v="Small Pack"/>
    <s v="Nu-Dell Executive Frame"/>
    <n v="0.48"/>
    <s v="United States"/>
    <s v="Central"/>
    <s v="Missouri"/>
    <s v="Clayton"/>
    <n v="63105"/>
    <d v="2015-06-05T00:00:00"/>
    <d v="2015-06-12T00:00:00"/>
    <n v="7"/>
  </r>
  <r>
    <n v="88425"/>
    <s v="Returned"/>
    <n v="60.255000000000003"/>
    <n v="2"/>
    <n v="17.98"/>
    <n v="8.51"/>
    <x v="153"/>
    <s v="Critical"/>
    <x v="1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1"/>
  </r>
  <r>
    <n v="86192"/>
    <s v="Not Returned"/>
    <n v="2650.02"/>
    <n v="9"/>
    <n v="200.98"/>
    <n v="55.96"/>
    <x v="24"/>
    <s v="Low"/>
    <x v="0"/>
    <s v="Small Business"/>
    <s v="Furniture"/>
    <s v="Bookcases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1"/>
  </r>
  <r>
    <n v="89761"/>
    <s v="Not Returned"/>
    <n v="1095.5550000000001"/>
    <n v="6"/>
    <n v="119.99"/>
    <n v="56.14"/>
    <x v="167"/>
    <s v="Critical"/>
    <x v="0"/>
    <s v="Consumer"/>
    <s v="Technology"/>
    <s v="Office Machines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2"/>
  </r>
  <r>
    <n v="88941"/>
    <s v="Not Returned"/>
    <n v="51.975000000000001"/>
    <n v="3"/>
    <n v="12.28"/>
    <n v="4.8600000000000003"/>
    <x v="41"/>
    <s v="Medium"/>
    <x v="1"/>
    <s v="Corporate"/>
    <s v="Office Supplies"/>
    <s v="Paper"/>
    <s v="Small Box"/>
    <s v="Xerox 1933"/>
    <n v="0.38"/>
    <s v="United States"/>
    <s v="Central"/>
    <s v="Oklahoma"/>
    <s v="Bartlesville"/>
    <n v="74006"/>
    <d v="2015-04-27T00:00:00"/>
    <d v="2015-04-28T00:00:00"/>
    <n v="1"/>
  </r>
  <r>
    <n v="85968"/>
    <s v="Returned"/>
    <n v="2759.8649999999998"/>
    <n v="5"/>
    <n v="399.98"/>
    <n v="12.06"/>
    <x v="168"/>
    <s v="Medium"/>
    <x v="0"/>
    <s v="Consumer"/>
    <s v="Technology"/>
    <s v="Office Machines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7"/>
  </r>
  <r>
    <n v="87356"/>
    <s v="Returned"/>
    <n v="591.76499999999999"/>
    <n v="1"/>
    <n v="415.88"/>
    <n v="11.37"/>
    <x v="169"/>
    <s v="Not Specified"/>
    <x v="1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0"/>
  </r>
  <r>
    <n v="3397"/>
    <s v="Returned"/>
    <n v="4691.5349999999999"/>
    <n v="19"/>
    <n v="161.55000000000001"/>
    <n v="19.989999999999998"/>
    <x v="170"/>
    <s v="Medium"/>
    <x v="1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5"/>
  </r>
  <r>
    <n v="88204"/>
    <s v="Returned"/>
    <n v="62.73"/>
    <n v="9"/>
    <n v="4.91"/>
    <n v="0.5"/>
    <x v="44"/>
    <s v="Not Specified"/>
    <x v="1"/>
    <s v="Corporate"/>
    <s v="Office Supplies"/>
    <s v="Labels"/>
    <s v="Small Box"/>
    <s v="Avery 493"/>
    <n v="0.36"/>
    <s v="United States"/>
    <s v="West"/>
    <s v="California"/>
    <s v="Vacaville"/>
    <n v="95687"/>
    <d v="2015-03-22T00:00:00"/>
    <d v="2015-03-23T00:00:00"/>
    <n v="1"/>
  </r>
  <r>
    <n v="89525"/>
    <s v="Not Returned"/>
    <n v="116.41500000000001"/>
    <n v="19"/>
    <n v="4"/>
    <n v="1.3"/>
    <x v="75"/>
    <s v="Low"/>
    <x v="2"/>
    <s v="Home Office"/>
    <s v="Office Supplies"/>
    <s v="Paper"/>
    <s v="Wrap Bag"/>
    <s v="EcoTones® Memo Sheets"/>
    <n v="0.37"/>
    <s v="United States"/>
    <s v="West"/>
    <s v="Washington"/>
    <s v="Seattle"/>
    <n v="98103"/>
    <d v="2015-04-04T00:00:00"/>
    <d v="2015-04-06T00:00:00"/>
    <n v="2"/>
  </r>
  <r>
    <n v="87057"/>
    <s v="Not Returned"/>
    <n v="180.70500000000001"/>
    <n v="12"/>
    <n v="9.65"/>
    <n v="6.22"/>
    <x v="171"/>
    <s v="Critical"/>
    <x v="1"/>
    <s v="Small Business"/>
    <s v="Furniture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1"/>
  </r>
  <r>
    <n v="91576"/>
    <s v="Not Returned"/>
    <n v="3883.5149999999999"/>
    <n v="2"/>
    <n v="1270.99"/>
    <n v="19.989999999999998"/>
    <x v="172"/>
    <s v="Medium"/>
    <x v="1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2"/>
  </r>
  <r>
    <n v="88427"/>
    <s v="Not Returned"/>
    <n v="1175.325"/>
    <n v="8"/>
    <n v="125.99"/>
    <n v="7.69"/>
    <x v="114"/>
    <s v="Low"/>
    <x v="2"/>
    <s v="Corporate"/>
    <s v="Technology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"/>
  </r>
  <r>
    <n v="88173"/>
    <s v="Not Returned"/>
    <n v="282.76499999999999"/>
    <n v="1"/>
    <n v="218.75"/>
    <n v="69.64"/>
    <x v="173"/>
    <s v="High"/>
    <x v="0"/>
    <s v="Corporate"/>
    <s v="Furniture"/>
    <s v="Tables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2"/>
  </r>
  <r>
    <n v="88151"/>
    <s v="Returned"/>
    <n v="43.094999999999999"/>
    <n v="10"/>
    <n v="2.88"/>
    <n v="0.99"/>
    <x v="174"/>
    <s v="Critical"/>
    <x v="1"/>
    <s v="Corporate"/>
    <s v="Office Supplies"/>
    <s v="Labels"/>
    <s v="Small Box"/>
    <s v="Avery 514"/>
    <n v="0.36"/>
    <s v="United States"/>
    <s v="South"/>
    <s v="Tennessee"/>
    <s v="Maryville"/>
    <n v="37804"/>
    <d v="2015-03-21T00:00:00"/>
    <d v="2015-03-23T00:00:00"/>
    <n v="2"/>
  </r>
  <r>
    <n v="90353"/>
    <s v="Returned"/>
    <n v="83.31"/>
    <n v="6"/>
    <n v="8.34"/>
    <n v="2.64"/>
    <x v="72"/>
    <s v="High"/>
    <x v="2"/>
    <s v="Home Office"/>
    <s v="Office Supplies"/>
    <s v="Scissors, Rulers and Trimmers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2"/>
  </r>
  <r>
    <n v="88971"/>
    <s v="Returned"/>
    <n v="1158.8399999999999"/>
    <n v="21"/>
    <n v="39.979999999999997"/>
    <n v="4"/>
    <x v="175"/>
    <s v="Medium"/>
    <x v="1"/>
    <s v="Small Business"/>
    <s v="Technology"/>
    <s v="Computer Peripherals"/>
    <s v="Small Box"/>
    <s v="Microsoft Natural Keyboard Elite"/>
    <n v="0.7"/>
    <s v="United States"/>
    <s v="South"/>
    <s v="Tennessee"/>
    <s v="Knoxville"/>
    <n v="37918"/>
    <d v="2015-06-18T00:00:00"/>
    <d v="2015-06-22T00:00:00"/>
    <n v="4"/>
  </r>
  <r>
    <n v="89847"/>
    <s v="Returned"/>
    <n v="1693.11"/>
    <n v="4"/>
    <n v="280.98"/>
    <n v="57"/>
    <x v="176"/>
    <s v="Low"/>
    <x v="0"/>
    <s v="Consumer"/>
    <s v="Furniture"/>
    <s v="Chairs &amp; Chairmats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"/>
  </r>
  <r>
    <n v="88060"/>
    <s v="Returned"/>
    <n v="60.45"/>
    <n v="5"/>
    <n v="7.77"/>
    <n v="9.23"/>
    <x v="177"/>
    <s v="Medium"/>
    <x v="1"/>
    <s v="Corporate"/>
    <s v="Office Supplies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1"/>
  </r>
  <r>
    <n v="86250"/>
    <s v="Not Returned"/>
    <n v="2983.98"/>
    <n v="31"/>
    <n v="63.94"/>
    <n v="14.48"/>
    <x v="178"/>
    <s v="Medium"/>
    <x v="1"/>
    <s v="Corporate"/>
    <s v="Furniture"/>
    <s v="Office Furnishings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2"/>
  </r>
  <r>
    <n v="86383"/>
    <s v="Not Returned"/>
    <n v="92.28"/>
    <n v="4"/>
    <n v="15.28"/>
    <n v="10.91"/>
    <x v="179"/>
    <s v="Not Specified"/>
    <x v="1"/>
    <s v="Corporate"/>
    <s v="Office Supplies"/>
    <s v="Binders and Binder Accessories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1"/>
  </r>
  <r>
    <n v="90907"/>
    <s v="Not Returned"/>
    <n v="1378.635"/>
    <n v="1"/>
    <n v="999.99"/>
    <n v="13.99"/>
    <x v="180"/>
    <s v="Low"/>
    <x v="1"/>
    <s v="Small Business"/>
    <s v="Technology"/>
    <s v="Office Machines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2"/>
  </r>
  <r>
    <n v="91089"/>
    <s v="Returned"/>
    <n v="3661.9050000000002"/>
    <n v="8"/>
    <n v="300.98"/>
    <n v="54.92"/>
    <x v="129"/>
    <s v="Low"/>
    <x v="0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"/>
  </r>
  <r>
    <n v="91212"/>
    <s v="Returned"/>
    <n v="316.69499999999999"/>
    <n v="12"/>
    <n v="17.98"/>
    <n v="8.51"/>
    <x v="153"/>
    <s v="Critical"/>
    <x v="1"/>
    <s v="Home Office"/>
    <s v="Technology"/>
    <s v="Office Machines"/>
    <s v="Medium Box"/>
    <s v="Canon P1-DHIII Palm Printing Calculator"/>
    <n v="0.4"/>
    <s v="United States"/>
    <s v="West"/>
    <s v="Arizona"/>
    <s v="Mesa"/>
    <n v="85204"/>
    <d v="2015-05-25T00:00:00"/>
    <d v="2015-05-27T00:00:00"/>
    <n v="2"/>
  </r>
  <r>
    <n v="22147"/>
    <s v="Returned"/>
    <n v="12878.504999999999"/>
    <n v="41"/>
    <n v="204.1"/>
    <n v="13.99"/>
    <x v="181"/>
    <s v="High"/>
    <x v="1"/>
    <s v="Small Business"/>
    <s v="Technology"/>
    <s v="Office Machines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2"/>
  </r>
  <r>
    <n v="89202"/>
    <s v="Returned"/>
    <n v="1371.4349999999999"/>
    <n v="71"/>
    <n v="12.99"/>
    <n v="9.44"/>
    <x v="112"/>
    <s v="Medium"/>
    <x v="1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2"/>
  </r>
  <r>
    <n v="90909"/>
    <s v="Not Returned"/>
    <n v="600.70500000000004"/>
    <n v="14"/>
    <n v="29.17"/>
    <n v="6.27"/>
    <x v="182"/>
    <s v="Medium"/>
    <x v="1"/>
    <s v="Corporate"/>
    <s v="Office Supplies"/>
    <s v="Binders and Binder Accessories"/>
    <s v="Small Box"/>
    <s v="Binding Machine Supplies"/>
    <n v="0.37"/>
    <s v="United States"/>
    <s v="Central"/>
    <s v="Texas"/>
    <s v="San Juan"/>
    <n v="78589"/>
    <d v="2015-05-02T00:00:00"/>
    <d v="2015-05-06T00:00:00"/>
    <n v="4"/>
  </r>
  <r>
    <n v="90593"/>
    <s v="Returned"/>
    <n v="4663.47"/>
    <n v="19"/>
    <n v="161.55000000000001"/>
    <n v="19.989999999999998"/>
    <x v="170"/>
    <s v="Not Specified"/>
    <x v="1"/>
    <s v="Small Business"/>
    <s v="Office Supplies"/>
    <s v="Storage &amp; Organization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2"/>
  </r>
  <r>
    <n v="87947"/>
    <s v="Not Returned"/>
    <n v="110.325"/>
    <n v="20"/>
    <n v="3.8"/>
    <n v="1.49"/>
    <x v="23"/>
    <s v="Medium"/>
    <x v="1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"/>
  </r>
  <r>
    <n v="86556"/>
    <s v="Not Returned"/>
    <n v="34.89"/>
    <n v="8"/>
    <n v="2.88"/>
    <n v="0.99"/>
    <x v="174"/>
    <s v="Medium"/>
    <x v="1"/>
    <s v="Home Office"/>
    <s v="Office Supplies"/>
    <s v="Labels"/>
    <s v="Small Box"/>
    <s v="Avery 514"/>
    <n v="0.36"/>
    <s v="United States"/>
    <s v="West"/>
    <s v="California"/>
    <s v="Los Altos"/>
    <n v="94024"/>
    <d v="2015-01-05T00:00:00"/>
    <d v="2015-01-14T00:00:00"/>
    <n v="9"/>
  </r>
  <r>
    <n v="90922"/>
    <s v="Returned"/>
    <n v="130.905"/>
    <n v="15"/>
    <n v="5.78"/>
    <n v="5.67"/>
    <x v="183"/>
    <s v="Medium"/>
    <x v="1"/>
    <s v="Home Office"/>
    <s v="Office Supplies"/>
    <s v="Paper"/>
    <s v="Small Box"/>
    <s v="Xerox 1978"/>
    <n v="0.36"/>
    <s v="United States"/>
    <s v="West"/>
    <s v="Arizona"/>
    <s v="Mesa"/>
    <n v="85204"/>
    <d v="2015-01-17T00:00:00"/>
    <d v="2015-01-18T00:00:00"/>
    <n v="1"/>
  </r>
  <r>
    <n v="90482"/>
    <s v="Returned"/>
    <n v="69.974999999999994"/>
    <n v="29"/>
    <n v="1.68"/>
    <n v="1.57"/>
    <x v="8"/>
    <s v="High"/>
    <x v="1"/>
    <s v="Corporate"/>
    <s v="Office Supplies"/>
    <s v="Pens &amp; Art Supplies"/>
    <s v="Wrap Bag"/>
    <s v="Newell 323"/>
    <n v="0.59"/>
    <s v="United States"/>
    <s v="Central"/>
    <s v="Texas"/>
    <s v="Gainesville"/>
    <n v="76240"/>
    <d v="2015-05-22T00:00:00"/>
    <d v="2015-05-23T00:00:00"/>
    <n v="1"/>
  </r>
  <r>
    <n v="45380"/>
    <s v="Returned"/>
    <n v="134.685"/>
    <n v="14"/>
    <n v="6.37"/>
    <n v="5.19"/>
    <x v="184"/>
    <s v="High"/>
    <x v="1"/>
    <s v="Corporate"/>
    <s v="Office Supplies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1"/>
  </r>
  <r>
    <n v="87306"/>
    <s v="Not Returned"/>
    <n v="2732.835"/>
    <n v="6"/>
    <n v="296.18"/>
    <n v="54.12"/>
    <x v="2"/>
    <s v="Critical"/>
    <x v="0"/>
    <s v="Corporate"/>
    <s v="Furniture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0"/>
  </r>
  <r>
    <n v="91088"/>
    <s v="Not Returned"/>
    <n v="16.695"/>
    <n v="4"/>
    <n v="2.88"/>
    <n v="1.49"/>
    <x v="28"/>
    <s v="High"/>
    <x v="1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1"/>
  </r>
  <r>
    <n v="24193"/>
    <s v="Returned"/>
    <n v="313.68"/>
    <n v="6"/>
    <n v="35.94"/>
    <n v="6.66"/>
    <x v="100"/>
    <s v="High"/>
    <x v="1"/>
    <s v="Home Office"/>
    <s v="Office Supplies"/>
    <s v="Envelopes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5"/>
  </r>
  <r>
    <n v="87811"/>
    <s v="Returned"/>
    <n v="2561.7600000000002"/>
    <n v="14"/>
    <n v="124.49"/>
    <n v="51.94"/>
    <x v="0"/>
    <s v="Critical"/>
    <x v="0"/>
    <s v="Corporate"/>
    <s v="Furniture"/>
    <s v="Tables"/>
    <s v="Jumbo Box"/>
    <s v="Bevis 36 x 72 Conference Tables"/>
    <n v="0.63"/>
    <s v="United States"/>
    <s v="West"/>
    <s v="Utah"/>
    <s v="Pleasant Grove"/>
    <n v="84062"/>
    <d v="2015-06-18T00:00:00"/>
    <d v="2015-06-19T00:00:00"/>
    <n v="1"/>
  </r>
  <r>
    <n v="85966"/>
    <s v="Returned"/>
    <n v="1073.325"/>
    <n v="7"/>
    <n v="100.98"/>
    <n v="35.840000000000003"/>
    <x v="185"/>
    <s v="High"/>
    <x v="0"/>
    <s v="Home Office"/>
    <s v="Furniture"/>
    <s v="Bookcases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2"/>
  </r>
  <r>
    <n v="86268"/>
    <s v="Returned"/>
    <n v="3534.0149999999999"/>
    <n v="22"/>
    <n v="125.99"/>
    <n v="8.08"/>
    <x v="155"/>
    <s v="Medium"/>
    <x v="1"/>
    <s v="Corporate"/>
    <s v="Technology"/>
    <s v="Telephones and Communication"/>
    <s v="Small Box"/>
    <s v="StarTAC ST7762"/>
    <n v="0.56999999999999995"/>
    <s v="United States"/>
    <s v="Central"/>
    <s v="Illinois"/>
    <s v="Aurora"/>
    <n v="60505"/>
    <d v="2015-04-09T00:00:00"/>
    <d v="2015-04-10T00:00:00"/>
    <n v="1"/>
  </r>
  <r>
    <n v="10464"/>
    <s v="Not Returned"/>
    <n v="591.15"/>
    <n v="21"/>
    <n v="19.23"/>
    <n v="6.15"/>
    <x v="186"/>
    <s v="Low"/>
    <x v="2"/>
    <s v="Corporate"/>
    <s v="Furniture"/>
    <s v="Office Furnishings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"/>
  </r>
  <r>
    <n v="3397"/>
    <s v="Not Returned"/>
    <n v="4691.5349999999999"/>
    <n v="19"/>
    <n v="161.55000000000001"/>
    <n v="19.989999999999998"/>
    <x v="170"/>
    <s v="Low"/>
    <x v="1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5"/>
  </r>
  <r>
    <n v="87905"/>
    <s v="Not Returned"/>
    <n v="1122.1500000000001"/>
    <n v="14"/>
    <n v="65.989999999999995"/>
    <n v="4.99"/>
    <x v="187"/>
    <s v="Low"/>
    <x v="2"/>
    <s v="Small Business"/>
    <s v="Technology"/>
    <s v="Telephones and Communication"/>
    <s v="Small Box"/>
    <s v="MicroTAC 650"/>
    <n v="0.57999999999999996"/>
    <s v="United States"/>
    <s v="Central"/>
    <s v="Kansas"/>
    <s v="Wichita"/>
    <n v="67212"/>
    <d v="2015-01-16T00:00:00"/>
    <d v="2015-01-18T00:00:00"/>
    <n v="2"/>
  </r>
  <r>
    <n v="2433"/>
    <s v="Returned"/>
    <n v="110.73"/>
    <n v="1"/>
    <n v="85.99"/>
    <n v="3.3"/>
    <x v="188"/>
    <s v="Medium"/>
    <x v="1"/>
    <s v="Corporate"/>
    <s v="Technology"/>
    <s v="Telephones and Communication"/>
    <s v="Small Pack"/>
    <s v="Accessory20"/>
    <n v="0.37"/>
    <s v="United States"/>
    <s v="West"/>
    <s v="Nevada"/>
    <s v="Carson City"/>
    <n v="89701"/>
    <d v="2015-01-15T00:00:00"/>
    <d v="2015-01-16T00:00:00"/>
    <n v="1"/>
  </r>
  <r>
    <n v="89585"/>
    <s v="Returned"/>
    <n v="5045.2950000000001"/>
    <n v="23"/>
    <n v="175.99"/>
    <n v="8.99"/>
    <x v="1"/>
    <s v="Medium"/>
    <x v="1"/>
    <s v="Corporate"/>
    <s v="Technology"/>
    <s v="Telephones and Communication"/>
    <s v="Small Box"/>
    <n v="2180"/>
    <n v="0.56999999999999995"/>
    <s v="United States"/>
    <s v="West"/>
    <s v="California"/>
    <s v="Vallejo"/>
    <n v="94591"/>
    <d v="2015-03-04T00:00:00"/>
    <d v="2015-03-06T00:00:00"/>
    <n v="2"/>
  </r>
  <r>
    <n v="91144"/>
    <s v="Returned"/>
    <n v="100.05"/>
    <n v="23"/>
    <n v="2.94"/>
    <n v="0.96"/>
    <x v="45"/>
    <s v="High"/>
    <x v="1"/>
    <s v="Consumer"/>
    <s v="Office Supplies"/>
    <s v="Pens &amp; Art Supplies"/>
    <s v="Wrap Bag"/>
    <s v="Newell 343"/>
    <n v="0.57999999999999996"/>
    <s v="United States"/>
    <s v="East"/>
    <s v="New York"/>
    <s v="New York City"/>
    <n v="10154"/>
    <d v="2015-05-15T00:00:00"/>
    <d v="2015-05-17T00:00:00"/>
    <n v="2"/>
  </r>
  <r>
    <n v="89093"/>
    <s v="Returned"/>
    <n v="290.38499999999999"/>
    <n v="4"/>
    <n v="45.98"/>
    <n v="4.8"/>
    <x v="78"/>
    <s v="Critical"/>
    <x v="1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"/>
  </r>
  <r>
    <n v="88929"/>
    <s v="Returned"/>
    <n v="1349.7149999999999"/>
    <n v="12"/>
    <n v="80.97"/>
    <n v="30.06"/>
    <x v="189"/>
    <s v="High"/>
    <x v="0"/>
    <s v="Small Business"/>
    <s v="Technology"/>
    <s v="Office Machines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"/>
  </r>
  <r>
    <n v="89762"/>
    <s v="Not Returned"/>
    <n v="675.73500000000001"/>
    <n v="7"/>
    <n v="60.89"/>
    <n v="32.409999999999997"/>
    <x v="190"/>
    <s v="Low"/>
    <x v="0"/>
    <s v="Small Business"/>
    <s v="Furniture"/>
    <s v="Chairs &amp; Chairmats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1"/>
  </r>
  <r>
    <n v="91366"/>
    <s v="Not Returned"/>
    <n v="8.64"/>
    <n v="1"/>
    <n v="5.43"/>
    <n v="0.95"/>
    <x v="191"/>
    <s v="Low"/>
    <x v="1"/>
    <s v="Small Business"/>
    <s v="Office Supplies"/>
    <s v="Paper"/>
    <s v="Wrap Bag"/>
    <s v="Wirebound Message Book, 4 per Page"/>
    <n v="0.36"/>
    <s v="United States"/>
    <s v="West"/>
    <s v="Oregon"/>
    <s v="Redmond"/>
    <n v="97756"/>
    <d v="2015-06-22T00:00:00"/>
    <d v="2015-06-24T00:00:00"/>
    <n v="2"/>
  </r>
  <r>
    <n v="88890"/>
    <s v="Not Returned"/>
    <n v="46.77"/>
    <n v="2"/>
    <n v="15.04"/>
    <n v="1.97"/>
    <x v="192"/>
    <s v="Medium"/>
    <x v="1"/>
    <s v="Corporate"/>
    <s v="Office Supplies"/>
    <s v="Paper"/>
    <s v="Wrap Bag"/>
    <s v="White GlueTop Scratch Pads"/>
    <n v="0.39"/>
    <s v="United States"/>
    <s v="Central"/>
    <s v="Texas"/>
    <s v="Sherman"/>
    <n v="75090"/>
    <d v="2015-01-30T00:00:00"/>
    <d v="2015-02-01T00:00:00"/>
    <n v="2"/>
  </r>
  <r>
    <n v="88205"/>
    <s v="Not Returned"/>
    <n v="136.47"/>
    <n v="11"/>
    <n v="8.09"/>
    <n v="7.96"/>
    <x v="193"/>
    <s v="High"/>
    <x v="1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1"/>
  </r>
  <r>
    <n v="88522"/>
    <s v="Not Returned"/>
    <n v="19.515000000000001"/>
    <n v="4"/>
    <n v="2.84"/>
    <n v="0.93"/>
    <x v="194"/>
    <s v="Critical"/>
    <x v="2"/>
    <s v="Corporate"/>
    <s v="Office Supplies"/>
    <s v="Pens &amp; Art Supplies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1"/>
  </r>
  <r>
    <n v="86384"/>
    <s v="Not Returned"/>
    <n v="625.42499999999995"/>
    <n v="9"/>
    <n v="55.99"/>
    <n v="5"/>
    <x v="88"/>
    <s v="Low"/>
    <x v="1"/>
    <s v="Corporate"/>
    <s v="Technology"/>
    <s v="Telephones and Communication"/>
    <s v="Small Pack"/>
    <s v="Accessory36"/>
    <n v="0.83"/>
    <s v="United States"/>
    <s v="East"/>
    <s v="New Jersey"/>
    <s v="Belleville"/>
    <n v="7109"/>
    <d v="2015-05-21T00:00:00"/>
    <d v="2015-05-22T00:00:00"/>
    <n v="1"/>
  </r>
  <r>
    <n v="89203"/>
    <s v="Returned"/>
    <n v="101.235"/>
    <n v="1"/>
    <n v="55.48"/>
    <n v="14.3"/>
    <x v="34"/>
    <s v="Critical"/>
    <x v="1"/>
    <s v="Corporate"/>
    <s v="Office Supplies"/>
    <s v="Paper"/>
    <s v="Small Box"/>
    <s v="Xerox 194"/>
    <n v="0.37"/>
    <s v="United States"/>
    <s v="West"/>
    <s v="California"/>
    <s v="Laguna Niguel"/>
    <n v="92677"/>
    <d v="2015-01-28T00:00:00"/>
    <d v="2015-01-29T00:00:00"/>
    <n v="1"/>
  </r>
  <r>
    <n v="87366"/>
    <s v="Returned"/>
    <n v="759.58500000000004"/>
    <n v="17"/>
    <n v="29.14"/>
    <n v="4.8600000000000003"/>
    <x v="195"/>
    <s v="Medium"/>
    <x v="1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2"/>
  </r>
  <r>
    <n v="90594"/>
    <s v="Not Returned"/>
    <n v="18899.325000000001"/>
    <n v="77"/>
    <n v="161.55000000000001"/>
    <n v="19.989999999999998"/>
    <x v="170"/>
    <s v="Critical"/>
    <x v="1"/>
    <s v="Small Business"/>
    <s v="Office Supplies"/>
    <s v="Storage &amp; Organization"/>
    <s v="Small Box"/>
    <s v="Fellowes Super Stor/Drawer® Files"/>
    <n v="0.66"/>
    <s v="United States"/>
    <s v="Central"/>
    <s v="Michigan"/>
    <s v="Detroit"/>
    <n v="48138"/>
    <d v="2015-04-02T00:00:00"/>
    <d v="2015-04-04T00:00:00"/>
    <n v="2"/>
  </r>
  <r>
    <n v="88881"/>
    <s v="Not Returned"/>
    <n v="651.46500000000003"/>
    <n v="12"/>
    <n v="37.700000000000003"/>
    <n v="2.99"/>
    <x v="196"/>
    <s v="Not Specified"/>
    <x v="1"/>
    <s v="Home Office"/>
    <s v="Office Supplies"/>
    <s v="Binders and Binder Accessories"/>
    <s v="Small Box"/>
    <s v="Vinyl Sectional Post Binders"/>
    <n v="0.35"/>
    <s v="United States"/>
    <s v="West"/>
    <s v="California"/>
    <s v="Los Altos"/>
    <n v="94024"/>
    <d v="2015-05-27T00:00:00"/>
    <d v="2015-05-28T00:00:00"/>
    <n v="1"/>
  </r>
  <r>
    <n v="41793"/>
    <s v="Not Returned"/>
    <n v="28.2"/>
    <n v="6"/>
    <n v="2.98"/>
    <n v="1.58"/>
    <x v="63"/>
    <s v="Medium"/>
    <x v="1"/>
    <s v="Small Business"/>
    <s v="Office Supplies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3"/>
  </r>
  <r>
    <n v="11527"/>
    <s v="Not Returned"/>
    <n v="1999.23"/>
    <n v="5"/>
    <n v="280.98"/>
    <n v="35.67"/>
    <x v="197"/>
    <s v="Not Specified"/>
    <x v="0"/>
    <s v="Home Office"/>
    <s v="Furniture"/>
    <s v="Tables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1"/>
  </r>
  <r>
    <n v="86012"/>
    <s v="Not Returned"/>
    <n v="134.63999999999999"/>
    <n v="11"/>
    <n v="8.33"/>
    <n v="1.99"/>
    <x v="43"/>
    <s v="Medium"/>
    <x v="1"/>
    <s v="Consumer"/>
    <s v="Technology"/>
    <s v="Computer Peripherals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5"/>
  </r>
  <r>
    <n v="91127"/>
    <s v="Not Returned"/>
    <n v="2767.8449999999998"/>
    <n v="11"/>
    <n v="160.97999999999999"/>
    <n v="30"/>
    <x v="106"/>
    <s v="High"/>
    <x v="0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4"/>
  </r>
  <r>
    <n v="87177"/>
    <s v="Not Returned"/>
    <n v="6124.7849999999999"/>
    <n v="43"/>
    <n v="100.98"/>
    <n v="45"/>
    <x v="164"/>
    <s v="Medium"/>
    <x v="0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2"/>
  </r>
  <r>
    <n v="89295"/>
    <s v="Not Returned"/>
    <n v="259.98"/>
    <n v="3"/>
    <n v="65.989999999999995"/>
    <n v="5.92"/>
    <x v="198"/>
    <s v="Low"/>
    <x v="1"/>
    <s v="Consumer"/>
    <s v="Technology"/>
    <s v="Telephones and Communication"/>
    <s v="Small Box"/>
    <n v="252"/>
    <n v="0.55000000000000004"/>
    <s v="United States"/>
    <s v="East"/>
    <s v="New York"/>
    <s v="Utica"/>
    <n v="13501"/>
    <d v="2015-01-06T00:00:00"/>
    <d v="2015-01-08T00:00:00"/>
    <n v="2"/>
  </r>
  <r>
    <n v="90292"/>
    <s v="Not Returned"/>
    <n v="1120.92"/>
    <n v="33"/>
    <n v="20.34"/>
    <n v="35"/>
    <x v="199"/>
    <s v="Medium"/>
    <x v="1"/>
    <s v="Corporate"/>
    <s v="Office Supplies"/>
    <s v="Storage &amp; Organization"/>
    <s v="Large Box"/>
    <s v="Tennsco Commercial Shelving"/>
    <n v="0.84"/>
    <s v="United States"/>
    <s v="Central"/>
    <s v="Texas"/>
    <s v="San Antonio"/>
    <n v="78207"/>
    <d v="2015-05-15T00:00:00"/>
    <d v="2015-05-16T00:00:00"/>
    <n v="1"/>
  </r>
  <r>
    <n v="91090"/>
    <s v="Not Returned"/>
    <n v="44.25"/>
    <n v="7"/>
    <n v="4.26"/>
    <n v="1.2"/>
    <x v="47"/>
    <s v="Medium"/>
    <x v="1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"/>
  </r>
  <r>
    <n v="3585"/>
    <s v="Returned"/>
    <n v="126.78"/>
    <n v="8"/>
    <n v="10.98"/>
    <n v="3.37"/>
    <x v="36"/>
    <s v="Low"/>
    <x v="1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1"/>
  </r>
  <r>
    <n v="8994"/>
    <s v="Returned"/>
    <n v="608.35500000000002"/>
    <n v="1"/>
    <n v="415.88"/>
    <n v="11.37"/>
    <x v="169"/>
    <s v="Not Specified"/>
    <x v="1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1"/>
  </r>
  <r>
    <n v="91064"/>
    <s v="Returned"/>
    <n v="161.92500000000001"/>
    <n v="1"/>
    <n v="125.99"/>
    <n v="8.99"/>
    <x v="200"/>
    <s v="Not Specified"/>
    <x v="1"/>
    <s v="Corporate"/>
    <s v="Technology"/>
    <s v="Telephones and Communication"/>
    <s v="Small Box"/>
    <s v="M70"/>
    <n v="0.59"/>
    <s v="United States"/>
    <s v="East"/>
    <s v="Pennsylvania"/>
    <s v="King of Prussia"/>
    <n v="19406"/>
    <d v="2015-01-09T00:00:00"/>
    <d v="2015-01-16T00:00:00"/>
    <n v="7"/>
  </r>
  <r>
    <n v="87671"/>
    <s v="Not Returned"/>
    <n v="149.91"/>
    <n v="46"/>
    <n v="2.12"/>
    <n v="1.99"/>
    <x v="62"/>
    <s v="High"/>
    <x v="1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2"/>
  </r>
  <r>
    <n v="91365"/>
    <s v="Not Returned"/>
    <n v="720.55499999999995"/>
    <n v="3"/>
    <n v="150.97999999999999"/>
    <n v="13.99"/>
    <x v="201"/>
    <s v="Critical"/>
    <x v="2"/>
    <s v="Small Business"/>
    <s v="Technology"/>
    <s v="Office Machines"/>
    <s v="Medium Box"/>
    <s v="Canon MP41DH Printing Calculator"/>
    <n v="0.38"/>
    <s v="United States"/>
    <s v="West"/>
    <s v="Oregon"/>
    <s v="Redmond"/>
    <n v="97756"/>
    <d v="2015-06-22T00:00:00"/>
    <d v="2015-06-24T00:00:00"/>
    <n v="2"/>
  </r>
  <r>
    <n v="89521"/>
    <s v="Returned"/>
    <n v="87.495000000000005"/>
    <n v="12"/>
    <n v="4.91"/>
    <n v="0.5"/>
    <x v="44"/>
    <s v="Critical"/>
    <x v="1"/>
    <s v="Home Office"/>
    <s v="Office Supplies"/>
    <s v="Labels"/>
    <s v="Small Box"/>
    <s v="Avery 493"/>
    <n v="0.36"/>
    <s v="United States"/>
    <s v="West"/>
    <s v="Oregon"/>
    <s v="Lake Oswego"/>
    <n v="97035"/>
    <d v="2015-04-04T00:00:00"/>
    <d v="2015-04-06T00:00:00"/>
    <n v="2"/>
  </r>
  <r>
    <n v="44517"/>
    <s v="Returned"/>
    <n v="773.82"/>
    <n v="3"/>
    <n v="162.93"/>
    <n v="19.989999999999998"/>
    <x v="202"/>
    <s v="Not Specified"/>
    <x v="1"/>
    <s v="Corporate"/>
    <s v="Office Supplies"/>
    <s v="Envelopes"/>
    <s v="Small Box"/>
    <s v="Multimedia Mailers"/>
    <n v="0.39"/>
    <s v="United States"/>
    <s v="East"/>
    <s v="Connecticut"/>
    <s v="Naugatuck"/>
    <n v="6770"/>
    <d v="2015-05-13T00:00:00"/>
    <d v="2015-05-14T00:00:00"/>
    <n v="1"/>
  </r>
  <r>
    <n v="91131"/>
    <s v="Returned"/>
    <n v="456.51"/>
    <n v="9"/>
    <n v="31.76"/>
    <n v="45.51"/>
    <x v="203"/>
    <s v="Medium"/>
    <x v="0"/>
    <s v="Small Business"/>
    <s v="Furniture"/>
    <s v="Tables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2"/>
  </r>
  <r>
    <n v="90238"/>
    <s v="Returned"/>
    <n v="1352.7149999999999"/>
    <n v="18"/>
    <n v="49.99"/>
    <n v="19.989999999999998"/>
    <x v="204"/>
    <s v="High"/>
    <x v="1"/>
    <s v="Small Business"/>
    <s v="Technology"/>
    <s v="Computer Peripherals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0"/>
  </r>
  <r>
    <n v="88648"/>
    <s v="Returned"/>
    <n v="739.35"/>
    <n v="31"/>
    <n v="16.91"/>
    <n v="6.25"/>
    <x v="205"/>
    <s v="Low"/>
    <x v="1"/>
    <s v="Home Office"/>
    <s v="Office Supplies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"/>
  </r>
  <r>
    <n v="89327"/>
    <s v="Returned"/>
    <n v="282.99"/>
    <n v="2"/>
    <n v="110.99"/>
    <n v="2.5"/>
    <x v="206"/>
    <s v="Low"/>
    <x v="1"/>
    <s v="Corporate"/>
    <s v="Technology"/>
    <s v="Telephones and Communication"/>
    <s v="Small Box"/>
    <s v="T18"/>
    <n v="0.56999999999999995"/>
    <s v="United States"/>
    <s v="Central"/>
    <s v="Nebraska"/>
    <s v="Kearney"/>
    <n v="68847"/>
    <d v="2015-01-03T00:00:00"/>
    <d v="2015-01-06T00:00:00"/>
    <n v="3"/>
  </r>
  <r>
    <n v="88197"/>
    <s v="Returned"/>
    <n v="47505.9"/>
    <n v="22"/>
    <n v="1360.14"/>
    <n v="14.7"/>
    <x v="38"/>
    <s v="Medium"/>
    <x v="0"/>
    <s v="Consumer"/>
    <s v="Technology"/>
    <s v="Office Machines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"/>
  </r>
  <r>
    <n v="89292"/>
    <e v="#N/A"/>
    <n v="94.47"/>
    <n v="5"/>
    <n v="11.55"/>
    <n v="2.36"/>
    <x v="207"/>
    <s v="Not Specified"/>
    <x v="1"/>
    <s v="Home Office"/>
    <s v="Office Supplies"/>
    <s v="Pens &amp; Art Supplies"/>
    <s v="Wrap Bag"/>
    <s v="Newell 309"/>
    <n v="0.55000000000000004"/>
    <s v="United States"/>
    <s v="East"/>
    <s v="New York"/>
    <s v="Troy"/>
    <n v="12180"/>
    <d v="2015-06-02T00:00:00"/>
    <d v="2015-06-03T00:00:00"/>
    <n v="1"/>
  </r>
  <r>
    <n v="90193"/>
    <e v="#N/A"/>
    <n v="9544.2749999999996"/>
    <n v="12"/>
    <n v="500.98"/>
    <n v="26"/>
    <x v="208"/>
    <s v="Not Specified"/>
    <x v="0"/>
    <s v="Home Office"/>
    <s v="Furniture"/>
    <s v="Chairs &amp; Chairmats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2"/>
  </r>
  <r>
    <n v="37760"/>
    <e v="#N/A"/>
    <n v="2399.94"/>
    <n v="6"/>
    <n v="279.81"/>
    <n v="23.19"/>
    <x v="209"/>
    <s v="Medium"/>
    <x v="0"/>
    <s v="Small Business"/>
    <s v="Office Supplies"/>
    <s v="Appliances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"/>
  </r>
  <r>
    <n v="88502"/>
    <e v="#N/A"/>
    <n v="15496.635"/>
    <n v="6"/>
    <n v="2036.48"/>
    <n v="14.7"/>
    <x v="42"/>
    <s v="Low"/>
    <x v="0"/>
    <s v="Corporate"/>
    <s v="Technology"/>
    <s v="Office Machines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0"/>
  </r>
  <r>
    <n v="88083"/>
    <e v="#N/A"/>
    <n v="64.62"/>
    <n v="2"/>
    <n v="19.98"/>
    <n v="4"/>
    <x v="144"/>
    <s v="High"/>
    <x v="1"/>
    <s v="Corporate"/>
    <s v="Technology"/>
    <s v="Computer Peripherals"/>
    <s v="Small Box"/>
    <s v="Belkin 105-Key Black Keyboard"/>
    <n v="0.68"/>
    <s v="United States"/>
    <s v="East"/>
    <s v="Massachusetts"/>
    <s v="Belchertown"/>
    <n v="1007"/>
    <d v="2015-03-20T00:00:00"/>
    <d v="2015-03-20T00:00:00"/>
    <n v="0"/>
  </r>
  <r>
    <n v="87407"/>
    <e v="#N/A"/>
    <n v="88.02"/>
    <n v="13"/>
    <n v="4.24"/>
    <n v="5.41"/>
    <x v="116"/>
    <s v="Low"/>
    <x v="1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2"/>
  </r>
  <r>
    <n v="88891"/>
    <e v="#N/A"/>
    <n v="401.29500000000002"/>
    <n v="36"/>
    <n v="6.88"/>
    <n v="2"/>
    <x v="210"/>
    <s v="High"/>
    <x v="2"/>
    <s v="Home Office"/>
    <s v="Office Supplies"/>
    <s v="Paper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1"/>
  </r>
  <r>
    <n v="87366"/>
    <e v="#N/A"/>
    <n v="759.58500000000004"/>
    <n v="17"/>
    <n v="29.14"/>
    <n v="4.8600000000000003"/>
    <x v="195"/>
    <s v="Critical"/>
    <x v="1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2"/>
  </r>
  <r>
    <n v="90469"/>
    <e v="#N/A"/>
    <n v="89.924999999999997"/>
    <n v="6"/>
    <n v="9.06"/>
    <n v="9.86"/>
    <x v="135"/>
    <s v="Low"/>
    <x v="1"/>
    <s v="Consumer"/>
    <s v="Office Supplies"/>
    <s v="Paper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2"/>
  </r>
  <r>
    <n v="87812"/>
    <e v="#N/A"/>
    <n v="100.32"/>
    <n v="9"/>
    <n v="6.88"/>
    <n v="2"/>
    <x v="210"/>
    <s v="Critical"/>
    <x v="2"/>
    <s v="Home Office"/>
    <s v="Office Supplies"/>
    <s v="Paper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1"/>
  </r>
  <r>
    <n v="87175"/>
    <e v="#N/A"/>
    <n v="1838.4"/>
    <n v="8"/>
    <n v="155.06"/>
    <n v="7.07"/>
    <x v="118"/>
    <s v="Not Specified"/>
    <x v="1"/>
    <s v="Corporate"/>
    <s v="Office Supplies"/>
    <s v="Storage &amp; Organization"/>
    <s v="Small Box"/>
    <s v="Dual Level, Single-Width Filing Carts"/>
    <n v="0.59"/>
    <s v="United States"/>
    <s v="West"/>
    <s v="California"/>
    <s v="Napa"/>
    <n v="94559"/>
    <d v="2015-01-02T00:00:00"/>
    <d v="2015-01-09T00:00:00"/>
    <n v="7"/>
  </r>
  <r>
    <n v="58914"/>
    <e v="#N/A"/>
    <n v="324.06"/>
    <n v="16"/>
    <n v="12.98"/>
    <n v="3.14"/>
    <x v="150"/>
    <s v="High"/>
    <x v="2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"/>
  </r>
  <r>
    <n v="91009"/>
    <e v="#N/A"/>
    <n v="1849.98"/>
    <n v="65"/>
    <n v="19.98"/>
    <n v="4"/>
    <x v="144"/>
    <s v="Not Specified"/>
    <x v="1"/>
    <s v="Consumer"/>
    <s v="Technology"/>
    <s v="Computer Peripherals"/>
    <s v="Small Box"/>
    <s v="Belkin 105-Key Black Keyboard"/>
    <n v="0.68"/>
    <s v="United States"/>
    <s v="East"/>
    <s v="Massachusetts"/>
    <s v="Boston"/>
    <n v="2129"/>
    <d v="2015-06-22T00:00:00"/>
    <d v="2015-06-24T00:00:00"/>
    <n v="2"/>
  </r>
  <r>
    <n v="90917"/>
    <e v="#N/A"/>
    <n v="1930.7550000000001"/>
    <n v="7"/>
    <n v="170.98"/>
    <n v="13.99"/>
    <x v="211"/>
    <s v="Critical"/>
    <x v="1"/>
    <s v="Home Office"/>
    <s v="Furniture"/>
    <s v="Office Furnishings"/>
    <s v="Medium Box"/>
    <s v="Tenex Antistatic Computer Chair Mats"/>
    <n v="0.75"/>
    <s v="United States"/>
    <s v="West"/>
    <s v="Arizona"/>
    <s v="Gilbert"/>
    <n v="85234"/>
    <d v="2015-06-05T00:00:00"/>
    <d v="2015-06-12T00:00:00"/>
    <n v="7"/>
  </r>
  <r>
    <n v="87408"/>
    <e v="#N/A"/>
    <n v="79.650000000000006"/>
    <n v="18"/>
    <n v="2.94"/>
    <n v="0.7"/>
    <x v="212"/>
    <s v="Low"/>
    <x v="1"/>
    <s v="Corporate"/>
    <s v="Office Supplies"/>
    <s v="Pens &amp; Art Supplies"/>
    <s v="Wrap Bag"/>
    <s v="Newell 338"/>
    <n v="0.57999999999999996"/>
    <s v="United States"/>
    <s v="West"/>
    <s v="Oregon"/>
    <s v="Gresham"/>
    <n v="97030"/>
    <d v="2015-06-15T00:00:00"/>
    <d v="2015-06-16T00:00:00"/>
    <n v="1"/>
  </r>
  <r>
    <n v="88205"/>
    <e v="#N/A"/>
    <n v="136.47"/>
    <n v="11"/>
    <n v="8.09"/>
    <n v="7.96"/>
    <x v="193"/>
    <s v="Not Specified"/>
    <x v="1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1"/>
  </r>
  <r>
    <n v="88480"/>
    <e v="#N/A"/>
    <n v="1860.855"/>
    <n v="17"/>
    <n v="85.99"/>
    <n v="0.99"/>
    <x v="148"/>
    <s v="Medium"/>
    <x v="1"/>
    <s v="Small Business"/>
    <s v="Technology"/>
    <s v="Telephones and Communication"/>
    <s v="Wrap Bag"/>
    <s v="Accessory34"/>
    <n v="0.55000000000000004"/>
    <s v="United States"/>
    <s v="East"/>
    <s v="Maryland"/>
    <s v="Pikesville"/>
    <n v="21208"/>
    <d v="2015-02-14T00:00:00"/>
    <d v="2015-02-16T00:00:00"/>
    <n v="2"/>
  </r>
  <r>
    <n v="89426"/>
    <e v="#N/A"/>
    <n v="142.45500000000001"/>
    <n v="11"/>
    <n v="8.57"/>
    <n v="6.14"/>
    <x v="213"/>
    <s v="Medium"/>
    <x v="1"/>
    <s v="Home Office"/>
    <s v="Office Supplies"/>
    <s v="Scissors, Rulers and Trimmers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"/>
  </r>
  <r>
    <n v="86621"/>
    <e v="#N/A"/>
    <n v="375.75"/>
    <n v="5"/>
    <n v="49.99"/>
    <n v="19.989999999999998"/>
    <x v="204"/>
    <s v="Medium"/>
    <x v="1"/>
    <s v="Small Business"/>
    <s v="Technology"/>
    <s v="Computer Peripherals"/>
    <s v="Small Box"/>
    <s v="Zoom V.92 USB External Faxmodem"/>
    <n v="0.41"/>
    <s v="United States"/>
    <s v="East"/>
    <s v="Massachusetts"/>
    <s v="Arlington"/>
    <n v="2474"/>
    <d v="2015-02-21T00:00:00"/>
    <d v="2015-02-21T00:00:00"/>
    <n v="0"/>
  </r>
  <r>
    <n v="88196"/>
    <e v="#N/A"/>
    <n v="130.74"/>
    <n v="5"/>
    <n v="17.149999999999999"/>
    <n v="4.96"/>
    <x v="214"/>
    <s v="Low"/>
    <x v="1"/>
    <s v="Consumer"/>
    <s v="Office Supplies"/>
    <s v="Storage &amp; Organization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1"/>
  </r>
  <r>
    <n v="91087"/>
    <e v="#N/A"/>
    <n v="14189.91"/>
    <n v="31"/>
    <n v="300.98"/>
    <n v="54.92"/>
    <x v="129"/>
    <s v="Critical"/>
    <x v="0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1"/>
  </r>
  <r>
    <n v="88474"/>
    <e v="#N/A"/>
    <n v="28.125"/>
    <n v="11"/>
    <n v="1.68"/>
    <n v="1.57"/>
    <x v="8"/>
    <s v="Not Specified"/>
    <x v="1"/>
    <s v="Corporate"/>
    <s v="Office Supplies"/>
    <s v="Pens &amp; Art Supplies"/>
    <s v="Wrap Bag"/>
    <s v="Newell 323"/>
    <n v="0.59"/>
    <s v="United States"/>
    <s v="Central"/>
    <s v="Texas"/>
    <s v="Seguin"/>
    <n v="78155"/>
    <d v="2015-01-30T00:00:00"/>
    <d v="2015-01-31T00:00:00"/>
    <n v="1"/>
  </r>
  <r>
    <n v="90291"/>
    <e v="#N/A"/>
    <n v="28.004999999999999"/>
    <n v="3"/>
    <n v="5.58"/>
    <n v="5.3"/>
    <x v="77"/>
    <s v="Low"/>
    <x v="1"/>
    <s v="Home Office"/>
    <s v="Office Supplies"/>
    <s v="Envelopes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5"/>
  </r>
  <r>
    <n v="90338"/>
    <e v="#N/A"/>
    <n v="284.745"/>
    <n v="37"/>
    <n v="4.9800000000000004"/>
    <n v="7.44"/>
    <x v="76"/>
    <s v="Critical"/>
    <x v="1"/>
    <s v="Home Office"/>
    <s v="Office Supplies"/>
    <s v="Paper"/>
    <s v="Small Box"/>
    <s v="Xerox 1922"/>
    <n v="0.36"/>
    <s v="United States"/>
    <s v="South"/>
    <s v="North Carolina"/>
    <s v="Charlotte"/>
    <n v="28204"/>
    <d v="2015-06-05T00:00:00"/>
    <d v="2015-06-07T00:00:00"/>
    <n v="2"/>
  </r>
  <r>
    <n v="86310"/>
    <e v="#N/A"/>
    <n v="8964.1350000000002"/>
    <n v="9"/>
    <n v="699.99"/>
    <n v="24.49"/>
    <x v="215"/>
    <s v="Critical"/>
    <x v="1"/>
    <s v="Corporate"/>
    <s v="Technology"/>
    <s v="Copiers and Fax"/>
    <s v="Large Box"/>
    <s v="Canon PC1060 Personal Laser Copier"/>
    <n v="0.41"/>
    <s v="United States"/>
    <s v="Central"/>
    <s v="Illinois"/>
    <s v="Oswego"/>
    <n v="60543"/>
    <d v="2015-04-23T00:00:00"/>
    <d v="2015-04-25T00:00:00"/>
    <n v="2"/>
  </r>
  <r>
    <n v="90973"/>
    <e v="#N/A"/>
    <n v="86.114999999999995"/>
    <n v="3"/>
    <n v="19.98"/>
    <n v="5.77"/>
    <x v="216"/>
    <s v="Medium"/>
    <x v="2"/>
    <s v="Small Business"/>
    <s v="Office Supplies"/>
    <s v="Paper"/>
    <s v="Small Box"/>
    <s v="Xerox Blank Computer Paper"/>
    <n v="0.38"/>
    <s v="United States"/>
    <s v="West"/>
    <s v="Colorado"/>
    <s v="Fountain"/>
    <n v="80817"/>
    <d v="2015-04-20T00:00:00"/>
    <d v="2015-04-20T00:00:00"/>
    <n v="0"/>
  </r>
  <r>
    <n v="88085"/>
    <e v="#N/A"/>
    <n v="4810.41"/>
    <n v="2"/>
    <n v="1637.53"/>
    <n v="24.49"/>
    <x v="217"/>
    <s v="Low"/>
    <x v="1"/>
    <s v="Corporate"/>
    <s v="Office Supplies"/>
    <s v="Scissors, Rulers and Trimmers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2"/>
  </r>
  <r>
    <n v="87463"/>
    <e v="#N/A"/>
    <n v="15.345000000000001"/>
    <n v="5"/>
    <n v="1.74"/>
    <n v="4.08"/>
    <x v="4"/>
    <s v="Not Specified"/>
    <x v="1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1"/>
  </r>
  <r>
    <n v="86693"/>
    <e v="#N/A"/>
    <n v="2290.02"/>
    <n v="9"/>
    <n v="160.97999999999999"/>
    <n v="30"/>
    <x v="106"/>
    <s v="Not Specified"/>
    <x v="0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"/>
  </r>
  <r>
    <n v="87813"/>
    <e v="#N/A"/>
    <n v="412.36500000000001"/>
    <n v="8"/>
    <n v="32.479999999999997"/>
    <n v="35"/>
    <x v="218"/>
    <s v="Critical"/>
    <x v="2"/>
    <s v="Home Office"/>
    <s v="Office Supplies"/>
    <s v="Storage &amp; Organization"/>
    <s v="Large Box"/>
    <s v="Fellowes Neat Ideas® Storage Cubes"/>
    <n v="0.81"/>
    <s v="United States"/>
    <s v="West"/>
    <s v="Utah"/>
    <s v="Provo"/>
    <n v="84604"/>
    <d v="2015-01-28T00:00:00"/>
    <d v="2015-01-28T00:00:00"/>
    <n v="0"/>
  </r>
  <r>
    <n v="90294"/>
    <e v="#N/A"/>
    <n v="316.15499999999997"/>
    <n v="5"/>
    <n v="40.89"/>
    <n v="18.98"/>
    <x v="141"/>
    <s v="Low"/>
    <x v="1"/>
    <s v="Home Office"/>
    <s v="Furniture"/>
    <s v="Office Furnishings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"/>
  </r>
  <r>
    <n v="87364"/>
    <e v="#N/A"/>
    <n v="34.274999999999999"/>
    <n v="3"/>
    <n v="5.98"/>
    <n v="5.15"/>
    <x v="133"/>
    <s v="Medium"/>
    <x v="1"/>
    <s v="Corporate"/>
    <s v="Office Supplies"/>
    <s v="Paper"/>
    <s v="Small Box"/>
    <s v="Xerox 193"/>
    <n v="0.36"/>
    <s v="United States"/>
    <s v="Central"/>
    <s v="Texas"/>
    <s v="Round Rock"/>
    <n v="78664"/>
    <d v="2015-05-09T00:00:00"/>
    <d v="2015-05-11T00:00:00"/>
    <n v="2"/>
  </r>
  <r>
    <n v="89094"/>
    <e v="#N/A"/>
    <n v="680.43"/>
    <n v="3"/>
    <n v="154.13"/>
    <n v="69"/>
    <x v="132"/>
    <s v="Low"/>
    <x v="2"/>
    <s v="Home Office"/>
    <s v="Furniture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0"/>
  </r>
  <r>
    <n v="89319"/>
    <e v="#N/A"/>
    <n v="28.065000000000001"/>
    <n v="11"/>
    <n v="1.68"/>
    <n v="1.57"/>
    <x v="8"/>
    <s v="Critical"/>
    <x v="1"/>
    <s v="Corporate"/>
    <s v="Office Supplies"/>
    <s v="Pens &amp; Art Supplies"/>
    <s v="Wrap Bag"/>
    <s v="Newell 323"/>
    <n v="0.59"/>
    <s v="United States"/>
    <s v="East"/>
    <s v="New Jersey"/>
    <s v="Newark"/>
    <n v="7101"/>
    <d v="2015-06-17T00:00:00"/>
    <d v="2015-06-18T00:00:00"/>
    <n v="1"/>
  </r>
  <r>
    <n v="38087"/>
    <e v="#N/A"/>
    <n v="152.61000000000001"/>
    <n v="5"/>
    <n v="18.97"/>
    <n v="9.5399999999999991"/>
    <x v="140"/>
    <s v="Low"/>
    <x v="1"/>
    <s v="Small Business"/>
    <s v="Office Supplies"/>
    <s v="Paper"/>
    <s v="Small Box"/>
    <s v="Xerox 1939"/>
    <n v="0.37"/>
    <s v="United States"/>
    <s v="West"/>
    <s v="California"/>
    <s v="Petaluma"/>
    <n v="94952"/>
    <d v="2015-05-16T00:00:00"/>
    <d v="2015-05-17T00:00:00"/>
    <n v="1"/>
  </r>
  <r>
    <n v="87178"/>
    <e v="#N/A"/>
    <n v="7353.57"/>
    <n v="32"/>
    <n v="155.06"/>
    <n v="7.07"/>
    <x v="118"/>
    <s v="High"/>
    <x v="1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7"/>
  </r>
  <r>
    <n v="87954"/>
    <e v="#N/A"/>
    <n v="1419.4349999999999"/>
    <n v="17"/>
    <n v="65.989999999999995"/>
    <n v="8.99"/>
    <x v="39"/>
    <s v="Not Specified"/>
    <x v="1"/>
    <s v="Corporate"/>
    <s v="Technology"/>
    <s v="Telephones and Communication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"/>
  </r>
  <r>
    <n v="90669"/>
    <e v="#N/A"/>
    <n v="3996.6"/>
    <n v="146"/>
    <n v="17.98"/>
    <n v="4"/>
    <x v="97"/>
    <s v="Not Specified"/>
    <x v="1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2"/>
  </r>
  <r>
    <n v="17155"/>
    <e v="#N/A"/>
    <n v="354.69"/>
    <n v="15"/>
    <n v="15.28"/>
    <n v="1.99"/>
    <x v="127"/>
    <s v="Medium"/>
    <x v="1"/>
    <s v="Corporate"/>
    <s v="Technology"/>
    <s v="Computer Peripherals"/>
    <s v="Small Pack"/>
    <s v="Memorex 4.7GB DVD+R, 3/Pack"/>
    <n v="0.42"/>
    <s v="United States"/>
    <s v="West"/>
    <s v="Nevada"/>
    <s v="Carson City"/>
    <n v="89701"/>
    <d v="2015-01-15T00:00:00"/>
    <d v="2015-01-16T00:00:00"/>
    <n v="1"/>
  </r>
  <r>
    <n v="55713"/>
    <e v="#N/A"/>
    <n v="165.285"/>
    <n v="17"/>
    <n v="5.98"/>
    <n v="5.79"/>
    <x v="219"/>
    <s v="Low"/>
    <x v="1"/>
    <s v="Corporate"/>
    <s v="Office Supplies"/>
    <s v="Paper"/>
    <s v="Small Box"/>
    <s v="Xerox 1903"/>
    <n v="0.36"/>
    <s v="United States"/>
    <s v="West"/>
    <s v="Washington"/>
    <s v="Redmond"/>
    <n v="98052"/>
    <d v="2015-03-10T00:00:00"/>
    <d v="2015-03-11T00:00:00"/>
    <n v="1"/>
  </r>
  <r>
    <n v="88062"/>
    <e v="#N/A"/>
    <n v="167.79"/>
    <n v="7"/>
    <n v="15.23"/>
    <n v="27.75"/>
    <x v="220"/>
    <s v="Medium"/>
    <x v="0"/>
    <s v="Corporate"/>
    <s v="Furniture"/>
    <s v="Tables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"/>
  </r>
  <r>
    <n v="89579"/>
    <e v="#N/A"/>
    <n v="69.254999999999995"/>
    <n v="9"/>
    <n v="4.9800000000000004"/>
    <n v="7.44"/>
    <x v="76"/>
    <s v="Critical"/>
    <x v="1"/>
    <s v="Home Office"/>
    <s v="Office Supplies"/>
    <s v="Paper"/>
    <s v="Small Box"/>
    <s v="Xerox 1922"/>
    <n v="0.36"/>
    <s v="United States"/>
    <s v="West"/>
    <s v="Arizona"/>
    <s v="Gilbert"/>
    <n v="85234"/>
    <d v="2015-06-05T00:00:00"/>
    <d v="2015-06-07T00:00:00"/>
    <n v="2"/>
  </r>
  <r>
    <n v="88908"/>
    <e v="#N/A"/>
    <n v="3497.85"/>
    <n v="11"/>
    <n v="200.98"/>
    <n v="55.96"/>
    <x v="24"/>
    <s v="Critical"/>
    <x v="0"/>
    <s v="Small Business"/>
    <s v="Furniture"/>
    <s v="Bookcases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2"/>
  </r>
  <r>
    <n v="86839"/>
    <e v="#N/A"/>
    <n v="20.984999999999999"/>
    <n v="4"/>
    <n v="3.28"/>
    <n v="4.2"/>
    <x v="87"/>
    <e v="#N/A"/>
    <x v="1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1"/>
  </r>
  <r>
    <n v="91213"/>
    <e v="#N/A"/>
    <n v="2840.895"/>
    <n v="1"/>
    <n v="2036.48"/>
    <n v="14.7"/>
    <x v="42"/>
    <e v="#N/A"/>
    <x v="0"/>
    <s v="Consumer"/>
    <s v="Technology"/>
    <s v="Office Machines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2"/>
  </r>
  <r>
    <n v="88889"/>
    <e v="#N/A"/>
    <n v="153.315"/>
    <n v="1"/>
    <n v="115.99"/>
    <n v="5.99"/>
    <x v="221"/>
    <e v="#N/A"/>
    <x v="2"/>
    <s v="Corporate"/>
    <s v="Technology"/>
    <s v="Telephones and Communication"/>
    <s v="Small Box"/>
    <n v="2160"/>
    <n v="0.56999999999999995"/>
    <s v="United States"/>
    <s v="Central"/>
    <s v="Texas"/>
    <s v="Seguin"/>
    <n v="78155"/>
    <d v="2015-06-12T00:00:00"/>
    <d v="2015-06-13T00:00:00"/>
    <n v="1"/>
  </r>
  <r>
    <n v="89202"/>
    <e v="#N/A"/>
    <n v="1371.4349999999999"/>
    <n v="71"/>
    <n v="12.99"/>
    <n v="9.44"/>
    <x v="112"/>
    <e v="#N/A"/>
    <x v="1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2"/>
  </r>
  <r>
    <n v="8353"/>
    <e v="#N/A"/>
    <n v="2951.97"/>
    <n v="6"/>
    <n v="328.14"/>
    <n v="91.05"/>
    <x v="222"/>
    <e v="#N/A"/>
    <x v="0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2"/>
  </r>
  <r>
    <n v="88503"/>
    <e v="#N/A"/>
    <n v="495.315"/>
    <n v="63"/>
    <n v="4.9800000000000004"/>
    <n v="7.44"/>
    <x v="76"/>
    <e v="#N/A"/>
    <x v="1"/>
    <s v="Corporate"/>
    <s v="Office Supplies"/>
    <s v="Paper"/>
    <s v="Small Box"/>
    <s v="Xerox 1922"/>
    <n v="0.36"/>
    <s v="United States"/>
    <s v="West"/>
    <s v="California"/>
    <s v="Los Angeles"/>
    <n v="90008"/>
    <d v="2015-04-15T00:00:00"/>
    <d v="2015-04-24T00:00:00"/>
    <n v="9"/>
  </r>
  <r>
    <n v="3138"/>
    <e v="#N/A"/>
    <n v="319.33499999999998"/>
    <n v="23"/>
    <n v="8.34"/>
    <n v="2.64"/>
    <x v="72"/>
    <e v="#N/A"/>
    <x v="2"/>
    <s v="Home Office"/>
    <s v="Office Supplies"/>
    <s v="Scissors, Rulers and Trimmers"/>
    <s v="Small Pack"/>
    <s v="Acme® Elite Stainless Steel Scissors"/>
    <n v="0.59"/>
    <s v="United States"/>
    <s v="South"/>
    <s v="Florida"/>
    <s v="Miami"/>
    <n v="33132"/>
    <d v="2015-06-09T00:00:00"/>
    <d v="2015-06-11T00:00:00"/>
    <n v="2"/>
  </r>
  <r>
    <n v="90449"/>
    <e v="#N/A"/>
    <n v="155.23500000000001"/>
    <n v="17"/>
    <n v="5.98"/>
    <n v="5.15"/>
    <x v="133"/>
    <e v="#N/A"/>
    <x v="1"/>
    <s v="Corporate"/>
    <s v="Office Supplies"/>
    <s v="Paper"/>
    <s v="Small Box"/>
    <s v="Xerox 193"/>
    <n v="0.36"/>
    <s v="United States"/>
    <s v="West"/>
    <s v="California"/>
    <s v="Lemon Grove"/>
    <n v="91945"/>
    <d v="2015-06-17T00:00:00"/>
    <d v="2015-06-18T00:00:00"/>
    <n v="1"/>
  </r>
  <r>
    <n v="89320"/>
    <e v="#N/A"/>
    <n v="61.424999999999997"/>
    <n v="9"/>
    <n v="4.13"/>
    <n v="5.34"/>
    <x v="223"/>
    <e v="#N/A"/>
    <x v="1"/>
    <s v="Small Business"/>
    <s v="Office Supplies"/>
    <s v="Binders and Binder Accessories"/>
    <s v="Small Box"/>
    <s v="ACCOHIDE® Binder by Acco"/>
    <n v="0.38"/>
    <s v="United States"/>
    <s v="Central"/>
    <s v="Kansas"/>
    <s v="Shawnee"/>
    <n v="66203"/>
    <d v="2015-06-17T00:00:00"/>
    <d v="2015-06-21T00:00:00"/>
    <n v="4"/>
  </r>
  <r>
    <n v="88063"/>
    <e v="#N/A"/>
    <n v="110.955"/>
    <n v="20"/>
    <n v="3.26"/>
    <n v="1.86"/>
    <x v="51"/>
    <e v="#N/A"/>
    <x v="1"/>
    <s v="Corporate"/>
    <s v="Office Supplies"/>
    <s v="Pens &amp; Art Supplies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2"/>
  </r>
  <r>
    <n v="91065"/>
    <e v="#N/A"/>
    <n v="2572.395"/>
    <n v="14"/>
    <n v="124.49"/>
    <n v="51.94"/>
    <x v="0"/>
    <e v="#N/A"/>
    <x v="0"/>
    <s v="Corporate"/>
    <s v="Furniture"/>
    <s v="Tables"/>
    <s v="Jumbo Box"/>
    <s v="Bevis 36 x 72 Conference Tables"/>
    <n v="0.63"/>
    <s v="United States"/>
    <s v="West"/>
    <s v="Arizona"/>
    <s v="Kingman"/>
    <n v="86401"/>
    <d v="2015-05-24T00:00:00"/>
    <d v="2015-05-25T00:00:00"/>
    <n v="1"/>
  </r>
  <r>
    <n v="89840"/>
    <e v="#N/A"/>
    <n v="1599.81"/>
    <n v="16"/>
    <n v="67.28"/>
    <n v="19.989999999999998"/>
    <x v="224"/>
    <e v="#N/A"/>
    <x v="2"/>
    <s v="Consumer"/>
    <s v="Office Supplies"/>
    <s v="Binders and Binder Accessories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"/>
  </r>
  <r>
    <n v="87277"/>
    <e v="#N/A"/>
    <n v="1309.77"/>
    <n v="8"/>
    <n v="125.99"/>
    <n v="3"/>
    <x v="225"/>
    <e v="#N/A"/>
    <x v="1"/>
    <s v="Small Business"/>
    <s v="Technology"/>
    <s v="Telephones and Communication"/>
    <s v="Small Box"/>
    <s v="270c"/>
    <n v="0.59"/>
    <s v="United States"/>
    <s v="West"/>
    <s v="Colorado"/>
    <s v="Grand Junction"/>
    <n v="81503"/>
    <d v="2015-05-26T00:00:00"/>
    <d v="2015-05-26T00:00:00"/>
    <n v="0"/>
  </r>
  <r>
    <n v="86520"/>
    <e v="#N/A"/>
    <n v="9414.51"/>
    <n v="37"/>
    <n v="160.97999999999999"/>
    <n v="30"/>
    <x v="106"/>
    <e v="#N/A"/>
    <x v="0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2"/>
  </r>
  <r>
    <n v="86267"/>
    <e v="#N/A"/>
    <n v="336.18"/>
    <n v="1"/>
    <n v="213.45"/>
    <n v="14.7"/>
    <x v="226"/>
    <e v="#N/A"/>
    <x v="0"/>
    <s v="Corporate"/>
    <s v="Technology"/>
    <s v="Office Machines"/>
    <s v="Jumbo Drum"/>
    <s v="Panasonic KX-P2130 Dot Matrix Printer"/>
    <n v="0.59"/>
    <s v="United States"/>
    <s v="West"/>
    <s v="Utah"/>
    <s v="Layton"/>
    <n v="84041"/>
    <d v="2015-01-03T00:00:00"/>
    <d v="2015-01-05T00:00:00"/>
    <n v="2"/>
  </r>
  <r>
    <n v="87358"/>
    <e v="#N/A"/>
    <n v="57.975000000000001"/>
    <n v="7"/>
    <n v="5.34"/>
    <n v="5.63"/>
    <x v="227"/>
    <e v="#N/A"/>
    <x v="1"/>
    <s v="Corporate"/>
    <s v="Office Supplies"/>
    <s v="Binders and Binder Accessories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0"/>
  </r>
  <r>
    <n v="88075"/>
    <e v="#N/A"/>
    <n v="5757.21"/>
    <n v="22"/>
    <n v="205.99"/>
    <n v="8.99"/>
    <x v="89"/>
    <e v="#N/A"/>
    <x v="1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7"/>
  </r>
  <r>
    <n v="91089"/>
    <e v="#N/A"/>
    <n v="3661.9050000000002"/>
    <n v="8"/>
    <n v="300.98"/>
    <n v="54.92"/>
    <x v="129"/>
    <e v="#N/A"/>
    <x v="0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"/>
  </r>
  <r>
    <n v="86555"/>
    <e v="#N/A"/>
    <n v="29.79"/>
    <n v="2"/>
    <n v="8.8800000000000008"/>
    <n v="6.28"/>
    <x v="146"/>
    <e v="#N/A"/>
    <x v="1"/>
    <s v="Home Office"/>
    <s v="Office Supplies"/>
    <s v="Binders and Binder Accessories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5"/>
  </r>
  <r>
    <n v="88061"/>
    <e v="#N/A"/>
    <n v="12.795"/>
    <n v="1"/>
    <n v="6.28"/>
    <n v="5.29"/>
    <x v="228"/>
    <e v="#N/A"/>
    <x v="1"/>
    <s v="Corporate"/>
    <s v="Furniture"/>
    <s v="Office Furnishings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0"/>
  </r>
  <r>
    <n v="89728"/>
    <e v="#N/A"/>
    <n v="119.895"/>
    <n v="13"/>
    <n v="5.94"/>
    <n v="9.92"/>
    <x v="229"/>
    <e v="#N/A"/>
    <x v="1"/>
    <s v="Small Business"/>
    <s v="Office Supplies"/>
    <s v="Binders and Binder Accessories"/>
    <s v="Small Box"/>
    <s v="Storex Dura Pro™ Binders"/>
    <n v="0.38"/>
    <s v="United States"/>
    <s v="West"/>
    <s v="Colorado"/>
    <s v="Grand Junction"/>
    <n v="81503"/>
    <d v="2015-05-26T00:00:00"/>
    <d v="2015-06-02T00:00:00"/>
    <n v="7"/>
  </r>
  <r>
    <n v="7909"/>
    <e v="#N/A"/>
    <n v="198.12"/>
    <n v="16"/>
    <n v="8.34"/>
    <n v="1.43"/>
    <x v="103"/>
    <e v="#N/A"/>
    <x v="1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2"/>
  </r>
  <r>
    <n v="88644"/>
    <e v="#N/A"/>
    <n v="48.6"/>
    <n v="1"/>
    <n v="29.34"/>
    <n v="7.87"/>
    <x v="230"/>
    <e v="#N/A"/>
    <x v="1"/>
    <s v="Corporate"/>
    <s v="Furniture"/>
    <s v="Office Furnishings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2"/>
  </r>
  <r>
    <n v="86309"/>
    <e v="#N/A"/>
    <n v="90.36"/>
    <n v="5"/>
    <n v="11.34"/>
    <n v="5.01"/>
    <x v="231"/>
    <e v="#N/A"/>
    <x v="1"/>
    <s v="Small Business"/>
    <s v="Office Supplies"/>
    <s v="Paper"/>
    <s v="Small Box"/>
    <s v="Xerox 188"/>
    <n v="0.36"/>
    <s v="United States"/>
    <s v="East"/>
    <s v="New Jersey"/>
    <s v="Trenton"/>
    <n v="8601"/>
    <d v="2015-01-11T00:00:00"/>
    <d v="2015-01-11T00:00:00"/>
    <n v="0"/>
  </r>
  <r>
    <n v="3332"/>
    <e v="#N/A"/>
    <n v="1188.165"/>
    <n v="14"/>
    <n v="65.989999999999995"/>
    <n v="5.92"/>
    <x v="198"/>
    <e v="#N/A"/>
    <x v="1"/>
    <s v="Corporate"/>
    <s v="Technology"/>
    <s v="Telephones and Communication"/>
    <s v="Small Box"/>
    <n v="252"/>
    <n v="0.55000000000000004"/>
    <s v="United States"/>
    <s v="South"/>
    <s v="Tennessee"/>
    <s v="Maryville"/>
    <n v="37804"/>
    <d v="2015-02-23T00:00:00"/>
    <d v="2015-02-24T00:00:00"/>
    <n v="1"/>
  </r>
  <r>
    <n v="88527"/>
    <e v="#N/A"/>
    <n v="10417.74"/>
    <n v="12"/>
    <n v="574.74"/>
    <n v="24.49"/>
    <x v="232"/>
    <e v="#N/A"/>
    <x v="1"/>
    <s v="Corporate"/>
    <s v="Technology"/>
    <s v="Office Machines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7"/>
  </r>
  <r>
    <n v="87347"/>
    <e v="#N/A"/>
    <n v="101.79"/>
    <n v="10"/>
    <n v="6.48"/>
    <n v="7.03"/>
    <x v="233"/>
    <e v="#N/A"/>
    <x v="1"/>
    <s v="Corporate"/>
    <s v="Office Supplies"/>
    <s v="Paper"/>
    <s v="Small Box"/>
    <s v="Xerox 214"/>
    <n v="0.37"/>
    <s v="United States"/>
    <s v="Central"/>
    <s v="Texas"/>
    <s v="San Antonio"/>
    <n v="78207"/>
    <d v="2015-05-15T00:00:00"/>
    <d v="2015-05-16T00:00:00"/>
    <n v="1"/>
  </r>
  <r>
    <n v="88360"/>
    <e v="#N/A"/>
    <n v="468.88499999999999"/>
    <n v="13"/>
    <n v="22.84"/>
    <n v="11.54"/>
    <x v="83"/>
    <e v="#N/A"/>
    <x v="1"/>
    <s v="Small Business"/>
    <s v="Office Supplies"/>
    <s v="Paper"/>
    <s v="Small Box"/>
    <s v="Xerox 1964"/>
    <n v="0.39"/>
    <s v="United States"/>
    <s v="East"/>
    <s v="Connecticut"/>
    <s v="Ansonia"/>
    <n v="6401"/>
    <d v="2015-06-02T00:00:00"/>
    <d v="2015-06-03T00:00:00"/>
    <n v="1"/>
  </r>
  <r>
    <n v="88198"/>
    <e v="#N/A"/>
    <n v="325.5"/>
    <n v="41"/>
    <n v="4.9800000000000004"/>
    <n v="6.07"/>
    <x v="33"/>
    <e v="#N/A"/>
    <x v="1"/>
    <s v="Consumer"/>
    <s v="Office Supplies"/>
    <s v="Paper"/>
    <s v="Small Box"/>
    <s v="Xerox 1897"/>
    <n v="0.36"/>
    <s v="United States"/>
    <s v="East"/>
    <s v="New York"/>
    <s v="New York City"/>
    <n v="10154"/>
    <d v="2015-02-10T00:00:00"/>
    <d v="2015-02-11T00:00:00"/>
    <n v="1"/>
  </r>
  <r>
    <n v="89284"/>
    <e v="#N/A"/>
    <n v="7593.7349999999997"/>
    <n v="35"/>
    <n v="152.47999999999999"/>
    <n v="6.5"/>
    <x v="234"/>
    <e v="#N/A"/>
    <x v="1"/>
    <s v="Small Business"/>
    <s v="Technology"/>
    <s v="Computer Peripherals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4C0C9-0F93-4E62-8A26-8EACFFC29DCD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Z5:AB6" firstHeaderRow="0" firstDataRow="1" firstDataCol="1"/>
  <pivotFields count="23">
    <pivotField showAll="0"/>
    <pivotField showAll="0"/>
    <pivotField showAll="0"/>
    <pivotField showAll="0"/>
    <pivotField showAll="0"/>
    <pivotField dataField="1" showAll="0"/>
    <pivotField dataField="1" multipleItemSelectionAllowed="1" showAll="0">
      <items count="236">
        <item h="1" x="117"/>
        <item h="1" x="40"/>
        <item h="1" x="199"/>
        <item h="1" x="203"/>
        <item h="1" x="220"/>
        <item h="1" x="27"/>
        <item h="1" x="229"/>
        <item h="1" x="125"/>
        <item h="1" x="60"/>
        <item h="1" x="3"/>
        <item h="1" x="218"/>
        <item h="1" x="76"/>
        <item h="1" x="15"/>
        <item h="1" x="4"/>
        <item h="1" x="177"/>
        <item h="1" x="59"/>
        <item h="1" x="223"/>
        <item h="1" x="116"/>
        <item h="1" x="33"/>
        <item h="1" x="87"/>
        <item h="1" x="93"/>
        <item h="1" x="5"/>
        <item h="1" x="135"/>
        <item h="1" x="11"/>
        <item h="1" x="71"/>
        <item h="1" x="233"/>
        <item h="1" x="49"/>
        <item h="1" x="82"/>
        <item h="1" x="130"/>
        <item h="1" x="227"/>
        <item h="1" x="154"/>
        <item h="1" x="142"/>
        <item x="160"/>
        <item h="1" x="8"/>
        <item h="1" x="183"/>
        <item h="1" x="193"/>
        <item h="1" x="62"/>
        <item h="1" x="219"/>
        <item h="1" x="158"/>
        <item h="1" x="77"/>
        <item h="1" x="99"/>
        <item h="1" x="16"/>
        <item h="1" x="133"/>
        <item h="1" x="163"/>
        <item h="1" x="228"/>
        <item h="1" x="110"/>
        <item h="1" x="123"/>
        <item h="1" x="184"/>
        <item h="1" x="98"/>
        <item h="1" x="20"/>
        <item h="1" x="28"/>
        <item h="1" x="51"/>
        <item h="1" x="63"/>
        <item h="1" x="101"/>
        <item h="1" x="120"/>
        <item h="1" x="85"/>
        <item h="1" x="174"/>
        <item h="1" x="194"/>
        <item h="1" x="12"/>
        <item h="1" x="69"/>
        <item h="1" x="45"/>
        <item h="1" x="57"/>
        <item h="1" x="109"/>
        <item h="1" x="147"/>
        <item h="1" x="212"/>
        <item h="1" x="23"/>
        <item h="1" x="159"/>
        <item h="1" x="213"/>
        <item h="1" x="146"/>
        <item h="1" x="75"/>
        <item h="1" x="105"/>
        <item h="1" x="52"/>
        <item h="1" x="47"/>
        <item h="1" x="70"/>
        <item h="1" x="10"/>
        <item h="1" x="171"/>
        <item h="1" x="48"/>
        <item h="1" x="112"/>
        <item h="1" x="55"/>
        <item h="1" x="30"/>
        <item h="1" x="179"/>
        <item h="1" x="44"/>
        <item h="1" x="191"/>
        <item h="1" x="79"/>
        <item h="1" x="151"/>
        <item h="1" x="91"/>
        <item h="1" x="210"/>
        <item h="1" x="72"/>
        <item h="1" x="73"/>
        <item h="1" x="14"/>
        <item h="1" x="162"/>
        <item h="1" x="31"/>
        <item h="1" x="231"/>
        <item h="1" x="43"/>
        <item h="1" x="157"/>
        <item h="1" x="119"/>
        <item h="1" x="103"/>
        <item h="1" x="13"/>
        <item h="1" x="41"/>
        <item h="1" x="36"/>
        <item h="1" x="166"/>
        <item h="1" x="94"/>
        <item h="1" x="19"/>
        <item h="1" x="149"/>
        <item h="1" x="139"/>
        <item h="1" x="207"/>
        <item h="1" x="140"/>
        <item h="1" x="153"/>
        <item h="1" x="150"/>
        <item h="1" x="205"/>
        <item h="1" x="83"/>
        <item h="1" x="9"/>
        <item h="1" x="214"/>
        <item h="1" x="192"/>
        <item h="1" x="186"/>
        <item h="1" x="127"/>
        <item h="1" x="131"/>
        <item h="1" x="97"/>
        <item h="1" x="216"/>
        <item h="1" x="84"/>
        <item h="1" x="25"/>
        <item h="1" x="113"/>
        <item h="1" x="144"/>
        <item h="1" x="56"/>
        <item h="1" x="122"/>
        <item h="1" x="61"/>
        <item h="1" x="6"/>
        <item h="1" x="53"/>
        <item h="1" x="111"/>
        <item h="1" x="230"/>
        <item h="1" x="141"/>
        <item h="1" x="182"/>
        <item h="1" x="195"/>
        <item h="1" x="143"/>
        <item h="1" x="128"/>
        <item h="1" x="165"/>
        <item h="1" x="102"/>
        <item h="1" x="145"/>
        <item h="1" x="86"/>
        <item h="1" x="80"/>
        <item h="1" x="136"/>
        <item h="1" x="21"/>
        <item h="1" x="190"/>
        <item h="1" x="100"/>
        <item h="1" x="204"/>
        <item h="1" x="156"/>
        <item h="1" x="196"/>
        <item h="1" x="175"/>
        <item h="1" x="34"/>
        <item h="1" x="78"/>
        <item h="1" x="107"/>
        <item h="1" x="224"/>
        <item h="1" x="178"/>
        <item h="1" x="121"/>
        <item h="1" x="189"/>
        <item h="1" x="88"/>
        <item h="1" x="161"/>
        <item h="1" x="65"/>
        <item h="1" x="164"/>
        <item h="1" x="74"/>
        <item h="1" x="39"/>
        <item h="1" x="26"/>
        <item h="1" x="198"/>
        <item h="1" x="104"/>
        <item h="1" x="187"/>
        <item h="1" x="108"/>
        <item h="1" x="134"/>
        <item h="1" x="167"/>
        <item h="1" x="185"/>
        <item h="1" x="54"/>
        <item h="1" x="58"/>
        <item h="1" x="0"/>
        <item h="1" x="126"/>
        <item h="1" x="138"/>
        <item h="1" x="90"/>
        <item h="1" x="188"/>
        <item h="1" x="148"/>
        <item h="1" x="132"/>
        <item h="1" x="29"/>
        <item h="1" x="124"/>
        <item h="1" x="17"/>
        <item h="1" x="18"/>
        <item h="1" x="206"/>
        <item h="1" x="221"/>
        <item h="1" x="46"/>
        <item h="1" x="68"/>
        <item h="1" x="200"/>
        <item h="1" x="155"/>
        <item h="1" x="114"/>
        <item h="1" x="225"/>
        <item h="1" x="106"/>
        <item h="1" x="201"/>
        <item h="1" x="170"/>
        <item h="1" x="202"/>
        <item h="1" x="24"/>
        <item h="1" x="66"/>
        <item h="1" x="234"/>
        <item h="1" x="118"/>
        <item h="1" x="173"/>
        <item h="1" x="152"/>
        <item h="1" x="96"/>
        <item h="1" x="211"/>
        <item h="1" x="92"/>
        <item h="1" x="50"/>
        <item h="1" x="1"/>
        <item h="1" x="37"/>
        <item h="1" x="181"/>
        <item h="1" x="137"/>
        <item h="1" x="22"/>
        <item h="1" x="89"/>
        <item h="1" x="226"/>
        <item h="1" x="81"/>
        <item h="1" x="176"/>
        <item h="1" x="222"/>
        <item h="1" x="2"/>
        <item h="1" x="67"/>
        <item h="1" x="197"/>
        <item h="1" x="129"/>
        <item h="1" x="32"/>
        <item h="1" x="209"/>
        <item h="1" x="64"/>
        <item h="1" x="168"/>
        <item h="1" x="169"/>
        <item h="1" x="35"/>
        <item h="1" x="208"/>
        <item h="1" x="7"/>
        <item h="1" x="232"/>
        <item h="1" x="215"/>
        <item h="1" x="95"/>
        <item h="1" x="180"/>
        <item h="1" x="172"/>
        <item h="1" x="38"/>
        <item h="1" x="217"/>
        <item h="1" x="42"/>
        <item h="1" x="115"/>
        <item t="default"/>
      </items>
    </pivotField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</pivotFields>
  <rowFields count="1">
    <field x="8"/>
  </rowFields>
  <rowItems count="1">
    <i>
      <x/>
    </i>
  </rowItems>
  <colFields count="1">
    <field x="-2"/>
  </colFields>
  <colItems count="2">
    <i>
      <x/>
    </i>
    <i i="1">
      <x v="1"/>
    </i>
  </colItems>
  <dataFields count="2">
    <dataField name="Sum of Shipping Cost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A119-DC33-478C-BEA1-961C80FC0579}">
  <dimension ref="A1:AB359"/>
  <sheetViews>
    <sheetView tabSelected="1" topLeftCell="U1" workbookViewId="0">
      <selection activeCell="Z5" sqref="Z5"/>
    </sheetView>
  </sheetViews>
  <sheetFormatPr defaultRowHeight="15" x14ac:dyDescent="0.25"/>
  <cols>
    <col min="1" max="1" width="12.7109375" customWidth="1"/>
    <col min="11" max="11" width="13.42578125" customWidth="1"/>
    <col min="12" max="12" width="12.85546875" customWidth="1"/>
    <col min="21" max="21" width="12.5703125" customWidth="1"/>
    <col min="22" max="22" width="14.140625" customWidth="1"/>
    <col min="26" max="26" width="13.7109375" bestFit="1" customWidth="1"/>
    <col min="27" max="27" width="19.85546875" bestFit="1" customWidth="1"/>
    <col min="28" max="28" width="12.5703125" bestFit="1" customWidth="1"/>
    <col min="29" max="31" width="6.7109375" bestFit="1" customWidth="1"/>
    <col min="32" max="33" width="5.7109375" bestFit="1" customWidth="1"/>
    <col min="34" max="34" width="6" bestFit="1" customWidth="1"/>
    <col min="35" max="37" width="5.7109375" bestFit="1" customWidth="1"/>
    <col min="38" max="39" width="6" bestFit="1" customWidth="1"/>
    <col min="40" max="41" width="5.7109375" bestFit="1" customWidth="1"/>
    <col min="42" max="42" width="6" bestFit="1" customWidth="1"/>
    <col min="43" max="43" width="5.7109375" bestFit="1" customWidth="1"/>
    <col min="44" max="45" width="6" bestFit="1" customWidth="1"/>
    <col min="46" max="47" width="5.7109375" bestFit="1" customWidth="1"/>
    <col min="48" max="49" width="6" bestFit="1" customWidth="1"/>
    <col min="50" max="59" width="5.7109375" bestFit="1" customWidth="1"/>
    <col min="60" max="61" width="5" bestFit="1" customWidth="1"/>
    <col min="62" max="62" width="6" bestFit="1" customWidth="1"/>
    <col min="63" max="68" width="5" bestFit="1" customWidth="1"/>
    <col min="69" max="69" width="6" bestFit="1" customWidth="1"/>
    <col min="70" max="94" width="5" bestFit="1" customWidth="1"/>
    <col min="95" max="95" width="6" bestFit="1" customWidth="1"/>
    <col min="96" max="96" width="4" bestFit="1" customWidth="1"/>
    <col min="97" max="98" width="6" bestFit="1" customWidth="1"/>
    <col min="99" max="103" width="5" bestFit="1" customWidth="1"/>
    <col min="104" max="104" width="6" bestFit="1" customWidth="1"/>
    <col min="105" max="106" width="5" bestFit="1" customWidth="1"/>
    <col min="107" max="107" width="6" bestFit="1" customWidth="1"/>
    <col min="108" max="109" width="5" bestFit="1" customWidth="1"/>
    <col min="110" max="111" width="6" bestFit="1" customWidth="1"/>
    <col min="112" max="114" width="5" bestFit="1" customWidth="1"/>
    <col min="115" max="115" width="4" bestFit="1" customWidth="1"/>
    <col min="116" max="125" width="5" bestFit="1" customWidth="1"/>
    <col min="126" max="126" width="6" bestFit="1" customWidth="1"/>
    <col min="127" max="130" width="5" bestFit="1" customWidth="1"/>
    <col min="131" max="131" width="6" bestFit="1" customWidth="1"/>
    <col min="132" max="132" width="5" bestFit="1" customWidth="1"/>
    <col min="133" max="134" width="6" bestFit="1" customWidth="1"/>
    <col min="135" max="135" width="5" bestFit="1" customWidth="1"/>
    <col min="136" max="142" width="6" bestFit="1" customWidth="1"/>
    <col min="143" max="143" width="5" bestFit="1" customWidth="1"/>
    <col min="144" max="153" width="6" bestFit="1" customWidth="1"/>
    <col min="154" max="154" width="5" bestFit="1" customWidth="1"/>
    <col min="155" max="157" width="6" bestFit="1" customWidth="1"/>
    <col min="158" max="158" width="5" bestFit="1" customWidth="1"/>
    <col min="159" max="159" width="6" bestFit="1" customWidth="1"/>
    <col min="160" max="160" width="5" bestFit="1" customWidth="1"/>
    <col min="161" max="190" width="6" bestFit="1" customWidth="1"/>
    <col min="191" max="191" width="5" bestFit="1" customWidth="1"/>
    <col min="192" max="197" width="6" bestFit="1" customWidth="1"/>
    <col min="198" max="198" width="7" bestFit="1" customWidth="1"/>
    <col min="199" max="202" width="6" bestFit="1" customWidth="1"/>
    <col min="203" max="203" width="5" bestFit="1" customWidth="1"/>
    <col min="204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5" bestFit="1" customWidth="1"/>
    <col min="211" max="212" width="7" bestFit="1" customWidth="1"/>
    <col min="213" max="213" width="5" bestFit="1" customWidth="1"/>
    <col min="214" max="214" width="7" bestFit="1" customWidth="1"/>
    <col min="215" max="215" width="6" bestFit="1" customWidth="1"/>
    <col min="216" max="229" width="7" bestFit="1" customWidth="1"/>
    <col min="230" max="231" width="6" bestFit="1" customWidth="1"/>
    <col min="232" max="232" width="5" bestFit="1" customWidth="1"/>
    <col min="233" max="235" width="7" bestFit="1" customWidth="1"/>
    <col min="236" max="236" width="6" bestFit="1" customWidth="1"/>
    <col min="237" max="253" width="7" bestFit="1" customWidth="1"/>
    <col min="254" max="257" width="6" bestFit="1" customWidth="1"/>
    <col min="258" max="261" width="8" bestFit="1" customWidth="1"/>
    <col min="262" max="262" width="11.28515625" bestFit="1" customWidth="1"/>
  </cols>
  <sheetData>
    <row r="1" spans="1:28" ht="18.7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/>
      <c r="Y1" s="4"/>
    </row>
    <row r="2" spans="1:28" ht="29.25" customHeight="1" thickBot="1" x14ac:dyDescent="0.3">
      <c r="A2" s="5">
        <v>88504</v>
      </c>
      <c r="B2" s="6" t="str">
        <f>VLOOKUP(Status!A2,Status!$A$2:$B$313,2,0)</f>
        <v>Returned</v>
      </c>
      <c r="C2" s="7">
        <v>10247.055</v>
      </c>
      <c r="D2" s="7">
        <v>56</v>
      </c>
      <c r="E2" s="7">
        <v>124.49</v>
      </c>
      <c r="F2" s="7">
        <v>51.94</v>
      </c>
      <c r="G2" s="6">
        <f>E2-F2</f>
        <v>72.55</v>
      </c>
      <c r="H2" s="6" t="str">
        <f>VLOOKUP(Orders!A2,Customer!$A$2:$B$313,2,0)</f>
        <v>Medium</v>
      </c>
      <c r="I2" s="8" t="s">
        <v>23</v>
      </c>
      <c r="J2" s="8" t="s">
        <v>24</v>
      </c>
      <c r="K2" s="8" t="s">
        <v>25</v>
      </c>
      <c r="L2" s="8" t="s">
        <v>26</v>
      </c>
      <c r="M2" s="8" t="s">
        <v>27</v>
      </c>
      <c r="N2" s="8" t="s">
        <v>28</v>
      </c>
      <c r="O2" s="7">
        <v>0.63</v>
      </c>
      <c r="P2" s="8" t="s">
        <v>29</v>
      </c>
      <c r="Q2" s="8" t="s">
        <v>30</v>
      </c>
      <c r="R2" s="8" t="s">
        <v>31</v>
      </c>
      <c r="S2" s="8" t="s">
        <v>32</v>
      </c>
      <c r="T2" s="7">
        <v>90008</v>
      </c>
      <c r="U2" s="9">
        <v>42173</v>
      </c>
      <c r="V2" s="9">
        <v>42174</v>
      </c>
      <c r="W2" s="10">
        <v>1</v>
      </c>
      <c r="X2" s="4"/>
      <c r="Y2" s="4"/>
    </row>
    <row r="3" spans="1:28" ht="27.75" customHeight="1" thickBot="1" x14ac:dyDescent="0.3">
      <c r="A3" s="11">
        <v>323424</v>
      </c>
      <c r="B3" s="6" t="str">
        <f>VLOOKUP(Status!A3,Status!$A$2:$B$313,2,0)</f>
        <v>Not Returned</v>
      </c>
      <c r="C3" s="7">
        <v>5045.2950000000001</v>
      </c>
      <c r="D3" s="7">
        <v>23</v>
      </c>
      <c r="E3" s="7">
        <v>175.99</v>
      </c>
      <c r="F3" s="7">
        <v>8.99</v>
      </c>
      <c r="G3" s="6">
        <f>E3-F3</f>
        <v>167</v>
      </c>
      <c r="H3" s="6" t="e">
        <f>VLOOKUP(Orders!A3,Customer!$A$2:$B$313,2,0)</f>
        <v>#N/A</v>
      </c>
      <c r="I3" s="8" t="s">
        <v>33</v>
      </c>
      <c r="J3" s="8" t="s">
        <v>24</v>
      </c>
      <c r="K3" s="8" t="s">
        <v>34</v>
      </c>
      <c r="L3" s="8" t="s">
        <v>35</v>
      </c>
      <c r="M3" s="8" t="s">
        <v>36</v>
      </c>
      <c r="N3" s="7">
        <v>2180</v>
      </c>
      <c r="O3" s="7">
        <v>0.56999999999999995</v>
      </c>
      <c r="P3" s="8" t="s">
        <v>29</v>
      </c>
      <c r="Q3" s="8" t="s">
        <v>30</v>
      </c>
      <c r="R3" s="8" t="s">
        <v>31</v>
      </c>
      <c r="S3" s="8" t="s">
        <v>37</v>
      </c>
      <c r="T3" s="7">
        <v>94591</v>
      </c>
      <c r="U3" s="9">
        <v>42067</v>
      </c>
      <c r="V3" s="9">
        <v>42069</v>
      </c>
      <c r="W3" s="10">
        <v>2</v>
      </c>
      <c r="X3" s="4" t="s">
        <v>496</v>
      </c>
      <c r="Y3" s="10">
        <v>0</v>
      </c>
    </row>
    <row r="4" spans="1:28" ht="24.75" customHeight="1" thickBot="1" x14ac:dyDescent="0.3">
      <c r="A4" s="11">
        <v>88206</v>
      </c>
      <c r="B4" s="6" t="str">
        <f>VLOOKUP(Status!A4,Status!$A$2:$B$313,2,0)</f>
        <v>Not Returned</v>
      </c>
      <c r="C4" s="7">
        <v>4313.58</v>
      </c>
      <c r="D4" s="7">
        <v>9</v>
      </c>
      <c r="E4" s="7">
        <v>296.18</v>
      </c>
      <c r="F4" s="7">
        <v>54.12</v>
      </c>
      <c r="G4" s="6">
        <f>E4-F4</f>
        <v>242.06</v>
      </c>
      <c r="H4" s="6" t="str">
        <f>VLOOKUP(Orders!A4,Customer!$A$2:$B$313,2,0)</f>
        <v>High</v>
      </c>
      <c r="I4" s="8" t="s">
        <v>23</v>
      </c>
      <c r="J4" s="8" t="s">
        <v>24</v>
      </c>
      <c r="K4" s="8" t="s">
        <v>25</v>
      </c>
      <c r="L4" s="8" t="s">
        <v>26</v>
      </c>
      <c r="M4" s="8" t="s">
        <v>27</v>
      </c>
      <c r="N4" s="8" t="s">
        <v>38</v>
      </c>
      <c r="O4" s="7">
        <v>0.76</v>
      </c>
      <c r="P4" s="8" t="s">
        <v>29</v>
      </c>
      <c r="Q4" s="8" t="s">
        <v>30</v>
      </c>
      <c r="R4" s="8" t="s">
        <v>31</v>
      </c>
      <c r="S4" s="8" t="s">
        <v>39</v>
      </c>
      <c r="T4" s="7">
        <v>95687</v>
      </c>
      <c r="U4" s="9">
        <v>42085</v>
      </c>
      <c r="V4" s="9">
        <v>42088</v>
      </c>
      <c r="W4" s="10">
        <v>3</v>
      </c>
      <c r="X4" s="4" t="s">
        <v>497</v>
      </c>
      <c r="Y4" s="10">
        <v>2498.81</v>
      </c>
    </row>
    <row r="5" spans="1:28" ht="27.75" customHeight="1" thickBot="1" x14ac:dyDescent="0.3">
      <c r="A5" s="11" t="s">
        <v>40</v>
      </c>
      <c r="B5" s="6" t="str">
        <f>VLOOKUP(Status!A5,Status!$A$2:$B$313,2,0)</f>
        <v>Returned</v>
      </c>
      <c r="C5" s="7">
        <v>88.2</v>
      </c>
      <c r="D5" s="7">
        <v>10</v>
      </c>
      <c r="E5" s="7">
        <v>5.81</v>
      </c>
      <c r="F5" s="7">
        <v>8.49</v>
      </c>
      <c r="G5" s="6">
        <f>E5-F5</f>
        <v>-2.6800000000000006</v>
      </c>
      <c r="H5" s="6" t="e">
        <f>VLOOKUP(Orders!A5,Customer!$A$2:$B$313,2,0)</f>
        <v>#N/A</v>
      </c>
      <c r="I5" s="8" t="s">
        <v>33</v>
      </c>
      <c r="J5" s="8" t="s">
        <v>41</v>
      </c>
      <c r="K5" s="8" t="s">
        <v>42</v>
      </c>
      <c r="L5" s="8" t="s">
        <v>43</v>
      </c>
      <c r="M5" s="8" t="s">
        <v>36</v>
      </c>
      <c r="N5" s="8" t="s">
        <v>44</v>
      </c>
      <c r="O5" s="7">
        <v>0.39</v>
      </c>
      <c r="P5" s="8" t="s">
        <v>29</v>
      </c>
      <c r="Q5" s="8" t="s">
        <v>45</v>
      </c>
      <c r="R5" s="8" t="s">
        <v>46</v>
      </c>
      <c r="S5" s="8" t="s">
        <v>47</v>
      </c>
      <c r="T5" s="7">
        <v>60462</v>
      </c>
      <c r="U5" s="9">
        <v>42055</v>
      </c>
      <c r="V5" s="9">
        <v>42057</v>
      </c>
      <c r="W5" s="10">
        <v>2</v>
      </c>
      <c r="X5" s="4"/>
      <c r="Y5" s="4"/>
      <c r="Z5" s="20" t="s">
        <v>688</v>
      </c>
      <c r="AA5" t="s">
        <v>687</v>
      </c>
      <c r="AB5" t="s">
        <v>686</v>
      </c>
    </row>
    <row r="6" spans="1:28" ht="27.75" customHeight="1" thickBot="1" x14ac:dyDescent="0.3">
      <c r="A6" s="5">
        <v>87463</v>
      </c>
      <c r="B6" s="6" t="str">
        <f>VLOOKUP(Status!A6,Status!$A$2:$B$313,2,0)</f>
        <v>Returned</v>
      </c>
      <c r="C6" s="7">
        <v>15.345000000000001</v>
      </c>
      <c r="D6" s="7">
        <v>5</v>
      </c>
      <c r="E6" s="7">
        <v>1.74</v>
      </c>
      <c r="F6" s="7">
        <v>4.08</v>
      </c>
      <c r="G6" s="6">
        <f>E6-F6</f>
        <v>-2.34</v>
      </c>
      <c r="H6" s="6" t="str">
        <f>VLOOKUP(Orders!A6,Customer!$A$2:$B$313,2,0)</f>
        <v>Not Specified</v>
      </c>
      <c r="I6" s="8" t="s">
        <v>33</v>
      </c>
      <c r="J6" s="8" t="s">
        <v>41</v>
      </c>
      <c r="K6" s="8" t="s">
        <v>25</v>
      </c>
      <c r="L6" s="8" t="s">
        <v>48</v>
      </c>
      <c r="M6" s="8" t="s">
        <v>49</v>
      </c>
      <c r="N6" s="8" t="s">
        <v>50</v>
      </c>
      <c r="O6" s="7">
        <v>0.53</v>
      </c>
      <c r="P6" s="8" t="s">
        <v>29</v>
      </c>
      <c r="Q6" s="8" t="s">
        <v>45</v>
      </c>
      <c r="R6" s="8" t="s">
        <v>46</v>
      </c>
      <c r="S6" s="8" t="s">
        <v>51</v>
      </c>
      <c r="T6" s="7">
        <v>62002</v>
      </c>
      <c r="U6" s="9">
        <v>42031</v>
      </c>
      <c r="V6" s="9">
        <v>42032</v>
      </c>
      <c r="W6" s="10">
        <v>1</v>
      </c>
      <c r="X6" s="4"/>
      <c r="Y6" s="4"/>
      <c r="Z6" s="21" t="s">
        <v>23</v>
      </c>
      <c r="AA6" s="19">
        <v>2371.0799999999995</v>
      </c>
      <c r="AB6" s="19">
        <v>20541.199999999993</v>
      </c>
    </row>
    <row r="7" spans="1:28" ht="27" thickBot="1" x14ac:dyDescent="0.3">
      <c r="A7" s="5">
        <v>88905</v>
      </c>
      <c r="B7" s="6" t="str">
        <f>VLOOKUP(Status!A7,Status!$A$2:$B$313,2,0)</f>
        <v>Returned</v>
      </c>
      <c r="C7" s="7">
        <v>164.79</v>
      </c>
      <c r="D7" s="7">
        <v>24</v>
      </c>
      <c r="E7" s="7">
        <v>4.28</v>
      </c>
      <c r="F7" s="7">
        <v>5.17</v>
      </c>
      <c r="G7" s="6">
        <f>E7-F7</f>
        <v>-0.88999999999999968</v>
      </c>
      <c r="H7" s="6" t="str">
        <f>VLOOKUP(Orders!A7,Customer!$A$2:$B$313,2,0)</f>
        <v>Not Specified</v>
      </c>
      <c r="I7" s="8" t="s">
        <v>33</v>
      </c>
      <c r="J7" s="8" t="s">
        <v>41</v>
      </c>
      <c r="K7" s="8" t="s">
        <v>42</v>
      </c>
      <c r="L7" s="8" t="s">
        <v>52</v>
      </c>
      <c r="M7" s="8" t="s">
        <v>36</v>
      </c>
      <c r="N7" s="8" t="s">
        <v>53</v>
      </c>
      <c r="O7" s="7">
        <v>0.4</v>
      </c>
      <c r="P7" s="8" t="s">
        <v>29</v>
      </c>
      <c r="Q7" s="8" t="s">
        <v>45</v>
      </c>
      <c r="R7" s="8" t="s">
        <v>54</v>
      </c>
      <c r="S7" s="8" t="s">
        <v>55</v>
      </c>
      <c r="T7" s="7">
        <v>48234</v>
      </c>
      <c r="U7" s="9">
        <v>42077</v>
      </c>
      <c r="V7" s="9">
        <v>42078</v>
      </c>
      <c r="W7" s="10">
        <v>1</v>
      </c>
      <c r="X7" s="4"/>
      <c r="Y7" s="4"/>
    </row>
    <row r="8" spans="1:28" ht="26.25" customHeight="1" thickBot="1" x14ac:dyDescent="0.3">
      <c r="A8" s="5">
        <v>88679</v>
      </c>
      <c r="B8" s="6" t="str">
        <f>VLOOKUP(Status!A8,Status!$A$2:$B$313,2,0)</f>
        <v>Returned</v>
      </c>
      <c r="C8" s="7">
        <v>704.53499999999997</v>
      </c>
      <c r="D8" s="7">
        <v>28</v>
      </c>
      <c r="E8" s="7">
        <v>20.99</v>
      </c>
      <c r="F8" s="7">
        <v>1.25</v>
      </c>
      <c r="G8" s="6">
        <f>E8-F8</f>
        <v>19.739999999999998</v>
      </c>
      <c r="H8" s="6" t="str">
        <f>VLOOKUP(Orders!A8,Customer!$A$2:$B$313,2,0)</f>
        <v>Medium</v>
      </c>
      <c r="I8" s="8" t="s">
        <v>33</v>
      </c>
      <c r="J8" s="8" t="s">
        <v>41</v>
      </c>
      <c r="K8" s="8" t="s">
        <v>34</v>
      </c>
      <c r="L8" s="8" t="s">
        <v>35</v>
      </c>
      <c r="M8" s="8" t="s">
        <v>49</v>
      </c>
      <c r="N8" s="8" t="s">
        <v>56</v>
      </c>
      <c r="O8" s="7">
        <v>0.83</v>
      </c>
      <c r="P8" s="8" t="s">
        <v>29</v>
      </c>
      <c r="Q8" s="8" t="s">
        <v>45</v>
      </c>
      <c r="R8" s="8" t="s">
        <v>46</v>
      </c>
      <c r="S8" s="8" t="s">
        <v>57</v>
      </c>
      <c r="T8" s="7">
        <v>60061</v>
      </c>
      <c r="U8" s="9">
        <v>42138</v>
      </c>
      <c r="V8" s="9">
        <v>42140</v>
      </c>
      <c r="W8" s="10">
        <v>2</v>
      </c>
      <c r="X8" s="4"/>
      <c r="Y8" s="4"/>
    </row>
    <row r="9" spans="1:28" ht="24" customHeight="1" thickBot="1" x14ac:dyDescent="0.3">
      <c r="A9" s="11">
        <v>5747474</v>
      </c>
      <c r="B9" s="6" t="str">
        <f>VLOOKUP(Status!A9,Status!$A$2:$B$313,2,0)</f>
        <v>Returned</v>
      </c>
      <c r="C9" s="7">
        <v>10081.32</v>
      </c>
      <c r="D9" s="7">
        <v>13</v>
      </c>
      <c r="E9" s="7">
        <v>549.99</v>
      </c>
      <c r="F9" s="7">
        <v>49</v>
      </c>
      <c r="G9" s="6">
        <f>E9-F9</f>
        <v>500.99</v>
      </c>
      <c r="H9" s="6" t="e">
        <f>VLOOKUP(Orders!A9,Customer!$A$2:$B$313,2,0)</f>
        <v>#N/A</v>
      </c>
      <c r="I9" s="8" t="s">
        <v>23</v>
      </c>
      <c r="J9" s="8" t="s">
        <v>24</v>
      </c>
      <c r="K9" s="8" t="s">
        <v>34</v>
      </c>
      <c r="L9" s="8" t="s">
        <v>58</v>
      </c>
      <c r="M9" s="8" t="s">
        <v>59</v>
      </c>
      <c r="N9" s="8" t="s">
        <v>60</v>
      </c>
      <c r="O9" s="7">
        <v>0.35</v>
      </c>
      <c r="P9" s="8" t="s">
        <v>29</v>
      </c>
      <c r="Q9" s="8" t="s">
        <v>45</v>
      </c>
      <c r="R9" s="8" t="s">
        <v>61</v>
      </c>
      <c r="S9" s="8" t="s">
        <v>62</v>
      </c>
      <c r="T9" s="7">
        <v>78155</v>
      </c>
      <c r="U9" s="9">
        <v>42167</v>
      </c>
      <c r="V9" s="9">
        <v>42168</v>
      </c>
      <c r="W9" s="10">
        <v>1</v>
      </c>
      <c r="X9" s="4"/>
      <c r="Y9" s="4"/>
    </row>
    <row r="10" spans="1:28" ht="26.25" customHeight="1" thickBot="1" x14ac:dyDescent="0.3">
      <c r="A10" s="5">
        <v>90239</v>
      </c>
      <c r="B10" s="6" t="str">
        <f>VLOOKUP(Status!A10,Status!$A$2:$B$313,2,0)</f>
        <v>Returned</v>
      </c>
      <c r="C10" s="7">
        <v>279.88499999999999</v>
      </c>
      <c r="D10" s="7">
        <v>116</v>
      </c>
      <c r="E10" s="7">
        <v>1.68</v>
      </c>
      <c r="F10" s="7">
        <v>1.57</v>
      </c>
      <c r="G10" s="6">
        <f>E10-F10</f>
        <v>0.10999999999999988</v>
      </c>
      <c r="H10" s="6" t="str">
        <f>VLOOKUP(Orders!A10,Customer!$A$2:$B$313,2,0)</f>
        <v>High</v>
      </c>
      <c r="I10" s="8" t="s">
        <v>33</v>
      </c>
      <c r="J10" s="8" t="s">
        <v>24</v>
      </c>
      <c r="K10" s="8" t="s">
        <v>42</v>
      </c>
      <c r="L10" s="8" t="s">
        <v>63</v>
      </c>
      <c r="M10" s="8" t="s">
        <v>64</v>
      </c>
      <c r="N10" s="8" t="s">
        <v>65</v>
      </c>
      <c r="O10" s="7">
        <v>0.59</v>
      </c>
      <c r="P10" s="8" t="s">
        <v>29</v>
      </c>
      <c r="Q10" s="8" t="s">
        <v>30</v>
      </c>
      <c r="R10" s="8" t="s">
        <v>31</v>
      </c>
      <c r="S10" s="8" t="s">
        <v>66</v>
      </c>
      <c r="T10" s="7">
        <v>94122</v>
      </c>
      <c r="U10" s="9">
        <v>42146</v>
      </c>
      <c r="V10" s="9">
        <v>42147</v>
      </c>
      <c r="W10" s="10">
        <v>1</v>
      </c>
      <c r="X10" s="4"/>
      <c r="Y10" s="4"/>
    </row>
    <row r="11" spans="1:28" ht="34.5" customHeight="1" thickBot="1" x14ac:dyDescent="0.3">
      <c r="A11" s="11">
        <v>74563422</v>
      </c>
      <c r="B11" s="6" t="str">
        <f>VLOOKUP(Status!A11,Status!$A$2:$B$313,2,0)</f>
        <v>Not Returned</v>
      </c>
      <c r="C11" s="7">
        <v>96.885000000000005</v>
      </c>
      <c r="D11" s="7">
        <v>4</v>
      </c>
      <c r="E11" s="7">
        <v>15.98</v>
      </c>
      <c r="F11" s="7">
        <v>4</v>
      </c>
      <c r="G11" s="6">
        <f>E11-F11</f>
        <v>11.98</v>
      </c>
      <c r="H11" s="6" t="e">
        <f>VLOOKUP(Orders!A11,Customer!$A$2:$B$313,2,0)</f>
        <v>#N/A</v>
      </c>
      <c r="I11" s="8" t="s">
        <v>33</v>
      </c>
      <c r="J11" s="8" t="s">
        <v>24</v>
      </c>
      <c r="K11" s="8" t="s">
        <v>34</v>
      </c>
      <c r="L11" s="8" t="s">
        <v>67</v>
      </c>
      <c r="M11" s="8" t="s">
        <v>36</v>
      </c>
      <c r="N11" s="8" t="s">
        <v>68</v>
      </c>
      <c r="O11" s="7">
        <v>0.37</v>
      </c>
      <c r="P11" s="8" t="s">
        <v>29</v>
      </c>
      <c r="Q11" s="8" t="s">
        <v>69</v>
      </c>
      <c r="R11" s="8" t="s">
        <v>70</v>
      </c>
      <c r="S11" s="8" t="s">
        <v>71</v>
      </c>
      <c r="T11" s="7">
        <v>28001</v>
      </c>
      <c r="U11" s="9">
        <v>42173</v>
      </c>
      <c r="V11" s="9">
        <v>42174</v>
      </c>
      <c r="W11" s="10">
        <v>1</v>
      </c>
      <c r="X11" s="4"/>
      <c r="Y11" s="4"/>
    </row>
    <row r="12" spans="1:28" ht="27" thickBot="1" x14ac:dyDescent="0.3">
      <c r="A12" s="5">
        <v>90596</v>
      </c>
      <c r="B12" s="6" t="str">
        <f>VLOOKUP(Status!A12,Status!$A$2:$B$313,2,0)</f>
        <v>Not Returned</v>
      </c>
      <c r="C12" s="7">
        <v>6</v>
      </c>
      <c r="D12" s="7">
        <v>1</v>
      </c>
      <c r="E12" s="7">
        <v>3.69</v>
      </c>
      <c r="F12" s="7">
        <v>0.5</v>
      </c>
      <c r="G12" s="6">
        <f>E12-F12</f>
        <v>3.19</v>
      </c>
      <c r="H12" s="6" t="str">
        <f>VLOOKUP(Orders!A12,Customer!$A$2:$B$313,2,0)</f>
        <v>Not Specified</v>
      </c>
      <c r="I12" s="8" t="s">
        <v>33</v>
      </c>
      <c r="J12" s="8" t="s">
        <v>41</v>
      </c>
      <c r="K12" s="8" t="s">
        <v>42</v>
      </c>
      <c r="L12" s="8" t="s">
        <v>72</v>
      </c>
      <c r="M12" s="8" t="s">
        <v>36</v>
      </c>
      <c r="N12" s="8" t="s">
        <v>73</v>
      </c>
      <c r="O12" s="7">
        <v>0.38</v>
      </c>
      <c r="P12" s="8" t="s">
        <v>29</v>
      </c>
      <c r="Q12" s="8" t="s">
        <v>69</v>
      </c>
      <c r="R12" s="8" t="s">
        <v>74</v>
      </c>
      <c r="S12" s="8" t="s">
        <v>75</v>
      </c>
      <c r="T12" s="7">
        <v>24153</v>
      </c>
      <c r="U12" s="9">
        <v>42065</v>
      </c>
      <c r="V12" s="9">
        <v>42067</v>
      </c>
      <c r="W12" s="10">
        <v>2</v>
      </c>
      <c r="X12" s="4"/>
      <c r="Y12" s="4"/>
    </row>
    <row r="13" spans="1:28" ht="30.75" customHeight="1" thickBot="1" x14ac:dyDescent="0.3">
      <c r="A13" s="5">
        <v>88940</v>
      </c>
      <c r="B13" s="6" t="str">
        <f>VLOOKUP(Status!A13,Status!$A$2:$B$313,2,0)</f>
        <v>Returned</v>
      </c>
      <c r="C13" s="7">
        <v>26.414999999999999</v>
      </c>
      <c r="D13" s="7">
        <v>9</v>
      </c>
      <c r="E13" s="7">
        <v>1.86</v>
      </c>
      <c r="F13" s="7">
        <v>2.58</v>
      </c>
      <c r="G13" s="6">
        <f>E13-F13</f>
        <v>-0.72</v>
      </c>
      <c r="H13" s="6" t="str">
        <f>VLOOKUP(Orders!A13,Customer!$A$2:$B$313,2,0)</f>
        <v>Low</v>
      </c>
      <c r="I13" s="8" t="s">
        <v>33</v>
      </c>
      <c r="J13" s="8" t="s">
        <v>76</v>
      </c>
      <c r="K13" s="8" t="s">
        <v>42</v>
      </c>
      <c r="L13" s="8" t="s">
        <v>77</v>
      </c>
      <c r="M13" s="8" t="s">
        <v>64</v>
      </c>
      <c r="N13" s="8" t="s">
        <v>78</v>
      </c>
      <c r="O13" s="7">
        <v>0.82</v>
      </c>
      <c r="P13" s="8" t="s">
        <v>29</v>
      </c>
      <c r="Q13" s="8" t="s">
        <v>79</v>
      </c>
      <c r="R13" s="8" t="s">
        <v>80</v>
      </c>
      <c r="S13" s="8" t="s">
        <v>81</v>
      </c>
      <c r="T13" s="7">
        <v>12180</v>
      </c>
      <c r="U13" s="9">
        <v>42021</v>
      </c>
      <c r="V13" s="9">
        <v>42025</v>
      </c>
      <c r="W13" s="10">
        <v>4</v>
      </c>
      <c r="X13" s="4"/>
      <c r="Y13" s="4"/>
    </row>
    <row r="14" spans="1:28" ht="33" customHeight="1" thickBot="1" x14ac:dyDescent="0.3">
      <c r="A14" s="11">
        <v>54636373</v>
      </c>
      <c r="B14" s="6" t="str">
        <f>VLOOKUP(Status!A14,Status!$A$2:$B$313,2,0)</f>
        <v>Returned</v>
      </c>
      <c r="C14" s="7">
        <v>107.325</v>
      </c>
      <c r="D14" s="7">
        <v>23</v>
      </c>
      <c r="E14" s="7">
        <v>3.29</v>
      </c>
      <c r="F14" s="7">
        <v>1.35</v>
      </c>
      <c r="G14" s="6">
        <f>E14-F14</f>
        <v>1.94</v>
      </c>
      <c r="H14" s="6" t="e">
        <f>VLOOKUP(Orders!A14,Customer!$A$2:$B$313,2,0)</f>
        <v>#N/A</v>
      </c>
      <c r="I14" s="8" t="s">
        <v>33</v>
      </c>
      <c r="J14" s="8" t="s">
        <v>24</v>
      </c>
      <c r="K14" s="8" t="s">
        <v>42</v>
      </c>
      <c r="L14" s="8" t="s">
        <v>77</v>
      </c>
      <c r="M14" s="8" t="s">
        <v>64</v>
      </c>
      <c r="N14" s="8" t="s">
        <v>82</v>
      </c>
      <c r="O14" s="7">
        <v>0.4</v>
      </c>
      <c r="P14" s="8" t="s">
        <v>29</v>
      </c>
      <c r="Q14" s="8" t="s">
        <v>30</v>
      </c>
      <c r="R14" s="8" t="s">
        <v>83</v>
      </c>
      <c r="S14" s="8" t="s">
        <v>84</v>
      </c>
      <c r="T14" s="7">
        <v>84043</v>
      </c>
      <c r="U14" s="9">
        <v>42093</v>
      </c>
      <c r="V14" s="9">
        <v>42095</v>
      </c>
      <c r="W14" s="10">
        <v>2</v>
      </c>
      <c r="X14" s="4"/>
      <c r="Y14" s="4"/>
    </row>
    <row r="15" spans="1:28" ht="39.75" thickBot="1" x14ac:dyDescent="0.3">
      <c r="A15" s="11">
        <v>86316</v>
      </c>
      <c r="B15" s="6" t="str">
        <f>VLOOKUP(Status!A15,Status!$A$2:$B$313,2,0)</f>
        <v>Not Returned</v>
      </c>
      <c r="C15" s="7">
        <v>109.77</v>
      </c>
      <c r="D15" s="7">
        <v>6</v>
      </c>
      <c r="E15" s="7">
        <v>11.97</v>
      </c>
      <c r="F15" s="7">
        <v>4.9800000000000004</v>
      </c>
      <c r="G15" s="6">
        <f>E15-F15</f>
        <v>6.99</v>
      </c>
      <c r="H15" s="6" t="str">
        <f>VLOOKUP(Orders!A15,Customer!$A$2:$B$313,2,0)</f>
        <v>Critical</v>
      </c>
      <c r="I15" s="8" t="s">
        <v>33</v>
      </c>
      <c r="J15" s="8" t="s">
        <v>24</v>
      </c>
      <c r="K15" s="8" t="s">
        <v>42</v>
      </c>
      <c r="L15" s="8" t="s">
        <v>85</v>
      </c>
      <c r="M15" s="8" t="s">
        <v>36</v>
      </c>
      <c r="N15" s="8" t="s">
        <v>86</v>
      </c>
      <c r="O15" s="7">
        <v>0.57999999999999996</v>
      </c>
      <c r="P15" s="8" t="s">
        <v>29</v>
      </c>
      <c r="Q15" s="8" t="s">
        <v>45</v>
      </c>
      <c r="R15" s="8" t="s">
        <v>46</v>
      </c>
      <c r="S15" s="8" t="s">
        <v>87</v>
      </c>
      <c r="T15" s="7">
        <v>60543</v>
      </c>
      <c r="U15" s="9">
        <v>42031</v>
      </c>
      <c r="V15" s="9">
        <v>42032</v>
      </c>
      <c r="W15" s="10">
        <v>1</v>
      </c>
      <c r="X15" s="4"/>
      <c r="Y15" s="4"/>
    </row>
    <row r="16" spans="1:28" ht="103.5" thickBot="1" x14ac:dyDescent="0.3">
      <c r="A16" s="5">
        <v>55392</v>
      </c>
      <c r="B16" s="6" t="str">
        <f>VLOOKUP(Status!A16,Status!$A$2:$B$313,2,0)</f>
        <v>Not Returned</v>
      </c>
      <c r="C16" s="7">
        <v>37.590000000000003</v>
      </c>
      <c r="D16" s="7">
        <v>2</v>
      </c>
      <c r="E16" s="7">
        <v>11.58</v>
      </c>
      <c r="F16" s="7">
        <v>5.72</v>
      </c>
      <c r="G16" s="6">
        <f>E16-F16</f>
        <v>5.86</v>
      </c>
      <c r="H16" s="6" t="str">
        <f>VLOOKUP(Orders!A16,Customer!$A$2:$B$313,2,0)</f>
        <v>Medium</v>
      </c>
      <c r="I16" s="8" t="s">
        <v>33</v>
      </c>
      <c r="J16" s="8" t="s">
        <v>24</v>
      </c>
      <c r="K16" s="8" t="s">
        <v>42</v>
      </c>
      <c r="L16" s="8" t="s">
        <v>88</v>
      </c>
      <c r="M16" s="8" t="s">
        <v>36</v>
      </c>
      <c r="N16" s="8" t="s">
        <v>89</v>
      </c>
      <c r="O16" s="7">
        <v>0.35</v>
      </c>
      <c r="P16" s="8" t="s">
        <v>29</v>
      </c>
      <c r="Q16" s="8" t="s">
        <v>79</v>
      </c>
      <c r="R16" s="8" t="s">
        <v>90</v>
      </c>
      <c r="S16" s="8" t="s">
        <v>91</v>
      </c>
      <c r="T16" s="7">
        <v>6478</v>
      </c>
      <c r="U16" s="9">
        <v>42137</v>
      </c>
      <c r="V16" s="9">
        <v>42139</v>
      </c>
      <c r="W16" s="10">
        <v>2</v>
      </c>
      <c r="X16" s="4"/>
      <c r="Y16" s="4"/>
    </row>
    <row r="17" spans="1:25" ht="39.75" thickBot="1" x14ac:dyDescent="0.3">
      <c r="A17" s="5">
        <v>5509</v>
      </c>
      <c r="B17" s="6" t="str">
        <f>VLOOKUP(Status!A17,Status!$A$2:$B$313,2,0)</f>
        <v>Not Returned</v>
      </c>
      <c r="C17" s="7">
        <v>40.950000000000003</v>
      </c>
      <c r="D17" s="7">
        <v>4</v>
      </c>
      <c r="E17" s="7">
        <v>5.4</v>
      </c>
      <c r="F17" s="7">
        <v>7.78</v>
      </c>
      <c r="G17" s="6">
        <f>E17-F17</f>
        <v>-2.38</v>
      </c>
      <c r="H17" s="6" t="str">
        <f>VLOOKUP(Orders!A17,Customer!$A$2:$B$313,2,0)</f>
        <v>Medium</v>
      </c>
      <c r="I17" s="8" t="s">
        <v>92</v>
      </c>
      <c r="J17" s="8" t="s">
        <v>76</v>
      </c>
      <c r="K17" s="8" t="s">
        <v>42</v>
      </c>
      <c r="L17" s="8" t="s">
        <v>43</v>
      </c>
      <c r="M17" s="8" t="s">
        <v>36</v>
      </c>
      <c r="N17" s="8" t="s">
        <v>93</v>
      </c>
      <c r="O17" s="7">
        <v>0.37</v>
      </c>
      <c r="P17" s="8" t="s">
        <v>29</v>
      </c>
      <c r="Q17" s="8" t="s">
        <v>79</v>
      </c>
      <c r="R17" s="8" t="s">
        <v>80</v>
      </c>
      <c r="S17" s="8" t="s">
        <v>81</v>
      </c>
      <c r="T17" s="7">
        <v>12180</v>
      </c>
      <c r="U17" s="9">
        <v>42157</v>
      </c>
      <c r="V17" s="9">
        <v>42157</v>
      </c>
      <c r="W17" s="10">
        <v>0</v>
      </c>
      <c r="X17" s="4"/>
      <c r="Y17" s="4"/>
    </row>
    <row r="18" spans="1:25" ht="65.25" thickBot="1" x14ac:dyDescent="0.3">
      <c r="A18" s="11">
        <v>36342321</v>
      </c>
      <c r="B18" s="6" t="str">
        <f>VLOOKUP(Status!A18,Status!$A$2:$B$313,2,0)</f>
        <v>Not Returned</v>
      </c>
      <c r="C18" s="7">
        <v>5.13</v>
      </c>
      <c r="D18" s="7">
        <v>1</v>
      </c>
      <c r="E18" s="7">
        <v>1.88</v>
      </c>
      <c r="F18" s="7">
        <v>1.49</v>
      </c>
      <c r="G18" s="6">
        <f>E18-F18</f>
        <v>0.3899999999999999</v>
      </c>
      <c r="H18" s="6" t="e">
        <f>VLOOKUP(Orders!A18,Customer!$A$2:$B$313,2,0)</f>
        <v>#N/A</v>
      </c>
      <c r="I18" s="8" t="s">
        <v>33</v>
      </c>
      <c r="J18" s="8" t="s">
        <v>24</v>
      </c>
      <c r="K18" s="8" t="s">
        <v>42</v>
      </c>
      <c r="L18" s="8" t="s">
        <v>43</v>
      </c>
      <c r="M18" s="8" t="s">
        <v>36</v>
      </c>
      <c r="N18" s="8" t="s">
        <v>94</v>
      </c>
      <c r="O18" s="7">
        <v>0.37</v>
      </c>
      <c r="P18" s="8" t="s">
        <v>29</v>
      </c>
      <c r="Q18" s="8" t="s">
        <v>79</v>
      </c>
      <c r="R18" s="8" t="s">
        <v>95</v>
      </c>
      <c r="S18" s="8" t="s">
        <v>96</v>
      </c>
      <c r="T18" s="7">
        <v>7024</v>
      </c>
      <c r="U18" s="9">
        <v>42107</v>
      </c>
      <c r="V18" s="9">
        <v>42109</v>
      </c>
      <c r="W18" s="10">
        <v>2</v>
      </c>
      <c r="X18" s="4"/>
      <c r="Y18" s="4"/>
    </row>
    <row r="19" spans="1:25" ht="141.75" thickBot="1" x14ac:dyDescent="0.3">
      <c r="A19" s="5">
        <v>88879</v>
      </c>
      <c r="B19" s="6" t="str">
        <f>VLOOKUP(Status!A19,Status!$A$2:$B$313,2,0)</f>
        <v>Not Returned</v>
      </c>
      <c r="C19" s="7">
        <v>239.26499999999999</v>
      </c>
      <c r="D19" s="7">
        <v>1</v>
      </c>
      <c r="E19" s="7">
        <v>130.97999999999999</v>
      </c>
      <c r="F19" s="7">
        <v>30</v>
      </c>
      <c r="G19" s="6">
        <f>E19-F19</f>
        <v>100.97999999999999</v>
      </c>
      <c r="H19" s="6" t="str">
        <f>VLOOKUP(Orders!A19,Customer!$A$2:$B$313,2,0)</f>
        <v>Not Specified</v>
      </c>
      <c r="I19" s="8" t="s">
        <v>23</v>
      </c>
      <c r="J19" s="8" t="s">
        <v>24</v>
      </c>
      <c r="K19" s="8" t="s">
        <v>25</v>
      </c>
      <c r="L19" s="8" t="s">
        <v>97</v>
      </c>
      <c r="M19" s="8" t="s">
        <v>59</v>
      </c>
      <c r="N19" s="8" t="s">
        <v>98</v>
      </c>
      <c r="O19" s="7">
        <v>0.78</v>
      </c>
      <c r="P19" s="8" t="s">
        <v>29</v>
      </c>
      <c r="Q19" s="8" t="s">
        <v>45</v>
      </c>
      <c r="R19" s="8" t="s">
        <v>99</v>
      </c>
      <c r="S19" s="8" t="s">
        <v>100</v>
      </c>
      <c r="T19" s="7">
        <v>55113</v>
      </c>
      <c r="U19" s="9">
        <v>42180</v>
      </c>
      <c r="V19" s="9">
        <v>42183</v>
      </c>
      <c r="W19" s="10">
        <v>3</v>
      </c>
      <c r="X19" s="4"/>
      <c r="Y19" s="4"/>
    </row>
    <row r="20" spans="1:25" ht="52.5" thickBot="1" x14ac:dyDescent="0.3">
      <c r="A20" s="11">
        <v>334642525</v>
      </c>
      <c r="B20" s="6" t="str">
        <f>VLOOKUP(Status!A20,Status!$A$2:$B$313,2,0)</f>
        <v>Returned</v>
      </c>
      <c r="C20" s="7">
        <v>2928.84</v>
      </c>
      <c r="D20" s="7">
        <v>20</v>
      </c>
      <c r="E20" s="7">
        <v>115.99</v>
      </c>
      <c r="F20" s="7">
        <v>8.99</v>
      </c>
      <c r="G20" s="6">
        <f>E20-F20</f>
        <v>107</v>
      </c>
      <c r="H20" s="6" t="e">
        <f>VLOOKUP(Orders!A20,Customer!$A$2:$B$313,2,0)</f>
        <v>#N/A</v>
      </c>
      <c r="I20" s="8" t="s">
        <v>33</v>
      </c>
      <c r="J20" s="8" t="s">
        <v>76</v>
      </c>
      <c r="K20" s="8" t="s">
        <v>34</v>
      </c>
      <c r="L20" s="8" t="s">
        <v>35</v>
      </c>
      <c r="M20" s="8" t="s">
        <v>36</v>
      </c>
      <c r="N20" s="7">
        <v>5185</v>
      </c>
      <c r="O20" s="7">
        <v>0.57999999999999996</v>
      </c>
      <c r="P20" s="8" t="s">
        <v>29</v>
      </c>
      <c r="Q20" s="8" t="s">
        <v>45</v>
      </c>
      <c r="R20" s="8" t="s">
        <v>101</v>
      </c>
      <c r="S20" s="8" t="s">
        <v>102</v>
      </c>
      <c r="T20" s="7">
        <v>66502</v>
      </c>
      <c r="U20" s="9">
        <v>42127</v>
      </c>
      <c r="V20" s="9">
        <v>42128</v>
      </c>
      <c r="W20" s="10">
        <v>1</v>
      </c>
      <c r="X20" s="4"/>
      <c r="Y20" s="4"/>
    </row>
    <row r="21" spans="1:25" ht="78" thickBot="1" x14ac:dyDescent="0.3">
      <c r="A21" s="5">
        <v>90237</v>
      </c>
      <c r="B21" s="6" t="str">
        <f>VLOOKUP(Status!A21,Status!$A$2:$B$313,2,0)</f>
        <v>Returned</v>
      </c>
      <c r="C21" s="7">
        <v>46.41</v>
      </c>
      <c r="D21" s="7">
        <v>3</v>
      </c>
      <c r="E21" s="7">
        <v>10.14</v>
      </c>
      <c r="F21" s="7">
        <v>2.27</v>
      </c>
      <c r="G21" s="6">
        <f>E21-F21</f>
        <v>7.870000000000001</v>
      </c>
      <c r="H21" s="6" t="str">
        <f>VLOOKUP(Orders!A21,Customer!$A$2:$B$313,2,0)</f>
        <v>Low</v>
      </c>
      <c r="I21" s="8" t="s">
        <v>33</v>
      </c>
      <c r="J21" s="8" t="s">
        <v>24</v>
      </c>
      <c r="K21" s="8" t="s">
        <v>42</v>
      </c>
      <c r="L21" s="8" t="s">
        <v>52</v>
      </c>
      <c r="M21" s="8" t="s">
        <v>64</v>
      </c>
      <c r="N21" s="8" t="s">
        <v>103</v>
      </c>
      <c r="O21" s="7">
        <v>0.36</v>
      </c>
      <c r="P21" s="8" t="s">
        <v>29</v>
      </c>
      <c r="Q21" s="8" t="s">
        <v>69</v>
      </c>
      <c r="R21" s="8" t="s">
        <v>104</v>
      </c>
      <c r="S21" s="8" t="s">
        <v>105</v>
      </c>
      <c r="T21" s="7">
        <v>70802</v>
      </c>
      <c r="U21" s="9">
        <v>42007</v>
      </c>
      <c r="V21" s="9">
        <v>42011</v>
      </c>
      <c r="W21" s="10">
        <v>4</v>
      </c>
      <c r="X21" s="4"/>
      <c r="Y21" s="4"/>
    </row>
    <row r="22" spans="1:25" ht="39.75" thickBot="1" x14ac:dyDescent="0.3">
      <c r="A22" s="5">
        <v>88152</v>
      </c>
      <c r="B22" s="6" t="str">
        <f>VLOOKUP(Status!A22,Status!$A$2:$B$313,2,0)</f>
        <v>Returned</v>
      </c>
      <c r="C22" s="7">
        <v>164.61</v>
      </c>
      <c r="D22" s="7">
        <v>39</v>
      </c>
      <c r="E22" s="7">
        <v>2.58</v>
      </c>
      <c r="F22" s="7">
        <v>1.3</v>
      </c>
      <c r="G22" s="6">
        <f>E22-F22</f>
        <v>1.28</v>
      </c>
      <c r="H22" s="6" t="str">
        <f>VLOOKUP(Orders!A22,Customer!$A$2:$B$313,2,0)</f>
        <v>Critical</v>
      </c>
      <c r="I22" s="8" t="s">
        <v>92</v>
      </c>
      <c r="J22" s="8" t="s">
        <v>24</v>
      </c>
      <c r="K22" s="8" t="s">
        <v>42</v>
      </c>
      <c r="L22" s="8" t="s">
        <v>63</v>
      </c>
      <c r="M22" s="8" t="s">
        <v>64</v>
      </c>
      <c r="N22" s="8" t="s">
        <v>106</v>
      </c>
      <c r="O22" s="7">
        <v>0.59</v>
      </c>
      <c r="P22" s="8" t="s">
        <v>29</v>
      </c>
      <c r="Q22" s="8" t="s">
        <v>45</v>
      </c>
      <c r="R22" s="8" t="s">
        <v>99</v>
      </c>
      <c r="S22" s="8" t="s">
        <v>107</v>
      </c>
      <c r="T22" s="7">
        <v>55423</v>
      </c>
      <c r="U22" s="9">
        <v>42152</v>
      </c>
      <c r="V22" s="9">
        <v>42153</v>
      </c>
      <c r="W22" s="10">
        <v>1</v>
      </c>
      <c r="X22" s="4"/>
      <c r="Y22" s="4"/>
    </row>
    <row r="23" spans="1:25" ht="78" thickBot="1" x14ac:dyDescent="0.3">
      <c r="A23" s="5">
        <v>86191</v>
      </c>
      <c r="B23" s="6" t="str">
        <f>VLOOKUP(Status!A23,Status!$A$2:$B$313,2,0)</f>
        <v>Returned</v>
      </c>
      <c r="C23" s="7">
        <v>152.565</v>
      </c>
      <c r="D23" s="7">
        <v>2</v>
      </c>
      <c r="E23" s="7">
        <v>48.04</v>
      </c>
      <c r="F23" s="7">
        <v>19.989999999999998</v>
      </c>
      <c r="G23" s="6">
        <f>E23-F23</f>
        <v>28.05</v>
      </c>
      <c r="H23" s="6" t="str">
        <f>VLOOKUP(Orders!A23,Customer!$A$2:$B$313,2,0)</f>
        <v>Not Specified</v>
      </c>
      <c r="I23" s="8" t="s">
        <v>33</v>
      </c>
      <c r="J23" s="8" t="s">
        <v>41</v>
      </c>
      <c r="K23" s="8" t="s">
        <v>42</v>
      </c>
      <c r="L23" s="8" t="s">
        <v>52</v>
      </c>
      <c r="M23" s="8" t="s">
        <v>36</v>
      </c>
      <c r="N23" s="8" t="s">
        <v>108</v>
      </c>
      <c r="O23" s="7">
        <v>0.37</v>
      </c>
      <c r="P23" s="8" t="s">
        <v>29</v>
      </c>
      <c r="Q23" s="8" t="s">
        <v>45</v>
      </c>
      <c r="R23" s="8" t="s">
        <v>109</v>
      </c>
      <c r="S23" s="8" t="s">
        <v>110</v>
      </c>
      <c r="T23" s="7">
        <v>68701</v>
      </c>
      <c r="U23" s="9">
        <v>42105</v>
      </c>
      <c r="V23" s="9">
        <v>42107</v>
      </c>
      <c r="W23" s="10">
        <v>2</v>
      </c>
      <c r="X23" s="4"/>
      <c r="Y23" s="4"/>
    </row>
    <row r="24" spans="1:25" ht="52.5" thickBot="1" x14ac:dyDescent="0.3">
      <c r="A24" s="5">
        <v>88880</v>
      </c>
      <c r="B24" s="6" t="str">
        <f>VLOOKUP(Status!A24,Status!$A$2:$B$313,2,0)</f>
        <v>Returned</v>
      </c>
      <c r="C24" s="7">
        <v>2758.2750000000001</v>
      </c>
      <c r="D24" s="7">
        <v>11</v>
      </c>
      <c r="E24" s="7">
        <v>200.99</v>
      </c>
      <c r="F24" s="7">
        <v>4.2</v>
      </c>
      <c r="G24" s="6">
        <f>E24-F24</f>
        <v>196.79000000000002</v>
      </c>
      <c r="H24" s="6" t="str">
        <f>VLOOKUP(Orders!A24,Customer!$A$2:$B$313,2,0)</f>
        <v>Not Specified</v>
      </c>
      <c r="I24" s="8" t="s">
        <v>33</v>
      </c>
      <c r="J24" s="8" t="s">
        <v>24</v>
      </c>
      <c r="K24" s="8" t="s">
        <v>34</v>
      </c>
      <c r="L24" s="8" t="s">
        <v>35</v>
      </c>
      <c r="M24" s="8" t="s">
        <v>36</v>
      </c>
      <c r="N24" s="8" t="s">
        <v>111</v>
      </c>
      <c r="O24" s="7">
        <v>0.59</v>
      </c>
      <c r="P24" s="8" t="s">
        <v>29</v>
      </c>
      <c r="Q24" s="8" t="s">
        <v>45</v>
      </c>
      <c r="R24" s="8" t="s">
        <v>99</v>
      </c>
      <c r="S24" s="8" t="s">
        <v>100</v>
      </c>
      <c r="T24" s="7">
        <v>55113</v>
      </c>
      <c r="U24" s="9">
        <v>42180</v>
      </c>
      <c r="V24" s="9">
        <v>42180</v>
      </c>
      <c r="W24" s="10">
        <v>0</v>
      </c>
      <c r="X24" s="4"/>
      <c r="Y24" s="4"/>
    </row>
    <row r="25" spans="1:25" ht="52.5" thickBot="1" x14ac:dyDescent="0.3">
      <c r="A25" s="5">
        <v>87947</v>
      </c>
      <c r="B25" s="6" t="str">
        <f>VLOOKUP(Status!A25,Status!$A$2:$B$313,2,0)</f>
        <v>Returned</v>
      </c>
      <c r="C25" s="7">
        <v>110.325</v>
      </c>
      <c r="D25" s="7">
        <v>20</v>
      </c>
      <c r="E25" s="7">
        <v>3.8</v>
      </c>
      <c r="F25" s="7">
        <v>1.49</v>
      </c>
      <c r="G25" s="6">
        <f>E25-F25</f>
        <v>2.3099999999999996</v>
      </c>
      <c r="H25" s="6" t="str">
        <f>VLOOKUP(Orders!A25,Customer!$A$2:$B$313,2,0)</f>
        <v>Medium</v>
      </c>
      <c r="I25" s="8" t="s">
        <v>33</v>
      </c>
      <c r="J25" s="8" t="s">
        <v>112</v>
      </c>
      <c r="K25" s="8" t="s">
        <v>42</v>
      </c>
      <c r="L25" s="8" t="s">
        <v>43</v>
      </c>
      <c r="M25" s="8" t="s">
        <v>36</v>
      </c>
      <c r="N25" s="8" t="s">
        <v>113</v>
      </c>
      <c r="O25" s="7">
        <v>0.38</v>
      </c>
      <c r="P25" s="8" t="s">
        <v>29</v>
      </c>
      <c r="Q25" s="8" t="s">
        <v>79</v>
      </c>
      <c r="R25" s="8" t="s">
        <v>80</v>
      </c>
      <c r="S25" s="8" t="s">
        <v>114</v>
      </c>
      <c r="T25" s="7">
        <v>14150</v>
      </c>
      <c r="U25" s="9">
        <v>42114</v>
      </c>
      <c r="V25" s="9">
        <v>42115</v>
      </c>
      <c r="W25" s="10">
        <v>1</v>
      </c>
      <c r="X25" s="4"/>
      <c r="Y25" s="4"/>
    </row>
    <row r="26" spans="1:25" ht="90.75" thickBot="1" x14ac:dyDescent="0.3">
      <c r="A26" s="5">
        <v>88906</v>
      </c>
      <c r="B26" s="6" t="str">
        <f>VLOOKUP(Status!A26,Status!$A$2:$B$313,2,0)</f>
        <v>Returned</v>
      </c>
      <c r="C26" s="7">
        <v>14309.4</v>
      </c>
      <c r="D26" s="7">
        <v>45</v>
      </c>
      <c r="E26" s="7">
        <v>200.98</v>
      </c>
      <c r="F26" s="7">
        <v>55.96</v>
      </c>
      <c r="G26" s="6">
        <f>E26-F26</f>
        <v>145.01999999999998</v>
      </c>
      <c r="H26" s="6" t="str">
        <f>VLOOKUP(Orders!A26,Customer!$A$2:$B$313,2,0)</f>
        <v>Not Specified</v>
      </c>
      <c r="I26" s="8" t="s">
        <v>23</v>
      </c>
      <c r="J26" s="8" t="s">
        <v>41</v>
      </c>
      <c r="K26" s="8" t="s">
        <v>25</v>
      </c>
      <c r="L26" s="8" t="s">
        <v>115</v>
      </c>
      <c r="M26" s="8" t="s">
        <v>27</v>
      </c>
      <c r="N26" s="8" t="s">
        <v>116</v>
      </c>
      <c r="O26" s="7">
        <v>0.75</v>
      </c>
      <c r="P26" s="8" t="s">
        <v>29</v>
      </c>
      <c r="Q26" s="8" t="s">
        <v>45</v>
      </c>
      <c r="R26" s="8" t="s">
        <v>54</v>
      </c>
      <c r="S26" s="8" t="s">
        <v>55</v>
      </c>
      <c r="T26" s="7">
        <v>48234</v>
      </c>
      <c r="U26" s="9">
        <v>42077</v>
      </c>
      <c r="V26" s="9">
        <v>42079</v>
      </c>
      <c r="W26" s="10">
        <v>2</v>
      </c>
      <c r="X26" s="4"/>
      <c r="Y26" s="4"/>
    </row>
    <row r="27" spans="1:25" ht="65.25" thickBot="1" x14ac:dyDescent="0.3">
      <c r="A27" s="5">
        <v>88686</v>
      </c>
      <c r="B27" s="6" t="str">
        <f>VLOOKUP(Status!A27,Status!$A$2:$B$313,2,0)</f>
        <v>Not Returned</v>
      </c>
      <c r="C27" s="7">
        <v>78.704999999999998</v>
      </c>
      <c r="D27" s="7">
        <v>3</v>
      </c>
      <c r="E27" s="7">
        <v>17.48</v>
      </c>
      <c r="F27" s="7">
        <v>1.99</v>
      </c>
      <c r="G27" s="6">
        <f>E27-F27</f>
        <v>15.49</v>
      </c>
      <c r="H27" s="6" t="str">
        <f>VLOOKUP(Orders!A27,Customer!$A$2:$B$313,2,0)</f>
        <v>Medium</v>
      </c>
      <c r="I27" s="8" t="s">
        <v>33</v>
      </c>
      <c r="J27" s="8" t="s">
        <v>112</v>
      </c>
      <c r="K27" s="8" t="s">
        <v>34</v>
      </c>
      <c r="L27" s="8" t="s">
        <v>67</v>
      </c>
      <c r="M27" s="8" t="s">
        <v>49</v>
      </c>
      <c r="N27" s="8" t="s">
        <v>117</v>
      </c>
      <c r="O27" s="7">
        <v>0.45</v>
      </c>
      <c r="P27" s="8" t="s">
        <v>29</v>
      </c>
      <c r="Q27" s="8" t="s">
        <v>69</v>
      </c>
      <c r="R27" s="8" t="s">
        <v>118</v>
      </c>
      <c r="S27" s="8" t="s">
        <v>119</v>
      </c>
      <c r="T27" s="7">
        <v>33772</v>
      </c>
      <c r="U27" s="9">
        <v>42006</v>
      </c>
      <c r="V27" s="9">
        <v>42008</v>
      </c>
      <c r="W27" s="10">
        <v>2</v>
      </c>
      <c r="X27" s="4"/>
      <c r="Y27" s="4"/>
    </row>
    <row r="28" spans="1:25" ht="103.5" thickBot="1" x14ac:dyDescent="0.3">
      <c r="A28" s="5">
        <v>86838</v>
      </c>
      <c r="B28" s="6" t="str">
        <f>VLOOKUP(Status!A28,Status!$A$2:$B$313,2,0)</f>
        <v>Returned</v>
      </c>
      <c r="C28" s="7">
        <v>1746.675</v>
      </c>
      <c r="D28" s="7">
        <v>16</v>
      </c>
      <c r="E28" s="7">
        <v>78.69</v>
      </c>
      <c r="F28" s="7">
        <v>19.989999999999998</v>
      </c>
      <c r="G28" s="6">
        <f>E28-F28</f>
        <v>58.7</v>
      </c>
      <c r="H28" s="6" t="str">
        <f>VLOOKUP(Orders!A28,Customer!$A$2:$B$313,2,0)</f>
        <v>Medium</v>
      </c>
      <c r="I28" s="8" t="s">
        <v>33</v>
      </c>
      <c r="J28" s="8" t="s">
        <v>41</v>
      </c>
      <c r="K28" s="8" t="s">
        <v>25</v>
      </c>
      <c r="L28" s="8" t="s">
        <v>48</v>
      </c>
      <c r="M28" s="8" t="s">
        <v>36</v>
      </c>
      <c r="N28" s="8" t="s">
        <v>120</v>
      </c>
      <c r="O28" s="7">
        <v>0.43</v>
      </c>
      <c r="P28" s="8" t="s">
        <v>29</v>
      </c>
      <c r="Q28" s="8" t="s">
        <v>45</v>
      </c>
      <c r="R28" s="8" t="s">
        <v>99</v>
      </c>
      <c r="S28" s="8" t="s">
        <v>121</v>
      </c>
      <c r="T28" s="7">
        <v>55372</v>
      </c>
      <c r="U28" s="9">
        <v>42136</v>
      </c>
      <c r="V28" s="9">
        <v>42138</v>
      </c>
      <c r="W28" s="10">
        <v>2</v>
      </c>
      <c r="X28" s="4"/>
      <c r="Y28" s="4"/>
    </row>
    <row r="29" spans="1:25" ht="90.75" thickBot="1" x14ac:dyDescent="0.3">
      <c r="A29" s="5">
        <v>86041</v>
      </c>
      <c r="B29" s="6" t="str">
        <f>VLOOKUP(Status!A29,Status!$A$2:$B$313,2,0)</f>
        <v>Returned</v>
      </c>
      <c r="C29" s="7">
        <v>41.174999999999997</v>
      </c>
      <c r="D29" s="7">
        <v>8</v>
      </c>
      <c r="E29" s="7">
        <v>3.34</v>
      </c>
      <c r="F29" s="7">
        <v>7.49</v>
      </c>
      <c r="G29" s="6">
        <f>E29-F29</f>
        <v>-4.1500000000000004</v>
      </c>
      <c r="H29" s="6" t="str">
        <f>VLOOKUP(Orders!A29,Customer!$A$2:$B$313,2,0)</f>
        <v>Low</v>
      </c>
      <c r="I29" s="8" t="s">
        <v>92</v>
      </c>
      <c r="J29" s="8" t="s">
        <v>41</v>
      </c>
      <c r="K29" s="8" t="s">
        <v>42</v>
      </c>
      <c r="L29" s="8" t="s">
        <v>63</v>
      </c>
      <c r="M29" s="8" t="s">
        <v>64</v>
      </c>
      <c r="N29" s="8" t="s">
        <v>122</v>
      </c>
      <c r="O29" s="7">
        <v>0.54</v>
      </c>
      <c r="P29" s="8" t="s">
        <v>29</v>
      </c>
      <c r="Q29" s="8" t="s">
        <v>45</v>
      </c>
      <c r="R29" s="8" t="s">
        <v>123</v>
      </c>
      <c r="S29" s="8" t="s">
        <v>124</v>
      </c>
      <c r="T29" s="7">
        <v>50208</v>
      </c>
      <c r="U29" s="9">
        <v>42122</v>
      </c>
      <c r="V29" s="9">
        <v>42124</v>
      </c>
      <c r="W29" s="10">
        <v>2</v>
      </c>
      <c r="X29" s="4"/>
      <c r="Y29" s="4"/>
    </row>
    <row r="30" spans="1:25" ht="39.75" thickBot="1" x14ac:dyDescent="0.3">
      <c r="A30" s="5">
        <v>91086</v>
      </c>
      <c r="B30" s="6" t="str">
        <f>VLOOKUP(Status!A30,Status!$A$2:$B$313,2,0)</f>
        <v>Returned</v>
      </c>
      <c r="C30" s="7">
        <v>70.965000000000003</v>
      </c>
      <c r="D30" s="7">
        <v>17</v>
      </c>
      <c r="E30" s="7">
        <v>2.88</v>
      </c>
      <c r="F30" s="7">
        <v>1.49</v>
      </c>
      <c r="G30" s="6">
        <f>E30-F30</f>
        <v>1.39</v>
      </c>
      <c r="H30" s="6" t="str">
        <f>VLOOKUP(Orders!A30,Customer!$A$2:$B$313,2,0)</f>
        <v>Medium</v>
      </c>
      <c r="I30" s="8" t="s">
        <v>33</v>
      </c>
      <c r="J30" s="8" t="s">
        <v>112</v>
      </c>
      <c r="K30" s="8" t="s">
        <v>42</v>
      </c>
      <c r="L30" s="8" t="s">
        <v>43</v>
      </c>
      <c r="M30" s="8" t="s">
        <v>36</v>
      </c>
      <c r="N30" s="8" t="s">
        <v>125</v>
      </c>
      <c r="O30" s="7">
        <v>0.36</v>
      </c>
      <c r="P30" s="8" t="s">
        <v>29</v>
      </c>
      <c r="Q30" s="8" t="s">
        <v>79</v>
      </c>
      <c r="R30" s="8" t="s">
        <v>126</v>
      </c>
      <c r="S30" s="8" t="s">
        <v>127</v>
      </c>
      <c r="T30" s="7">
        <v>2129</v>
      </c>
      <c r="U30" s="9">
        <v>42177</v>
      </c>
      <c r="V30" s="9">
        <v>42178</v>
      </c>
      <c r="W30" s="10">
        <v>1</v>
      </c>
      <c r="X30" s="4"/>
      <c r="Y30" s="4"/>
    </row>
    <row r="31" spans="1:25" ht="65.25" thickBot="1" x14ac:dyDescent="0.3">
      <c r="A31" s="11">
        <v>86014</v>
      </c>
      <c r="B31" s="6" t="str">
        <f>VLOOKUP(Status!A31,Status!$A$2:$B$313,2,0)</f>
        <v>Not Returned</v>
      </c>
      <c r="C31" s="7">
        <v>1755.3150000000001</v>
      </c>
      <c r="D31" s="7">
        <v>5</v>
      </c>
      <c r="E31" s="7">
        <v>296.18</v>
      </c>
      <c r="F31" s="7">
        <v>54.12</v>
      </c>
      <c r="G31" s="6">
        <f>E31-F31</f>
        <v>242.06</v>
      </c>
      <c r="H31" s="6" t="str">
        <f>VLOOKUP(Orders!A31,Customer!$A$2:$B$313,2,0)</f>
        <v>Medium</v>
      </c>
      <c r="I31" s="8" t="s">
        <v>23</v>
      </c>
      <c r="J31" s="8" t="s">
        <v>76</v>
      </c>
      <c r="K31" s="8" t="s">
        <v>25</v>
      </c>
      <c r="L31" s="8" t="s">
        <v>26</v>
      </c>
      <c r="M31" s="8" t="s">
        <v>27</v>
      </c>
      <c r="N31" s="8" t="s">
        <v>38</v>
      </c>
      <c r="O31" s="7">
        <v>0.76</v>
      </c>
      <c r="P31" s="8" t="s">
        <v>29</v>
      </c>
      <c r="Q31" s="8" t="s">
        <v>79</v>
      </c>
      <c r="R31" s="8" t="s">
        <v>128</v>
      </c>
      <c r="S31" s="8" t="s">
        <v>129</v>
      </c>
      <c r="T31" s="7">
        <v>4073</v>
      </c>
      <c r="U31" s="9">
        <v>42108</v>
      </c>
      <c r="V31" s="9">
        <v>42109</v>
      </c>
      <c r="W31" s="10">
        <v>1</v>
      </c>
      <c r="X31" s="4"/>
      <c r="Y31" s="4"/>
    </row>
    <row r="32" spans="1:25" ht="116.25" thickBot="1" x14ac:dyDescent="0.3">
      <c r="A32" s="5">
        <v>88023</v>
      </c>
      <c r="B32" s="6" t="str">
        <f>VLOOKUP(Status!A32,Status!$A$2:$B$313,2,0)</f>
        <v>Not Returned</v>
      </c>
      <c r="C32" s="7">
        <v>8333.4</v>
      </c>
      <c r="D32" s="7">
        <v>54</v>
      </c>
      <c r="E32" s="7">
        <v>99.23</v>
      </c>
      <c r="F32" s="7">
        <v>8.99</v>
      </c>
      <c r="G32" s="6">
        <f>E32-F32</f>
        <v>90.240000000000009</v>
      </c>
      <c r="H32" s="6" t="str">
        <f>VLOOKUP(Orders!A32,Customer!$A$2:$B$313,2,0)</f>
        <v>Medium</v>
      </c>
      <c r="I32" s="8" t="s">
        <v>33</v>
      </c>
      <c r="J32" s="8" t="s">
        <v>76</v>
      </c>
      <c r="K32" s="8" t="s">
        <v>25</v>
      </c>
      <c r="L32" s="8" t="s">
        <v>48</v>
      </c>
      <c r="M32" s="8" t="s">
        <v>49</v>
      </c>
      <c r="N32" s="8" t="s">
        <v>130</v>
      </c>
      <c r="O32" s="7">
        <v>0.35</v>
      </c>
      <c r="P32" s="8" t="s">
        <v>29</v>
      </c>
      <c r="Q32" s="8" t="s">
        <v>69</v>
      </c>
      <c r="R32" s="8" t="s">
        <v>118</v>
      </c>
      <c r="S32" s="8" t="s">
        <v>131</v>
      </c>
      <c r="T32" s="7">
        <v>33132</v>
      </c>
      <c r="U32" s="9">
        <v>42006</v>
      </c>
      <c r="V32" s="9">
        <v>42008</v>
      </c>
      <c r="W32" s="10">
        <v>2</v>
      </c>
      <c r="X32" s="4"/>
      <c r="Y32" s="4"/>
    </row>
    <row r="33" spans="1:25" ht="65.25" thickBot="1" x14ac:dyDescent="0.3">
      <c r="A33" s="5">
        <v>90908</v>
      </c>
      <c r="B33" s="6" t="str">
        <f>VLOOKUP(Status!A33,Status!$A$2:$B$313,2,0)</f>
        <v>Returned</v>
      </c>
      <c r="C33" s="7">
        <v>109.14</v>
      </c>
      <c r="D33" s="7">
        <v>15</v>
      </c>
      <c r="E33" s="7">
        <v>4.9800000000000004</v>
      </c>
      <c r="F33" s="7">
        <v>0.8</v>
      </c>
      <c r="G33" s="6">
        <f>E33-F33</f>
        <v>4.1800000000000006</v>
      </c>
      <c r="H33" s="6" t="str">
        <f>VLOOKUP(Orders!A33,Customer!$A$2:$B$313,2,0)</f>
        <v>High</v>
      </c>
      <c r="I33" s="8" t="s">
        <v>33</v>
      </c>
      <c r="J33" s="8" t="s">
        <v>41</v>
      </c>
      <c r="K33" s="8" t="s">
        <v>42</v>
      </c>
      <c r="L33" s="8" t="s">
        <v>52</v>
      </c>
      <c r="M33" s="8" t="s">
        <v>64</v>
      </c>
      <c r="N33" s="8" t="s">
        <v>132</v>
      </c>
      <c r="O33" s="7">
        <v>0.36</v>
      </c>
      <c r="P33" s="8" t="s">
        <v>29</v>
      </c>
      <c r="Q33" s="8" t="s">
        <v>79</v>
      </c>
      <c r="R33" s="8" t="s">
        <v>95</v>
      </c>
      <c r="S33" s="8" t="s">
        <v>133</v>
      </c>
      <c r="T33" s="7">
        <v>8360</v>
      </c>
      <c r="U33" s="9">
        <v>42145</v>
      </c>
      <c r="V33" s="9">
        <v>42146</v>
      </c>
      <c r="W33" s="10">
        <v>1</v>
      </c>
      <c r="X33" s="4"/>
      <c r="Y33" s="4"/>
    </row>
    <row r="34" spans="1:25" ht="103.5" thickBot="1" x14ac:dyDescent="0.3">
      <c r="A34" s="5">
        <v>8165</v>
      </c>
      <c r="B34" s="6" t="str">
        <f>VLOOKUP(Status!A34,Status!$A$2:$B$313,2,0)</f>
        <v>Returned</v>
      </c>
      <c r="C34" s="7">
        <v>364.66500000000002</v>
      </c>
      <c r="D34" s="7">
        <v>22</v>
      </c>
      <c r="E34" s="7">
        <v>10.98</v>
      </c>
      <c r="F34" s="7">
        <v>4.8</v>
      </c>
      <c r="G34" s="6">
        <f>E34-F34</f>
        <v>6.1800000000000006</v>
      </c>
      <c r="H34" s="6" t="str">
        <f>VLOOKUP(Orders!A34,Customer!$A$2:$B$313,2,0)</f>
        <v>Not Specified</v>
      </c>
      <c r="I34" s="8" t="s">
        <v>33</v>
      </c>
      <c r="J34" s="8" t="s">
        <v>24</v>
      </c>
      <c r="K34" s="8" t="s">
        <v>42</v>
      </c>
      <c r="L34" s="8" t="s">
        <v>88</v>
      </c>
      <c r="M34" s="8" t="s">
        <v>36</v>
      </c>
      <c r="N34" s="8" t="s">
        <v>134</v>
      </c>
      <c r="O34" s="7">
        <v>0.36</v>
      </c>
      <c r="P34" s="8" t="s">
        <v>29</v>
      </c>
      <c r="Q34" s="8" t="s">
        <v>30</v>
      </c>
      <c r="R34" s="8" t="s">
        <v>135</v>
      </c>
      <c r="S34" s="8" t="s">
        <v>136</v>
      </c>
      <c r="T34" s="7">
        <v>89701</v>
      </c>
      <c r="U34" s="9">
        <v>42066</v>
      </c>
      <c r="V34" s="9">
        <v>42068</v>
      </c>
      <c r="W34" s="10">
        <v>2</v>
      </c>
      <c r="X34" s="4"/>
      <c r="Y34" s="4"/>
    </row>
    <row r="35" spans="1:25" ht="27" thickBot="1" x14ac:dyDescent="0.3">
      <c r="A35" s="11">
        <v>86019</v>
      </c>
      <c r="B35" s="6" t="str">
        <f>VLOOKUP(Status!A36,Status!$A$2:$B$313,2,0)</f>
        <v>Returned</v>
      </c>
      <c r="C35" s="7">
        <v>5737.98</v>
      </c>
      <c r="D35" s="7">
        <v>14</v>
      </c>
      <c r="E35" s="7">
        <v>276.2</v>
      </c>
      <c r="F35" s="7">
        <v>24.49</v>
      </c>
      <c r="G35" s="6">
        <f>E35-F35</f>
        <v>251.70999999999998</v>
      </c>
      <c r="H35" s="6" t="str">
        <f>VLOOKUP(Orders!A36,Customer!$A$2:$B$313,2,0)</f>
        <v>High</v>
      </c>
      <c r="I35" s="8" t="s">
        <v>33</v>
      </c>
      <c r="J35" s="8" t="s">
        <v>24</v>
      </c>
      <c r="K35" s="8" t="s">
        <v>25</v>
      </c>
      <c r="L35" s="8" t="s">
        <v>97</v>
      </c>
      <c r="M35" s="8" t="s">
        <v>137</v>
      </c>
      <c r="N35" s="18" t="s">
        <v>138</v>
      </c>
      <c r="O35" s="6"/>
      <c r="P35" s="8" t="s">
        <v>29</v>
      </c>
      <c r="Q35" s="8" t="s">
        <v>30</v>
      </c>
      <c r="R35" s="8" t="s">
        <v>139</v>
      </c>
      <c r="S35" s="8" t="s">
        <v>140</v>
      </c>
      <c r="T35" s="7">
        <v>97504</v>
      </c>
      <c r="U35" s="9">
        <v>42128</v>
      </c>
      <c r="V35" s="9">
        <v>42129</v>
      </c>
      <c r="W35" s="10">
        <v>1</v>
      </c>
      <c r="X35" s="4"/>
      <c r="Y35" s="4"/>
    </row>
    <row r="36" spans="1:25" ht="27" thickBot="1" x14ac:dyDescent="0.3">
      <c r="A36" s="5">
        <v>13959</v>
      </c>
      <c r="B36" s="6" t="str">
        <f>VLOOKUP(Status!A37,Status!$A$2:$B$313,2,0)</f>
        <v>Returned</v>
      </c>
      <c r="C36" s="7">
        <v>68.010000000000005</v>
      </c>
      <c r="D36" s="7">
        <v>9</v>
      </c>
      <c r="E36" s="7">
        <v>4.9800000000000004</v>
      </c>
      <c r="F36" s="7">
        <v>6.07</v>
      </c>
      <c r="G36" s="6">
        <f>E36-F36</f>
        <v>-1.0899999999999999</v>
      </c>
      <c r="H36" s="6" t="str">
        <f>VLOOKUP(Orders!A37,Customer!$A$2:$B$313,2,0)</f>
        <v>High</v>
      </c>
      <c r="I36" s="8" t="s">
        <v>33</v>
      </c>
      <c r="J36" s="8" t="s">
        <v>76</v>
      </c>
      <c r="K36" s="8" t="s">
        <v>42</v>
      </c>
      <c r="L36" s="8" t="s">
        <v>52</v>
      </c>
      <c r="M36" s="8" t="s">
        <v>36</v>
      </c>
      <c r="N36" s="13" t="s">
        <v>141</v>
      </c>
      <c r="O36" s="7">
        <v>0.36</v>
      </c>
      <c r="P36" s="8" t="s">
        <v>29</v>
      </c>
      <c r="Q36" s="8" t="s">
        <v>69</v>
      </c>
      <c r="R36" s="8" t="s">
        <v>104</v>
      </c>
      <c r="S36" s="8" t="s">
        <v>142</v>
      </c>
      <c r="T36" s="7">
        <v>70056</v>
      </c>
      <c r="U36" s="9">
        <v>42141</v>
      </c>
      <c r="V36" s="9">
        <v>42142</v>
      </c>
      <c r="W36" s="10">
        <v>1</v>
      </c>
      <c r="X36" s="4"/>
      <c r="Y36" s="4"/>
    </row>
    <row r="37" spans="1:25" ht="27" thickBot="1" x14ac:dyDescent="0.3">
      <c r="A37" s="5">
        <v>89203</v>
      </c>
      <c r="B37" s="6" t="str">
        <f>VLOOKUP(Status!A38,Status!$A$2:$B$313,2,0)</f>
        <v>Not Returned</v>
      </c>
      <c r="C37" s="7">
        <v>101.235</v>
      </c>
      <c r="D37" s="7">
        <v>1</v>
      </c>
      <c r="E37" s="7">
        <v>55.48</v>
      </c>
      <c r="F37" s="7">
        <v>14.3</v>
      </c>
      <c r="G37" s="6">
        <f>E37-F37</f>
        <v>41.179999999999993</v>
      </c>
      <c r="H37" s="6" t="str">
        <f>VLOOKUP(Orders!A38,Customer!$A$2:$B$313,2,0)</f>
        <v>Not Specified</v>
      </c>
      <c r="I37" s="8" t="s">
        <v>33</v>
      </c>
      <c r="J37" s="8" t="s">
        <v>24</v>
      </c>
      <c r="K37" s="8" t="s">
        <v>42</v>
      </c>
      <c r="L37" s="8" t="s">
        <v>52</v>
      </c>
      <c r="M37" s="8" t="s">
        <v>36</v>
      </c>
      <c r="N37" s="8" t="s">
        <v>143</v>
      </c>
      <c r="O37" s="7">
        <v>0.37</v>
      </c>
      <c r="P37" s="8" t="s">
        <v>29</v>
      </c>
      <c r="Q37" s="8" t="s">
        <v>30</v>
      </c>
      <c r="R37" s="8" t="s">
        <v>31</v>
      </c>
      <c r="S37" s="8" t="s">
        <v>144</v>
      </c>
      <c r="T37" s="7">
        <v>92677</v>
      </c>
      <c r="U37" s="9">
        <v>42032</v>
      </c>
      <c r="V37" s="9">
        <v>42033</v>
      </c>
      <c r="W37" s="10">
        <v>1</v>
      </c>
      <c r="X37" s="4"/>
      <c r="Y37" s="4"/>
    </row>
    <row r="38" spans="1:25" ht="78" thickBot="1" x14ac:dyDescent="0.3">
      <c r="A38" s="5">
        <v>91057</v>
      </c>
      <c r="B38" s="6" t="str">
        <f>VLOOKUP(Status!A39,Status!$A$2:$B$313,2,0)</f>
        <v>Not Returned</v>
      </c>
      <c r="C38" s="7">
        <v>7162.665</v>
      </c>
      <c r="D38" s="7">
        <v>10</v>
      </c>
      <c r="E38" s="7">
        <v>442.14</v>
      </c>
      <c r="F38" s="7">
        <v>14.7</v>
      </c>
      <c r="G38" s="6">
        <f>E38-F38</f>
        <v>427.44</v>
      </c>
      <c r="H38" s="6" t="str">
        <f>VLOOKUP(Orders!A39,Customer!$A$2:$B$313,2,0)</f>
        <v>Critical</v>
      </c>
      <c r="I38" s="8" t="s">
        <v>23</v>
      </c>
      <c r="J38" s="8" t="s">
        <v>24</v>
      </c>
      <c r="K38" s="8" t="s">
        <v>34</v>
      </c>
      <c r="L38" s="8" t="s">
        <v>145</v>
      </c>
      <c r="M38" s="8" t="s">
        <v>59</v>
      </c>
      <c r="N38" s="8" t="s">
        <v>146</v>
      </c>
      <c r="O38" s="7">
        <v>0.56000000000000005</v>
      </c>
      <c r="P38" s="8" t="s">
        <v>29</v>
      </c>
      <c r="Q38" s="8" t="s">
        <v>30</v>
      </c>
      <c r="R38" s="8" t="s">
        <v>147</v>
      </c>
      <c r="S38" s="8" t="s">
        <v>148</v>
      </c>
      <c r="T38" s="7">
        <v>80027</v>
      </c>
      <c r="U38" s="9">
        <v>42057</v>
      </c>
      <c r="V38" s="9">
        <v>42057</v>
      </c>
      <c r="W38" s="10">
        <v>0</v>
      </c>
      <c r="X38" s="4"/>
      <c r="Y38" s="4"/>
    </row>
    <row r="39" spans="1:25" ht="39.75" thickBot="1" x14ac:dyDescent="0.3">
      <c r="A39" s="5">
        <v>88361</v>
      </c>
      <c r="B39" s="6" t="str">
        <f>VLOOKUP(Status!A40,Status!$A$2:$B$313,2,0)</f>
        <v>Not Returned</v>
      </c>
      <c r="C39" s="7">
        <v>96.6</v>
      </c>
      <c r="D39" s="7">
        <v>6</v>
      </c>
      <c r="E39" s="7">
        <v>10.98</v>
      </c>
      <c r="F39" s="7">
        <v>3.37</v>
      </c>
      <c r="G39" s="6">
        <f>E39-F39</f>
        <v>7.61</v>
      </c>
      <c r="H39" s="6" t="str">
        <f>VLOOKUP(Orders!A40,Customer!$A$2:$B$313,2,0)</f>
        <v>Not Specified</v>
      </c>
      <c r="I39" s="8" t="s">
        <v>33</v>
      </c>
      <c r="J39" s="8" t="s">
        <v>41</v>
      </c>
      <c r="K39" s="8" t="s">
        <v>42</v>
      </c>
      <c r="L39" s="8" t="s">
        <v>149</v>
      </c>
      <c r="M39" s="8" t="s">
        <v>49</v>
      </c>
      <c r="N39" s="8" t="s">
        <v>150</v>
      </c>
      <c r="O39" s="7">
        <v>0.56999999999999995</v>
      </c>
      <c r="P39" s="8" t="s">
        <v>29</v>
      </c>
      <c r="Q39" s="8" t="s">
        <v>79</v>
      </c>
      <c r="R39" s="8" t="s">
        <v>126</v>
      </c>
      <c r="S39" s="8" t="s">
        <v>151</v>
      </c>
      <c r="T39" s="7">
        <v>2664</v>
      </c>
      <c r="U39" s="9">
        <v>42157</v>
      </c>
      <c r="V39" s="9">
        <v>42158</v>
      </c>
      <c r="W39" s="10">
        <v>1</v>
      </c>
      <c r="X39" s="4"/>
      <c r="Y39" s="4"/>
    </row>
    <row r="40" spans="1:25" ht="52.5" thickBot="1" x14ac:dyDescent="0.3">
      <c r="A40" s="5">
        <v>90597</v>
      </c>
      <c r="B40" s="6" t="str">
        <f>VLOOKUP(Status!A41,Status!$A$2:$B$313,2,0)</f>
        <v>Not Returned</v>
      </c>
      <c r="C40" s="7">
        <v>884.7</v>
      </c>
      <c r="D40" s="7">
        <v>4</v>
      </c>
      <c r="E40" s="7">
        <v>175.99</v>
      </c>
      <c r="F40" s="7">
        <v>4.99</v>
      </c>
      <c r="G40" s="6">
        <f>E40-F40</f>
        <v>171</v>
      </c>
      <c r="H40" s="6" t="str">
        <f>VLOOKUP(Orders!A41,Customer!$A$2:$B$313,2,0)</f>
        <v>Critical</v>
      </c>
      <c r="I40" s="8" t="s">
        <v>92</v>
      </c>
      <c r="J40" s="8" t="s">
        <v>41</v>
      </c>
      <c r="K40" s="8" t="s">
        <v>34</v>
      </c>
      <c r="L40" s="8" t="s">
        <v>35</v>
      </c>
      <c r="M40" s="8" t="s">
        <v>36</v>
      </c>
      <c r="N40" s="7">
        <v>5165</v>
      </c>
      <c r="O40" s="7">
        <v>0.59</v>
      </c>
      <c r="P40" s="8" t="s">
        <v>29</v>
      </c>
      <c r="Q40" s="8" t="s">
        <v>69</v>
      </c>
      <c r="R40" s="8" t="s">
        <v>74</v>
      </c>
      <c r="S40" s="8" t="s">
        <v>75</v>
      </c>
      <c r="T40" s="7">
        <v>24153</v>
      </c>
      <c r="U40" s="9">
        <v>42065</v>
      </c>
      <c r="V40" s="9">
        <v>42065</v>
      </c>
      <c r="W40" s="10">
        <v>0</v>
      </c>
      <c r="X40" s="4"/>
      <c r="Y40" s="4"/>
    </row>
    <row r="41" spans="1:25" ht="65.25" thickBot="1" x14ac:dyDescent="0.3">
      <c r="A41" s="11">
        <v>91434</v>
      </c>
      <c r="B41" s="6" t="str">
        <f>VLOOKUP(Status!A42,Status!$A$2:$B$313,2,0)</f>
        <v>Returned</v>
      </c>
      <c r="C41" s="7">
        <v>12956.16</v>
      </c>
      <c r="D41" s="7">
        <v>6</v>
      </c>
      <c r="E41" s="7">
        <v>1360.14</v>
      </c>
      <c r="F41" s="7">
        <v>14.7</v>
      </c>
      <c r="G41" s="6">
        <f>E41-F41</f>
        <v>1345.44</v>
      </c>
      <c r="H41" s="6" t="str">
        <f>VLOOKUP(Orders!A42,Customer!$A$2:$B$313,2,0)</f>
        <v>High</v>
      </c>
      <c r="I41" s="8" t="s">
        <v>23</v>
      </c>
      <c r="J41" s="8" t="s">
        <v>112</v>
      </c>
      <c r="K41" s="8" t="s">
        <v>34</v>
      </c>
      <c r="L41" s="8" t="s">
        <v>145</v>
      </c>
      <c r="M41" s="8" t="s">
        <v>59</v>
      </c>
      <c r="N41" s="8" t="s">
        <v>152</v>
      </c>
      <c r="O41" s="7">
        <v>0.59</v>
      </c>
      <c r="P41" s="8" t="s">
        <v>29</v>
      </c>
      <c r="Q41" s="8" t="s">
        <v>30</v>
      </c>
      <c r="R41" s="8" t="s">
        <v>153</v>
      </c>
      <c r="S41" s="8" t="s">
        <v>154</v>
      </c>
      <c r="T41" s="7">
        <v>98115</v>
      </c>
      <c r="U41" s="9">
        <v>42175</v>
      </c>
      <c r="V41" s="9">
        <v>42177</v>
      </c>
      <c r="W41" s="10">
        <v>2</v>
      </c>
      <c r="X41" s="4"/>
      <c r="Y41" s="4"/>
    </row>
    <row r="42" spans="1:25" ht="52.5" thickBot="1" x14ac:dyDescent="0.3">
      <c r="A42" s="5">
        <v>51072</v>
      </c>
      <c r="B42" s="6" t="str">
        <f>VLOOKUP(Status!A43,Status!$A$2:$B$313,2,0)</f>
        <v>Not Returned</v>
      </c>
      <c r="C42" s="7">
        <v>438.34500000000003</v>
      </c>
      <c r="D42" s="7">
        <v>5</v>
      </c>
      <c r="E42" s="7">
        <v>65.989999999999995</v>
      </c>
      <c r="F42" s="7">
        <v>8.99</v>
      </c>
      <c r="G42" s="6">
        <f>E42-F42</f>
        <v>56.999999999999993</v>
      </c>
      <c r="H42" s="6" t="str">
        <f>VLOOKUP(Orders!A43,Customer!$A$2:$B$313,2,0)</f>
        <v>Not Specified</v>
      </c>
      <c r="I42" s="8" t="s">
        <v>33</v>
      </c>
      <c r="J42" s="8" t="s">
        <v>112</v>
      </c>
      <c r="K42" s="8" t="s">
        <v>34</v>
      </c>
      <c r="L42" s="8" t="s">
        <v>35</v>
      </c>
      <c r="M42" s="8" t="s">
        <v>36</v>
      </c>
      <c r="N42" s="8" t="s">
        <v>155</v>
      </c>
      <c r="O42" s="7">
        <v>0.6</v>
      </c>
      <c r="P42" s="8" t="s">
        <v>29</v>
      </c>
      <c r="Q42" s="8" t="s">
        <v>69</v>
      </c>
      <c r="R42" s="8" t="s">
        <v>156</v>
      </c>
      <c r="S42" s="8" t="s">
        <v>157</v>
      </c>
      <c r="T42" s="7">
        <v>37918</v>
      </c>
      <c r="U42" s="9">
        <v>42092</v>
      </c>
      <c r="V42" s="9">
        <v>42095</v>
      </c>
      <c r="W42" s="10">
        <v>3</v>
      </c>
      <c r="X42" s="4"/>
      <c r="Y42" s="4"/>
    </row>
    <row r="43" spans="1:25" ht="52.5" thickBot="1" x14ac:dyDescent="0.3">
      <c r="A43" s="5">
        <v>86694</v>
      </c>
      <c r="B43" s="6" t="str">
        <f>VLOOKUP(Status!A44,Status!$A$2:$B$313,2,0)</f>
        <v>Not Returned</v>
      </c>
      <c r="C43" s="7">
        <v>2928.84</v>
      </c>
      <c r="D43" s="7">
        <v>20</v>
      </c>
      <c r="E43" s="7">
        <v>115.99</v>
      </c>
      <c r="F43" s="7">
        <v>8.99</v>
      </c>
      <c r="G43" s="6">
        <f>E43-F43</f>
        <v>107</v>
      </c>
      <c r="H43" s="6" t="str">
        <f>VLOOKUP(Orders!A44,Customer!$A$2:$B$313,2,0)</f>
        <v>High</v>
      </c>
      <c r="I43" s="8" t="s">
        <v>33</v>
      </c>
      <c r="J43" s="8" t="s">
        <v>76</v>
      </c>
      <c r="K43" s="8" t="s">
        <v>34</v>
      </c>
      <c r="L43" s="8" t="s">
        <v>35</v>
      </c>
      <c r="M43" s="8" t="s">
        <v>36</v>
      </c>
      <c r="N43" s="7">
        <v>5185</v>
      </c>
      <c r="O43" s="7">
        <v>0.57999999999999996</v>
      </c>
      <c r="P43" s="8" t="s">
        <v>29</v>
      </c>
      <c r="Q43" s="8" t="s">
        <v>45</v>
      </c>
      <c r="R43" s="8" t="s">
        <v>101</v>
      </c>
      <c r="S43" s="8" t="s">
        <v>102</v>
      </c>
      <c r="T43" s="7">
        <v>66502</v>
      </c>
      <c r="U43" s="9">
        <v>42127</v>
      </c>
      <c r="V43" s="9">
        <v>42128</v>
      </c>
      <c r="W43" s="10">
        <v>1</v>
      </c>
      <c r="X43" s="4"/>
      <c r="Y43" s="4"/>
    </row>
    <row r="44" spans="1:25" ht="39.75" thickBot="1" x14ac:dyDescent="0.3">
      <c r="A44" s="5">
        <v>87952</v>
      </c>
      <c r="B44" s="6" t="str">
        <f>VLOOKUP(Status!A45,Status!$A$2:$B$313,2,0)</f>
        <v>Not Returned</v>
      </c>
      <c r="C44" s="7">
        <v>184.5</v>
      </c>
      <c r="D44" s="7">
        <v>5</v>
      </c>
      <c r="E44" s="7">
        <v>20.98</v>
      </c>
      <c r="F44" s="7">
        <v>53.03</v>
      </c>
      <c r="G44" s="6">
        <f>E44-F44</f>
        <v>-32.049999999999997</v>
      </c>
      <c r="H44" s="6" t="str">
        <f>VLOOKUP(Orders!A45,Customer!$A$2:$B$313,2,0)</f>
        <v>Medium</v>
      </c>
      <c r="I44" s="8" t="s">
        <v>23</v>
      </c>
      <c r="J44" s="8" t="s">
        <v>24</v>
      </c>
      <c r="K44" s="8" t="s">
        <v>42</v>
      </c>
      <c r="L44" s="8" t="s">
        <v>158</v>
      </c>
      <c r="M44" s="8" t="s">
        <v>59</v>
      </c>
      <c r="N44" s="8" t="s">
        <v>159</v>
      </c>
      <c r="O44" s="7">
        <v>0.78</v>
      </c>
      <c r="P44" s="8" t="s">
        <v>29</v>
      </c>
      <c r="Q44" s="8" t="s">
        <v>69</v>
      </c>
      <c r="R44" s="8" t="s">
        <v>160</v>
      </c>
      <c r="S44" s="8" t="s">
        <v>161</v>
      </c>
      <c r="T44" s="7">
        <v>41011</v>
      </c>
      <c r="U44" s="9">
        <v>42058</v>
      </c>
      <c r="V44" s="9">
        <v>42058</v>
      </c>
      <c r="W44" s="10">
        <v>0</v>
      </c>
      <c r="X44" s="4"/>
      <c r="Y44" s="4"/>
    </row>
    <row r="45" spans="1:25" ht="27" thickBot="1" x14ac:dyDescent="0.3">
      <c r="A45" s="5">
        <v>28647</v>
      </c>
      <c r="B45" s="6" t="str">
        <f>VLOOKUP(Status!A46,Status!$A$2:$B$313,2,0)</f>
        <v>Returned</v>
      </c>
      <c r="C45" s="7">
        <v>38.549999999999997</v>
      </c>
      <c r="D45" s="7">
        <v>2</v>
      </c>
      <c r="E45" s="7">
        <v>12.28</v>
      </c>
      <c r="F45" s="7">
        <v>4.8600000000000003</v>
      </c>
      <c r="G45" s="6">
        <f>E45-F45</f>
        <v>7.419999999999999</v>
      </c>
      <c r="H45" s="6" t="str">
        <f>VLOOKUP(Orders!A46,Customer!$A$2:$B$313,2,0)</f>
        <v>Not Specified</v>
      </c>
      <c r="I45" s="8" t="s">
        <v>33</v>
      </c>
      <c r="J45" s="8" t="s">
        <v>24</v>
      </c>
      <c r="K45" s="8" t="s">
        <v>42</v>
      </c>
      <c r="L45" s="8" t="s">
        <v>52</v>
      </c>
      <c r="M45" s="8" t="s">
        <v>36</v>
      </c>
      <c r="N45" s="8" t="s">
        <v>162</v>
      </c>
      <c r="O45" s="7">
        <v>0.38</v>
      </c>
      <c r="P45" s="8" t="s">
        <v>29</v>
      </c>
      <c r="Q45" s="8" t="s">
        <v>79</v>
      </c>
      <c r="R45" s="8" t="s">
        <v>128</v>
      </c>
      <c r="S45" s="8" t="s">
        <v>163</v>
      </c>
      <c r="T45" s="7">
        <v>4106</v>
      </c>
      <c r="U45" s="9">
        <v>42142</v>
      </c>
      <c r="V45" s="9">
        <v>42144</v>
      </c>
      <c r="W45" s="10">
        <v>2</v>
      </c>
      <c r="X45" s="4"/>
      <c r="Y45" s="4"/>
    </row>
    <row r="46" spans="1:25" ht="65.25" thickBot="1" x14ac:dyDescent="0.3">
      <c r="A46" s="5">
        <v>87765</v>
      </c>
      <c r="B46" s="6" t="str">
        <f>VLOOKUP(Status!A47,Status!$A$2:$B$313,2,0)</f>
        <v>Returned</v>
      </c>
      <c r="C46" s="7">
        <v>64569.3</v>
      </c>
      <c r="D46" s="7">
        <v>25</v>
      </c>
      <c r="E46" s="7">
        <v>2036.48</v>
      </c>
      <c r="F46" s="7">
        <v>14.7</v>
      </c>
      <c r="G46" s="6">
        <f>E46-F46</f>
        <v>2021.78</v>
      </c>
      <c r="H46" s="6" t="str">
        <f>VLOOKUP(Orders!A47,Customer!$A$2:$B$313,2,0)</f>
        <v>High</v>
      </c>
      <c r="I46" s="8" t="s">
        <v>23</v>
      </c>
      <c r="J46" s="8" t="s">
        <v>24</v>
      </c>
      <c r="K46" s="8" t="s">
        <v>34</v>
      </c>
      <c r="L46" s="8" t="s">
        <v>145</v>
      </c>
      <c r="M46" s="8" t="s">
        <v>59</v>
      </c>
      <c r="N46" s="8" t="s">
        <v>164</v>
      </c>
      <c r="O46" s="7">
        <v>0.55000000000000004</v>
      </c>
      <c r="P46" s="8" t="s">
        <v>29</v>
      </c>
      <c r="Q46" s="8" t="s">
        <v>30</v>
      </c>
      <c r="R46" s="8" t="s">
        <v>31</v>
      </c>
      <c r="S46" s="8" t="s">
        <v>32</v>
      </c>
      <c r="T46" s="7">
        <v>90008</v>
      </c>
      <c r="U46" s="9">
        <v>42056</v>
      </c>
      <c r="V46" s="9">
        <v>42056</v>
      </c>
      <c r="W46" s="10">
        <v>0</v>
      </c>
      <c r="X46" s="4"/>
      <c r="Y46" s="4"/>
    </row>
    <row r="47" spans="1:25" ht="90.75" thickBot="1" x14ac:dyDescent="0.3">
      <c r="A47" s="5">
        <v>88479</v>
      </c>
      <c r="B47" s="6" t="str">
        <f>VLOOKUP(Status!A48,Status!$A$2:$B$313,2,0)</f>
        <v>Returned</v>
      </c>
      <c r="C47" s="7">
        <v>105.24</v>
      </c>
      <c r="D47" s="7">
        <v>8</v>
      </c>
      <c r="E47" s="7">
        <v>8.33</v>
      </c>
      <c r="F47" s="7">
        <v>1.99</v>
      </c>
      <c r="G47" s="6">
        <f>E47-F47</f>
        <v>6.34</v>
      </c>
      <c r="H47" s="6" t="str">
        <f>VLOOKUP(Orders!A48,Customer!$A$2:$B$313,2,0)</f>
        <v>High</v>
      </c>
      <c r="I47" s="8" t="s">
        <v>33</v>
      </c>
      <c r="J47" s="8" t="s">
        <v>41</v>
      </c>
      <c r="K47" s="8" t="s">
        <v>34</v>
      </c>
      <c r="L47" s="8" t="s">
        <v>67</v>
      </c>
      <c r="M47" s="8" t="s">
        <v>49</v>
      </c>
      <c r="N47" s="8" t="s">
        <v>165</v>
      </c>
      <c r="O47" s="7">
        <v>0.52</v>
      </c>
      <c r="P47" s="8" t="s">
        <v>29</v>
      </c>
      <c r="Q47" s="8" t="s">
        <v>79</v>
      </c>
      <c r="R47" s="8" t="s">
        <v>166</v>
      </c>
      <c r="S47" s="8" t="s">
        <v>167</v>
      </c>
      <c r="T47" s="7">
        <v>21208</v>
      </c>
      <c r="U47" s="9">
        <v>42049</v>
      </c>
      <c r="V47" s="9">
        <v>42050</v>
      </c>
      <c r="W47" s="10">
        <v>1</v>
      </c>
      <c r="X47" s="4"/>
      <c r="Y47" s="4"/>
    </row>
    <row r="48" spans="1:25" ht="27" thickBot="1" x14ac:dyDescent="0.3">
      <c r="A48" s="5">
        <v>88204</v>
      </c>
      <c r="B48" s="6" t="str">
        <f>VLOOKUP(Status!A49,Status!$A$2:$B$313,2,0)</f>
        <v>Not Returned</v>
      </c>
      <c r="C48" s="7">
        <v>62.73</v>
      </c>
      <c r="D48" s="7">
        <v>9</v>
      </c>
      <c r="E48" s="7">
        <v>4.91</v>
      </c>
      <c r="F48" s="7">
        <v>0.5</v>
      </c>
      <c r="G48" s="6">
        <f>E48-F48</f>
        <v>4.41</v>
      </c>
      <c r="H48" s="6" t="str">
        <f>VLOOKUP(Orders!A49,Customer!$A$2:$B$313,2,0)</f>
        <v>Medium</v>
      </c>
      <c r="I48" s="8" t="s">
        <v>33</v>
      </c>
      <c r="J48" s="8" t="s">
        <v>24</v>
      </c>
      <c r="K48" s="8" t="s">
        <v>42</v>
      </c>
      <c r="L48" s="8" t="s">
        <v>72</v>
      </c>
      <c r="M48" s="8" t="s">
        <v>36</v>
      </c>
      <c r="N48" s="8" t="s">
        <v>168</v>
      </c>
      <c r="O48" s="7">
        <v>0.36</v>
      </c>
      <c r="P48" s="8" t="s">
        <v>29</v>
      </c>
      <c r="Q48" s="8" t="s">
        <v>30</v>
      </c>
      <c r="R48" s="8" t="s">
        <v>31</v>
      </c>
      <c r="S48" s="8" t="s">
        <v>39</v>
      </c>
      <c r="T48" s="7">
        <v>95687</v>
      </c>
      <c r="U48" s="9">
        <v>42085</v>
      </c>
      <c r="V48" s="9">
        <v>42086</v>
      </c>
      <c r="W48" s="10">
        <v>1</v>
      </c>
      <c r="X48" s="4"/>
      <c r="Y48" s="4"/>
    </row>
    <row r="49" spans="1:25" ht="27" thickBot="1" x14ac:dyDescent="0.3">
      <c r="A49" s="11">
        <v>91435</v>
      </c>
      <c r="B49" s="6" t="str">
        <f>VLOOKUP(Status!A50,Status!$A$2:$B$313,2,0)</f>
        <v>Not Returned</v>
      </c>
      <c r="C49" s="7">
        <v>26.1</v>
      </c>
      <c r="D49" s="7">
        <v>6</v>
      </c>
      <c r="E49" s="7">
        <v>2.94</v>
      </c>
      <c r="F49" s="7">
        <v>0.96</v>
      </c>
      <c r="G49" s="6">
        <f>E49-F49</f>
        <v>1.98</v>
      </c>
      <c r="H49" s="6" t="str">
        <f>VLOOKUP(Orders!A50,Customer!$A$2:$B$313,2,0)</f>
        <v>High</v>
      </c>
      <c r="I49" s="8" t="s">
        <v>33</v>
      </c>
      <c r="J49" s="8" t="s">
        <v>112</v>
      </c>
      <c r="K49" s="8" t="s">
        <v>42</v>
      </c>
      <c r="L49" s="8" t="s">
        <v>63</v>
      </c>
      <c r="M49" s="8" t="s">
        <v>64</v>
      </c>
      <c r="N49" s="8" t="s">
        <v>169</v>
      </c>
      <c r="O49" s="7">
        <v>0.57999999999999996</v>
      </c>
      <c r="P49" s="8" t="s">
        <v>29</v>
      </c>
      <c r="Q49" s="8" t="s">
        <v>30</v>
      </c>
      <c r="R49" s="8" t="s">
        <v>153</v>
      </c>
      <c r="S49" s="8" t="s">
        <v>154</v>
      </c>
      <c r="T49" s="7">
        <v>98115</v>
      </c>
      <c r="U49" s="9">
        <v>42139</v>
      </c>
      <c r="V49" s="9">
        <v>42141</v>
      </c>
      <c r="W49" s="10">
        <v>2</v>
      </c>
      <c r="X49" s="4"/>
      <c r="Y49" s="4"/>
    </row>
    <row r="50" spans="1:25" ht="52.5" thickBot="1" x14ac:dyDescent="0.3">
      <c r="A50" s="5">
        <v>42949</v>
      </c>
      <c r="B50" s="6" t="str">
        <f>VLOOKUP(Status!A51,Status!$A$2:$B$313,2,0)</f>
        <v>Not Returned</v>
      </c>
      <c r="C50" s="7">
        <v>1418.9849999999999</v>
      </c>
      <c r="D50" s="7">
        <v>10</v>
      </c>
      <c r="E50" s="7">
        <v>115.99</v>
      </c>
      <c r="F50" s="7">
        <v>2.5</v>
      </c>
      <c r="G50" s="6">
        <f>E50-F50</f>
        <v>113.49</v>
      </c>
      <c r="H50" s="6" t="str">
        <f>VLOOKUP(Orders!A51,Customer!$A$2:$B$313,2,0)</f>
        <v>High</v>
      </c>
      <c r="I50" s="8" t="s">
        <v>33</v>
      </c>
      <c r="J50" s="8" t="s">
        <v>41</v>
      </c>
      <c r="K50" s="8" t="s">
        <v>34</v>
      </c>
      <c r="L50" s="8" t="s">
        <v>35</v>
      </c>
      <c r="M50" s="8" t="s">
        <v>36</v>
      </c>
      <c r="N50" s="8" t="s">
        <v>170</v>
      </c>
      <c r="O50" s="7">
        <v>0.55000000000000004</v>
      </c>
      <c r="P50" s="8" t="s">
        <v>29</v>
      </c>
      <c r="Q50" s="8" t="s">
        <v>79</v>
      </c>
      <c r="R50" s="8" t="s">
        <v>80</v>
      </c>
      <c r="S50" s="8" t="s">
        <v>171</v>
      </c>
      <c r="T50" s="7">
        <v>13210</v>
      </c>
      <c r="U50" s="9">
        <v>42047</v>
      </c>
      <c r="V50" s="9">
        <v>42049</v>
      </c>
      <c r="W50" s="10">
        <v>2</v>
      </c>
      <c r="X50" s="4"/>
      <c r="Y50" s="4"/>
    </row>
    <row r="51" spans="1:25" ht="103.5" thickBot="1" x14ac:dyDescent="0.3">
      <c r="A51" s="5">
        <v>91090</v>
      </c>
      <c r="B51" s="6" t="str">
        <f>VLOOKUP(Status!A52,Status!$A$2:$B$313,2,0)</f>
        <v>Returned</v>
      </c>
      <c r="C51" s="7">
        <v>44.25</v>
      </c>
      <c r="D51" s="7">
        <v>7</v>
      </c>
      <c r="E51" s="7">
        <v>4.26</v>
      </c>
      <c r="F51" s="7">
        <v>1.2</v>
      </c>
      <c r="G51" s="6">
        <f>E51-F51</f>
        <v>3.0599999999999996</v>
      </c>
      <c r="H51" s="6" t="str">
        <f>VLOOKUP(Orders!A52,Customer!$A$2:$B$313,2,0)</f>
        <v>High</v>
      </c>
      <c r="I51" s="8" t="s">
        <v>33</v>
      </c>
      <c r="J51" s="8" t="s">
        <v>76</v>
      </c>
      <c r="K51" s="8" t="s">
        <v>42</v>
      </c>
      <c r="L51" s="8" t="s">
        <v>63</v>
      </c>
      <c r="M51" s="8" t="s">
        <v>64</v>
      </c>
      <c r="N51" s="8" t="s">
        <v>172</v>
      </c>
      <c r="O51" s="7">
        <v>0.44</v>
      </c>
      <c r="P51" s="8" t="s">
        <v>29</v>
      </c>
      <c r="Q51" s="8" t="s">
        <v>30</v>
      </c>
      <c r="R51" s="8" t="s">
        <v>139</v>
      </c>
      <c r="S51" s="8" t="s">
        <v>173</v>
      </c>
      <c r="T51" s="7">
        <v>97035</v>
      </c>
      <c r="U51" s="9">
        <v>42007</v>
      </c>
      <c r="V51" s="9">
        <v>42008</v>
      </c>
      <c r="W51" s="10">
        <v>1</v>
      </c>
      <c r="X51" s="4"/>
      <c r="Y51" s="4"/>
    </row>
    <row r="52" spans="1:25" ht="90.75" thickBot="1" x14ac:dyDescent="0.3">
      <c r="A52" s="5">
        <v>90431</v>
      </c>
      <c r="B52" s="6" t="str">
        <f>VLOOKUP(Status!A53,Status!$A$2:$B$313,2,0)</f>
        <v>Returned</v>
      </c>
      <c r="C52" s="7">
        <v>42.164999999999999</v>
      </c>
      <c r="D52" s="7">
        <v>5</v>
      </c>
      <c r="E52" s="7">
        <v>5.98</v>
      </c>
      <c r="F52" s="7">
        <v>2.5</v>
      </c>
      <c r="G52" s="6">
        <f>E52-F52</f>
        <v>3.4800000000000004</v>
      </c>
      <c r="H52" s="6" t="str">
        <f>VLOOKUP(Orders!A53,Customer!$A$2:$B$313,2,0)</f>
        <v>Medium</v>
      </c>
      <c r="I52" s="8" t="s">
        <v>33</v>
      </c>
      <c r="J52" s="8" t="s">
        <v>76</v>
      </c>
      <c r="K52" s="8" t="s">
        <v>42</v>
      </c>
      <c r="L52" s="8" t="s">
        <v>88</v>
      </c>
      <c r="M52" s="8" t="s">
        <v>36</v>
      </c>
      <c r="N52" s="8" t="s">
        <v>174</v>
      </c>
      <c r="O52" s="7">
        <v>0.36</v>
      </c>
      <c r="P52" s="8" t="s">
        <v>29</v>
      </c>
      <c r="Q52" s="8" t="s">
        <v>69</v>
      </c>
      <c r="R52" s="8" t="s">
        <v>156</v>
      </c>
      <c r="S52" s="8" t="s">
        <v>175</v>
      </c>
      <c r="T52" s="7">
        <v>37664</v>
      </c>
      <c r="U52" s="9">
        <v>42114</v>
      </c>
      <c r="V52" s="9">
        <v>42116</v>
      </c>
      <c r="W52" s="10">
        <v>2</v>
      </c>
      <c r="X52" s="4"/>
      <c r="Y52" s="4"/>
    </row>
    <row r="53" spans="1:25" ht="27" thickBot="1" x14ac:dyDescent="0.3">
      <c r="A53" s="5">
        <v>85964</v>
      </c>
      <c r="B53" s="6" t="str">
        <f>VLOOKUP(Status!A54,Status!$A$2:$B$313,2,0)</f>
        <v>Returned</v>
      </c>
      <c r="C53" s="7">
        <v>68.444999999999993</v>
      </c>
      <c r="D53" s="7">
        <v>9</v>
      </c>
      <c r="E53" s="7">
        <v>4.9800000000000004</v>
      </c>
      <c r="F53" s="7">
        <v>5.49</v>
      </c>
      <c r="G53" s="6">
        <f>E53-F53</f>
        <v>-0.50999999999999979</v>
      </c>
      <c r="H53" s="6" t="str">
        <f>VLOOKUP(Orders!A54,Customer!$A$2:$B$313,2,0)</f>
        <v>Not Specified</v>
      </c>
      <c r="I53" s="8" t="s">
        <v>33</v>
      </c>
      <c r="J53" s="8" t="s">
        <v>76</v>
      </c>
      <c r="K53" s="8" t="s">
        <v>42</v>
      </c>
      <c r="L53" s="8" t="s">
        <v>52</v>
      </c>
      <c r="M53" s="8" t="s">
        <v>36</v>
      </c>
      <c r="N53" s="8" t="s">
        <v>176</v>
      </c>
      <c r="O53" s="7">
        <v>0.38</v>
      </c>
      <c r="P53" s="8" t="s">
        <v>29</v>
      </c>
      <c r="Q53" s="8" t="s">
        <v>30</v>
      </c>
      <c r="R53" s="8" t="s">
        <v>153</v>
      </c>
      <c r="S53" s="8" t="s">
        <v>177</v>
      </c>
      <c r="T53" s="7">
        <v>99352</v>
      </c>
      <c r="U53" s="9">
        <v>42006</v>
      </c>
      <c r="V53" s="9">
        <v>42007</v>
      </c>
      <c r="W53" s="10">
        <v>1</v>
      </c>
      <c r="X53" s="4"/>
      <c r="Y53" s="4"/>
    </row>
    <row r="54" spans="1:25" ht="52.5" thickBot="1" x14ac:dyDescent="0.3">
      <c r="A54" s="11">
        <v>86315</v>
      </c>
      <c r="B54" s="6" t="str">
        <f>VLOOKUP(Status!A55,Status!$A$2:$B$313,2,0)</f>
        <v>Returned</v>
      </c>
      <c r="C54" s="7">
        <v>269.26499999999999</v>
      </c>
      <c r="D54" s="7">
        <v>1</v>
      </c>
      <c r="E54" s="7">
        <v>179.99</v>
      </c>
      <c r="F54" s="7">
        <v>19.989999999999998</v>
      </c>
      <c r="G54" s="6">
        <f>E54-F54</f>
        <v>160</v>
      </c>
      <c r="H54" s="6" t="str">
        <f>VLOOKUP(Orders!A55,Customer!$A$2:$B$313,2,0)</f>
        <v>Critical</v>
      </c>
      <c r="I54" s="8" t="s">
        <v>92</v>
      </c>
      <c r="J54" s="8" t="s">
        <v>112</v>
      </c>
      <c r="K54" s="8" t="s">
        <v>34</v>
      </c>
      <c r="L54" s="8" t="s">
        <v>67</v>
      </c>
      <c r="M54" s="8" t="s">
        <v>36</v>
      </c>
      <c r="N54" s="8" t="s">
        <v>178</v>
      </c>
      <c r="O54" s="7">
        <v>0.48</v>
      </c>
      <c r="P54" s="8" t="s">
        <v>29</v>
      </c>
      <c r="Q54" s="8" t="s">
        <v>79</v>
      </c>
      <c r="R54" s="8" t="s">
        <v>166</v>
      </c>
      <c r="S54" s="8" t="s">
        <v>179</v>
      </c>
      <c r="T54" s="7">
        <v>21133</v>
      </c>
      <c r="U54" s="9">
        <v>42043</v>
      </c>
      <c r="V54" s="9">
        <v>42043</v>
      </c>
      <c r="W54" s="10">
        <v>0</v>
      </c>
      <c r="X54" s="4"/>
      <c r="Y54" s="4"/>
    </row>
    <row r="55" spans="1:25" ht="116.25" thickBot="1" x14ac:dyDescent="0.3">
      <c r="A55" s="11">
        <v>88065</v>
      </c>
      <c r="B55" s="6" t="str">
        <f>VLOOKUP(Status!A56,Status!$A$2:$B$313,2,0)</f>
        <v>Returned</v>
      </c>
      <c r="C55" s="7">
        <v>27.734999999999999</v>
      </c>
      <c r="D55" s="7">
        <v>5</v>
      </c>
      <c r="E55" s="7">
        <v>3.26</v>
      </c>
      <c r="F55" s="7">
        <v>1.86</v>
      </c>
      <c r="G55" s="6">
        <f>E55-F55</f>
        <v>1.3999999999999997</v>
      </c>
      <c r="H55" s="6" t="str">
        <f>VLOOKUP(Orders!A56,Customer!$A$2:$B$313,2,0)</f>
        <v>Critical</v>
      </c>
      <c r="I55" s="8" t="s">
        <v>33</v>
      </c>
      <c r="J55" s="8" t="s">
        <v>24</v>
      </c>
      <c r="K55" s="8" t="s">
        <v>42</v>
      </c>
      <c r="L55" s="8" t="s">
        <v>63</v>
      </c>
      <c r="M55" s="8" t="s">
        <v>64</v>
      </c>
      <c r="N55" s="8" t="s">
        <v>180</v>
      </c>
      <c r="O55" s="7">
        <v>0.41</v>
      </c>
      <c r="P55" s="8" t="s">
        <v>29</v>
      </c>
      <c r="Q55" s="8" t="s">
        <v>79</v>
      </c>
      <c r="R55" s="8" t="s">
        <v>128</v>
      </c>
      <c r="S55" s="8" t="s">
        <v>181</v>
      </c>
      <c r="T55" s="7">
        <v>4101</v>
      </c>
      <c r="U55" s="9">
        <v>42128</v>
      </c>
      <c r="V55" s="9">
        <v>42130</v>
      </c>
      <c r="W55" s="10">
        <v>2</v>
      </c>
      <c r="X55" s="4"/>
      <c r="Y55" s="4"/>
    </row>
    <row r="56" spans="1:25" ht="39.75" thickBot="1" x14ac:dyDescent="0.3">
      <c r="A56" s="5">
        <v>3585</v>
      </c>
      <c r="B56" s="6" t="str">
        <f>VLOOKUP(Status!A57,Status!$A$2:$B$313,2,0)</f>
        <v>Not Returned</v>
      </c>
      <c r="C56" s="7">
        <v>126.78</v>
      </c>
      <c r="D56" s="7">
        <v>8</v>
      </c>
      <c r="E56" s="7">
        <v>10.98</v>
      </c>
      <c r="F56" s="7">
        <v>3.37</v>
      </c>
      <c r="G56" s="6">
        <f>E56-F56</f>
        <v>7.61</v>
      </c>
      <c r="H56" s="6" t="str">
        <f>VLOOKUP(Orders!A57,Customer!$A$2:$B$313,2,0)</f>
        <v>Not Specified</v>
      </c>
      <c r="I56" s="8" t="s">
        <v>33</v>
      </c>
      <c r="J56" s="8" t="s">
        <v>41</v>
      </c>
      <c r="K56" s="8" t="s">
        <v>42</v>
      </c>
      <c r="L56" s="8" t="s">
        <v>149</v>
      </c>
      <c r="M56" s="8" t="s">
        <v>49</v>
      </c>
      <c r="N56" s="8" t="s">
        <v>150</v>
      </c>
      <c r="O56" s="7">
        <v>0.56999999999999995</v>
      </c>
      <c r="P56" s="8" t="s">
        <v>29</v>
      </c>
      <c r="Q56" s="8" t="s">
        <v>30</v>
      </c>
      <c r="R56" s="8" t="s">
        <v>31</v>
      </c>
      <c r="S56" s="8" t="s">
        <v>182</v>
      </c>
      <c r="T56" s="7">
        <v>94952</v>
      </c>
      <c r="U56" s="9">
        <v>42140</v>
      </c>
      <c r="V56" s="9">
        <v>42141</v>
      </c>
      <c r="W56" s="10">
        <v>1</v>
      </c>
      <c r="X56" s="4"/>
      <c r="Y56" s="4"/>
    </row>
    <row r="57" spans="1:25" ht="52.5" thickBot="1" x14ac:dyDescent="0.3">
      <c r="A57" s="5">
        <v>86013</v>
      </c>
      <c r="B57" s="6" t="str">
        <f>VLOOKUP(Status!A58,Status!$A$2:$B$313,2,0)</f>
        <v>Not Returned</v>
      </c>
      <c r="C57" s="7">
        <v>42.69</v>
      </c>
      <c r="D57" s="7">
        <v>4</v>
      </c>
      <c r="E57" s="7">
        <v>7.99</v>
      </c>
      <c r="F57" s="7">
        <v>5.03</v>
      </c>
      <c r="G57" s="6">
        <f>E57-F57</f>
        <v>2.96</v>
      </c>
      <c r="H57" s="6" t="str">
        <f>VLOOKUP(Orders!A58,Customer!$A$2:$B$313,2,0)</f>
        <v>Medium</v>
      </c>
      <c r="I57" s="8" t="s">
        <v>33</v>
      </c>
      <c r="J57" s="8" t="s">
        <v>112</v>
      </c>
      <c r="K57" s="8" t="s">
        <v>34</v>
      </c>
      <c r="L57" s="8" t="s">
        <v>35</v>
      </c>
      <c r="M57" s="8" t="s">
        <v>183</v>
      </c>
      <c r="N57" s="8" t="s">
        <v>184</v>
      </c>
      <c r="O57" s="7">
        <v>0.6</v>
      </c>
      <c r="P57" s="8" t="s">
        <v>29</v>
      </c>
      <c r="Q57" s="8" t="s">
        <v>45</v>
      </c>
      <c r="R57" s="8" t="s">
        <v>46</v>
      </c>
      <c r="S57" s="8" t="s">
        <v>185</v>
      </c>
      <c r="T57" s="7">
        <v>60510</v>
      </c>
      <c r="U57" s="9">
        <v>42164</v>
      </c>
      <c r="V57" s="9">
        <v>42165</v>
      </c>
      <c r="W57" s="10">
        <v>1</v>
      </c>
      <c r="X57" s="4"/>
      <c r="Y57" s="4"/>
    </row>
    <row r="58" spans="1:25" ht="52.5" thickBot="1" x14ac:dyDescent="0.3">
      <c r="A58" s="5">
        <v>34882</v>
      </c>
      <c r="B58" s="6" t="str">
        <f>VLOOKUP(Status!A59,Status!$A$2:$B$313,2,0)</f>
        <v>Returned</v>
      </c>
      <c r="C58" s="7">
        <v>344.35500000000002</v>
      </c>
      <c r="D58" s="7">
        <v>14</v>
      </c>
      <c r="E58" s="7">
        <v>20.99</v>
      </c>
      <c r="F58" s="7">
        <v>0.99</v>
      </c>
      <c r="G58" s="6">
        <f>E58-F58</f>
        <v>20</v>
      </c>
      <c r="H58" s="6" t="str">
        <f>VLOOKUP(Orders!A59,Customer!$A$2:$B$313,2,0)</f>
        <v>Medium</v>
      </c>
      <c r="I58" s="8" t="s">
        <v>33</v>
      </c>
      <c r="J58" s="8" t="s">
        <v>24</v>
      </c>
      <c r="K58" s="8" t="s">
        <v>34</v>
      </c>
      <c r="L58" s="8" t="s">
        <v>35</v>
      </c>
      <c r="M58" s="8" t="s">
        <v>64</v>
      </c>
      <c r="N58" s="8" t="s">
        <v>186</v>
      </c>
      <c r="O58" s="7">
        <v>0.56999999999999995</v>
      </c>
      <c r="P58" s="8" t="s">
        <v>29</v>
      </c>
      <c r="Q58" s="8" t="s">
        <v>79</v>
      </c>
      <c r="R58" s="8" t="s">
        <v>126</v>
      </c>
      <c r="S58" s="8" t="s">
        <v>187</v>
      </c>
      <c r="T58" s="7">
        <v>2062</v>
      </c>
      <c r="U58" s="9">
        <v>42142</v>
      </c>
      <c r="V58" s="9">
        <v>42142</v>
      </c>
      <c r="W58" s="10">
        <v>0</v>
      </c>
      <c r="X58" s="4"/>
      <c r="Y58" s="4"/>
    </row>
    <row r="59" spans="1:25" ht="52.5" thickBot="1" x14ac:dyDescent="0.3">
      <c r="A59" s="5">
        <v>90583</v>
      </c>
      <c r="B59" s="6" t="str">
        <f>VLOOKUP(Status!A60,Status!$A$2:$B$313,2,0)</f>
        <v>Returned</v>
      </c>
      <c r="C59" s="7">
        <v>1198.0350000000001</v>
      </c>
      <c r="D59" s="7">
        <v>5</v>
      </c>
      <c r="E59" s="7">
        <v>146.05000000000001</v>
      </c>
      <c r="F59" s="7">
        <v>80.2</v>
      </c>
      <c r="G59" s="6">
        <f>E59-F59</f>
        <v>65.850000000000009</v>
      </c>
      <c r="H59" s="6" t="str">
        <f>VLOOKUP(Orders!A60,Customer!$A$2:$B$313,2,0)</f>
        <v>Critical</v>
      </c>
      <c r="I59" s="8" t="s">
        <v>23</v>
      </c>
      <c r="J59" s="8" t="s">
        <v>24</v>
      </c>
      <c r="K59" s="8" t="s">
        <v>25</v>
      </c>
      <c r="L59" s="8" t="s">
        <v>26</v>
      </c>
      <c r="M59" s="8" t="s">
        <v>27</v>
      </c>
      <c r="N59" s="8" t="s">
        <v>188</v>
      </c>
      <c r="O59" s="7">
        <v>0.71</v>
      </c>
      <c r="P59" s="8" t="s">
        <v>29</v>
      </c>
      <c r="Q59" s="8" t="s">
        <v>69</v>
      </c>
      <c r="R59" s="8" t="s">
        <v>156</v>
      </c>
      <c r="S59" s="8" t="s">
        <v>189</v>
      </c>
      <c r="T59" s="7">
        <v>37804</v>
      </c>
      <c r="U59" s="9">
        <v>42058</v>
      </c>
      <c r="V59" s="9">
        <v>42058</v>
      </c>
      <c r="W59" s="10">
        <v>0</v>
      </c>
      <c r="X59" s="4"/>
      <c r="Y59" s="4"/>
    </row>
    <row r="60" spans="1:25" ht="78" thickBot="1" x14ac:dyDescent="0.3">
      <c r="A60" s="5">
        <v>86190</v>
      </c>
      <c r="B60" s="6" t="str">
        <f>VLOOKUP(Status!A61,Status!$A$2:$B$313,2,0)</f>
        <v>Returned</v>
      </c>
      <c r="C60" s="7">
        <v>533.88</v>
      </c>
      <c r="D60" s="7">
        <v>43</v>
      </c>
      <c r="E60" s="7">
        <v>7.59</v>
      </c>
      <c r="F60" s="7">
        <v>4</v>
      </c>
      <c r="G60" s="6">
        <f>E60-F60</f>
        <v>3.59</v>
      </c>
      <c r="H60" s="6" t="str">
        <f>VLOOKUP(Orders!A61,Customer!$A$2:$B$313,2,0)</f>
        <v>Medium</v>
      </c>
      <c r="I60" s="8" t="s">
        <v>33</v>
      </c>
      <c r="J60" s="8" t="s">
        <v>41</v>
      </c>
      <c r="K60" s="8" t="s">
        <v>25</v>
      </c>
      <c r="L60" s="8" t="s">
        <v>48</v>
      </c>
      <c r="M60" s="8" t="s">
        <v>64</v>
      </c>
      <c r="N60" s="8" t="s">
        <v>190</v>
      </c>
      <c r="O60" s="7">
        <v>0.42</v>
      </c>
      <c r="P60" s="8" t="s">
        <v>29</v>
      </c>
      <c r="Q60" s="8" t="s">
        <v>45</v>
      </c>
      <c r="R60" s="8" t="s">
        <v>46</v>
      </c>
      <c r="S60" s="8" t="s">
        <v>191</v>
      </c>
      <c r="T60" s="7">
        <v>61801</v>
      </c>
      <c r="U60" s="9">
        <v>42149</v>
      </c>
      <c r="V60" s="9">
        <v>42152</v>
      </c>
      <c r="W60" s="10">
        <v>3</v>
      </c>
      <c r="X60" s="4"/>
      <c r="Y60" s="4"/>
    </row>
    <row r="61" spans="1:25" ht="116.25" thickBot="1" x14ac:dyDescent="0.3">
      <c r="A61" s="5">
        <v>90354</v>
      </c>
      <c r="B61" s="6" t="str">
        <f>VLOOKUP(Status!A62,Status!$A$2:$B$313,2,0)</f>
        <v>Returned</v>
      </c>
      <c r="C61" s="7">
        <v>2160.5100000000002</v>
      </c>
      <c r="D61" s="7">
        <v>14</v>
      </c>
      <c r="E61" s="7">
        <v>99.23</v>
      </c>
      <c r="F61" s="7">
        <v>8.99</v>
      </c>
      <c r="G61" s="6">
        <f>E61-F61</f>
        <v>90.240000000000009</v>
      </c>
      <c r="H61" s="6" t="str">
        <f>VLOOKUP(Orders!A62,Customer!$A$2:$B$313,2,0)</f>
        <v>Not Specified</v>
      </c>
      <c r="I61" s="8" t="s">
        <v>33</v>
      </c>
      <c r="J61" s="8" t="s">
        <v>76</v>
      </c>
      <c r="K61" s="8" t="s">
        <v>25</v>
      </c>
      <c r="L61" s="8" t="s">
        <v>48</v>
      </c>
      <c r="M61" s="8" t="s">
        <v>49</v>
      </c>
      <c r="N61" s="8" t="s">
        <v>130</v>
      </c>
      <c r="O61" s="7">
        <v>0.35</v>
      </c>
      <c r="P61" s="8" t="s">
        <v>29</v>
      </c>
      <c r="Q61" s="8" t="s">
        <v>79</v>
      </c>
      <c r="R61" s="8" t="s">
        <v>80</v>
      </c>
      <c r="S61" s="8" t="s">
        <v>192</v>
      </c>
      <c r="T61" s="7">
        <v>13601</v>
      </c>
      <c r="U61" s="9">
        <v>42006</v>
      </c>
      <c r="V61" s="9">
        <v>42008</v>
      </c>
      <c r="W61" s="10">
        <v>2</v>
      </c>
      <c r="X61" s="4"/>
      <c r="Y61" s="4"/>
    </row>
    <row r="62" spans="1:25" ht="65.25" thickBot="1" x14ac:dyDescent="0.3">
      <c r="A62" s="5">
        <v>6562</v>
      </c>
      <c r="B62" s="6" t="str">
        <f>VLOOKUP(Status!A63,Status!$A$2:$B$313,2,0)</f>
        <v>Not Returned</v>
      </c>
      <c r="C62" s="7">
        <v>399.58499999999998</v>
      </c>
      <c r="D62" s="7">
        <v>15</v>
      </c>
      <c r="E62" s="7">
        <v>20.99</v>
      </c>
      <c r="F62" s="7">
        <v>4.8099999999999996</v>
      </c>
      <c r="G62" s="6">
        <f>E62-F62</f>
        <v>16.18</v>
      </c>
      <c r="H62" s="6" t="str">
        <f>VLOOKUP(Orders!A63,Customer!$A$2:$B$313,2,0)</f>
        <v>Not Specified</v>
      </c>
      <c r="I62" s="8" t="s">
        <v>33</v>
      </c>
      <c r="J62" s="8" t="s">
        <v>24</v>
      </c>
      <c r="K62" s="8" t="s">
        <v>34</v>
      </c>
      <c r="L62" s="8" t="s">
        <v>35</v>
      </c>
      <c r="M62" s="8" t="s">
        <v>183</v>
      </c>
      <c r="N62" s="8" t="s">
        <v>193</v>
      </c>
      <c r="O62" s="7">
        <v>0.57999999999999996</v>
      </c>
      <c r="P62" s="8" t="s">
        <v>29</v>
      </c>
      <c r="Q62" s="8" t="s">
        <v>79</v>
      </c>
      <c r="R62" s="8" t="s">
        <v>128</v>
      </c>
      <c r="S62" s="8" t="s">
        <v>194</v>
      </c>
      <c r="T62" s="7">
        <v>4240</v>
      </c>
      <c r="U62" s="9">
        <v>42151</v>
      </c>
      <c r="V62" s="9">
        <v>42153</v>
      </c>
      <c r="W62" s="10">
        <v>2</v>
      </c>
      <c r="X62" s="4"/>
      <c r="Y62" s="4"/>
    </row>
    <row r="63" spans="1:25" ht="90.75" thickBot="1" x14ac:dyDescent="0.3">
      <c r="A63" s="5">
        <v>88084</v>
      </c>
      <c r="B63" s="6" t="str">
        <f>VLOOKUP(Status!A64,Status!$A$2:$B$313,2,0)</f>
        <v>Not Returned</v>
      </c>
      <c r="C63" s="7">
        <v>99.825000000000003</v>
      </c>
      <c r="D63" s="7">
        <v>9</v>
      </c>
      <c r="E63" s="7">
        <v>7.38</v>
      </c>
      <c r="F63" s="7">
        <v>5.21</v>
      </c>
      <c r="G63" s="6">
        <f>E63-F63</f>
        <v>2.17</v>
      </c>
      <c r="H63" s="6" t="str">
        <f>VLOOKUP(Orders!A64,Customer!$A$2:$B$313,2,0)</f>
        <v>Not Specified</v>
      </c>
      <c r="I63" s="8" t="s">
        <v>33</v>
      </c>
      <c r="J63" s="8" t="s">
        <v>24</v>
      </c>
      <c r="K63" s="8" t="s">
        <v>25</v>
      </c>
      <c r="L63" s="8" t="s">
        <v>48</v>
      </c>
      <c r="M63" s="8" t="s">
        <v>36</v>
      </c>
      <c r="N63" s="8" t="s">
        <v>195</v>
      </c>
      <c r="O63" s="7">
        <v>0.56000000000000005</v>
      </c>
      <c r="P63" s="8" t="s">
        <v>29</v>
      </c>
      <c r="Q63" s="8" t="s">
        <v>30</v>
      </c>
      <c r="R63" s="8" t="s">
        <v>31</v>
      </c>
      <c r="S63" s="8" t="s">
        <v>196</v>
      </c>
      <c r="T63" s="7">
        <v>91945</v>
      </c>
      <c r="U63" s="9">
        <v>42172</v>
      </c>
      <c r="V63" s="9">
        <v>42173</v>
      </c>
      <c r="W63" s="10">
        <v>1</v>
      </c>
      <c r="X63" s="4"/>
      <c r="Y63" s="4"/>
    </row>
    <row r="64" spans="1:25" ht="78" thickBot="1" x14ac:dyDescent="0.3">
      <c r="A64" s="5">
        <v>89848</v>
      </c>
      <c r="B64" s="6" t="str">
        <f>VLOOKUP(Status!A65,Status!$A$2:$B$313,2,0)</f>
        <v>Returned</v>
      </c>
      <c r="C64" s="7">
        <v>1208.9849999999999</v>
      </c>
      <c r="D64" s="7">
        <v>12</v>
      </c>
      <c r="E64" s="7">
        <v>70.97</v>
      </c>
      <c r="F64" s="7">
        <v>3.5</v>
      </c>
      <c r="G64" s="6">
        <f>E64-F64</f>
        <v>67.47</v>
      </c>
      <c r="H64" s="6" t="str">
        <f>VLOOKUP(Orders!A65,Customer!$A$2:$B$313,2,0)</f>
        <v>Not Specified</v>
      </c>
      <c r="I64" s="8" t="s">
        <v>33</v>
      </c>
      <c r="J64" s="8" t="s">
        <v>112</v>
      </c>
      <c r="K64" s="8" t="s">
        <v>42</v>
      </c>
      <c r="L64" s="8" t="s">
        <v>85</v>
      </c>
      <c r="M64" s="8" t="s">
        <v>36</v>
      </c>
      <c r="N64" s="8" t="s">
        <v>197</v>
      </c>
      <c r="O64" s="7">
        <v>0.59</v>
      </c>
      <c r="P64" s="8" t="s">
        <v>29</v>
      </c>
      <c r="Q64" s="8" t="s">
        <v>69</v>
      </c>
      <c r="R64" s="8" t="s">
        <v>198</v>
      </c>
      <c r="S64" s="8" t="s">
        <v>199</v>
      </c>
      <c r="T64" s="7">
        <v>39701</v>
      </c>
      <c r="U64" s="9">
        <v>42109</v>
      </c>
      <c r="V64" s="9">
        <v>42109</v>
      </c>
      <c r="W64" s="10">
        <v>0</v>
      </c>
      <c r="X64" s="4"/>
      <c r="Y64" s="4"/>
    </row>
    <row r="65" spans="1:25" ht="78" thickBot="1" x14ac:dyDescent="0.3">
      <c r="A65" s="11">
        <v>88640</v>
      </c>
      <c r="B65" s="6" t="str">
        <f>VLOOKUP(Status!A66,Status!$A$2:$B$313,2,0)</f>
        <v>Returned</v>
      </c>
      <c r="C65" s="7">
        <v>215.44499999999999</v>
      </c>
      <c r="D65" s="7">
        <v>11</v>
      </c>
      <c r="E65" s="7">
        <v>12.99</v>
      </c>
      <c r="F65" s="7">
        <v>14.37</v>
      </c>
      <c r="G65" s="6">
        <f>E65-F65</f>
        <v>-1.379999999999999</v>
      </c>
      <c r="H65" s="6" t="str">
        <f>VLOOKUP(Orders!A66,Customer!$A$2:$B$313,2,0)</f>
        <v>Not Specified</v>
      </c>
      <c r="I65" s="8" t="s">
        <v>33</v>
      </c>
      <c r="J65" s="8" t="s">
        <v>41</v>
      </c>
      <c r="K65" s="8" t="s">
        <v>25</v>
      </c>
      <c r="L65" s="8" t="s">
        <v>48</v>
      </c>
      <c r="M65" s="8" t="s">
        <v>137</v>
      </c>
      <c r="N65" s="8" t="s">
        <v>200</v>
      </c>
      <c r="O65" s="7">
        <v>0.73</v>
      </c>
      <c r="P65" s="8" t="s">
        <v>29</v>
      </c>
      <c r="Q65" s="8" t="s">
        <v>79</v>
      </c>
      <c r="R65" s="8" t="s">
        <v>126</v>
      </c>
      <c r="S65" s="8" t="s">
        <v>201</v>
      </c>
      <c r="T65" s="7">
        <v>1915</v>
      </c>
      <c r="U65" s="9">
        <v>42015</v>
      </c>
      <c r="V65" s="9">
        <v>42016</v>
      </c>
      <c r="W65" s="10">
        <v>1</v>
      </c>
      <c r="X65" s="4"/>
      <c r="Y65" s="4"/>
    </row>
    <row r="66" spans="1:25" ht="27" thickBot="1" x14ac:dyDescent="0.3">
      <c r="A66" s="5">
        <v>85857</v>
      </c>
      <c r="B66" s="6" t="str">
        <f>VLOOKUP(Status!A67,Status!$A$2:$B$313,2,0)</f>
        <v>Returned</v>
      </c>
      <c r="C66" s="7">
        <v>42.3</v>
      </c>
      <c r="D66" s="7">
        <v>4</v>
      </c>
      <c r="E66" s="7">
        <v>6.48</v>
      </c>
      <c r="F66" s="7">
        <v>9.17</v>
      </c>
      <c r="G66" s="6">
        <f>E66-F66</f>
        <v>-2.6899999999999995</v>
      </c>
      <c r="H66" s="6" t="str">
        <f>VLOOKUP(Orders!A67,Customer!$A$2:$B$313,2,0)</f>
        <v>High</v>
      </c>
      <c r="I66" s="8" t="s">
        <v>33</v>
      </c>
      <c r="J66" s="8" t="s">
        <v>24</v>
      </c>
      <c r="K66" s="8" t="s">
        <v>42</v>
      </c>
      <c r="L66" s="8" t="s">
        <v>52</v>
      </c>
      <c r="M66" s="8" t="s">
        <v>36</v>
      </c>
      <c r="N66" s="8" t="s">
        <v>202</v>
      </c>
      <c r="O66" s="7">
        <v>0.37</v>
      </c>
      <c r="P66" s="8" t="s">
        <v>29</v>
      </c>
      <c r="Q66" s="8" t="s">
        <v>30</v>
      </c>
      <c r="R66" s="8" t="s">
        <v>83</v>
      </c>
      <c r="S66" s="8" t="s">
        <v>84</v>
      </c>
      <c r="T66" s="7">
        <v>84043</v>
      </c>
      <c r="U66" s="9">
        <v>42014</v>
      </c>
      <c r="V66" s="9">
        <v>42015</v>
      </c>
      <c r="W66" s="10">
        <v>1</v>
      </c>
      <c r="X66" s="4"/>
      <c r="Y66" s="4"/>
    </row>
    <row r="67" spans="1:25" ht="78" thickBot="1" x14ac:dyDescent="0.3">
      <c r="A67" s="5">
        <v>87651</v>
      </c>
      <c r="B67" s="6" t="str">
        <f>VLOOKUP(Status!A68,Status!$A$2:$B$313,2,0)</f>
        <v>Not Returned</v>
      </c>
      <c r="C67" s="7">
        <v>683.65499999999997</v>
      </c>
      <c r="D67" s="7">
        <v>17</v>
      </c>
      <c r="E67" s="7">
        <v>26.48</v>
      </c>
      <c r="F67" s="7">
        <v>6.93</v>
      </c>
      <c r="G67" s="6">
        <f>E67-F67</f>
        <v>19.55</v>
      </c>
      <c r="H67" s="6" t="str">
        <f>VLOOKUP(Orders!A68,Customer!$A$2:$B$313,2,0)</f>
        <v>Low</v>
      </c>
      <c r="I67" s="8" t="s">
        <v>33</v>
      </c>
      <c r="J67" s="8" t="s">
        <v>41</v>
      </c>
      <c r="K67" s="8" t="s">
        <v>25</v>
      </c>
      <c r="L67" s="8" t="s">
        <v>48</v>
      </c>
      <c r="M67" s="8" t="s">
        <v>36</v>
      </c>
      <c r="N67" s="8" t="s">
        <v>203</v>
      </c>
      <c r="O67" s="7">
        <v>0.49</v>
      </c>
      <c r="P67" s="8" t="s">
        <v>29</v>
      </c>
      <c r="Q67" s="8" t="s">
        <v>30</v>
      </c>
      <c r="R67" s="8" t="s">
        <v>204</v>
      </c>
      <c r="S67" s="8" t="s">
        <v>205</v>
      </c>
      <c r="T67" s="7">
        <v>59601</v>
      </c>
      <c r="U67" s="9">
        <v>42139</v>
      </c>
      <c r="V67" s="9">
        <v>42140</v>
      </c>
      <c r="W67" s="10">
        <v>1</v>
      </c>
      <c r="X67" s="4"/>
      <c r="Y67" s="4"/>
    </row>
    <row r="68" spans="1:25" ht="52.5" thickBot="1" x14ac:dyDescent="0.3">
      <c r="A68" s="5">
        <v>89520</v>
      </c>
      <c r="B68" s="6" t="str">
        <f>VLOOKUP(Status!A69,Status!$A$2:$B$313,2,0)</f>
        <v>Returned</v>
      </c>
      <c r="C68" s="7">
        <v>39.104999999999997</v>
      </c>
      <c r="D68" s="7">
        <v>12</v>
      </c>
      <c r="E68" s="7">
        <v>2.12</v>
      </c>
      <c r="F68" s="7">
        <v>1.99</v>
      </c>
      <c r="G68" s="6">
        <f>E68-F68</f>
        <v>0.13000000000000012</v>
      </c>
      <c r="H68" s="6" t="str">
        <f>VLOOKUP(Orders!A69,Customer!$A$2:$B$313,2,0)</f>
        <v>High</v>
      </c>
      <c r="I68" s="8" t="s">
        <v>33</v>
      </c>
      <c r="J68" s="8" t="s">
        <v>76</v>
      </c>
      <c r="K68" s="8" t="s">
        <v>34</v>
      </c>
      <c r="L68" s="8" t="s">
        <v>67</v>
      </c>
      <c r="M68" s="8" t="s">
        <v>49</v>
      </c>
      <c r="N68" s="8" t="s">
        <v>206</v>
      </c>
      <c r="O68" s="7">
        <v>0.55000000000000004</v>
      </c>
      <c r="P68" s="8" t="s">
        <v>29</v>
      </c>
      <c r="Q68" s="8" t="s">
        <v>30</v>
      </c>
      <c r="R68" s="8" t="s">
        <v>139</v>
      </c>
      <c r="S68" s="8" t="s">
        <v>207</v>
      </c>
      <c r="T68" s="7">
        <v>97128</v>
      </c>
      <c r="U68" s="9">
        <v>42103</v>
      </c>
      <c r="V68" s="9">
        <v>42105</v>
      </c>
      <c r="W68" s="10">
        <v>2</v>
      </c>
      <c r="X68" s="4"/>
      <c r="Y68" s="4"/>
    </row>
    <row r="69" spans="1:25" ht="52.5" thickBot="1" x14ac:dyDescent="0.3">
      <c r="A69" s="5">
        <v>41793</v>
      </c>
      <c r="B69" s="6" t="str">
        <f>VLOOKUP(Status!A70,Status!$A$2:$B$313,2,0)</f>
        <v>Returned</v>
      </c>
      <c r="C69" s="7">
        <v>28.2</v>
      </c>
      <c r="D69" s="7">
        <v>6</v>
      </c>
      <c r="E69" s="7">
        <v>2.98</v>
      </c>
      <c r="F69" s="7">
        <v>1.58</v>
      </c>
      <c r="G69" s="6">
        <f>E69-F69</f>
        <v>1.4</v>
      </c>
      <c r="H69" s="6" t="str">
        <f>VLOOKUP(Orders!A70,Customer!$A$2:$B$313,2,0)</f>
        <v>Not Specified</v>
      </c>
      <c r="I69" s="8" t="s">
        <v>33</v>
      </c>
      <c r="J69" s="8" t="s">
        <v>41</v>
      </c>
      <c r="K69" s="8" t="s">
        <v>42</v>
      </c>
      <c r="L69" s="8" t="s">
        <v>77</v>
      </c>
      <c r="M69" s="8" t="s">
        <v>64</v>
      </c>
      <c r="N69" s="8" t="s">
        <v>208</v>
      </c>
      <c r="O69" s="7">
        <v>0.39</v>
      </c>
      <c r="P69" s="8" t="s">
        <v>29</v>
      </c>
      <c r="Q69" s="8" t="s">
        <v>79</v>
      </c>
      <c r="R69" s="8" t="s">
        <v>80</v>
      </c>
      <c r="S69" s="8" t="s">
        <v>171</v>
      </c>
      <c r="T69" s="7">
        <v>13210</v>
      </c>
      <c r="U69" s="9">
        <v>42047</v>
      </c>
      <c r="V69" s="9">
        <v>42050</v>
      </c>
      <c r="W69" s="10">
        <v>3</v>
      </c>
      <c r="X69" s="4"/>
      <c r="Y69" s="4"/>
    </row>
    <row r="70" spans="1:25" ht="78" thickBot="1" x14ac:dyDescent="0.3">
      <c r="A70" s="5">
        <v>88646</v>
      </c>
      <c r="B70" s="6" t="str">
        <f>VLOOKUP(Status!A71,Status!$A$2:$B$313,2,0)</f>
        <v>Returned</v>
      </c>
      <c r="C70" s="7">
        <v>1699.26</v>
      </c>
      <c r="D70" s="7">
        <v>5</v>
      </c>
      <c r="E70" s="7">
        <v>297.64</v>
      </c>
      <c r="F70" s="7">
        <v>14.7</v>
      </c>
      <c r="G70" s="6">
        <f>E70-F70</f>
        <v>282.94</v>
      </c>
      <c r="H70" s="6" t="str">
        <f>VLOOKUP(Orders!A71,Customer!$A$2:$B$313,2,0)</f>
        <v>High</v>
      </c>
      <c r="I70" s="8" t="s">
        <v>23</v>
      </c>
      <c r="J70" s="8" t="s">
        <v>41</v>
      </c>
      <c r="K70" s="8" t="s">
        <v>34</v>
      </c>
      <c r="L70" s="8" t="s">
        <v>145</v>
      </c>
      <c r="M70" s="8" t="s">
        <v>59</v>
      </c>
      <c r="N70" s="8" t="s">
        <v>209</v>
      </c>
      <c r="O70" s="7">
        <v>0.56999999999999995</v>
      </c>
      <c r="P70" s="8" t="s">
        <v>29</v>
      </c>
      <c r="Q70" s="8" t="s">
        <v>79</v>
      </c>
      <c r="R70" s="8" t="s">
        <v>126</v>
      </c>
      <c r="S70" s="8" t="s">
        <v>210</v>
      </c>
      <c r="T70" s="7">
        <v>2019</v>
      </c>
      <c r="U70" s="9">
        <v>42015</v>
      </c>
      <c r="V70" s="9">
        <v>42015</v>
      </c>
      <c r="W70" s="10">
        <v>0</v>
      </c>
      <c r="X70" s="4"/>
      <c r="Y70" s="4"/>
    </row>
    <row r="71" spans="1:25" ht="78" thickBot="1" x14ac:dyDescent="0.3">
      <c r="A71" s="11">
        <v>87179</v>
      </c>
      <c r="B71" s="6" t="str">
        <f>VLOOKUP(Status!A72,Status!$A$2:$B$313,2,0)</f>
        <v>Returned</v>
      </c>
      <c r="C71" s="7">
        <v>8578.2749999999996</v>
      </c>
      <c r="D71" s="7">
        <v>49</v>
      </c>
      <c r="E71" s="7">
        <v>122.99</v>
      </c>
      <c r="F71" s="7">
        <v>70.2</v>
      </c>
      <c r="G71" s="6">
        <f>E71-F71</f>
        <v>52.789999999999992</v>
      </c>
      <c r="H71" s="6" t="str">
        <f>VLOOKUP(Orders!A72,Customer!$A$2:$B$313,2,0)</f>
        <v>Low</v>
      </c>
      <c r="I71" s="8" t="s">
        <v>23</v>
      </c>
      <c r="J71" s="8" t="s">
        <v>24</v>
      </c>
      <c r="K71" s="8" t="s">
        <v>25</v>
      </c>
      <c r="L71" s="8" t="s">
        <v>97</v>
      </c>
      <c r="M71" s="8" t="s">
        <v>59</v>
      </c>
      <c r="N71" s="8" t="s">
        <v>211</v>
      </c>
      <c r="O71" s="7">
        <v>0.74</v>
      </c>
      <c r="P71" s="8" t="s">
        <v>29</v>
      </c>
      <c r="Q71" s="8" t="s">
        <v>79</v>
      </c>
      <c r="R71" s="8" t="s">
        <v>80</v>
      </c>
      <c r="S71" s="8" t="s">
        <v>212</v>
      </c>
      <c r="T71" s="7">
        <v>10177</v>
      </c>
      <c r="U71" s="9">
        <v>42037</v>
      </c>
      <c r="V71" s="9">
        <v>42039</v>
      </c>
      <c r="W71" s="10">
        <v>2</v>
      </c>
      <c r="X71" s="4"/>
      <c r="Y71" s="4"/>
    </row>
    <row r="72" spans="1:25" ht="39.75" thickBot="1" x14ac:dyDescent="0.3">
      <c r="A72" s="11">
        <v>88647</v>
      </c>
      <c r="B72" s="6" t="str">
        <f>VLOOKUP(Status!A73,Status!$A$2:$B$313,2,0)</f>
        <v>Not Returned</v>
      </c>
      <c r="C72" s="7">
        <v>1622.31</v>
      </c>
      <c r="D72" s="7">
        <v>7</v>
      </c>
      <c r="E72" s="7">
        <v>165.2</v>
      </c>
      <c r="F72" s="7">
        <v>19.989999999999998</v>
      </c>
      <c r="G72" s="6">
        <f>E72-F72</f>
        <v>145.20999999999998</v>
      </c>
      <c r="H72" s="6" t="str">
        <f>VLOOKUP(Orders!A73,Customer!$A$2:$B$313,2,0)</f>
        <v>Low</v>
      </c>
      <c r="I72" s="8" t="s">
        <v>33</v>
      </c>
      <c r="J72" s="8" t="s">
        <v>41</v>
      </c>
      <c r="K72" s="8" t="s">
        <v>42</v>
      </c>
      <c r="L72" s="8" t="s">
        <v>158</v>
      </c>
      <c r="M72" s="8" t="s">
        <v>36</v>
      </c>
      <c r="N72" s="8" t="s">
        <v>213</v>
      </c>
      <c r="O72" s="7">
        <v>0.59</v>
      </c>
      <c r="P72" s="8" t="s">
        <v>29</v>
      </c>
      <c r="Q72" s="8" t="s">
        <v>30</v>
      </c>
      <c r="R72" s="8" t="s">
        <v>31</v>
      </c>
      <c r="S72" s="8" t="s">
        <v>214</v>
      </c>
      <c r="T72" s="7">
        <v>90069</v>
      </c>
      <c r="U72" s="9">
        <v>42018</v>
      </c>
      <c r="V72" s="9">
        <v>42020</v>
      </c>
      <c r="W72" s="10">
        <v>2</v>
      </c>
      <c r="X72" s="4"/>
      <c r="Y72" s="4"/>
    </row>
    <row r="73" spans="1:25" ht="103.5" thickBot="1" x14ac:dyDescent="0.3">
      <c r="A73" s="5">
        <v>87176</v>
      </c>
      <c r="B73" s="6" t="str">
        <f>VLOOKUP(Status!A74,Status!$A$2:$B$313,2,0)</f>
        <v>Not Returned</v>
      </c>
      <c r="C73" s="7">
        <v>1858.59</v>
      </c>
      <c r="D73" s="7">
        <v>4</v>
      </c>
      <c r="E73" s="7">
        <v>291.73</v>
      </c>
      <c r="F73" s="7">
        <v>48.8</v>
      </c>
      <c r="G73" s="6">
        <f>E73-F73</f>
        <v>242.93</v>
      </c>
      <c r="H73" s="6" t="str">
        <f>VLOOKUP(Orders!A74,Customer!$A$2:$B$313,2,0)</f>
        <v>Critical</v>
      </c>
      <c r="I73" s="8" t="s">
        <v>23</v>
      </c>
      <c r="J73" s="8" t="s">
        <v>24</v>
      </c>
      <c r="K73" s="8" t="s">
        <v>25</v>
      </c>
      <c r="L73" s="8" t="s">
        <v>97</v>
      </c>
      <c r="M73" s="8" t="s">
        <v>59</v>
      </c>
      <c r="N73" s="8" t="s">
        <v>215</v>
      </c>
      <c r="O73" s="7">
        <v>0.56000000000000005</v>
      </c>
      <c r="P73" s="8" t="s">
        <v>29</v>
      </c>
      <c r="Q73" s="8" t="s">
        <v>79</v>
      </c>
      <c r="R73" s="8" t="s">
        <v>80</v>
      </c>
      <c r="S73" s="8" t="s">
        <v>212</v>
      </c>
      <c r="T73" s="7">
        <v>10177</v>
      </c>
      <c r="U73" s="9">
        <v>42006</v>
      </c>
      <c r="V73" s="9">
        <v>42006</v>
      </c>
      <c r="W73" s="10">
        <v>0</v>
      </c>
      <c r="X73" s="4"/>
      <c r="Y73" s="4"/>
    </row>
    <row r="74" spans="1:25" ht="27" thickBot="1" x14ac:dyDescent="0.3">
      <c r="A74" s="5">
        <v>56452</v>
      </c>
      <c r="B74" s="6" t="str">
        <f>VLOOKUP(Status!A75,Status!$A$2:$B$313,2,0)</f>
        <v>Returned</v>
      </c>
      <c r="C74" s="7">
        <v>831.12</v>
      </c>
      <c r="D74" s="7">
        <v>4</v>
      </c>
      <c r="E74" s="7">
        <v>128.24</v>
      </c>
      <c r="F74" s="7">
        <v>12.65</v>
      </c>
      <c r="G74" s="6">
        <f>E74-F74</f>
        <v>115.59</v>
      </c>
      <c r="H74" s="6" t="str">
        <f>VLOOKUP(Orders!A75,Customer!$A$2:$B$313,2,0)</f>
        <v>Medium</v>
      </c>
      <c r="I74" s="8" t="s">
        <v>33</v>
      </c>
      <c r="J74" s="8" t="s">
        <v>24</v>
      </c>
      <c r="K74" s="8" t="s">
        <v>25</v>
      </c>
      <c r="L74" s="8" t="s">
        <v>97</v>
      </c>
      <c r="M74" s="8" t="s">
        <v>183</v>
      </c>
      <c r="N74" s="18" t="s">
        <v>216</v>
      </c>
      <c r="O74" s="6"/>
      <c r="P74" s="8" t="s">
        <v>29</v>
      </c>
      <c r="Q74" s="8" t="s">
        <v>69</v>
      </c>
      <c r="R74" s="8" t="s">
        <v>160</v>
      </c>
      <c r="S74" s="8" t="s">
        <v>161</v>
      </c>
      <c r="T74" s="7">
        <v>41011</v>
      </c>
      <c r="U74" s="9">
        <v>42112</v>
      </c>
      <c r="V74" s="9">
        <v>42115</v>
      </c>
      <c r="W74" s="10">
        <v>3</v>
      </c>
      <c r="X74" s="4"/>
      <c r="Y74" s="4"/>
    </row>
    <row r="75" spans="1:25" ht="78" thickBot="1" x14ac:dyDescent="0.3">
      <c r="A75" s="5">
        <v>86836</v>
      </c>
      <c r="B75" s="6" t="str">
        <f>VLOOKUP(Status!A76,Status!$A$2:$B$313,2,0)</f>
        <v>Returned</v>
      </c>
      <c r="C75" s="7">
        <v>21.39</v>
      </c>
      <c r="D75" s="7">
        <v>4</v>
      </c>
      <c r="E75" s="7">
        <v>3.58</v>
      </c>
      <c r="F75" s="7">
        <v>1.63</v>
      </c>
      <c r="G75" s="6">
        <f>E75-F75</f>
        <v>1.9500000000000002</v>
      </c>
      <c r="H75" s="6" t="str">
        <f>VLOOKUP(Orders!A76,Customer!$A$2:$B$313,2,0)</f>
        <v>Medium</v>
      </c>
      <c r="I75" s="8" t="s">
        <v>33</v>
      </c>
      <c r="J75" s="8" t="s">
        <v>41</v>
      </c>
      <c r="K75" s="8" t="s">
        <v>42</v>
      </c>
      <c r="L75" s="8" t="s">
        <v>77</v>
      </c>
      <c r="M75" s="8" t="s">
        <v>64</v>
      </c>
      <c r="N75" s="13" t="s">
        <v>217</v>
      </c>
      <c r="O75" s="7">
        <v>0.36</v>
      </c>
      <c r="P75" s="8" t="s">
        <v>29</v>
      </c>
      <c r="Q75" s="8" t="s">
        <v>45</v>
      </c>
      <c r="R75" s="8" t="s">
        <v>99</v>
      </c>
      <c r="S75" s="8" t="s">
        <v>121</v>
      </c>
      <c r="T75" s="7">
        <v>55372</v>
      </c>
      <c r="U75" s="9">
        <v>42136</v>
      </c>
      <c r="V75" s="9">
        <v>42137</v>
      </c>
      <c r="W75" s="10">
        <v>1</v>
      </c>
      <c r="X75" s="4"/>
      <c r="Y75" s="4"/>
    </row>
    <row r="76" spans="1:25" ht="39.75" thickBot="1" x14ac:dyDescent="0.3">
      <c r="A76" s="5">
        <v>89584</v>
      </c>
      <c r="B76" s="6" t="str">
        <f>VLOOKUP(Status!A77,Status!$A$2:$B$313,2,0)</f>
        <v>Returned</v>
      </c>
      <c r="C76" s="7">
        <v>80.31</v>
      </c>
      <c r="D76" s="7">
        <v>10</v>
      </c>
      <c r="E76" s="7">
        <v>5.18</v>
      </c>
      <c r="F76" s="7">
        <v>2.04</v>
      </c>
      <c r="G76" s="6">
        <f>E76-F76</f>
        <v>3.1399999999999997</v>
      </c>
      <c r="H76" s="6" t="str">
        <f>VLOOKUP(Orders!A77,Customer!$A$2:$B$313,2,0)</f>
        <v>Critical</v>
      </c>
      <c r="I76" s="8" t="s">
        <v>33</v>
      </c>
      <c r="J76" s="8" t="s">
        <v>76</v>
      </c>
      <c r="K76" s="8" t="s">
        <v>42</v>
      </c>
      <c r="L76" s="8" t="s">
        <v>52</v>
      </c>
      <c r="M76" s="8" t="s">
        <v>64</v>
      </c>
      <c r="N76" s="8" t="s">
        <v>218</v>
      </c>
      <c r="O76" s="7">
        <v>0.36</v>
      </c>
      <c r="P76" s="8" t="s">
        <v>29</v>
      </c>
      <c r="Q76" s="8" t="s">
        <v>30</v>
      </c>
      <c r="R76" s="8" t="s">
        <v>31</v>
      </c>
      <c r="S76" s="8" t="s">
        <v>37</v>
      </c>
      <c r="T76" s="7">
        <v>94591</v>
      </c>
      <c r="U76" s="9">
        <v>42053</v>
      </c>
      <c r="V76" s="9">
        <v>42055</v>
      </c>
      <c r="W76" s="10">
        <v>2</v>
      </c>
      <c r="X76" s="4"/>
      <c r="Y76" s="4"/>
    </row>
    <row r="77" spans="1:25" ht="39.75" thickBot="1" x14ac:dyDescent="0.3">
      <c r="A77" s="5">
        <v>90031</v>
      </c>
      <c r="B77" s="6" t="str">
        <f>VLOOKUP(Status!A78,Status!$A$2:$B$313,2,0)</f>
        <v>Not Returned</v>
      </c>
      <c r="C77" s="7">
        <v>50.204999999999998</v>
      </c>
      <c r="D77" s="7">
        <v>7</v>
      </c>
      <c r="E77" s="7">
        <v>4.42</v>
      </c>
      <c r="F77" s="7">
        <v>4.99</v>
      </c>
      <c r="G77" s="6">
        <f>E77-F77</f>
        <v>-0.57000000000000028</v>
      </c>
      <c r="H77" s="6" t="str">
        <f>VLOOKUP(Orders!A78,Customer!$A$2:$B$313,2,0)</f>
        <v>Critical</v>
      </c>
      <c r="I77" s="8" t="s">
        <v>33</v>
      </c>
      <c r="J77" s="8" t="s">
        <v>41</v>
      </c>
      <c r="K77" s="8" t="s">
        <v>42</v>
      </c>
      <c r="L77" s="8" t="s">
        <v>88</v>
      </c>
      <c r="M77" s="8" t="s">
        <v>36</v>
      </c>
      <c r="N77" s="8" t="s">
        <v>219</v>
      </c>
      <c r="O77" s="7">
        <v>0.38</v>
      </c>
      <c r="P77" s="8" t="s">
        <v>29</v>
      </c>
      <c r="Q77" s="8" t="s">
        <v>79</v>
      </c>
      <c r="R77" s="8" t="s">
        <v>80</v>
      </c>
      <c r="S77" s="8" t="s">
        <v>220</v>
      </c>
      <c r="T77" s="7">
        <v>11787</v>
      </c>
      <c r="U77" s="9">
        <v>42102</v>
      </c>
      <c r="V77" s="9">
        <v>42103</v>
      </c>
      <c r="W77" s="10">
        <v>1</v>
      </c>
      <c r="X77" s="4"/>
      <c r="Y77" s="4"/>
    </row>
    <row r="78" spans="1:25" ht="65.25" thickBot="1" x14ac:dyDescent="0.3">
      <c r="A78" s="5">
        <v>88685</v>
      </c>
      <c r="B78" s="6" t="str">
        <f>VLOOKUP(Status!A79,Status!$A$2:$B$313,2,0)</f>
        <v>Not Returned</v>
      </c>
      <c r="C78" s="7">
        <v>51.96</v>
      </c>
      <c r="D78" s="7">
        <v>4</v>
      </c>
      <c r="E78" s="7">
        <v>8.34</v>
      </c>
      <c r="F78" s="7">
        <v>2.64</v>
      </c>
      <c r="G78" s="6">
        <f>E78-F78</f>
        <v>5.6999999999999993</v>
      </c>
      <c r="H78" s="6" t="str">
        <f>VLOOKUP(Orders!A79,Customer!$A$2:$B$313,2,0)</f>
        <v>High</v>
      </c>
      <c r="I78" s="8" t="s">
        <v>33</v>
      </c>
      <c r="J78" s="8" t="s">
        <v>76</v>
      </c>
      <c r="K78" s="8" t="s">
        <v>42</v>
      </c>
      <c r="L78" s="8" t="s">
        <v>149</v>
      </c>
      <c r="M78" s="8" t="s">
        <v>49</v>
      </c>
      <c r="N78" s="8" t="s">
        <v>221</v>
      </c>
      <c r="O78" s="7">
        <v>0.59</v>
      </c>
      <c r="P78" s="8" t="s">
        <v>29</v>
      </c>
      <c r="Q78" s="8" t="s">
        <v>79</v>
      </c>
      <c r="R78" s="8" t="s">
        <v>222</v>
      </c>
      <c r="S78" s="8" t="s">
        <v>223</v>
      </c>
      <c r="T78" s="7">
        <v>17331</v>
      </c>
      <c r="U78" s="9">
        <v>42035</v>
      </c>
      <c r="V78" s="9">
        <v>42037</v>
      </c>
      <c r="W78" s="10">
        <v>2</v>
      </c>
      <c r="X78" s="4"/>
      <c r="Y78" s="4"/>
    </row>
    <row r="79" spans="1:25" ht="27" thickBot="1" x14ac:dyDescent="0.3">
      <c r="A79" s="5">
        <v>87672</v>
      </c>
      <c r="B79" s="6" t="str">
        <f>VLOOKUP(Status!A80,Status!$A$2:$B$313,2,0)</f>
        <v>Returned</v>
      </c>
      <c r="C79" s="7">
        <v>89.775000000000006</v>
      </c>
      <c r="D79" s="7">
        <v>10</v>
      </c>
      <c r="E79" s="7">
        <v>6.3</v>
      </c>
      <c r="F79" s="7">
        <v>0.5</v>
      </c>
      <c r="G79" s="6">
        <f>E79-F79</f>
        <v>5.8</v>
      </c>
      <c r="H79" s="6" t="str">
        <f>VLOOKUP(Orders!A80,Customer!$A$2:$B$313,2,0)</f>
        <v>High</v>
      </c>
      <c r="I79" s="8" t="s">
        <v>33</v>
      </c>
      <c r="J79" s="8" t="s">
        <v>24</v>
      </c>
      <c r="K79" s="8" t="s">
        <v>42</v>
      </c>
      <c r="L79" s="8" t="s">
        <v>72</v>
      </c>
      <c r="M79" s="8" t="s">
        <v>36</v>
      </c>
      <c r="N79" s="8" t="s">
        <v>224</v>
      </c>
      <c r="O79" s="7">
        <v>0.39</v>
      </c>
      <c r="P79" s="8" t="s">
        <v>29</v>
      </c>
      <c r="Q79" s="8" t="s">
        <v>30</v>
      </c>
      <c r="R79" s="8" t="s">
        <v>83</v>
      </c>
      <c r="S79" s="8" t="s">
        <v>225</v>
      </c>
      <c r="T79" s="7">
        <v>84041</v>
      </c>
      <c r="U79" s="9">
        <v>42016</v>
      </c>
      <c r="V79" s="9">
        <v>42017</v>
      </c>
      <c r="W79" s="10">
        <v>1</v>
      </c>
      <c r="X79" s="4"/>
      <c r="Y79" s="4"/>
    </row>
    <row r="80" spans="1:25" ht="52.5" thickBot="1" x14ac:dyDescent="0.3">
      <c r="A80" s="5">
        <v>90480</v>
      </c>
      <c r="B80" s="6" t="str">
        <f>VLOOKUP(Status!A81,Status!$A$2:$B$313,2,0)</f>
        <v>Not Returned</v>
      </c>
      <c r="C80" s="7">
        <v>247.065</v>
      </c>
      <c r="D80" s="7">
        <v>3</v>
      </c>
      <c r="E80" s="7">
        <v>58.1</v>
      </c>
      <c r="F80" s="7">
        <v>1.49</v>
      </c>
      <c r="G80" s="6">
        <f>E80-F80</f>
        <v>56.61</v>
      </c>
      <c r="H80" s="6" t="str">
        <f>VLOOKUP(Orders!A81,Customer!$A$2:$B$313,2,0)</f>
        <v>Medium</v>
      </c>
      <c r="I80" s="8" t="s">
        <v>33</v>
      </c>
      <c r="J80" s="8" t="s">
        <v>24</v>
      </c>
      <c r="K80" s="8" t="s">
        <v>42</v>
      </c>
      <c r="L80" s="8" t="s">
        <v>43</v>
      </c>
      <c r="M80" s="8" t="s">
        <v>36</v>
      </c>
      <c r="N80" s="8" t="s">
        <v>226</v>
      </c>
      <c r="O80" s="7">
        <v>0.38</v>
      </c>
      <c r="P80" s="8" t="s">
        <v>29</v>
      </c>
      <c r="Q80" s="8" t="s">
        <v>45</v>
      </c>
      <c r="R80" s="8" t="s">
        <v>46</v>
      </c>
      <c r="S80" s="8" t="s">
        <v>227</v>
      </c>
      <c r="T80" s="7">
        <v>60004</v>
      </c>
      <c r="U80" s="9">
        <v>42047</v>
      </c>
      <c r="V80" s="9">
        <v>42048</v>
      </c>
      <c r="W80" s="10">
        <v>1</v>
      </c>
      <c r="X80" s="4"/>
      <c r="Y80" s="4"/>
    </row>
    <row r="81" spans="1:25" ht="39.75" thickBot="1" x14ac:dyDescent="0.3">
      <c r="A81" s="5">
        <v>89523</v>
      </c>
      <c r="B81" s="6" t="str">
        <f>VLOOKUP(Status!A82,Status!$A$2:$B$313,2,0)</f>
        <v>Not Returned</v>
      </c>
      <c r="C81" s="7">
        <v>30.63</v>
      </c>
      <c r="D81" s="7">
        <v>5</v>
      </c>
      <c r="E81" s="7">
        <v>4</v>
      </c>
      <c r="F81" s="7">
        <v>1.3</v>
      </c>
      <c r="G81" s="6">
        <f>E81-F81</f>
        <v>2.7</v>
      </c>
      <c r="H81" s="6" t="str">
        <f>VLOOKUP(Orders!A82,Customer!$A$2:$B$313,2,0)</f>
        <v>Low</v>
      </c>
      <c r="I81" s="8" t="s">
        <v>92</v>
      </c>
      <c r="J81" s="8" t="s">
        <v>76</v>
      </c>
      <c r="K81" s="8" t="s">
        <v>42</v>
      </c>
      <c r="L81" s="8" t="s">
        <v>52</v>
      </c>
      <c r="M81" s="8" t="s">
        <v>64</v>
      </c>
      <c r="N81" s="8" t="s">
        <v>228</v>
      </c>
      <c r="O81" s="7">
        <v>0.37</v>
      </c>
      <c r="P81" s="8" t="s">
        <v>29</v>
      </c>
      <c r="Q81" s="8" t="s">
        <v>30</v>
      </c>
      <c r="R81" s="8" t="s">
        <v>139</v>
      </c>
      <c r="S81" s="8" t="s">
        <v>173</v>
      </c>
      <c r="T81" s="7">
        <v>97035</v>
      </c>
      <c r="U81" s="9">
        <v>42098</v>
      </c>
      <c r="V81" s="9">
        <v>42100</v>
      </c>
      <c r="W81" s="10">
        <v>2</v>
      </c>
      <c r="X81" s="4"/>
      <c r="Y81" s="4"/>
    </row>
    <row r="82" spans="1:25" ht="27" thickBot="1" x14ac:dyDescent="0.3">
      <c r="A82" s="5">
        <v>89915</v>
      </c>
      <c r="B82" s="6" t="str">
        <f>VLOOKUP(Status!A83,Status!$A$2:$B$313,2,0)</f>
        <v>Not Returned</v>
      </c>
      <c r="C82" s="7">
        <v>125.79</v>
      </c>
      <c r="D82" s="7">
        <v>16</v>
      </c>
      <c r="E82" s="7">
        <v>4.9800000000000004</v>
      </c>
      <c r="F82" s="7">
        <v>7.44</v>
      </c>
      <c r="G82" s="6">
        <f>E82-F82</f>
        <v>-2.46</v>
      </c>
      <c r="H82" s="6" t="str">
        <f>VLOOKUP(Orders!A83,Customer!$A$2:$B$313,2,0)</f>
        <v>Low</v>
      </c>
      <c r="I82" s="8" t="s">
        <v>33</v>
      </c>
      <c r="J82" s="8" t="s">
        <v>24</v>
      </c>
      <c r="K82" s="8" t="s">
        <v>42</v>
      </c>
      <c r="L82" s="8" t="s">
        <v>52</v>
      </c>
      <c r="M82" s="8" t="s">
        <v>36</v>
      </c>
      <c r="N82" s="8" t="s">
        <v>229</v>
      </c>
      <c r="O82" s="7">
        <v>0.36</v>
      </c>
      <c r="P82" s="8" t="s">
        <v>29</v>
      </c>
      <c r="Q82" s="8" t="s">
        <v>30</v>
      </c>
      <c r="R82" s="8" t="s">
        <v>83</v>
      </c>
      <c r="S82" s="8" t="s">
        <v>230</v>
      </c>
      <c r="T82" s="7">
        <v>84062</v>
      </c>
      <c r="U82" s="9">
        <v>42109</v>
      </c>
      <c r="V82" s="9">
        <v>42118</v>
      </c>
      <c r="W82" s="10">
        <v>9</v>
      </c>
      <c r="X82" s="4"/>
      <c r="Y82" s="4"/>
    </row>
    <row r="83" spans="1:25" ht="90.75" thickBot="1" x14ac:dyDescent="0.3">
      <c r="A83" s="5">
        <v>88928</v>
      </c>
      <c r="B83" s="6" t="str">
        <f>VLOOKUP(Status!A84,Status!$A$2:$B$313,2,0)</f>
        <v>Not Returned</v>
      </c>
      <c r="C83" s="7">
        <v>102.69</v>
      </c>
      <c r="D83" s="7">
        <v>11</v>
      </c>
      <c r="E83" s="7">
        <v>5.58</v>
      </c>
      <c r="F83" s="7">
        <v>5.3</v>
      </c>
      <c r="G83" s="6">
        <f>E83-F83</f>
        <v>0.28000000000000025</v>
      </c>
      <c r="H83" s="6" t="str">
        <f>VLOOKUP(Orders!A84,Customer!$A$2:$B$313,2,0)</f>
        <v>Not Specified</v>
      </c>
      <c r="I83" s="8" t="s">
        <v>33</v>
      </c>
      <c r="J83" s="8" t="s">
        <v>76</v>
      </c>
      <c r="K83" s="8" t="s">
        <v>42</v>
      </c>
      <c r="L83" s="8" t="s">
        <v>88</v>
      </c>
      <c r="M83" s="8" t="s">
        <v>36</v>
      </c>
      <c r="N83" s="8" t="s">
        <v>231</v>
      </c>
      <c r="O83" s="7">
        <v>0.35</v>
      </c>
      <c r="P83" s="8" t="s">
        <v>29</v>
      </c>
      <c r="Q83" s="8" t="s">
        <v>69</v>
      </c>
      <c r="R83" s="8" t="s">
        <v>70</v>
      </c>
      <c r="S83" s="8" t="s">
        <v>232</v>
      </c>
      <c r="T83" s="7">
        <v>28204</v>
      </c>
      <c r="U83" s="9">
        <v>42101</v>
      </c>
      <c r="V83" s="9">
        <v>42106</v>
      </c>
      <c r="W83" s="10">
        <v>5</v>
      </c>
      <c r="X83" s="4"/>
      <c r="Y83" s="4"/>
    </row>
    <row r="84" spans="1:25" ht="90.75" thickBot="1" x14ac:dyDescent="0.3">
      <c r="A84" s="5">
        <v>89093</v>
      </c>
      <c r="B84" s="6" t="str">
        <f>VLOOKUP(Status!A85,Status!$A$2:$B$313,2,0)</f>
        <v>Not Returned</v>
      </c>
      <c r="C84" s="7">
        <v>290.38499999999999</v>
      </c>
      <c r="D84" s="7">
        <v>4</v>
      </c>
      <c r="E84" s="7">
        <v>45.98</v>
      </c>
      <c r="F84" s="7">
        <v>4.8</v>
      </c>
      <c r="G84" s="6">
        <f>E84-F84</f>
        <v>41.18</v>
      </c>
      <c r="H84" s="6" t="str">
        <f>VLOOKUP(Orders!A85,Customer!$A$2:$B$313,2,0)</f>
        <v>High</v>
      </c>
      <c r="I84" s="8" t="s">
        <v>33</v>
      </c>
      <c r="J84" s="8" t="s">
        <v>41</v>
      </c>
      <c r="K84" s="8" t="s">
        <v>25</v>
      </c>
      <c r="L84" s="8" t="s">
        <v>48</v>
      </c>
      <c r="M84" s="8" t="s">
        <v>64</v>
      </c>
      <c r="N84" s="8" t="s">
        <v>233</v>
      </c>
      <c r="O84" s="7">
        <v>0.68</v>
      </c>
      <c r="P84" s="8" t="s">
        <v>29</v>
      </c>
      <c r="Q84" s="8" t="s">
        <v>45</v>
      </c>
      <c r="R84" s="8" t="s">
        <v>61</v>
      </c>
      <c r="S84" s="8" t="s">
        <v>234</v>
      </c>
      <c r="T84" s="7">
        <v>76148</v>
      </c>
      <c r="U84" s="9">
        <v>42075</v>
      </c>
      <c r="V84" s="9">
        <v>42076</v>
      </c>
      <c r="W84" s="10">
        <v>1</v>
      </c>
      <c r="X84" s="4"/>
      <c r="Y84" s="4"/>
    </row>
    <row r="85" spans="1:25" ht="52.5" thickBot="1" x14ac:dyDescent="0.3">
      <c r="A85" s="5">
        <v>88882</v>
      </c>
      <c r="B85" s="6" t="str">
        <f>VLOOKUP(Status!A86,Status!$A$2:$B$313,2,0)</f>
        <v>Returned</v>
      </c>
      <c r="C85" s="7">
        <v>53.22</v>
      </c>
      <c r="D85" s="7">
        <v>2</v>
      </c>
      <c r="E85" s="7">
        <v>15.99</v>
      </c>
      <c r="F85" s="7">
        <v>11.28</v>
      </c>
      <c r="G85" s="6">
        <f>E85-F85</f>
        <v>4.7100000000000009</v>
      </c>
      <c r="H85" s="6" t="str">
        <f>VLOOKUP(Orders!A86,Customer!$A$2:$B$313,2,0)</f>
        <v>Medium</v>
      </c>
      <c r="I85" s="8" t="s">
        <v>33</v>
      </c>
      <c r="J85" s="8" t="s">
        <v>76</v>
      </c>
      <c r="K85" s="8" t="s">
        <v>34</v>
      </c>
      <c r="L85" s="8" t="s">
        <v>145</v>
      </c>
      <c r="M85" s="8" t="s">
        <v>183</v>
      </c>
      <c r="N85" s="8" t="s">
        <v>235</v>
      </c>
      <c r="O85" s="7">
        <v>0.38</v>
      </c>
      <c r="P85" s="8" t="s">
        <v>29</v>
      </c>
      <c r="Q85" s="8" t="s">
        <v>30</v>
      </c>
      <c r="R85" s="8" t="s">
        <v>31</v>
      </c>
      <c r="S85" s="8" t="s">
        <v>236</v>
      </c>
      <c r="T85" s="7">
        <v>94024</v>
      </c>
      <c r="U85" s="9">
        <v>42104</v>
      </c>
      <c r="V85" s="9">
        <v>42105</v>
      </c>
      <c r="W85" s="10">
        <v>1</v>
      </c>
      <c r="X85" s="4"/>
      <c r="Y85" s="4"/>
    </row>
    <row r="86" spans="1:25" ht="65.25" thickBot="1" x14ac:dyDescent="0.3">
      <c r="A86" s="5">
        <v>90026</v>
      </c>
      <c r="B86" s="6" t="str">
        <f>VLOOKUP(Status!A87,Status!$A$2:$B$313,2,0)</f>
        <v>Returned</v>
      </c>
      <c r="C86" s="7">
        <v>55.74</v>
      </c>
      <c r="D86" s="7">
        <v>1</v>
      </c>
      <c r="E86" s="7">
        <v>34.979999999999997</v>
      </c>
      <c r="F86" s="7">
        <v>7.53</v>
      </c>
      <c r="G86" s="6">
        <f>E86-F86</f>
        <v>27.449999999999996</v>
      </c>
      <c r="H86" s="6" t="str">
        <f>VLOOKUP(Orders!A87,Customer!$A$2:$B$313,2,0)</f>
        <v>High</v>
      </c>
      <c r="I86" s="8" t="s">
        <v>33</v>
      </c>
      <c r="J86" s="8" t="s">
        <v>24</v>
      </c>
      <c r="K86" s="8" t="s">
        <v>34</v>
      </c>
      <c r="L86" s="8" t="s">
        <v>67</v>
      </c>
      <c r="M86" s="8" t="s">
        <v>36</v>
      </c>
      <c r="N86" s="8" t="s">
        <v>237</v>
      </c>
      <c r="O86" s="7">
        <v>0.76</v>
      </c>
      <c r="P86" s="8" t="s">
        <v>29</v>
      </c>
      <c r="Q86" s="8" t="s">
        <v>45</v>
      </c>
      <c r="R86" s="8" t="s">
        <v>238</v>
      </c>
      <c r="S86" s="8" t="s">
        <v>239</v>
      </c>
      <c r="T86" s="7">
        <v>63105</v>
      </c>
      <c r="U86" s="9">
        <v>42068</v>
      </c>
      <c r="V86" s="9">
        <v>42070</v>
      </c>
      <c r="W86" s="10">
        <v>2</v>
      </c>
      <c r="X86" s="4"/>
      <c r="Y86" s="4"/>
    </row>
    <row r="87" spans="1:25" ht="52.5" thickBot="1" x14ac:dyDescent="0.3">
      <c r="A87" s="5">
        <v>89961</v>
      </c>
      <c r="B87" s="6" t="str">
        <f>VLOOKUP(Status!A88,Status!$A$2:$B$313,2,0)</f>
        <v>Not Returned</v>
      </c>
      <c r="C87" s="7">
        <v>2563.0949999999998</v>
      </c>
      <c r="D87" s="7">
        <v>10</v>
      </c>
      <c r="E87" s="7">
        <v>205.99</v>
      </c>
      <c r="F87" s="7">
        <v>3</v>
      </c>
      <c r="G87" s="6">
        <f>E87-F87</f>
        <v>202.99</v>
      </c>
      <c r="H87" s="6" t="str">
        <f>VLOOKUP(Orders!A88,Customer!$A$2:$B$313,2,0)</f>
        <v>Medium</v>
      </c>
      <c r="I87" s="8" t="s">
        <v>92</v>
      </c>
      <c r="J87" s="8" t="s">
        <v>24</v>
      </c>
      <c r="K87" s="8" t="s">
        <v>34</v>
      </c>
      <c r="L87" s="8" t="s">
        <v>35</v>
      </c>
      <c r="M87" s="8" t="s">
        <v>36</v>
      </c>
      <c r="N87" s="7">
        <v>6185</v>
      </c>
      <c r="O87" s="7">
        <v>0.57999999999999996</v>
      </c>
      <c r="P87" s="8" t="s">
        <v>29</v>
      </c>
      <c r="Q87" s="8" t="s">
        <v>30</v>
      </c>
      <c r="R87" s="8" t="s">
        <v>83</v>
      </c>
      <c r="S87" s="8" t="s">
        <v>225</v>
      </c>
      <c r="T87" s="7">
        <v>84041</v>
      </c>
      <c r="U87" s="9">
        <v>42016</v>
      </c>
      <c r="V87" s="9">
        <v>42018</v>
      </c>
      <c r="W87" s="10">
        <v>2</v>
      </c>
      <c r="X87" s="4"/>
      <c r="Y87" s="4"/>
    </row>
    <row r="88" spans="1:25" ht="39.75" thickBot="1" x14ac:dyDescent="0.3">
      <c r="A88" s="5">
        <v>89584</v>
      </c>
      <c r="B88" s="6" t="str">
        <f>VLOOKUP(Status!A89,Status!$A$2:$B$313,2,0)</f>
        <v>Not Returned</v>
      </c>
      <c r="C88" s="7">
        <v>80.31</v>
      </c>
      <c r="D88" s="7">
        <v>10</v>
      </c>
      <c r="E88" s="7">
        <v>5.18</v>
      </c>
      <c r="F88" s="7">
        <v>2.04</v>
      </c>
      <c r="G88" s="6">
        <f>E88-F88</f>
        <v>3.1399999999999997</v>
      </c>
      <c r="H88" s="6" t="str">
        <f>VLOOKUP(Orders!A89,Customer!$A$2:$B$313,2,0)</f>
        <v>Medium</v>
      </c>
      <c r="I88" s="8" t="s">
        <v>33</v>
      </c>
      <c r="J88" s="8" t="s">
        <v>76</v>
      </c>
      <c r="K88" s="8" t="s">
        <v>42</v>
      </c>
      <c r="L88" s="8" t="s">
        <v>52</v>
      </c>
      <c r="M88" s="8" t="s">
        <v>64</v>
      </c>
      <c r="N88" s="8" t="s">
        <v>218</v>
      </c>
      <c r="O88" s="7">
        <v>0.36</v>
      </c>
      <c r="P88" s="8" t="s">
        <v>29</v>
      </c>
      <c r="Q88" s="8" t="s">
        <v>30</v>
      </c>
      <c r="R88" s="8" t="s">
        <v>31</v>
      </c>
      <c r="S88" s="8" t="s">
        <v>37</v>
      </c>
      <c r="T88" s="7">
        <v>94591</v>
      </c>
      <c r="U88" s="9">
        <v>42053</v>
      </c>
      <c r="V88" s="9">
        <v>42055</v>
      </c>
      <c r="W88" s="10">
        <v>2</v>
      </c>
      <c r="X88" s="4"/>
      <c r="Y88" s="4"/>
    </row>
    <row r="89" spans="1:25" ht="103.5" thickBot="1" x14ac:dyDescent="0.3">
      <c r="A89" s="5">
        <v>89293</v>
      </c>
      <c r="B89" s="6" t="str">
        <f>VLOOKUP(Status!A90,Status!$A$2:$B$313,2,0)</f>
        <v>Not Returned</v>
      </c>
      <c r="C89" s="7">
        <v>63.435000000000002</v>
      </c>
      <c r="D89" s="7">
        <v>20</v>
      </c>
      <c r="E89" s="7">
        <v>2.08</v>
      </c>
      <c r="F89" s="7">
        <v>2.56</v>
      </c>
      <c r="G89" s="6">
        <f>E89-F89</f>
        <v>-0.48</v>
      </c>
      <c r="H89" s="6" t="str">
        <f>VLOOKUP(Orders!A90,Customer!$A$2:$B$313,2,0)</f>
        <v>Not Specified</v>
      </c>
      <c r="I89" s="8" t="s">
        <v>33</v>
      </c>
      <c r="J89" s="8" t="s">
        <v>76</v>
      </c>
      <c r="K89" s="8" t="s">
        <v>42</v>
      </c>
      <c r="L89" s="8" t="s">
        <v>149</v>
      </c>
      <c r="M89" s="8" t="s">
        <v>49</v>
      </c>
      <c r="N89" s="8" t="s">
        <v>240</v>
      </c>
      <c r="O89" s="7">
        <v>0.55000000000000004</v>
      </c>
      <c r="P89" s="8" t="s">
        <v>29</v>
      </c>
      <c r="Q89" s="8" t="s">
        <v>79</v>
      </c>
      <c r="R89" s="8" t="s">
        <v>80</v>
      </c>
      <c r="S89" s="8" t="s">
        <v>241</v>
      </c>
      <c r="T89" s="7">
        <v>13501</v>
      </c>
      <c r="U89" s="9">
        <v>42157</v>
      </c>
      <c r="V89" s="9">
        <v>42158</v>
      </c>
      <c r="W89" s="10">
        <v>1</v>
      </c>
      <c r="X89" s="4"/>
      <c r="Y89" s="4"/>
    </row>
    <row r="90" spans="1:25" ht="52.5" thickBot="1" x14ac:dyDescent="0.3">
      <c r="A90" s="5">
        <v>87946</v>
      </c>
      <c r="B90" s="6" t="str">
        <f>VLOOKUP(Status!A91,Status!$A$2:$B$313,2,0)</f>
        <v>Not Returned</v>
      </c>
      <c r="C90" s="7">
        <v>940.56</v>
      </c>
      <c r="D90" s="7">
        <v>6</v>
      </c>
      <c r="E90" s="7">
        <v>115.99</v>
      </c>
      <c r="F90" s="7">
        <v>2.5</v>
      </c>
      <c r="G90" s="6">
        <f>E90-F90</f>
        <v>113.49</v>
      </c>
      <c r="H90" s="6" t="str">
        <f>VLOOKUP(Orders!A91,Customer!$A$2:$B$313,2,0)</f>
        <v>Critical</v>
      </c>
      <c r="I90" s="8" t="s">
        <v>33</v>
      </c>
      <c r="J90" s="8" t="s">
        <v>24</v>
      </c>
      <c r="K90" s="8" t="s">
        <v>34</v>
      </c>
      <c r="L90" s="8" t="s">
        <v>35</v>
      </c>
      <c r="M90" s="8" t="s">
        <v>36</v>
      </c>
      <c r="N90" s="7">
        <v>6160</v>
      </c>
      <c r="O90" s="7">
        <v>0.56999999999999995</v>
      </c>
      <c r="P90" s="8" t="s">
        <v>29</v>
      </c>
      <c r="Q90" s="8" t="s">
        <v>30</v>
      </c>
      <c r="R90" s="8" t="s">
        <v>153</v>
      </c>
      <c r="S90" s="8" t="s">
        <v>242</v>
      </c>
      <c r="T90" s="7">
        <v>98373</v>
      </c>
      <c r="U90" s="9">
        <v>42073</v>
      </c>
      <c r="V90" s="9">
        <v>42073</v>
      </c>
      <c r="W90" s="10">
        <v>0</v>
      </c>
      <c r="X90" s="4"/>
      <c r="Y90" s="4"/>
    </row>
    <row r="91" spans="1:25" ht="27" thickBot="1" x14ac:dyDescent="0.3">
      <c r="A91" s="5">
        <v>88360</v>
      </c>
      <c r="B91" s="6" t="str">
        <f>VLOOKUP(Status!A92,Status!$A$2:$B$313,2,0)</f>
        <v>Not Returned</v>
      </c>
      <c r="C91" s="7">
        <v>468.88499999999999</v>
      </c>
      <c r="D91" s="7">
        <v>13</v>
      </c>
      <c r="E91" s="7">
        <v>22.84</v>
      </c>
      <c r="F91" s="7">
        <v>11.54</v>
      </c>
      <c r="G91" s="6">
        <f>E91-F91</f>
        <v>11.3</v>
      </c>
      <c r="H91" s="6" t="str">
        <f>VLOOKUP(Orders!A92,Customer!$A$2:$B$313,2,0)</f>
        <v>Not Specified</v>
      </c>
      <c r="I91" s="8" t="s">
        <v>33</v>
      </c>
      <c r="J91" s="8" t="s">
        <v>41</v>
      </c>
      <c r="K91" s="8" t="s">
        <v>42</v>
      </c>
      <c r="L91" s="8" t="s">
        <v>52</v>
      </c>
      <c r="M91" s="8" t="s">
        <v>36</v>
      </c>
      <c r="N91" s="8" t="s">
        <v>243</v>
      </c>
      <c r="O91" s="7">
        <v>0.39</v>
      </c>
      <c r="P91" s="8" t="s">
        <v>29</v>
      </c>
      <c r="Q91" s="8" t="s">
        <v>79</v>
      </c>
      <c r="R91" s="8" t="s">
        <v>90</v>
      </c>
      <c r="S91" s="8" t="s">
        <v>244</v>
      </c>
      <c r="T91" s="7">
        <v>6401</v>
      </c>
      <c r="U91" s="9">
        <v>42157</v>
      </c>
      <c r="V91" s="9">
        <v>42158</v>
      </c>
      <c r="W91" s="10">
        <v>1</v>
      </c>
      <c r="X91" s="4"/>
      <c r="Y91" s="4"/>
    </row>
    <row r="92" spans="1:25" ht="103.5" thickBot="1" x14ac:dyDescent="0.3">
      <c r="A92" s="5">
        <v>87464</v>
      </c>
      <c r="B92" s="6" t="str">
        <f>VLOOKUP(Status!A93,Status!$A$2:$B$313,2,0)</f>
        <v>Not Returned</v>
      </c>
      <c r="C92" s="7">
        <v>325.84500000000003</v>
      </c>
      <c r="D92" s="7">
        <v>14</v>
      </c>
      <c r="E92" s="7">
        <v>15.74</v>
      </c>
      <c r="F92" s="7">
        <v>1.39</v>
      </c>
      <c r="G92" s="6">
        <f>E92-F92</f>
        <v>14.35</v>
      </c>
      <c r="H92" s="6" t="str">
        <f>VLOOKUP(Orders!A93,Customer!$A$2:$B$313,2,0)</f>
        <v>High</v>
      </c>
      <c r="I92" s="8" t="s">
        <v>33</v>
      </c>
      <c r="J92" s="8" t="s">
        <v>41</v>
      </c>
      <c r="K92" s="8" t="s">
        <v>42</v>
      </c>
      <c r="L92" s="8" t="s">
        <v>88</v>
      </c>
      <c r="M92" s="8" t="s">
        <v>36</v>
      </c>
      <c r="N92" s="8" t="s">
        <v>245</v>
      </c>
      <c r="O92" s="7">
        <v>0.4</v>
      </c>
      <c r="P92" s="8" t="s">
        <v>29</v>
      </c>
      <c r="Q92" s="8" t="s">
        <v>45</v>
      </c>
      <c r="R92" s="8" t="s">
        <v>46</v>
      </c>
      <c r="S92" s="8" t="s">
        <v>51</v>
      </c>
      <c r="T92" s="7">
        <v>62002</v>
      </c>
      <c r="U92" s="9">
        <v>42149</v>
      </c>
      <c r="V92" s="9">
        <v>42150</v>
      </c>
      <c r="W92" s="10">
        <v>1</v>
      </c>
      <c r="X92" s="4"/>
      <c r="Y92" s="4"/>
    </row>
    <row r="93" spans="1:25" ht="90.75" thickBot="1" x14ac:dyDescent="0.3">
      <c r="A93" s="5">
        <v>88942</v>
      </c>
      <c r="B93" s="6" t="str">
        <f>VLOOKUP(Status!A94,Status!$A$2:$B$313,2,0)</f>
        <v>Not Returned</v>
      </c>
      <c r="C93" s="7">
        <v>128.685</v>
      </c>
      <c r="D93" s="7">
        <v>11</v>
      </c>
      <c r="E93" s="7">
        <v>7.37</v>
      </c>
      <c r="F93" s="7">
        <v>5.53</v>
      </c>
      <c r="G93" s="6">
        <f>E93-F93</f>
        <v>1.8399999999999999</v>
      </c>
      <c r="H93" s="6" t="str">
        <f>VLOOKUP(Orders!A94,Customer!$A$2:$B$313,2,0)</f>
        <v>High</v>
      </c>
      <c r="I93" s="8" t="s">
        <v>33</v>
      </c>
      <c r="J93" s="8" t="s">
        <v>24</v>
      </c>
      <c r="K93" s="8" t="s">
        <v>34</v>
      </c>
      <c r="L93" s="8" t="s">
        <v>67</v>
      </c>
      <c r="M93" s="8" t="s">
        <v>49</v>
      </c>
      <c r="N93" s="8" t="s">
        <v>246</v>
      </c>
      <c r="O93" s="7">
        <v>0.69</v>
      </c>
      <c r="P93" s="8" t="s">
        <v>29</v>
      </c>
      <c r="Q93" s="8" t="s">
        <v>45</v>
      </c>
      <c r="R93" s="8" t="s">
        <v>247</v>
      </c>
      <c r="S93" s="8" t="s">
        <v>248</v>
      </c>
      <c r="T93" s="7">
        <v>74006</v>
      </c>
      <c r="U93" s="9">
        <v>42020</v>
      </c>
      <c r="V93" s="9">
        <v>42022</v>
      </c>
      <c r="W93" s="10">
        <v>2</v>
      </c>
      <c r="X93" s="4"/>
      <c r="Y93" s="4"/>
    </row>
    <row r="94" spans="1:25" ht="90.75" thickBot="1" x14ac:dyDescent="0.3">
      <c r="A94" s="5">
        <v>88426</v>
      </c>
      <c r="B94" s="6" t="str">
        <f>VLOOKUP(Status!A95,Status!$A$2:$B$313,2,0)</f>
        <v>Not Returned</v>
      </c>
      <c r="C94" s="7">
        <v>637.02</v>
      </c>
      <c r="D94" s="7">
        <v>13</v>
      </c>
      <c r="E94" s="7">
        <v>34.99</v>
      </c>
      <c r="F94" s="7">
        <v>7.73</v>
      </c>
      <c r="G94" s="6">
        <f>E94-F94</f>
        <v>27.26</v>
      </c>
      <c r="H94" s="6" t="str">
        <f>VLOOKUP(Orders!A95,Customer!$A$2:$B$313,2,0)</f>
        <v>Not Specified</v>
      </c>
      <c r="I94" s="8" t="s">
        <v>33</v>
      </c>
      <c r="J94" s="8" t="s">
        <v>24</v>
      </c>
      <c r="K94" s="8" t="s">
        <v>42</v>
      </c>
      <c r="L94" s="8" t="s">
        <v>63</v>
      </c>
      <c r="M94" s="8" t="s">
        <v>36</v>
      </c>
      <c r="N94" s="8" t="s">
        <v>249</v>
      </c>
      <c r="O94" s="7">
        <v>0.59</v>
      </c>
      <c r="P94" s="8" t="s">
        <v>29</v>
      </c>
      <c r="Q94" s="8" t="s">
        <v>30</v>
      </c>
      <c r="R94" s="8" t="s">
        <v>139</v>
      </c>
      <c r="S94" s="8" t="s">
        <v>250</v>
      </c>
      <c r="T94" s="7">
        <v>97526</v>
      </c>
      <c r="U94" s="9">
        <v>42057</v>
      </c>
      <c r="V94" s="9">
        <v>42058</v>
      </c>
      <c r="W94" s="10">
        <v>1</v>
      </c>
      <c r="X94" s="4"/>
      <c r="Y94" s="4"/>
    </row>
    <row r="95" spans="1:25" ht="90.75" thickBot="1" x14ac:dyDescent="0.3">
      <c r="A95" s="11">
        <v>86308</v>
      </c>
      <c r="B95" s="6" t="str">
        <f>VLOOKUP(Status!A96,Status!$A$2:$B$313,2,0)</f>
        <v>Returned</v>
      </c>
      <c r="C95" s="7">
        <v>50.024999999999999</v>
      </c>
      <c r="D95" s="7">
        <v>7</v>
      </c>
      <c r="E95" s="7">
        <v>4.1399999999999997</v>
      </c>
      <c r="F95" s="7">
        <v>6.6</v>
      </c>
      <c r="G95" s="6">
        <f>E95-F95</f>
        <v>-2.46</v>
      </c>
      <c r="H95" s="6" t="str">
        <f>VLOOKUP(Orders!A96,Customer!$A$2:$B$313,2,0)</f>
        <v>Medium</v>
      </c>
      <c r="I95" s="8" t="s">
        <v>92</v>
      </c>
      <c r="J95" s="8" t="s">
        <v>41</v>
      </c>
      <c r="K95" s="8" t="s">
        <v>25</v>
      </c>
      <c r="L95" s="8" t="s">
        <v>48</v>
      </c>
      <c r="M95" s="8" t="s">
        <v>36</v>
      </c>
      <c r="N95" s="8" t="s">
        <v>251</v>
      </c>
      <c r="O95" s="7">
        <v>0.49</v>
      </c>
      <c r="P95" s="8" t="s">
        <v>29</v>
      </c>
      <c r="Q95" s="8" t="s">
        <v>79</v>
      </c>
      <c r="R95" s="8" t="s">
        <v>95</v>
      </c>
      <c r="S95" s="8" t="s">
        <v>252</v>
      </c>
      <c r="T95" s="7">
        <v>7506</v>
      </c>
      <c r="U95" s="9">
        <v>42015</v>
      </c>
      <c r="V95" s="9">
        <v>42017</v>
      </c>
      <c r="W95" s="10">
        <v>2</v>
      </c>
      <c r="X95" s="4"/>
      <c r="Y95" s="4"/>
    </row>
    <row r="96" spans="1:25" ht="27" thickBot="1" x14ac:dyDescent="0.3">
      <c r="A96" s="5">
        <v>86839</v>
      </c>
      <c r="B96" s="6" t="str">
        <f>VLOOKUP(Status!A97,Status!$A$2:$B$313,2,0)</f>
        <v>Not Returned</v>
      </c>
      <c r="C96" s="7">
        <v>20.984999999999999</v>
      </c>
      <c r="D96" s="7">
        <v>4</v>
      </c>
      <c r="E96" s="7">
        <v>3.28</v>
      </c>
      <c r="F96" s="7">
        <v>4.2</v>
      </c>
      <c r="G96" s="6">
        <f>E96-F96</f>
        <v>-0.92000000000000037</v>
      </c>
      <c r="H96" s="6" t="str">
        <f>VLOOKUP(Orders!A97,Customer!$A$2:$B$313,2,0)</f>
        <v>Critical</v>
      </c>
      <c r="I96" s="8" t="s">
        <v>33</v>
      </c>
      <c r="J96" s="8" t="s">
        <v>41</v>
      </c>
      <c r="K96" s="8" t="s">
        <v>42</v>
      </c>
      <c r="L96" s="8" t="s">
        <v>63</v>
      </c>
      <c r="M96" s="8" t="s">
        <v>64</v>
      </c>
      <c r="N96" s="8" t="s">
        <v>253</v>
      </c>
      <c r="O96" s="7">
        <v>0.56000000000000005</v>
      </c>
      <c r="P96" s="8" t="s">
        <v>29</v>
      </c>
      <c r="Q96" s="8" t="s">
        <v>45</v>
      </c>
      <c r="R96" s="8" t="s">
        <v>99</v>
      </c>
      <c r="S96" s="8" t="s">
        <v>121</v>
      </c>
      <c r="T96" s="7">
        <v>55372</v>
      </c>
      <c r="U96" s="9">
        <v>42136</v>
      </c>
      <c r="V96" s="9">
        <v>42137</v>
      </c>
      <c r="W96" s="10">
        <v>1</v>
      </c>
      <c r="X96" s="4"/>
      <c r="Y96" s="4"/>
    </row>
    <row r="97" spans="1:25" ht="52.5" thickBot="1" x14ac:dyDescent="0.3">
      <c r="A97" s="5">
        <v>88645</v>
      </c>
      <c r="B97" s="6" t="str">
        <f>VLOOKUP(Status!A98,Status!$A$2:$B$313,2,0)</f>
        <v>Not Returned</v>
      </c>
      <c r="C97" s="7">
        <v>77.745000000000005</v>
      </c>
      <c r="D97" s="7">
        <v>1</v>
      </c>
      <c r="E97" s="7">
        <v>55.99</v>
      </c>
      <c r="F97" s="7">
        <v>5</v>
      </c>
      <c r="G97" s="6">
        <f>E97-F97</f>
        <v>50.99</v>
      </c>
      <c r="H97" s="6" t="str">
        <f>VLOOKUP(Orders!A98,Customer!$A$2:$B$313,2,0)</f>
        <v>Low</v>
      </c>
      <c r="I97" s="8" t="s">
        <v>33</v>
      </c>
      <c r="J97" s="8" t="s">
        <v>76</v>
      </c>
      <c r="K97" s="8" t="s">
        <v>34</v>
      </c>
      <c r="L97" s="8" t="s">
        <v>35</v>
      </c>
      <c r="M97" s="8" t="s">
        <v>49</v>
      </c>
      <c r="N97" s="8" t="s">
        <v>254</v>
      </c>
      <c r="O97" s="7">
        <v>0.83</v>
      </c>
      <c r="P97" s="8" t="s">
        <v>29</v>
      </c>
      <c r="Q97" s="8" t="s">
        <v>30</v>
      </c>
      <c r="R97" s="8" t="s">
        <v>31</v>
      </c>
      <c r="S97" s="8" t="s">
        <v>255</v>
      </c>
      <c r="T97" s="7">
        <v>93635</v>
      </c>
      <c r="U97" s="9">
        <v>42151</v>
      </c>
      <c r="V97" s="9">
        <v>42152</v>
      </c>
      <c r="W97" s="10">
        <v>1</v>
      </c>
      <c r="X97" s="4"/>
      <c r="Y97" s="4"/>
    </row>
    <row r="98" spans="1:25" ht="52.5" thickBot="1" x14ac:dyDescent="0.3">
      <c r="A98" s="5">
        <v>88075</v>
      </c>
      <c r="B98" s="6" t="str">
        <f>VLOOKUP(Status!A99,Status!$A$2:$B$313,2,0)</f>
        <v>Not Returned</v>
      </c>
      <c r="C98" s="7">
        <v>5757.21</v>
      </c>
      <c r="D98" s="7">
        <v>22</v>
      </c>
      <c r="E98" s="7">
        <v>205.99</v>
      </c>
      <c r="F98" s="7">
        <v>8.99</v>
      </c>
      <c r="G98" s="6">
        <f>E98-F98</f>
        <v>197</v>
      </c>
      <c r="H98" s="6" t="str">
        <f>VLOOKUP(Orders!A99,Customer!$A$2:$B$313,2,0)</f>
        <v>High</v>
      </c>
      <c r="I98" s="8" t="s">
        <v>33</v>
      </c>
      <c r="J98" s="8" t="s">
        <v>24</v>
      </c>
      <c r="K98" s="8" t="s">
        <v>34</v>
      </c>
      <c r="L98" s="8" t="s">
        <v>35</v>
      </c>
      <c r="M98" s="8" t="s">
        <v>36</v>
      </c>
      <c r="N98" s="8" t="s">
        <v>256</v>
      </c>
      <c r="O98" s="7">
        <v>0.56000000000000005</v>
      </c>
      <c r="P98" s="8" t="s">
        <v>29</v>
      </c>
      <c r="Q98" s="8" t="s">
        <v>30</v>
      </c>
      <c r="R98" s="8" t="s">
        <v>139</v>
      </c>
      <c r="S98" s="8" t="s">
        <v>250</v>
      </c>
      <c r="T98" s="7">
        <v>97526</v>
      </c>
      <c r="U98" s="9">
        <v>42075</v>
      </c>
      <c r="V98" s="9">
        <v>42082</v>
      </c>
      <c r="W98" s="10">
        <v>7</v>
      </c>
      <c r="X98" s="4"/>
      <c r="Y98" s="4"/>
    </row>
    <row r="99" spans="1:25" ht="116.25" thickBot="1" x14ac:dyDescent="0.3">
      <c r="A99" s="5">
        <v>87406</v>
      </c>
      <c r="B99" s="6" t="str">
        <f>VLOOKUP(Status!A100,Status!$A$2:$B$313,2,0)</f>
        <v>Returned</v>
      </c>
      <c r="C99" s="7">
        <v>970.60500000000002</v>
      </c>
      <c r="D99" s="7">
        <v>6</v>
      </c>
      <c r="E99" s="7">
        <v>99.99</v>
      </c>
      <c r="F99" s="7">
        <v>19.989999999999998</v>
      </c>
      <c r="G99" s="6">
        <f>E99-F99</f>
        <v>80</v>
      </c>
      <c r="H99" s="6" t="str">
        <f>VLOOKUP(Orders!A100,Customer!$A$2:$B$313,2,0)</f>
        <v>Medium</v>
      </c>
      <c r="I99" s="8" t="s">
        <v>33</v>
      </c>
      <c r="J99" s="8" t="s">
        <v>112</v>
      </c>
      <c r="K99" s="8" t="s">
        <v>34</v>
      </c>
      <c r="L99" s="8" t="s">
        <v>145</v>
      </c>
      <c r="M99" s="8" t="s">
        <v>36</v>
      </c>
      <c r="N99" s="8" t="s">
        <v>257</v>
      </c>
      <c r="O99" s="7">
        <v>0.52</v>
      </c>
      <c r="P99" s="8" t="s">
        <v>29</v>
      </c>
      <c r="Q99" s="8" t="s">
        <v>30</v>
      </c>
      <c r="R99" s="8" t="s">
        <v>153</v>
      </c>
      <c r="S99" s="8" t="s">
        <v>258</v>
      </c>
      <c r="T99" s="7">
        <v>98052</v>
      </c>
      <c r="U99" s="9">
        <v>42134</v>
      </c>
      <c r="V99" s="9">
        <v>42135</v>
      </c>
      <c r="W99" s="10">
        <v>1</v>
      </c>
      <c r="X99" s="4"/>
      <c r="Y99" s="4"/>
    </row>
    <row r="100" spans="1:25" ht="90.75" thickBot="1" x14ac:dyDescent="0.3">
      <c r="A100" s="5">
        <v>89092</v>
      </c>
      <c r="B100" s="6" t="str">
        <f>VLOOKUP(Status!A101,Status!$A$2:$B$313,2,0)</f>
        <v>Not Returned</v>
      </c>
      <c r="C100" s="7">
        <v>21.975000000000001</v>
      </c>
      <c r="D100" s="7">
        <v>2</v>
      </c>
      <c r="E100" s="7">
        <v>7.04</v>
      </c>
      <c r="F100" s="7">
        <v>2.17</v>
      </c>
      <c r="G100" s="6">
        <f>E100-F100</f>
        <v>4.87</v>
      </c>
      <c r="H100" s="6" t="str">
        <f>VLOOKUP(Orders!A101,Customer!$A$2:$B$313,2,0)</f>
        <v>High</v>
      </c>
      <c r="I100" s="8" t="s">
        <v>33</v>
      </c>
      <c r="J100" s="8" t="s">
        <v>41</v>
      </c>
      <c r="K100" s="8" t="s">
        <v>42</v>
      </c>
      <c r="L100" s="8" t="s">
        <v>52</v>
      </c>
      <c r="M100" s="8" t="s">
        <v>64</v>
      </c>
      <c r="N100" s="8" t="s">
        <v>259</v>
      </c>
      <c r="O100" s="7">
        <v>0.38</v>
      </c>
      <c r="P100" s="8" t="s">
        <v>29</v>
      </c>
      <c r="Q100" s="8" t="s">
        <v>79</v>
      </c>
      <c r="R100" s="8" t="s">
        <v>222</v>
      </c>
      <c r="S100" s="8" t="s">
        <v>260</v>
      </c>
      <c r="T100" s="7">
        <v>15122</v>
      </c>
      <c r="U100" s="9">
        <v>42019</v>
      </c>
      <c r="V100" s="9">
        <v>42021</v>
      </c>
      <c r="W100" s="10">
        <v>2</v>
      </c>
      <c r="X100" s="4"/>
      <c r="Y100" s="4"/>
    </row>
    <row r="101" spans="1:25" ht="52.5" thickBot="1" x14ac:dyDescent="0.3">
      <c r="A101" s="5">
        <v>90910</v>
      </c>
      <c r="B101" s="6" t="str">
        <f>VLOOKUP(Status!A102,Status!$A$2:$B$313,2,0)</f>
        <v>Not Returned</v>
      </c>
      <c r="C101" s="7">
        <v>2296.9650000000001</v>
      </c>
      <c r="D101" s="7">
        <v>9</v>
      </c>
      <c r="E101" s="7">
        <v>178.47</v>
      </c>
      <c r="F101" s="7">
        <v>19.989999999999998</v>
      </c>
      <c r="G101" s="6">
        <f>E101-F101</f>
        <v>158.47999999999999</v>
      </c>
      <c r="H101" s="6" t="str">
        <f>VLOOKUP(Orders!A102,Customer!$A$2:$B$313,2,0)</f>
        <v>Critical</v>
      </c>
      <c r="I101" s="8" t="s">
        <v>92</v>
      </c>
      <c r="J101" s="8" t="s">
        <v>112</v>
      </c>
      <c r="K101" s="8" t="s">
        <v>42</v>
      </c>
      <c r="L101" s="8" t="s">
        <v>158</v>
      </c>
      <c r="M101" s="8" t="s">
        <v>36</v>
      </c>
      <c r="N101" s="8" t="s">
        <v>261</v>
      </c>
      <c r="O101" s="7">
        <v>0.55000000000000004</v>
      </c>
      <c r="P101" s="8" t="s">
        <v>29</v>
      </c>
      <c r="Q101" s="8" t="s">
        <v>30</v>
      </c>
      <c r="R101" s="8" t="s">
        <v>31</v>
      </c>
      <c r="S101" s="8" t="s">
        <v>262</v>
      </c>
      <c r="T101" s="7">
        <v>94601</v>
      </c>
      <c r="U101" s="9">
        <v>42128</v>
      </c>
      <c r="V101" s="9">
        <v>42131</v>
      </c>
      <c r="W101" s="10">
        <v>3</v>
      </c>
      <c r="X101" s="4"/>
      <c r="Y101" s="4"/>
    </row>
    <row r="102" spans="1:25" ht="65.25" thickBot="1" x14ac:dyDescent="0.3">
      <c r="A102" s="5">
        <v>32869</v>
      </c>
      <c r="B102" s="6" t="str">
        <f>VLOOKUP(Status!A103,Status!$A$2:$B$313,2,0)</f>
        <v>Not Returned</v>
      </c>
      <c r="C102" s="7">
        <v>8.76</v>
      </c>
      <c r="D102" s="7">
        <v>1</v>
      </c>
      <c r="E102" s="7">
        <v>4.13</v>
      </c>
      <c r="F102" s="7">
        <v>5.04</v>
      </c>
      <c r="G102" s="6">
        <f>E102-F102</f>
        <v>-0.91000000000000014</v>
      </c>
      <c r="H102" s="6" t="str">
        <f>VLOOKUP(Orders!A103,Customer!$A$2:$B$313,2,0)</f>
        <v>Not Specified</v>
      </c>
      <c r="I102" s="8" t="s">
        <v>33</v>
      </c>
      <c r="J102" s="8" t="s">
        <v>76</v>
      </c>
      <c r="K102" s="8" t="s">
        <v>42</v>
      </c>
      <c r="L102" s="8" t="s">
        <v>43</v>
      </c>
      <c r="M102" s="8" t="s">
        <v>36</v>
      </c>
      <c r="N102" s="8" t="s">
        <v>263</v>
      </c>
      <c r="O102" s="7">
        <v>0.38</v>
      </c>
      <c r="P102" s="8" t="s">
        <v>29</v>
      </c>
      <c r="Q102" s="8" t="s">
        <v>45</v>
      </c>
      <c r="R102" s="8" t="s">
        <v>46</v>
      </c>
      <c r="S102" s="8" t="s">
        <v>264</v>
      </c>
      <c r="T102" s="7">
        <v>61554</v>
      </c>
      <c r="U102" s="9">
        <v>42076</v>
      </c>
      <c r="V102" s="9">
        <v>42077</v>
      </c>
      <c r="W102" s="10">
        <v>1</v>
      </c>
      <c r="X102" s="4"/>
      <c r="Y102" s="4"/>
    </row>
    <row r="103" spans="1:25" ht="39.75" thickBot="1" x14ac:dyDescent="0.3">
      <c r="A103" s="5">
        <v>86307</v>
      </c>
      <c r="B103" s="6" t="str">
        <f>VLOOKUP(Status!A104,Status!$A$2:$B$313,2,0)</f>
        <v>Not Returned</v>
      </c>
      <c r="C103" s="7">
        <v>109.56</v>
      </c>
      <c r="D103" s="7">
        <v>5</v>
      </c>
      <c r="E103" s="7">
        <v>14.42</v>
      </c>
      <c r="F103" s="7">
        <v>6.75</v>
      </c>
      <c r="G103" s="6">
        <f>E103-F103</f>
        <v>7.67</v>
      </c>
      <c r="H103" s="6" t="str">
        <f>VLOOKUP(Orders!A104,Customer!$A$2:$B$313,2,0)</f>
        <v>High</v>
      </c>
      <c r="I103" s="8" t="s">
        <v>33</v>
      </c>
      <c r="J103" s="8" t="s">
        <v>41</v>
      </c>
      <c r="K103" s="8" t="s">
        <v>42</v>
      </c>
      <c r="L103" s="8" t="s">
        <v>85</v>
      </c>
      <c r="M103" s="8" t="s">
        <v>183</v>
      </c>
      <c r="N103" s="8" t="s">
        <v>265</v>
      </c>
      <c r="O103" s="7">
        <v>0.52</v>
      </c>
      <c r="P103" s="8" t="s">
        <v>29</v>
      </c>
      <c r="Q103" s="8" t="s">
        <v>79</v>
      </c>
      <c r="R103" s="8" t="s">
        <v>126</v>
      </c>
      <c r="S103" s="8" t="s">
        <v>266</v>
      </c>
      <c r="T103" s="7">
        <v>2341</v>
      </c>
      <c r="U103" s="9">
        <v>42015</v>
      </c>
      <c r="V103" s="9">
        <v>42016</v>
      </c>
      <c r="W103" s="10">
        <v>1</v>
      </c>
      <c r="X103" s="4"/>
      <c r="Y103" s="4"/>
    </row>
    <row r="104" spans="1:25" ht="78" thickBot="1" x14ac:dyDescent="0.3">
      <c r="A104" s="5">
        <v>42599</v>
      </c>
      <c r="B104" s="6" t="str">
        <f>VLOOKUP(Status!A105,Status!$A$2:$B$313,2,0)</f>
        <v>Not Returned</v>
      </c>
      <c r="C104" s="7">
        <v>16092</v>
      </c>
      <c r="D104" s="7">
        <v>13</v>
      </c>
      <c r="E104" s="7">
        <v>896.99</v>
      </c>
      <c r="F104" s="7">
        <v>19.989999999999998</v>
      </c>
      <c r="G104" s="6">
        <f>E104-F104</f>
        <v>877</v>
      </c>
      <c r="H104" s="6" t="str">
        <f>VLOOKUP(Orders!A105,Customer!$A$2:$B$313,2,0)</f>
        <v>Critical</v>
      </c>
      <c r="I104" s="8" t="s">
        <v>33</v>
      </c>
      <c r="J104" s="8" t="s">
        <v>24</v>
      </c>
      <c r="K104" s="8" t="s">
        <v>42</v>
      </c>
      <c r="L104" s="8" t="s">
        <v>43</v>
      </c>
      <c r="M104" s="8" t="s">
        <v>36</v>
      </c>
      <c r="N104" s="8" t="s">
        <v>267</v>
      </c>
      <c r="O104" s="7">
        <v>0.38</v>
      </c>
      <c r="P104" s="8" t="s">
        <v>29</v>
      </c>
      <c r="Q104" s="8" t="s">
        <v>79</v>
      </c>
      <c r="R104" s="8" t="s">
        <v>268</v>
      </c>
      <c r="S104" s="8" t="s">
        <v>269</v>
      </c>
      <c r="T104" s="7">
        <v>45231</v>
      </c>
      <c r="U104" s="9">
        <v>42093</v>
      </c>
      <c r="V104" s="9">
        <v>42096</v>
      </c>
      <c r="W104" s="10">
        <v>3</v>
      </c>
      <c r="X104" s="4"/>
      <c r="Y104" s="4"/>
    </row>
    <row r="105" spans="1:25" ht="27" thickBot="1" x14ac:dyDescent="0.3">
      <c r="A105" s="5">
        <v>91433</v>
      </c>
      <c r="B105" s="6" t="str">
        <f>VLOOKUP(Status!A106,Status!$A$2:$B$313,2,0)</f>
        <v>Returned</v>
      </c>
      <c r="C105" s="7">
        <v>79.394999999999996</v>
      </c>
      <c r="D105" s="7">
        <v>10</v>
      </c>
      <c r="E105" s="7">
        <v>4.9800000000000004</v>
      </c>
      <c r="F105" s="7">
        <v>6.07</v>
      </c>
      <c r="G105" s="6">
        <f>E105-F105</f>
        <v>-1.0899999999999999</v>
      </c>
      <c r="H105" s="6" t="str">
        <f>VLOOKUP(Orders!A106,Customer!$A$2:$B$313,2,0)</f>
        <v>Medium</v>
      </c>
      <c r="I105" s="8" t="s">
        <v>33</v>
      </c>
      <c r="J105" s="8" t="s">
        <v>112</v>
      </c>
      <c r="K105" s="8" t="s">
        <v>42</v>
      </c>
      <c r="L105" s="8" t="s">
        <v>52</v>
      </c>
      <c r="M105" s="8" t="s">
        <v>36</v>
      </c>
      <c r="N105" s="8" t="s">
        <v>141</v>
      </c>
      <c r="O105" s="7">
        <v>0.36</v>
      </c>
      <c r="P105" s="8" t="s">
        <v>29</v>
      </c>
      <c r="Q105" s="8" t="s">
        <v>30</v>
      </c>
      <c r="R105" s="8" t="s">
        <v>153</v>
      </c>
      <c r="S105" s="8" t="s">
        <v>154</v>
      </c>
      <c r="T105" s="7">
        <v>98115</v>
      </c>
      <c r="U105" s="9">
        <v>42045</v>
      </c>
      <c r="V105" s="9">
        <v>42046</v>
      </c>
      <c r="W105" s="10">
        <v>1</v>
      </c>
      <c r="X105" s="4"/>
      <c r="Y105" s="4"/>
    </row>
    <row r="106" spans="1:25" ht="65.25" thickBot="1" x14ac:dyDescent="0.3">
      <c r="A106" s="5">
        <v>90430</v>
      </c>
      <c r="B106" s="6" t="str">
        <f>VLOOKUP(Status!A107,Status!$A$2:$B$313,2,0)</f>
        <v>Not Returned</v>
      </c>
      <c r="C106" s="7">
        <v>1394.355</v>
      </c>
      <c r="D106" s="7">
        <v>5</v>
      </c>
      <c r="E106" s="7">
        <v>180.98</v>
      </c>
      <c r="F106" s="7">
        <v>26.2</v>
      </c>
      <c r="G106" s="6">
        <f>E106-F106</f>
        <v>154.78</v>
      </c>
      <c r="H106" s="6" t="str">
        <f>VLOOKUP(Orders!A107,Customer!$A$2:$B$313,2,0)</f>
        <v>Not Specified</v>
      </c>
      <c r="I106" s="8" t="s">
        <v>23</v>
      </c>
      <c r="J106" s="8" t="s">
        <v>24</v>
      </c>
      <c r="K106" s="8" t="s">
        <v>25</v>
      </c>
      <c r="L106" s="8" t="s">
        <v>97</v>
      </c>
      <c r="M106" s="8" t="s">
        <v>59</v>
      </c>
      <c r="N106" s="8" t="s">
        <v>270</v>
      </c>
      <c r="O106" s="7">
        <v>0.59</v>
      </c>
      <c r="P106" s="8" t="s">
        <v>29</v>
      </c>
      <c r="Q106" s="8" t="s">
        <v>45</v>
      </c>
      <c r="R106" s="8" t="s">
        <v>61</v>
      </c>
      <c r="S106" s="8" t="s">
        <v>234</v>
      </c>
      <c r="T106" s="7">
        <v>76148</v>
      </c>
      <c r="U106" s="9">
        <v>42117</v>
      </c>
      <c r="V106" s="9">
        <v>42118</v>
      </c>
      <c r="W106" s="10">
        <v>1</v>
      </c>
      <c r="X106" s="4"/>
      <c r="Y106" s="4"/>
    </row>
    <row r="107" spans="1:25" ht="116.25" thickBot="1" x14ac:dyDescent="0.3">
      <c r="A107" s="5">
        <v>90669</v>
      </c>
      <c r="B107" s="6" t="str">
        <f>VLOOKUP(Status!A108,Status!$A$2:$B$313,2,0)</f>
        <v>Not Returned</v>
      </c>
      <c r="C107" s="7">
        <v>3996.6</v>
      </c>
      <c r="D107" s="7">
        <v>146</v>
      </c>
      <c r="E107" s="7">
        <v>17.98</v>
      </c>
      <c r="F107" s="7">
        <v>4</v>
      </c>
      <c r="G107" s="6">
        <f>E107-F107</f>
        <v>13.98</v>
      </c>
      <c r="H107" s="6" t="str">
        <f>VLOOKUP(Orders!A108,Customer!$A$2:$B$313,2,0)</f>
        <v>Medium</v>
      </c>
      <c r="I107" s="8" t="s">
        <v>33</v>
      </c>
      <c r="J107" s="8" t="s">
        <v>76</v>
      </c>
      <c r="K107" s="8" t="s">
        <v>34</v>
      </c>
      <c r="L107" s="8" t="s">
        <v>67</v>
      </c>
      <c r="M107" s="8" t="s">
        <v>36</v>
      </c>
      <c r="N107" s="8" t="s">
        <v>271</v>
      </c>
      <c r="O107" s="7">
        <v>0.79</v>
      </c>
      <c r="P107" s="8" t="s">
        <v>29</v>
      </c>
      <c r="Q107" s="8" t="s">
        <v>45</v>
      </c>
      <c r="R107" s="8" t="s">
        <v>46</v>
      </c>
      <c r="S107" s="8" t="s">
        <v>272</v>
      </c>
      <c r="T107" s="7">
        <v>60601</v>
      </c>
      <c r="U107" s="9">
        <v>42127</v>
      </c>
      <c r="V107" s="9">
        <v>42129</v>
      </c>
      <c r="W107" s="10">
        <v>2</v>
      </c>
      <c r="X107" s="4"/>
      <c r="Y107" s="4"/>
    </row>
    <row r="108" spans="1:25" ht="78" thickBot="1" x14ac:dyDescent="0.3">
      <c r="A108" s="5">
        <v>85858</v>
      </c>
      <c r="B108" s="6" t="str">
        <f>VLOOKUP(Status!A109,Status!$A$2:$B$313,2,0)</f>
        <v>Not Returned</v>
      </c>
      <c r="C108" s="7">
        <v>210.45</v>
      </c>
      <c r="D108" s="7">
        <v>21</v>
      </c>
      <c r="E108" s="7">
        <v>6.54</v>
      </c>
      <c r="F108" s="7">
        <v>5.27</v>
      </c>
      <c r="G108" s="6">
        <f>E108-F108</f>
        <v>1.2700000000000005</v>
      </c>
      <c r="H108" s="6" t="str">
        <f>VLOOKUP(Orders!A109,Customer!$A$2:$B$313,2,0)</f>
        <v>High</v>
      </c>
      <c r="I108" s="8" t="s">
        <v>33</v>
      </c>
      <c r="J108" s="8" t="s">
        <v>24</v>
      </c>
      <c r="K108" s="8" t="s">
        <v>42</v>
      </c>
      <c r="L108" s="8" t="s">
        <v>43</v>
      </c>
      <c r="M108" s="8" t="s">
        <v>36</v>
      </c>
      <c r="N108" s="8" t="s">
        <v>273</v>
      </c>
      <c r="O108" s="7">
        <v>0.36</v>
      </c>
      <c r="P108" s="8" t="s">
        <v>29</v>
      </c>
      <c r="Q108" s="8" t="s">
        <v>30</v>
      </c>
      <c r="R108" s="8" t="s">
        <v>83</v>
      </c>
      <c r="S108" s="8" t="s">
        <v>225</v>
      </c>
      <c r="T108" s="7">
        <v>84041</v>
      </c>
      <c r="U108" s="9">
        <v>42093</v>
      </c>
      <c r="V108" s="9">
        <v>42095</v>
      </c>
      <c r="W108" s="10">
        <v>2</v>
      </c>
      <c r="X108" s="4"/>
      <c r="Y108" s="4"/>
    </row>
    <row r="109" spans="1:25" ht="27" thickBot="1" x14ac:dyDescent="0.3">
      <c r="A109" s="5">
        <v>89201</v>
      </c>
      <c r="B109" s="6" t="str">
        <f>VLOOKUP(Status!A110,Status!$A$2:$B$313,2,0)</f>
        <v>Not Returned</v>
      </c>
      <c r="C109" s="7">
        <v>3.375</v>
      </c>
      <c r="D109" s="7">
        <v>1</v>
      </c>
      <c r="E109" s="7">
        <v>1.68</v>
      </c>
      <c r="F109" s="7">
        <v>1.57</v>
      </c>
      <c r="G109" s="6">
        <f>E109-F109</f>
        <v>0.10999999999999988</v>
      </c>
      <c r="H109" s="6" t="str">
        <f>VLOOKUP(Orders!A110,Customer!$A$2:$B$313,2,0)</f>
        <v>Not Specified</v>
      </c>
      <c r="I109" s="8" t="s">
        <v>33</v>
      </c>
      <c r="J109" s="8" t="s">
        <v>24</v>
      </c>
      <c r="K109" s="8" t="s">
        <v>42</v>
      </c>
      <c r="L109" s="8" t="s">
        <v>63</v>
      </c>
      <c r="M109" s="8" t="s">
        <v>64</v>
      </c>
      <c r="N109" s="8" t="s">
        <v>65</v>
      </c>
      <c r="O109" s="7">
        <v>0.59</v>
      </c>
      <c r="P109" s="8" t="s">
        <v>29</v>
      </c>
      <c r="Q109" s="8" t="s">
        <v>30</v>
      </c>
      <c r="R109" s="8" t="s">
        <v>31</v>
      </c>
      <c r="S109" s="8" t="s">
        <v>144</v>
      </c>
      <c r="T109" s="7">
        <v>92677</v>
      </c>
      <c r="U109" s="9">
        <v>42032</v>
      </c>
      <c r="V109" s="9">
        <v>42034</v>
      </c>
      <c r="W109" s="10">
        <v>2</v>
      </c>
      <c r="X109" s="4"/>
      <c r="Y109" s="4"/>
    </row>
    <row r="110" spans="1:25" ht="90.75" thickBot="1" x14ac:dyDescent="0.3">
      <c r="A110" s="5">
        <v>87700</v>
      </c>
      <c r="B110" s="6" t="str">
        <f>VLOOKUP(Status!A111,Status!$A$2:$B$313,2,0)</f>
        <v>Not Returned</v>
      </c>
      <c r="C110" s="7">
        <v>153.81</v>
      </c>
      <c r="D110" s="7">
        <v>20</v>
      </c>
      <c r="E110" s="7">
        <v>4.9800000000000004</v>
      </c>
      <c r="F110" s="7">
        <v>4.62</v>
      </c>
      <c r="G110" s="6">
        <f>E110-F110</f>
        <v>0.36000000000000032</v>
      </c>
      <c r="H110" s="6" t="str">
        <f>VLOOKUP(Orders!A111,Customer!$A$2:$B$313,2,0)</f>
        <v>Medium</v>
      </c>
      <c r="I110" s="8" t="s">
        <v>33</v>
      </c>
      <c r="J110" s="8" t="s">
        <v>41</v>
      </c>
      <c r="K110" s="8" t="s">
        <v>34</v>
      </c>
      <c r="L110" s="8" t="s">
        <v>67</v>
      </c>
      <c r="M110" s="8" t="s">
        <v>49</v>
      </c>
      <c r="N110" s="8" t="s">
        <v>274</v>
      </c>
      <c r="O110" s="7">
        <v>0.64</v>
      </c>
      <c r="P110" s="8" t="s">
        <v>29</v>
      </c>
      <c r="Q110" s="8" t="s">
        <v>30</v>
      </c>
      <c r="R110" s="8" t="s">
        <v>147</v>
      </c>
      <c r="S110" s="8" t="s">
        <v>275</v>
      </c>
      <c r="T110" s="7">
        <v>80538</v>
      </c>
      <c r="U110" s="9">
        <v>42088</v>
      </c>
      <c r="V110" s="9">
        <v>42089</v>
      </c>
      <c r="W110" s="10">
        <v>1</v>
      </c>
      <c r="X110" s="4"/>
      <c r="Y110" s="4"/>
    </row>
    <row r="111" spans="1:25" ht="90.75" thickBot="1" x14ac:dyDescent="0.3">
      <c r="A111" s="5">
        <v>90032</v>
      </c>
      <c r="B111" s="6" t="str">
        <f>VLOOKUP(Status!A112,Status!$A$2:$B$313,2,0)</f>
        <v>Not Returned</v>
      </c>
      <c r="C111" s="7">
        <v>569.29499999999996</v>
      </c>
      <c r="D111" s="7">
        <v>10</v>
      </c>
      <c r="E111" s="7">
        <v>35.94</v>
      </c>
      <c r="F111" s="7">
        <v>6.66</v>
      </c>
      <c r="G111" s="6">
        <f>E111-F111</f>
        <v>29.279999999999998</v>
      </c>
      <c r="H111" s="6" t="str">
        <f>VLOOKUP(Orders!A112,Customer!$A$2:$B$313,2,0)</f>
        <v>Not Specified</v>
      </c>
      <c r="I111" s="8" t="s">
        <v>33</v>
      </c>
      <c r="J111" s="8" t="s">
        <v>41</v>
      </c>
      <c r="K111" s="8" t="s">
        <v>42</v>
      </c>
      <c r="L111" s="8" t="s">
        <v>88</v>
      </c>
      <c r="M111" s="8" t="s">
        <v>36</v>
      </c>
      <c r="N111" s="8" t="s">
        <v>276</v>
      </c>
      <c r="O111" s="7">
        <v>0.4</v>
      </c>
      <c r="P111" s="8" t="s">
        <v>29</v>
      </c>
      <c r="Q111" s="8" t="s">
        <v>79</v>
      </c>
      <c r="R111" s="8" t="s">
        <v>80</v>
      </c>
      <c r="S111" s="8" t="s">
        <v>220</v>
      </c>
      <c r="T111" s="7">
        <v>11787</v>
      </c>
      <c r="U111" s="9">
        <v>42152</v>
      </c>
      <c r="V111" s="9">
        <v>42152</v>
      </c>
      <c r="W111" s="10">
        <v>0</v>
      </c>
      <c r="X111" s="4"/>
      <c r="Y111" s="4"/>
    </row>
    <row r="112" spans="1:25" ht="52.5" thickBot="1" x14ac:dyDescent="0.3">
      <c r="A112" s="5">
        <v>86311</v>
      </c>
      <c r="B112" s="6" t="str">
        <f>VLOOKUP(Status!A113,Status!$A$2:$B$313,2,0)</f>
        <v>Not Returned</v>
      </c>
      <c r="C112" s="7">
        <v>1077.0450000000001</v>
      </c>
      <c r="D112" s="7">
        <v>4</v>
      </c>
      <c r="E112" s="7">
        <v>179.99</v>
      </c>
      <c r="F112" s="7">
        <v>19.989999999999998</v>
      </c>
      <c r="G112" s="6">
        <f>E112-F112</f>
        <v>160</v>
      </c>
      <c r="H112" s="6" t="str">
        <f>VLOOKUP(Orders!A113,Customer!$A$2:$B$313,2,0)</f>
        <v>Not Specified</v>
      </c>
      <c r="I112" s="8" t="s">
        <v>92</v>
      </c>
      <c r="J112" s="8" t="s">
        <v>112</v>
      </c>
      <c r="K112" s="8" t="s">
        <v>34</v>
      </c>
      <c r="L112" s="8" t="s">
        <v>67</v>
      </c>
      <c r="M112" s="8" t="s">
        <v>36</v>
      </c>
      <c r="N112" s="8" t="s">
        <v>178</v>
      </c>
      <c r="O112" s="7">
        <v>0.48</v>
      </c>
      <c r="P112" s="8" t="s">
        <v>29</v>
      </c>
      <c r="Q112" s="8" t="s">
        <v>69</v>
      </c>
      <c r="R112" s="8" t="s">
        <v>277</v>
      </c>
      <c r="S112" s="8" t="s">
        <v>278</v>
      </c>
      <c r="T112" s="7">
        <v>30318</v>
      </c>
      <c r="U112" s="9">
        <v>42043</v>
      </c>
      <c r="V112" s="9">
        <v>42043</v>
      </c>
      <c r="W112" s="10">
        <v>0</v>
      </c>
      <c r="X112" s="4"/>
      <c r="Y112" s="4"/>
    </row>
    <row r="113" spans="1:25" ht="52.5" thickBot="1" x14ac:dyDescent="0.3">
      <c r="A113" s="5">
        <v>89200</v>
      </c>
      <c r="B113" s="6" t="str">
        <f>VLOOKUP(Status!A114,Status!$A$2:$B$313,2,0)</f>
        <v>Not Returned</v>
      </c>
      <c r="C113" s="7">
        <v>439.59</v>
      </c>
      <c r="D113" s="7">
        <v>58</v>
      </c>
      <c r="E113" s="7">
        <v>5</v>
      </c>
      <c r="F113" s="7">
        <v>3.39</v>
      </c>
      <c r="G113" s="6">
        <f>E113-F113</f>
        <v>1.6099999999999999</v>
      </c>
      <c r="H113" s="6" t="str">
        <f>VLOOKUP(Orders!A114,Customer!$A$2:$B$313,2,0)</f>
        <v>Medium</v>
      </c>
      <c r="I113" s="8" t="s">
        <v>33</v>
      </c>
      <c r="J113" s="8" t="s">
        <v>41</v>
      </c>
      <c r="K113" s="8" t="s">
        <v>42</v>
      </c>
      <c r="L113" s="8" t="s">
        <v>77</v>
      </c>
      <c r="M113" s="8" t="s">
        <v>64</v>
      </c>
      <c r="N113" s="8" t="s">
        <v>279</v>
      </c>
      <c r="O113" s="7">
        <v>0.37</v>
      </c>
      <c r="P113" s="8" t="s">
        <v>29</v>
      </c>
      <c r="Q113" s="8" t="s">
        <v>79</v>
      </c>
      <c r="R113" s="8" t="s">
        <v>80</v>
      </c>
      <c r="S113" s="8" t="s">
        <v>212</v>
      </c>
      <c r="T113" s="7">
        <v>10012</v>
      </c>
      <c r="U113" s="9">
        <v>42145</v>
      </c>
      <c r="V113" s="9">
        <v>42146</v>
      </c>
      <c r="W113" s="10">
        <v>1</v>
      </c>
      <c r="X113" s="4"/>
      <c r="Y113" s="4"/>
    </row>
    <row r="114" spans="1:25" ht="78" thickBot="1" x14ac:dyDescent="0.3">
      <c r="A114" s="11">
        <v>88064</v>
      </c>
      <c r="B114" s="6" t="str">
        <f>VLOOKUP(Status!A115,Status!$A$2:$B$313,2,0)</f>
        <v>Returned</v>
      </c>
      <c r="C114" s="7">
        <v>167.82</v>
      </c>
      <c r="D114" s="7">
        <v>15</v>
      </c>
      <c r="E114" s="7">
        <v>7.59</v>
      </c>
      <c r="F114" s="7">
        <v>4</v>
      </c>
      <c r="G114" s="6">
        <f>E114-F114</f>
        <v>3.59</v>
      </c>
      <c r="H114" s="6" t="str">
        <f>VLOOKUP(Orders!A115,Customer!$A$2:$B$313,2,0)</f>
        <v>Not Specified</v>
      </c>
      <c r="I114" s="8" t="s">
        <v>33</v>
      </c>
      <c r="J114" s="8" t="s">
        <v>24</v>
      </c>
      <c r="K114" s="8" t="s">
        <v>25</v>
      </c>
      <c r="L114" s="8" t="s">
        <v>48</v>
      </c>
      <c r="M114" s="8" t="s">
        <v>64</v>
      </c>
      <c r="N114" s="8" t="s">
        <v>190</v>
      </c>
      <c r="O114" s="7">
        <v>0.42</v>
      </c>
      <c r="P114" s="8" t="s">
        <v>29</v>
      </c>
      <c r="Q114" s="8" t="s">
        <v>79</v>
      </c>
      <c r="R114" s="8" t="s">
        <v>268</v>
      </c>
      <c r="S114" s="8" t="s">
        <v>199</v>
      </c>
      <c r="T114" s="7">
        <v>43229</v>
      </c>
      <c r="U114" s="9">
        <v>42080</v>
      </c>
      <c r="V114" s="9">
        <v>42082</v>
      </c>
      <c r="W114" s="10">
        <v>2</v>
      </c>
      <c r="X114" s="4"/>
      <c r="Y114" s="4"/>
    </row>
    <row r="115" spans="1:25" ht="65.25" thickBot="1" x14ac:dyDescent="0.3">
      <c r="A115" s="11">
        <v>91216</v>
      </c>
      <c r="B115" s="6" t="str">
        <f>VLOOKUP(Status!A116,Status!$A$2:$B$313,2,0)</f>
        <v>Returned</v>
      </c>
      <c r="C115" s="7">
        <v>38.085000000000001</v>
      </c>
      <c r="D115" s="7">
        <v>13</v>
      </c>
      <c r="E115" s="7">
        <v>1.88</v>
      </c>
      <c r="F115" s="7">
        <v>1.49</v>
      </c>
      <c r="G115" s="6">
        <f>E115-F115</f>
        <v>0.3899999999999999</v>
      </c>
      <c r="H115" s="6" t="str">
        <f>VLOOKUP(Orders!A116,Customer!$A$2:$B$313,2,0)</f>
        <v>High</v>
      </c>
      <c r="I115" s="8" t="s">
        <v>33</v>
      </c>
      <c r="J115" s="8" t="s">
        <v>76</v>
      </c>
      <c r="K115" s="8" t="s">
        <v>42</v>
      </c>
      <c r="L115" s="8" t="s">
        <v>43</v>
      </c>
      <c r="M115" s="8" t="s">
        <v>36</v>
      </c>
      <c r="N115" s="8" t="s">
        <v>94</v>
      </c>
      <c r="O115" s="7">
        <v>0.37</v>
      </c>
      <c r="P115" s="8" t="s">
        <v>29</v>
      </c>
      <c r="Q115" s="8" t="s">
        <v>30</v>
      </c>
      <c r="R115" s="8" t="s">
        <v>280</v>
      </c>
      <c r="S115" s="8" t="s">
        <v>281</v>
      </c>
      <c r="T115" s="7">
        <v>85204</v>
      </c>
      <c r="U115" s="9">
        <v>42021</v>
      </c>
      <c r="V115" s="9">
        <v>42022</v>
      </c>
      <c r="W115" s="10">
        <v>1</v>
      </c>
      <c r="X115" s="4"/>
      <c r="Y115" s="4"/>
    </row>
    <row r="116" spans="1:25" ht="27" thickBot="1" x14ac:dyDescent="0.3">
      <c r="A116" s="5">
        <v>13959</v>
      </c>
      <c r="B116" s="6" t="str">
        <f>VLOOKUP(Status!A117,Status!$A$2:$B$313,2,0)</f>
        <v>Not Returned</v>
      </c>
      <c r="C116" s="7">
        <v>68.010000000000005</v>
      </c>
      <c r="D116" s="7">
        <v>9</v>
      </c>
      <c r="E116" s="7">
        <v>4.9800000000000004</v>
      </c>
      <c r="F116" s="7">
        <v>6.07</v>
      </c>
      <c r="G116" s="6">
        <f>E116-F116</f>
        <v>-1.0899999999999999</v>
      </c>
      <c r="H116" s="6" t="str">
        <f>VLOOKUP(Orders!A117,Customer!$A$2:$B$313,2,0)</f>
        <v>Not Specified</v>
      </c>
      <c r="I116" s="8" t="s">
        <v>33</v>
      </c>
      <c r="J116" s="8" t="s">
        <v>76</v>
      </c>
      <c r="K116" s="8" t="s">
        <v>42</v>
      </c>
      <c r="L116" s="8" t="s">
        <v>52</v>
      </c>
      <c r="M116" s="8" t="s">
        <v>36</v>
      </c>
      <c r="N116" s="8" t="s">
        <v>141</v>
      </c>
      <c r="O116" s="7">
        <v>0.36</v>
      </c>
      <c r="P116" s="8" t="s">
        <v>29</v>
      </c>
      <c r="Q116" s="8" t="s">
        <v>69</v>
      </c>
      <c r="R116" s="8" t="s">
        <v>104</v>
      </c>
      <c r="S116" s="8" t="s">
        <v>142</v>
      </c>
      <c r="T116" s="7">
        <v>70056</v>
      </c>
      <c r="U116" s="9">
        <v>42141</v>
      </c>
      <c r="V116" s="9">
        <v>42142</v>
      </c>
      <c r="W116" s="10">
        <v>1</v>
      </c>
      <c r="X116" s="4"/>
      <c r="Y116" s="4"/>
    </row>
    <row r="117" spans="1:25" ht="65.25" thickBot="1" x14ac:dyDescent="0.3">
      <c r="A117" s="5">
        <v>87214</v>
      </c>
      <c r="B117" s="6" t="str">
        <f>VLOOKUP(Status!A118,Status!$A$2:$B$313,2,0)</f>
        <v>Not Returned</v>
      </c>
      <c r="C117" s="7">
        <v>305.23500000000001</v>
      </c>
      <c r="D117" s="7">
        <v>7</v>
      </c>
      <c r="E117" s="7">
        <v>30.73</v>
      </c>
      <c r="F117" s="7">
        <v>4</v>
      </c>
      <c r="G117" s="6">
        <f>E117-F117</f>
        <v>26.73</v>
      </c>
      <c r="H117" s="6" t="str">
        <f>VLOOKUP(Orders!A118,Customer!$A$2:$B$313,2,0)</f>
        <v>High</v>
      </c>
      <c r="I117" s="8" t="s">
        <v>33</v>
      </c>
      <c r="J117" s="8" t="s">
        <v>24</v>
      </c>
      <c r="K117" s="8" t="s">
        <v>34</v>
      </c>
      <c r="L117" s="8" t="s">
        <v>67</v>
      </c>
      <c r="M117" s="8" t="s">
        <v>36</v>
      </c>
      <c r="N117" s="8" t="s">
        <v>282</v>
      </c>
      <c r="O117" s="7">
        <v>0.75</v>
      </c>
      <c r="P117" s="8" t="s">
        <v>29</v>
      </c>
      <c r="Q117" s="8" t="s">
        <v>45</v>
      </c>
      <c r="R117" s="8" t="s">
        <v>46</v>
      </c>
      <c r="S117" s="8" t="s">
        <v>283</v>
      </c>
      <c r="T117" s="7">
        <v>60505</v>
      </c>
      <c r="U117" s="9">
        <v>42103</v>
      </c>
      <c r="V117" s="9">
        <v>42103</v>
      </c>
      <c r="W117" s="10">
        <v>0</v>
      </c>
      <c r="X117" s="4"/>
      <c r="Y117" s="4"/>
    </row>
    <row r="118" spans="1:25" ht="129" thickBot="1" x14ac:dyDescent="0.3">
      <c r="A118" s="5">
        <v>7909</v>
      </c>
      <c r="B118" s="6" t="str">
        <f>VLOOKUP(Status!A119,Status!$A$2:$B$313,2,0)</f>
        <v>Returned</v>
      </c>
      <c r="C118" s="7">
        <v>198.12</v>
      </c>
      <c r="D118" s="7">
        <v>16</v>
      </c>
      <c r="E118" s="7">
        <v>8.34</v>
      </c>
      <c r="F118" s="7">
        <v>1.43</v>
      </c>
      <c r="G118" s="6">
        <f>E118-F118</f>
        <v>6.91</v>
      </c>
      <c r="H118" s="6" t="str">
        <f>VLOOKUP(Orders!A119,Customer!$A$2:$B$313,2,0)</f>
        <v>Critical</v>
      </c>
      <c r="I118" s="8" t="s">
        <v>33</v>
      </c>
      <c r="J118" s="8" t="s">
        <v>76</v>
      </c>
      <c r="K118" s="8" t="s">
        <v>42</v>
      </c>
      <c r="L118" s="8" t="s">
        <v>52</v>
      </c>
      <c r="M118" s="8" t="s">
        <v>64</v>
      </c>
      <c r="N118" s="8" t="s">
        <v>284</v>
      </c>
      <c r="O118" s="7">
        <v>0.35</v>
      </c>
      <c r="P118" s="8" t="s">
        <v>29</v>
      </c>
      <c r="Q118" s="8" t="s">
        <v>69</v>
      </c>
      <c r="R118" s="8" t="s">
        <v>104</v>
      </c>
      <c r="S118" s="8" t="s">
        <v>142</v>
      </c>
      <c r="T118" s="7">
        <v>70056</v>
      </c>
      <c r="U118" s="9">
        <v>42141</v>
      </c>
      <c r="V118" s="9">
        <v>42143</v>
      </c>
      <c r="W118" s="10">
        <v>2</v>
      </c>
      <c r="X118" s="4"/>
      <c r="Y118" s="4"/>
    </row>
    <row r="119" spans="1:25" ht="52.5" thickBot="1" x14ac:dyDescent="0.3">
      <c r="A119" s="5">
        <v>90058</v>
      </c>
      <c r="B119" s="6" t="str">
        <f>VLOOKUP(Status!A120,Status!$A$2:$B$313,2,0)</f>
        <v>Returned</v>
      </c>
      <c r="C119" s="7">
        <v>419.745</v>
      </c>
      <c r="D119" s="7">
        <v>5</v>
      </c>
      <c r="E119" s="7">
        <v>65.989999999999995</v>
      </c>
      <c r="F119" s="7">
        <v>5.26</v>
      </c>
      <c r="G119" s="6">
        <f>E119-F119</f>
        <v>60.73</v>
      </c>
      <c r="H119" s="6" t="str">
        <f>VLOOKUP(Orders!A120,Customer!$A$2:$B$313,2,0)</f>
        <v>Low</v>
      </c>
      <c r="I119" s="8" t="s">
        <v>92</v>
      </c>
      <c r="J119" s="8" t="s">
        <v>24</v>
      </c>
      <c r="K119" s="8" t="s">
        <v>34</v>
      </c>
      <c r="L119" s="8" t="s">
        <v>35</v>
      </c>
      <c r="M119" s="8" t="s">
        <v>36</v>
      </c>
      <c r="N119" s="7">
        <v>8860</v>
      </c>
      <c r="O119" s="7">
        <v>0.56000000000000005</v>
      </c>
      <c r="P119" s="8" t="s">
        <v>29</v>
      </c>
      <c r="Q119" s="8" t="s">
        <v>79</v>
      </c>
      <c r="R119" s="8" t="s">
        <v>222</v>
      </c>
      <c r="S119" s="8" t="s">
        <v>285</v>
      </c>
      <c r="T119" s="7">
        <v>19026</v>
      </c>
      <c r="U119" s="9">
        <v>42082</v>
      </c>
      <c r="V119" s="9">
        <v>42084</v>
      </c>
      <c r="W119" s="10">
        <v>2</v>
      </c>
      <c r="X119" s="4"/>
      <c r="Y119" s="4"/>
    </row>
    <row r="120" spans="1:25" ht="90.75" thickBot="1" x14ac:dyDescent="0.3">
      <c r="A120" s="5">
        <v>88677</v>
      </c>
      <c r="B120" s="6" t="str">
        <f>VLOOKUP(Status!A121,Status!$A$2:$B$313,2,0)</f>
        <v>Returned</v>
      </c>
      <c r="C120" s="7">
        <v>604.875</v>
      </c>
      <c r="D120" s="7">
        <v>23</v>
      </c>
      <c r="E120" s="7">
        <v>15.99</v>
      </c>
      <c r="F120" s="7">
        <v>13.18</v>
      </c>
      <c r="G120" s="6">
        <f>E120-F120</f>
        <v>2.8100000000000005</v>
      </c>
      <c r="H120" s="6" t="str">
        <f>VLOOKUP(Orders!A121,Customer!$A$2:$B$313,2,0)</f>
        <v>High</v>
      </c>
      <c r="I120" s="8" t="s">
        <v>33</v>
      </c>
      <c r="J120" s="8" t="s">
        <v>24</v>
      </c>
      <c r="K120" s="8" t="s">
        <v>42</v>
      </c>
      <c r="L120" s="8" t="s">
        <v>43</v>
      </c>
      <c r="M120" s="8" t="s">
        <v>36</v>
      </c>
      <c r="N120" s="8" t="s">
        <v>286</v>
      </c>
      <c r="O120" s="7">
        <v>0.37</v>
      </c>
      <c r="P120" s="8" t="s">
        <v>29</v>
      </c>
      <c r="Q120" s="8" t="s">
        <v>69</v>
      </c>
      <c r="R120" s="8" t="s">
        <v>74</v>
      </c>
      <c r="S120" s="8" t="s">
        <v>287</v>
      </c>
      <c r="T120" s="7">
        <v>22025</v>
      </c>
      <c r="U120" s="9">
        <v>42115</v>
      </c>
      <c r="V120" s="9">
        <v>42119</v>
      </c>
      <c r="W120" s="10">
        <v>4</v>
      </c>
      <c r="X120" s="4"/>
      <c r="Y120" s="4"/>
    </row>
    <row r="121" spans="1:25" ht="103.5" thickBot="1" x14ac:dyDescent="0.3">
      <c r="A121" s="5">
        <v>89522</v>
      </c>
      <c r="B121" s="6" t="str">
        <f>VLOOKUP(Status!A122,Status!$A$2:$B$313,2,0)</f>
        <v>Returned</v>
      </c>
      <c r="C121" s="7">
        <v>183.345</v>
      </c>
      <c r="D121" s="7">
        <v>29</v>
      </c>
      <c r="E121" s="7">
        <v>4.26</v>
      </c>
      <c r="F121" s="7">
        <v>1.2</v>
      </c>
      <c r="G121" s="6">
        <f>E121-F121</f>
        <v>3.0599999999999996</v>
      </c>
      <c r="H121" s="6" t="str">
        <f>VLOOKUP(Orders!A122,Customer!$A$2:$B$313,2,0)</f>
        <v>Not Specified</v>
      </c>
      <c r="I121" s="8" t="s">
        <v>33</v>
      </c>
      <c r="J121" s="8" t="s">
        <v>76</v>
      </c>
      <c r="K121" s="8" t="s">
        <v>42</v>
      </c>
      <c r="L121" s="8" t="s">
        <v>63</v>
      </c>
      <c r="M121" s="8" t="s">
        <v>64</v>
      </c>
      <c r="N121" s="8" t="s">
        <v>172</v>
      </c>
      <c r="O121" s="7">
        <v>0.44</v>
      </c>
      <c r="P121" s="8" t="s">
        <v>29</v>
      </c>
      <c r="Q121" s="8" t="s">
        <v>30</v>
      </c>
      <c r="R121" s="8" t="s">
        <v>153</v>
      </c>
      <c r="S121" s="8" t="s">
        <v>154</v>
      </c>
      <c r="T121" s="7">
        <v>98103</v>
      </c>
      <c r="U121" s="9">
        <v>42007</v>
      </c>
      <c r="V121" s="9">
        <v>42008</v>
      </c>
      <c r="W121" s="10">
        <v>1</v>
      </c>
      <c r="X121" s="4"/>
      <c r="Y121" s="4"/>
    </row>
    <row r="122" spans="1:25" ht="154.5" thickBot="1" x14ac:dyDescent="0.3">
      <c r="A122" s="5">
        <v>86520</v>
      </c>
      <c r="B122" s="6" t="str">
        <f>VLOOKUP(Status!A123,Status!$A$2:$B$313,2,0)</f>
        <v>Not Returned</v>
      </c>
      <c r="C122" s="7">
        <v>9414.51</v>
      </c>
      <c r="D122" s="7">
        <v>37</v>
      </c>
      <c r="E122" s="7">
        <v>160.97999999999999</v>
      </c>
      <c r="F122" s="7">
        <v>30</v>
      </c>
      <c r="G122" s="6">
        <f>E122-F122</f>
        <v>130.97999999999999</v>
      </c>
      <c r="H122" s="6" t="str">
        <f>VLOOKUP(Orders!A123,Customer!$A$2:$B$313,2,0)</f>
        <v>Low</v>
      </c>
      <c r="I122" s="8" t="s">
        <v>23</v>
      </c>
      <c r="J122" s="8" t="s">
        <v>76</v>
      </c>
      <c r="K122" s="8" t="s">
        <v>25</v>
      </c>
      <c r="L122" s="8" t="s">
        <v>97</v>
      </c>
      <c r="M122" s="8" t="s">
        <v>59</v>
      </c>
      <c r="N122" s="8" t="s">
        <v>288</v>
      </c>
      <c r="O122" s="7">
        <v>0.62</v>
      </c>
      <c r="P122" s="8" t="s">
        <v>29</v>
      </c>
      <c r="Q122" s="8" t="s">
        <v>45</v>
      </c>
      <c r="R122" s="8" t="s">
        <v>46</v>
      </c>
      <c r="S122" s="8" t="s">
        <v>272</v>
      </c>
      <c r="T122" s="7">
        <v>60601</v>
      </c>
      <c r="U122" s="9">
        <v>42127</v>
      </c>
      <c r="V122" s="9">
        <v>42129</v>
      </c>
      <c r="W122" s="10">
        <v>2</v>
      </c>
      <c r="X122" s="4"/>
      <c r="Y122" s="4"/>
    </row>
    <row r="123" spans="1:25" ht="27" thickBot="1" x14ac:dyDescent="0.3">
      <c r="A123" s="5">
        <v>11077</v>
      </c>
      <c r="B123" s="6" t="str">
        <f>VLOOKUP(Status!A124,Status!$A$2:$B$313,2,0)</f>
        <v>Not Returned</v>
      </c>
      <c r="C123" s="7">
        <v>228.81</v>
      </c>
      <c r="D123" s="7">
        <v>3</v>
      </c>
      <c r="E123" s="7">
        <v>48.04</v>
      </c>
      <c r="F123" s="7">
        <v>5.09</v>
      </c>
      <c r="G123" s="6">
        <f>E123-F123</f>
        <v>42.95</v>
      </c>
      <c r="H123" s="6" t="str">
        <f>VLOOKUP(Orders!A124,Customer!$A$2:$B$313,2,0)</f>
        <v>Not Specified</v>
      </c>
      <c r="I123" s="8" t="s">
        <v>33</v>
      </c>
      <c r="J123" s="8" t="s">
        <v>24</v>
      </c>
      <c r="K123" s="8" t="s">
        <v>42</v>
      </c>
      <c r="L123" s="8" t="s">
        <v>52</v>
      </c>
      <c r="M123" s="8" t="s">
        <v>36</v>
      </c>
      <c r="N123" s="8" t="s">
        <v>289</v>
      </c>
      <c r="O123" s="7">
        <v>0.37</v>
      </c>
      <c r="P123" s="8" t="s">
        <v>29</v>
      </c>
      <c r="Q123" s="8" t="s">
        <v>30</v>
      </c>
      <c r="R123" s="8" t="s">
        <v>31</v>
      </c>
      <c r="S123" s="8" t="s">
        <v>290</v>
      </c>
      <c r="T123" s="7">
        <v>95336</v>
      </c>
      <c r="U123" s="9">
        <v>42017</v>
      </c>
      <c r="V123" s="9">
        <v>42017</v>
      </c>
      <c r="W123" s="10">
        <v>0</v>
      </c>
      <c r="X123" s="4"/>
      <c r="Y123" s="4"/>
    </row>
    <row r="124" spans="1:25" ht="65.25" thickBot="1" x14ac:dyDescent="0.3">
      <c r="A124" s="5">
        <v>91130</v>
      </c>
      <c r="B124" s="6" t="str">
        <f>VLOOKUP(Status!A125,Status!$A$2:$B$313,2,0)</f>
        <v>Not Returned</v>
      </c>
      <c r="C124" s="7">
        <v>1951.2149999999999</v>
      </c>
      <c r="D124" s="7">
        <v>17</v>
      </c>
      <c r="E124" s="7">
        <v>73.98</v>
      </c>
      <c r="F124" s="7">
        <v>12.14</v>
      </c>
      <c r="G124" s="6">
        <f>E124-F124</f>
        <v>61.84</v>
      </c>
      <c r="H124" s="6" t="str">
        <f>VLOOKUP(Orders!A125,Customer!$A$2:$B$313,2,0)</f>
        <v>Critical</v>
      </c>
      <c r="I124" s="8" t="s">
        <v>92</v>
      </c>
      <c r="J124" s="8" t="s">
        <v>24</v>
      </c>
      <c r="K124" s="8" t="s">
        <v>34</v>
      </c>
      <c r="L124" s="8" t="s">
        <v>67</v>
      </c>
      <c r="M124" s="8" t="s">
        <v>36</v>
      </c>
      <c r="N124" s="8" t="s">
        <v>291</v>
      </c>
      <c r="O124" s="7">
        <v>0.67</v>
      </c>
      <c r="P124" s="8" t="s">
        <v>29</v>
      </c>
      <c r="Q124" s="8" t="s">
        <v>45</v>
      </c>
      <c r="R124" s="8" t="s">
        <v>61</v>
      </c>
      <c r="S124" s="8" t="s">
        <v>292</v>
      </c>
      <c r="T124" s="7">
        <v>78207</v>
      </c>
      <c r="U124" s="9">
        <v>42142</v>
      </c>
      <c r="V124" s="9">
        <v>42144</v>
      </c>
      <c r="W124" s="10">
        <v>2</v>
      </c>
      <c r="X124" s="4"/>
      <c r="Y124" s="4"/>
    </row>
    <row r="125" spans="1:25" ht="27" thickBot="1" x14ac:dyDescent="0.3">
      <c r="A125" s="11">
        <v>90435</v>
      </c>
      <c r="B125" s="6" t="str">
        <f>VLOOKUP(Status!A126,Status!$A$2:$B$313,2,0)</f>
        <v>Returned</v>
      </c>
      <c r="C125" s="7">
        <v>8.25</v>
      </c>
      <c r="D125" s="7">
        <v>2</v>
      </c>
      <c r="E125" s="7">
        <v>2.88</v>
      </c>
      <c r="F125" s="7">
        <v>0.7</v>
      </c>
      <c r="G125" s="6">
        <f>E125-F125</f>
        <v>2.1799999999999997</v>
      </c>
      <c r="H125" s="6" t="str">
        <f>VLOOKUP(Orders!A126,Customer!$A$2:$B$313,2,0)</f>
        <v>Not Specified</v>
      </c>
      <c r="I125" s="8" t="s">
        <v>33</v>
      </c>
      <c r="J125" s="8" t="s">
        <v>112</v>
      </c>
      <c r="K125" s="8" t="s">
        <v>42</v>
      </c>
      <c r="L125" s="8" t="s">
        <v>63</v>
      </c>
      <c r="M125" s="8" t="s">
        <v>64</v>
      </c>
      <c r="N125" s="8" t="s">
        <v>293</v>
      </c>
      <c r="O125" s="7">
        <v>0.56000000000000005</v>
      </c>
      <c r="P125" s="8" t="s">
        <v>29</v>
      </c>
      <c r="Q125" s="8" t="s">
        <v>69</v>
      </c>
      <c r="R125" s="8" t="s">
        <v>156</v>
      </c>
      <c r="S125" s="8" t="s">
        <v>157</v>
      </c>
      <c r="T125" s="7">
        <v>37918</v>
      </c>
      <c r="U125" s="9">
        <v>42019</v>
      </c>
      <c r="V125" s="9">
        <v>42020</v>
      </c>
      <c r="W125" s="10">
        <v>1</v>
      </c>
      <c r="X125" s="4"/>
      <c r="Y125" s="4"/>
    </row>
    <row r="126" spans="1:25" ht="78" thickBot="1" x14ac:dyDescent="0.3">
      <c r="A126" s="5">
        <v>88475</v>
      </c>
      <c r="B126" s="6" t="str">
        <f>VLOOKUP(Status!A127,Status!$A$2:$B$313,2,0)</f>
        <v>Not Returned</v>
      </c>
      <c r="C126" s="7">
        <v>99.48</v>
      </c>
      <c r="D126" s="7">
        <v>9</v>
      </c>
      <c r="E126" s="7">
        <v>7.1</v>
      </c>
      <c r="F126" s="7">
        <v>6.05</v>
      </c>
      <c r="G126" s="6">
        <f>E126-F126</f>
        <v>1.0499999999999998</v>
      </c>
      <c r="H126" s="6" t="str">
        <f>VLOOKUP(Orders!A127,Customer!$A$2:$B$313,2,0)</f>
        <v>Medium</v>
      </c>
      <c r="I126" s="8" t="s">
        <v>33</v>
      </c>
      <c r="J126" s="8" t="s">
        <v>24</v>
      </c>
      <c r="K126" s="8" t="s">
        <v>42</v>
      </c>
      <c r="L126" s="8" t="s">
        <v>43</v>
      </c>
      <c r="M126" s="8" t="s">
        <v>36</v>
      </c>
      <c r="N126" s="8" t="s">
        <v>294</v>
      </c>
      <c r="O126" s="7">
        <v>0.39</v>
      </c>
      <c r="P126" s="8" t="s">
        <v>29</v>
      </c>
      <c r="Q126" s="8" t="s">
        <v>30</v>
      </c>
      <c r="R126" s="8" t="s">
        <v>295</v>
      </c>
      <c r="S126" s="8" t="s">
        <v>296</v>
      </c>
      <c r="T126" s="7">
        <v>88201</v>
      </c>
      <c r="U126" s="9">
        <v>42024</v>
      </c>
      <c r="V126" s="9">
        <v>42024</v>
      </c>
      <c r="W126" s="10">
        <v>0</v>
      </c>
      <c r="X126" s="4"/>
      <c r="Y126" s="4"/>
    </row>
    <row r="127" spans="1:25" ht="39.75" thickBot="1" x14ac:dyDescent="0.3">
      <c r="A127" s="5">
        <v>87357</v>
      </c>
      <c r="B127" s="6" t="str">
        <f>VLOOKUP(Status!A128,Status!$A$2:$B$313,2,0)</f>
        <v>Returned</v>
      </c>
      <c r="C127" s="7">
        <v>691.30499999999995</v>
      </c>
      <c r="D127" s="7">
        <v>17</v>
      </c>
      <c r="E127" s="7">
        <v>25.98</v>
      </c>
      <c r="F127" s="7">
        <v>5.37</v>
      </c>
      <c r="G127" s="6">
        <f>E127-F127</f>
        <v>20.61</v>
      </c>
      <c r="H127" s="6" t="str">
        <f>VLOOKUP(Orders!A128,Customer!$A$2:$B$313,2,0)</f>
        <v>Not Specified</v>
      </c>
      <c r="I127" s="8" t="s">
        <v>33</v>
      </c>
      <c r="J127" s="8" t="s">
        <v>112</v>
      </c>
      <c r="K127" s="8" t="s">
        <v>42</v>
      </c>
      <c r="L127" s="8" t="s">
        <v>85</v>
      </c>
      <c r="M127" s="8" t="s">
        <v>183</v>
      </c>
      <c r="N127" s="8" t="s">
        <v>297</v>
      </c>
      <c r="O127" s="7">
        <v>0.5</v>
      </c>
      <c r="P127" s="8" t="s">
        <v>29</v>
      </c>
      <c r="Q127" s="8" t="s">
        <v>45</v>
      </c>
      <c r="R127" s="8" t="s">
        <v>46</v>
      </c>
      <c r="S127" s="8" t="s">
        <v>185</v>
      </c>
      <c r="T127" s="7">
        <v>60510</v>
      </c>
      <c r="U127" s="9">
        <v>42111</v>
      </c>
      <c r="V127" s="9">
        <v>42111</v>
      </c>
      <c r="W127" s="10">
        <v>0</v>
      </c>
      <c r="X127" s="4"/>
      <c r="Y127" s="4"/>
    </row>
    <row r="128" spans="1:25" ht="78" thickBot="1" x14ac:dyDescent="0.3">
      <c r="A128" s="5">
        <v>87652</v>
      </c>
      <c r="B128" s="6" t="str">
        <f>VLOOKUP(Status!A129,Status!$A$2:$B$313,2,0)</f>
        <v>Returned</v>
      </c>
      <c r="C128" s="7">
        <v>347.685</v>
      </c>
      <c r="D128" s="7">
        <v>18</v>
      </c>
      <c r="E128" s="7">
        <v>12.99</v>
      </c>
      <c r="F128" s="7">
        <v>9.44</v>
      </c>
      <c r="G128" s="6">
        <f>E128-F128</f>
        <v>3.5500000000000007</v>
      </c>
      <c r="H128" s="6" t="str">
        <f>VLOOKUP(Orders!A129,Customer!$A$2:$B$313,2,0)</f>
        <v>High</v>
      </c>
      <c r="I128" s="8" t="s">
        <v>33</v>
      </c>
      <c r="J128" s="8" t="s">
        <v>41</v>
      </c>
      <c r="K128" s="8" t="s">
        <v>34</v>
      </c>
      <c r="L128" s="8" t="s">
        <v>145</v>
      </c>
      <c r="M128" s="8" t="s">
        <v>183</v>
      </c>
      <c r="N128" s="8" t="s">
        <v>298</v>
      </c>
      <c r="O128" s="7">
        <v>0.39</v>
      </c>
      <c r="P128" s="8" t="s">
        <v>29</v>
      </c>
      <c r="Q128" s="8" t="s">
        <v>30</v>
      </c>
      <c r="R128" s="8" t="s">
        <v>204</v>
      </c>
      <c r="S128" s="8" t="s">
        <v>299</v>
      </c>
      <c r="T128" s="7">
        <v>59801</v>
      </c>
      <c r="U128" s="9">
        <v>42145</v>
      </c>
      <c r="V128" s="9">
        <v>42147</v>
      </c>
      <c r="W128" s="10">
        <v>2</v>
      </c>
      <c r="X128" s="4"/>
      <c r="Y128" s="4"/>
    </row>
    <row r="129" spans="1:25" ht="52.5" thickBot="1" x14ac:dyDescent="0.3">
      <c r="A129" s="5">
        <v>89583</v>
      </c>
      <c r="B129" s="6" t="str">
        <f>VLOOKUP(Status!A130,Status!$A$2:$B$313,2,0)</f>
        <v>Returned</v>
      </c>
      <c r="C129" s="7">
        <v>256.2</v>
      </c>
      <c r="D129" s="7">
        <v>9</v>
      </c>
      <c r="E129" s="7">
        <v>19.84</v>
      </c>
      <c r="F129" s="7">
        <v>4.0999999999999996</v>
      </c>
      <c r="G129" s="6">
        <f>E129-F129</f>
        <v>15.74</v>
      </c>
      <c r="H129" s="6" t="str">
        <f>VLOOKUP(Orders!A130,Customer!$A$2:$B$313,2,0)</f>
        <v>Medium</v>
      </c>
      <c r="I129" s="8" t="s">
        <v>33</v>
      </c>
      <c r="J129" s="8" t="s">
        <v>76</v>
      </c>
      <c r="K129" s="8" t="s">
        <v>42</v>
      </c>
      <c r="L129" s="8" t="s">
        <v>63</v>
      </c>
      <c r="M129" s="8" t="s">
        <v>64</v>
      </c>
      <c r="N129" s="8" t="s">
        <v>300</v>
      </c>
      <c r="O129" s="7">
        <v>0.44</v>
      </c>
      <c r="P129" s="8" t="s">
        <v>29</v>
      </c>
      <c r="Q129" s="8" t="s">
        <v>30</v>
      </c>
      <c r="R129" s="8" t="s">
        <v>31</v>
      </c>
      <c r="S129" s="8" t="s">
        <v>37</v>
      </c>
      <c r="T129" s="7">
        <v>94591</v>
      </c>
      <c r="U129" s="9">
        <v>42141</v>
      </c>
      <c r="V129" s="9">
        <v>42142</v>
      </c>
      <c r="W129" s="10">
        <v>1</v>
      </c>
      <c r="X129" s="4"/>
      <c r="Y129" s="4"/>
    </row>
    <row r="130" spans="1:25" ht="52.5" thickBot="1" x14ac:dyDescent="0.3">
      <c r="A130" s="11">
        <v>88427</v>
      </c>
      <c r="B130" s="6" t="str">
        <f>VLOOKUP(Status!A131,Status!$A$2:$B$313,2,0)</f>
        <v>Returned</v>
      </c>
      <c r="C130" s="7">
        <v>1175.325</v>
      </c>
      <c r="D130" s="7">
        <v>8</v>
      </c>
      <c r="E130" s="7">
        <v>125.99</v>
      </c>
      <c r="F130" s="7">
        <v>7.69</v>
      </c>
      <c r="G130" s="6">
        <f>E130-F130</f>
        <v>118.3</v>
      </c>
      <c r="H130" s="6" t="str">
        <f>VLOOKUP(Orders!A131,Customer!$A$2:$B$313,2,0)</f>
        <v>Critical</v>
      </c>
      <c r="I130" s="8" t="s">
        <v>92</v>
      </c>
      <c r="J130" s="8" t="s">
        <v>24</v>
      </c>
      <c r="K130" s="8" t="s">
        <v>34</v>
      </c>
      <c r="L130" s="8" t="s">
        <v>35</v>
      </c>
      <c r="M130" s="8" t="s">
        <v>36</v>
      </c>
      <c r="N130" s="8" t="s">
        <v>301</v>
      </c>
      <c r="O130" s="7">
        <v>0.59</v>
      </c>
      <c r="P130" s="8" t="s">
        <v>29</v>
      </c>
      <c r="Q130" s="8" t="s">
        <v>30</v>
      </c>
      <c r="R130" s="8" t="s">
        <v>139</v>
      </c>
      <c r="S130" s="8" t="s">
        <v>250</v>
      </c>
      <c r="T130" s="7">
        <v>97526</v>
      </c>
      <c r="U130" s="9">
        <v>42024</v>
      </c>
      <c r="V130" s="9">
        <v>42026</v>
      </c>
      <c r="W130" s="10">
        <v>2</v>
      </c>
      <c r="X130" s="4"/>
      <c r="Y130" s="4"/>
    </row>
    <row r="131" spans="1:25" ht="103.5" thickBot="1" x14ac:dyDescent="0.3">
      <c r="A131" s="5">
        <v>37537</v>
      </c>
      <c r="B131" s="6" t="str">
        <f>VLOOKUP(Status!A133,Status!$A$2:$B$313,2,0)</f>
        <v>Returned</v>
      </c>
      <c r="C131" s="7">
        <v>4901.3249999999998</v>
      </c>
      <c r="D131" s="7">
        <v>1</v>
      </c>
      <c r="E131" s="7">
        <v>3502.14</v>
      </c>
      <c r="F131" s="7">
        <v>8.73</v>
      </c>
      <c r="G131" s="6">
        <f>E131-F131</f>
        <v>3493.41</v>
      </c>
      <c r="H131" s="6" t="str">
        <f>VLOOKUP(Orders!A133,Customer!$A$2:$B$313,2,0)</f>
        <v>Not Specified</v>
      </c>
      <c r="I131" s="8" t="s">
        <v>23</v>
      </c>
      <c r="J131" s="8" t="s">
        <v>24</v>
      </c>
      <c r="K131" s="8" t="s">
        <v>34</v>
      </c>
      <c r="L131" s="8" t="s">
        <v>145</v>
      </c>
      <c r="M131" s="8" t="s">
        <v>27</v>
      </c>
      <c r="N131" s="8" t="s">
        <v>302</v>
      </c>
      <c r="O131" s="7">
        <v>0.56999999999999995</v>
      </c>
      <c r="P131" s="8" t="s">
        <v>29</v>
      </c>
      <c r="Q131" s="8" t="s">
        <v>30</v>
      </c>
      <c r="R131" s="8" t="s">
        <v>153</v>
      </c>
      <c r="S131" s="8" t="s">
        <v>258</v>
      </c>
      <c r="T131" s="7">
        <v>98052</v>
      </c>
      <c r="U131" s="9">
        <v>42032</v>
      </c>
      <c r="V131" s="9">
        <v>42034</v>
      </c>
      <c r="W131" s="10">
        <v>2</v>
      </c>
      <c r="X131" s="4"/>
      <c r="Y131" s="4"/>
    </row>
    <row r="132" spans="1:25" ht="90.75" thickBot="1" x14ac:dyDescent="0.3">
      <c r="A132" s="5">
        <v>87407</v>
      </c>
      <c r="B132" s="6" t="str">
        <f>VLOOKUP(Status!A135,Status!$A$2:$B$313,2,0)</f>
        <v>Returned</v>
      </c>
      <c r="C132" s="7">
        <v>88.02</v>
      </c>
      <c r="D132" s="7">
        <v>13</v>
      </c>
      <c r="E132" s="7">
        <v>4.24</v>
      </c>
      <c r="F132" s="7">
        <v>5.41</v>
      </c>
      <c r="G132" s="6">
        <f>E132-F132</f>
        <v>-1.17</v>
      </c>
      <c r="H132" s="6" t="str">
        <f>VLOOKUP(Orders!A135,Customer!$A$2:$B$313,2,0)</f>
        <v>Low</v>
      </c>
      <c r="I132" s="8" t="s">
        <v>33</v>
      </c>
      <c r="J132" s="8" t="s">
        <v>24</v>
      </c>
      <c r="K132" s="8" t="s">
        <v>42</v>
      </c>
      <c r="L132" s="8" t="s">
        <v>43</v>
      </c>
      <c r="M132" s="8" t="s">
        <v>36</v>
      </c>
      <c r="N132" s="8" t="s">
        <v>303</v>
      </c>
      <c r="O132" s="7">
        <v>0.35</v>
      </c>
      <c r="P132" s="8" t="s">
        <v>29</v>
      </c>
      <c r="Q132" s="8" t="s">
        <v>30</v>
      </c>
      <c r="R132" s="8" t="s">
        <v>139</v>
      </c>
      <c r="S132" s="8" t="s">
        <v>304</v>
      </c>
      <c r="T132" s="7">
        <v>97030</v>
      </c>
      <c r="U132" s="9">
        <v>42170</v>
      </c>
      <c r="V132" s="9">
        <v>42172</v>
      </c>
      <c r="W132" s="10">
        <v>2</v>
      </c>
      <c r="X132" s="4"/>
      <c r="Y132" s="4"/>
    </row>
    <row r="133" spans="1:25" ht="27" thickBot="1" x14ac:dyDescent="0.3">
      <c r="A133" s="5">
        <v>90706</v>
      </c>
      <c r="B133" s="6" t="str">
        <f>VLOOKUP(Status!A136,Status!$A$2:$B$313,2,0)</f>
        <v>Returned</v>
      </c>
      <c r="C133" s="7">
        <v>41.204999999999998</v>
      </c>
      <c r="D133" s="7">
        <v>6</v>
      </c>
      <c r="E133" s="7">
        <v>4.28</v>
      </c>
      <c r="F133" s="7">
        <v>5.17</v>
      </c>
      <c r="G133" s="6">
        <f>E133-F133</f>
        <v>-0.88999999999999968</v>
      </c>
      <c r="H133" s="6" t="str">
        <f>VLOOKUP(Orders!A136,Customer!$A$2:$B$313,2,0)</f>
        <v>Low</v>
      </c>
      <c r="I133" s="8" t="s">
        <v>33</v>
      </c>
      <c r="J133" s="8" t="s">
        <v>41</v>
      </c>
      <c r="K133" s="8" t="s">
        <v>42</v>
      </c>
      <c r="L133" s="8" t="s">
        <v>52</v>
      </c>
      <c r="M133" s="8" t="s">
        <v>36</v>
      </c>
      <c r="N133" s="8" t="s">
        <v>53</v>
      </c>
      <c r="O133" s="7">
        <v>0.4</v>
      </c>
      <c r="P133" s="8" t="s">
        <v>29</v>
      </c>
      <c r="Q133" s="8" t="s">
        <v>69</v>
      </c>
      <c r="R133" s="8" t="s">
        <v>156</v>
      </c>
      <c r="S133" s="8" t="s">
        <v>305</v>
      </c>
      <c r="T133" s="7">
        <v>37814</v>
      </c>
      <c r="U133" s="9">
        <v>42077</v>
      </c>
      <c r="V133" s="9">
        <v>42078</v>
      </c>
      <c r="W133" s="10">
        <v>1</v>
      </c>
      <c r="X133" s="4"/>
      <c r="Y133" s="4"/>
    </row>
    <row r="134" spans="1:25" ht="27" thickBot="1" x14ac:dyDescent="0.3">
      <c r="A134" s="5">
        <v>89524</v>
      </c>
      <c r="B134" s="6" t="str">
        <f>VLOOKUP(Status!A137,Status!$A$2:$B$313,2,0)</f>
        <v>Returned</v>
      </c>
      <c r="C134" s="7">
        <v>342.69</v>
      </c>
      <c r="D134" s="7">
        <v>47</v>
      </c>
      <c r="E134" s="7">
        <v>4.91</v>
      </c>
      <c r="F134" s="7">
        <v>0.5</v>
      </c>
      <c r="G134" s="6">
        <f>E134-F134</f>
        <v>4.41</v>
      </c>
      <c r="H134" s="6" t="str">
        <f>VLOOKUP(Orders!A137,Customer!$A$2:$B$313,2,0)</f>
        <v>Not Specified</v>
      </c>
      <c r="I134" s="8" t="s">
        <v>33</v>
      </c>
      <c r="J134" s="8" t="s">
        <v>76</v>
      </c>
      <c r="K134" s="8" t="s">
        <v>42</v>
      </c>
      <c r="L134" s="8" t="s">
        <v>72</v>
      </c>
      <c r="M134" s="8" t="s">
        <v>36</v>
      </c>
      <c r="N134" s="8" t="s">
        <v>168</v>
      </c>
      <c r="O134" s="7">
        <v>0.36</v>
      </c>
      <c r="P134" s="8" t="s">
        <v>29</v>
      </c>
      <c r="Q134" s="8" t="s">
        <v>30</v>
      </c>
      <c r="R134" s="8" t="s">
        <v>153</v>
      </c>
      <c r="S134" s="8" t="s">
        <v>154</v>
      </c>
      <c r="T134" s="7">
        <v>98103</v>
      </c>
      <c r="U134" s="9">
        <v>42098</v>
      </c>
      <c r="V134" s="9">
        <v>42100</v>
      </c>
      <c r="W134" s="10">
        <v>2</v>
      </c>
      <c r="X134" s="4"/>
      <c r="Y134" s="4"/>
    </row>
    <row r="135" spans="1:25" ht="65.25" thickBot="1" x14ac:dyDescent="0.3">
      <c r="A135" s="5">
        <v>53410</v>
      </c>
      <c r="B135" s="6" t="str">
        <f>VLOOKUP(Status!A138,Status!$A$2:$B$313,2,0)</f>
        <v>Returned</v>
      </c>
      <c r="C135" s="7">
        <v>48.9</v>
      </c>
      <c r="D135" s="7">
        <v>4</v>
      </c>
      <c r="E135" s="7">
        <v>4.4800000000000004</v>
      </c>
      <c r="F135" s="7">
        <v>49</v>
      </c>
      <c r="G135" s="6">
        <f>E135-F135</f>
        <v>-44.519999999999996</v>
      </c>
      <c r="H135" s="6" t="str">
        <f>VLOOKUP(Orders!A138,Customer!$A$2:$B$313,2,0)</f>
        <v>High</v>
      </c>
      <c r="I135" s="8" t="s">
        <v>33</v>
      </c>
      <c r="J135" s="8" t="s">
        <v>24</v>
      </c>
      <c r="K135" s="8" t="s">
        <v>42</v>
      </c>
      <c r="L135" s="8" t="s">
        <v>85</v>
      </c>
      <c r="M135" s="8" t="s">
        <v>137</v>
      </c>
      <c r="N135" s="8" t="s">
        <v>306</v>
      </c>
      <c r="O135" s="7">
        <v>0.6</v>
      </c>
      <c r="P135" s="8" t="s">
        <v>29</v>
      </c>
      <c r="Q135" s="8" t="s">
        <v>30</v>
      </c>
      <c r="R135" s="8" t="s">
        <v>31</v>
      </c>
      <c r="S135" s="8" t="s">
        <v>307</v>
      </c>
      <c r="T135" s="7">
        <v>91767</v>
      </c>
      <c r="U135" s="9">
        <v>42017</v>
      </c>
      <c r="V135" s="9">
        <v>42021</v>
      </c>
      <c r="W135" s="10">
        <v>4</v>
      </c>
      <c r="X135" s="4"/>
      <c r="Y135" s="4"/>
    </row>
    <row r="136" spans="1:25" ht="78" thickBot="1" x14ac:dyDescent="0.3">
      <c r="A136" s="11">
        <v>87178</v>
      </c>
      <c r="B136" s="6" t="str">
        <f>VLOOKUP(Status!A139,Status!$A$2:$B$313,2,0)</f>
        <v>Returned</v>
      </c>
      <c r="C136" s="7">
        <v>7353.57</v>
      </c>
      <c r="D136" s="7">
        <v>32</v>
      </c>
      <c r="E136" s="7">
        <v>155.06</v>
      </c>
      <c r="F136" s="7">
        <v>7.07</v>
      </c>
      <c r="G136" s="6">
        <f>E136-F136</f>
        <v>147.99</v>
      </c>
      <c r="H136" s="6" t="str">
        <f>VLOOKUP(Orders!A139,Customer!$A$2:$B$313,2,0)</f>
        <v>Not Specified</v>
      </c>
      <c r="I136" s="8" t="s">
        <v>33</v>
      </c>
      <c r="J136" s="8" t="s">
        <v>24</v>
      </c>
      <c r="K136" s="8" t="s">
        <v>42</v>
      </c>
      <c r="L136" s="8" t="s">
        <v>158</v>
      </c>
      <c r="M136" s="8" t="s">
        <v>36</v>
      </c>
      <c r="N136" s="8" t="s">
        <v>308</v>
      </c>
      <c r="O136" s="7">
        <v>0.59</v>
      </c>
      <c r="P136" s="8" t="s">
        <v>29</v>
      </c>
      <c r="Q136" s="8" t="s">
        <v>79</v>
      </c>
      <c r="R136" s="8" t="s">
        <v>80</v>
      </c>
      <c r="S136" s="8" t="s">
        <v>212</v>
      </c>
      <c r="T136" s="7">
        <v>10177</v>
      </c>
      <c r="U136" s="9">
        <v>42006</v>
      </c>
      <c r="V136" s="9">
        <v>42013</v>
      </c>
      <c r="W136" s="10">
        <v>7</v>
      </c>
      <c r="X136" s="4"/>
      <c r="Y136" s="4"/>
    </row>
    <row r="137" spans="1:25" ht="52.5" thickBot="1" x14ac:dyDescent="0.3">
      <c r="A137" s="5">
        <v>48257</v>
      </c>
      <c r="B137" s="6" t="str">
        <f>VLOOKUP(Status!A140,Status!$A$2:$B$313,2,0)</f>
        <v>Returned</v>
      </c>
      <c r="C137" s="7">
        <v>86.055000000000007</v>
      </c>
      <c r="D137" s="7">
        <v>4</v>
      </c>
      <c r="E137" s="7">
        <v>13.73</v>
      </c>
      <c r="F137" s="7">
        <v>6.85</v>
      </c>
      <c r="G137" s="6">
        <f>E137-F137</f>
        <v>6.8800000000000008</v>
      </c>
      <c r="H137" s="6" t="str">
        <f>VLOOKUP(Orders!A140,Customer!$A$2:$B$313,2,0)</f>
        <v>High</v>
      </c>
      <c r="I137" s="8" t="s">
        <v>92</v>
      </c>
      <c r="J137" s="8" t="s">
        <v>24</v>
      </c>
      <c r="K137" s="8" t="s">
        <v>25</v>
      </c>
      <c r="L137" s="8" t="s">
        <v>48</v>
      </c>
      <c r="M137" s="8" t="s">
        <v>64</v>
      </c>
      <c r="N137" s="8" t="s">
        <v>309</v>
      </c>
      <c r="O137" s="7">
        <v>0.54</v>
      </c>
      <c r="P137" s="8" t="s">
        <v>29</v>
      </c>
      <c r="Q137" s="8" t="s">
        <v>79</v>
      </c>
      <c r="R137" s="8" t="s">
        <v>310</v>
      </c>
      <c r="S137" s="8" t="s">
        <v>311</v>
      </c>
      <c r="T137" s="7">
        <v>26501</v>
      </c>
      <c r="U137" s="9">
        <v>42169</v>
      </c>
      <c r="V137" s="9">
        <v>42170</v>
      </c>
      <c r="W137" s="10">
        <v>1</v>
      </c>
      <c r="X137" s="4"/>
      <c r="Y137" s="4"/>
    </row>
    <row r="138" spans="1:25" ht="78" thickBot="1" x14ac:dyDescent="0.3">
      <c r="A138" s="5">
        <v>89199</v>
      </c>
      <c r="B138" s="6" t="str">
        <f>VLOOKUP(Status!A141,Status!$A$2:$B$313,2,0)</f>
        <v>Returned</v>
      </c>
      <c r="C138" s="7">
        <v>2815.0349999999999</v>
      </c>
      <c r="D138" s="7">
        <v>70</v>
      </c>
      <c r="E138" s="7">
        <v>26.48</v>
      </c>
      <c r="F138" s="7">
        <v>6.93</v>
      </c>
      <c r="G138" s="6">
        <f>E138-F138</f>
        <v>19.55</v>
      </c>
      <c r="H138" s="6" t="str">
        <f>VLOOKUP(Orders!A141,Customer!$A$2:$B$313,2,0)</f>
        <v>Medium</v>
      </c>
      <c r="I138" s="8" t="s">
        <v>33</v>
      </c>
      <c r="J138" s="8" t="s">
        <v>41</v>
      </c>
      <c r="K138" s="8" t="s">
        <v>25</v>
      </c>
      <c r="L138" s="8" t="s">
        <v>48</v>
      </c>
      <c r="M138" s="8" t="s">
        <v>36</v>
      </c>
      <c r="N138" s="8" t="s">
        <v>203</v>
      </c>
      <c r="O138" s="7">
        <v>0.49</v>
      </c>
      <c r="P138" s="8" t="s">
        <v>29</v>
      </c>
      <c r="Q138" s="8" t="s">
        <v>79</v>
      </c>
      <c r="R138" s="8" t="s">
        <v>80</v>
      </c>
      <c r="S138" s="8" t="s">
        <v>212</v>
      </c>
      <c r="T138" s="7">
        <v>10012</v>
      </c>
      <c r="U138" s="9">
        <v>42139</v>
      </c>
      <c r="V138" s="9">
        <v>42140</v>
      </c>
      <c r="W138" s="10">
        <v>1</v>
      </c>
      <c r="X138" s="4"/>
      <c r="Y138" s="4"/>
    </row>
    <row r="139" spans="1:25" ht="90.75" thickBot="1" x14ac:dyDescent="0.3">
      <c r="A139" s="5">
        <v>91454</v>
      </c>
      <c r="B139" s="6" t="str">
        <f>VLOOKUP(Status!A142,Status!$A$2:$B$313,2,0)</f>
        <v>Not Returned</v>
      </c>
      <c r="C139" s="7">
        <v>82.17</v>
      </c>
      <c r="D139" s="7">
        <v>12</v>
      </c>
      <c r="E139" s="7">
        <v>4.1399999999999997</v>
      </c>
      <c r="F139" s="7">
        <v>6.6</v>
      </c>
      <c r="G139" s="6">
        <f>E139-F139</f>
        <v>-2.46</v>
      </c>
      <c r="H139" s="6" t="str">
        <f>VLOOKUP(Orders!A142,Customer!$A$2:$B$313,2,0)</f>
        <v>Medium</v>
      </c>
      <c r="I139" s="8" t="s">
        <v>33</v>
      </c>
      <c r="J139" s="8" t="s">
        <v>24</v>
      </c>
      <c r="K139" s="8" t="s">
        <v>25</v>
      </c>
      <c r="L139" s="8" t="s">
        <v>48</v>
      </c>
      <c r="M139" s="8" t="s">
        <v>36</v>
      </c>
      <c r="N139" s="8" t="s">
        <v>251</v>
      </c>
      <c r="O139" s="7">
        <v>0.49</v>
      </c>
      <c r="P139" s="8" t="s">
        <v>29</v>
      </c>
      <c r="Q139" s="8" t="s">
        <v>30</v>
      </c>
      <c r="R139" s="8" t="s">
        <v>31</v>
      </c>
      <c r="S139" s="8" t="s">
        <v>312</v>
      </c>
      <c r="T139" s="7">
        <v>90712</v>
      </c>
      <c r="U139" s="9">
        <v>42126</v>
      </c>
      <c r="V139" s="9">
        <v>42128</v>
      </c>
      <c r="W139" s="10">
        <v>2</v>
      </c>
      <c r="X139" s="4"/>
      <c r="Y139" s="4"/>
    </row>
    <row r="140" spans="1:25" ht="27" thickBot="1" x14ac:dyDescent="0.3">
      <c r="A140" s="5">
        <v>86189</v>
      </c>
      <c r="B140" s="6" t="str">
        <f>VLOOKUP(Status!A144,Status!$A$2:$B$313,2,0)</f>
        <v>Not Returned</v>
      </c>
      <c r="C140" s="7">
        <v>43.53</v>
      </c>
      <c r="D140" s="7">
        <v>11</v>
      </c>
      <c r="E140" s="7">
        <v>2.78</v>
      </c>
      <c r="F140" s="7">
        <v>0.97</v>
      </c>
      <c r="G140" s="6">
        <f>E140-F140</f>
        <v>1.8099999999999998</v>
      </c>
      <c r="H140" s="6" t="str">
        <f>VLOOKUP(Orders!A144,Customer!$A$2:$B$313,2,0)</f>
        <v>Medium</v>
      </c>
      <c r="I140" s="8" t="s">
        <v>33</v>
      </c>
      <c r="J140" s="8" t="s">
        <v>41</v>
      </c>
      <c r="K140" s="8" t="s">
        <v>42</v>
      </c>
      <c r="L140" s="8" t="s">
        <v>63</v>
      </c>
      <c r="M140" s="8" t="s">
        <v>64</v>
      </c>
      <c r="N140" s="8" t="s">
        <v>313</v>
      </c>
      <c r="O140" s="7">
        <v>0.59</v>
      </c>
      <c r="P140" s="8" t="s">
        <v>29</v>
      </c>
      <c r="Q140" s="8" t="s">
        <v>45</v>
      </c>
      <c r="R140" s="8" t="s">
        <v>109</v>
      </c>
      <c r="S140" s="8" t="s">
        <v>110</v>
      </c>
      <c r="T140" s="7">
        <v>68701</v>
      </c>
      <c r="U140" s="9">
        <v>42178</v>
      </c>
      <c r="V140" s="9">
        <v>42179</v>
      </c>
      <c r="W140" s="10">
        <v>1</v>
      </c>
      <c r="X140" s="4"/>
      <c r="Y140" s="4"/>
    </row>
    <row r="141" spans="1:25" ht="90.75" thickBot="1" x14ac:dyDescent="0.3">
      <c r="A141" s="5">
        <v>88678</v>
      </c>
      <c r="B141" s="6" t="str">
        <f>VLOOKUP(Status!A146,Status!$A$2:$B$313,2,0)</f>
        <v>Returned</v>
      </c>
      <c r="C141" s="7">
        <v>621.73500000000001</v>
      </c>
      <c r="D141" s="7">
        <v>7</v>
      </c>
      <c r="E141" s="7">
        <v>59.78</v>
      </c>
      <c r="F141" s="7">
        <v>10.29</v>
      </c>
      <c r="G141" s="6">
        <f>E141-F141</f>
        <v>49.49</v>
      </c>
      <c r="H141" s="6" t="str">
        <f>VLOOKUP(Orders!A146,Customer!$A$2:$B$313,2,0)</f>
        <v>Critical</v>
      </c>
      <c r="I141" s="8" t="s">
        <v>33</v>
      </c>
      <c r="J141" s="8" t="s">
        <v>41</v>
      </c>
      <c r="K141" s="8" t="s">
        <v>42</v>
      </c>
      <c r="L141" s="8" t="s">
        <v>43</v>
      </c>
      <c r="M141" s="8" t="s">
        <v>36</v>
      </c>
      <c r="N141" s="8" t="s">
        <v>314</v>
      </c>
      <c r="O141" s="7">
        <v>0.39</v>
      </c>
      <c r="P141" s="8" t="s">
        <v>29</v>
      </c>
      <c r="Q141" s="8" t="s">
        <v>45</v>
      </c>
      <c r="R141" s="8" t="s">
        <v>46</v>
      </c>
      <c r="S141" s="8" t="s">
        <v>191</v>
      </c>
      <c r="T141" s="7">
        <v>61801</v>
      </c>
      <c r="U141" s="9">
        <v>42138</v>
      </c>
      <c r="V141" s="9">
        <v>42139</v>
      </c>
      <c r="W141" s="10">
        <v>1</v>
      </c>
      <c r="X141" s="4"/>
      <c r="Y141" s="4"/>
    </row>
    <row r="142" spans="1:25" ht="39.75" thickBot="1" x14ac:dyDescent="0.3">
      <c r="A142" s="5">
        <v>91088</v>
      </c>
      <c r="B142" s="6" t="str">
        <f>VLOOKUP(Status!A147,Status!$A$2:$B$313,2,0)</f>
        <v>Returned</v>
      </c>
      <c r="C142" s="7">
        <v>16.695</v>
      </c>
      <c r="D142" s="7">
        <v>4</v>
      </c>
      <c r="E142" s="7">
        <v>2.88</v>
      </c>
      <c r="F142" s="7">
        <v>1.49</v>
      </c>
      <c r="G142" s="6">
        <f>E142-F142</f>
        <v>1.39</v>
      </c>
      <c r="H142" s="6" t="str">
        <f>VLOOKUP(Orders!A147,Customer!$A$2:$B$313,2,0)</f>
        <v>Not Specified</v>
      </c>
      <c r="I142" s="8" t="s">
        <v>33</v>
      </c>
      <c r="J142" s="8" t="s">
        <v>112</v>
      </c>
      <c r="K142" s="8" t="s">
        <v>42</v>
      </c>
      <c r="L142" s="8" t="s">
        <v>43</v>
      </c>
      <c r="M142" s="8" t="s">
        <v>36</v>
      </c>
      <c r="N142" s="8" t="s">
        <v>125</v>
      </c>
      <c r="O142" s="7">
        <v>0.36</v>
      </c>
      <c r="P142" s="8" t="s">
        <v>29</v>
      </c>
      <c r="Q142" s="8" t="s">
        <v>79</v>
      </c>
      <c r="R142" s="8" t="s">
        <v>95</v>
      </c>
      <c r="S142" s="8" t="s">
        <v>315</v>
      </c>
      <c r="T142" s="7">
        <v>7644</v>
      </c>
      <c r="U142" s="9">
        <v>42177</v>
      </c>
      <c r="V142" s="9">
        <v>42178</v>
      </c>
      <c r="W142" s="10">
        <v>1</v>
      </c>
      <c r="X142" s="4"/>
      <c r="Y142" s="4"/>
    </row>
    <row r="143" spans="1:25" ht="27" thickBot="1" x14ac:dyDescent="0.3">
      <c r="A143" s="11">
        <v>91176</v>
      </c>
      <c r="B143" s="6" t="str">
        <f>VLOOKUP(Status!A148,Status!$A$2:$B$313,2,0)</f>
        <v>Returned</v>
      </c>
      <c r="C143" s="7">
        <v>692.91</v>
      </c>
      <c r="D143" s="7">
        <v>20</v>
      </c>
      <c r="E143" s="7">
        <v>22.84</v>
      </c>
      <c r="F143" s="7">
        <v>5.47</v>
      </c>
      <c r="G143" s="6">
        <f>E143-F143</f>
        <v>17.37</v>
      </c>
      <c r="H143" s="6" t="str">
        <f>VLOOKUP(Orders!A148,Customer!$A$2:$B$313,2,0)</f>
        <v>High</v>
      </c>
      <c r="I143" s="8" t="s">
        <v>33</v>
      </c>
      <c r="J143" s="8" t="s">
        <v>24</v>
      </c>
      <c r="K143" s="8" t="s">
        <v>42</v>
      </c>
      <c r="L143" s="8" t="s">
        <v>52</v>
      </c>
      <c r="M143" s="8" t="s">
        <v>36</v>
      </c>
      <c r="N143" s="8" t="s">
        <v>316</v>
      </c>
      <c r="O143" s="7">
        <v>0.39</v>
      </c>
      <c r="P143" s="8" t="s">
        <v>29</v>
      </c>
      <c r="Q143" s="8" t="s">
        <v>69</v>
      </c>
      <c r="R143" s="8" t="s">
        <v>70</v>
      </c>
      <c r="S143" s="8" t="s">
        <v>71</v>
      </c>
      <c r="T143" s="7">
        <v>28001</v>
      </c>
      <c r="U143" s="9">
        <v>42173</v>
      </c>
      <c r="V143" s="9">
        <v>42175</v>
      </c>
      <c r="W143" s="10">
        <v>2</v>
      </c>
      <c r="X143" s="4"/>
      <c r="Y143" s="4"/>
    </row>
    <row r="144" spans="1:25" ht="27" thickBot="1" x14ac:dyDescent="0.3">
      <c r="A144" s="5">
        <v>87365</v>
      </c>
      <c r="B144" s="6" t="str">
        <f>VLOOKUP(Status!A149,Status!$A$2:$B$313,2,0)</f>
        <v>Not Returned</v>
      </c>
      <c r="C144" s="7">
        <v>44.354999999999997</v>
      </c>
      <c r="D144" s="7">
        <v>17</v>
      </c>
      <c r="E144" s="7">
        <v>1.76</v>
      </c>
      <c r="F144" s="7">
        <v>0.7</v>
      </c>
      <c r="G144" s="6">
        <f>E144-F144</f>
        <v>1.06</v>
      </c>
      <c r="H144" s="6" t="str">
        <f>VLOOKUP(Orders!A149,Customer!$A$2:$B$313,2,0)</f>
        <v>High</v>
      </c>
      <c r="I144" s="8" t="s">
        <v>33</v>
      </c>
      <c r="J144" s="8" t="s">
        <v>112</v>
      </c>
      <c r="K144" s="8" t="s">
        <v>42</v>
      </c>
      <c r="L144" s="8" t="s">
        <v>63</v>
      </c>
      <c r="M144" s="8" t="s">
        <v>64</v>
      </c>
      <c r="N144" s="8" t="s">
        <v>317</v>
      </c>
      <c r="O144" s="7">
        <v>0.56000000000000005</v>
      </c>
      <c r="P144" s="8" t="s">
        <v>29</v>
      </c>
      <c r="Q144" s="8" t="s">
        <v>79</v>
      </c>
      <c r="R144" s="8" t="s">
        <v>80</v>
      </c>
      <c r="S144" s="8" t="s">
        <v>114</v>
      </c>
      <c r="T144" s="7">
        <v>14150</v>
      </c>
      <c r="U144" s="9">
        <v>42114</v>
      </c>
      <c r="V144" s="9">
        <v>42115</v>
      </c>
      <c r="W144" s="10">
        <v>1</v>
      </c>
      <c r="X144" s="4"/>
      <c r="Y144" s="4"/>
    </row>
    <row r="145" spans="1:25" ht="52.5" thickBot="1" x14ac:dyDescent="0.3">
      <c r="A145" s="5">
        <v>89140</v>
      </c>
      <c r="B145" s="6" t="str">
        <f>VLOOKUP(Status!A150,Status!$A$2:$B$313,2,0)</f>
        <v>Not Returned</v>
      </c>
      <c r="C145" s="7">
        <v>79.89</v>
      </c>
      <c r="D145" s="7">
        <v>14</v>
      </c>
      <c r="E145" s="7">
        <v>3.8</v>
      </c>
      <c r="F145" s="7">
        <v>1.49</v>
      </c>
      <c r="G145" s="6">
        <f>E145-F145</f>
        <v>2.3099999999999996</v>
      </c>
      <c r="H145" s="6" t="str">
        <f>VLOOKUP(Orders!A150,Customer!$A$2:$B$313,2,0)</f>
        <v>High</v>
      </c>
      <c r="I145" s="8" t="s">
        <v>33</v>
      </c>
      <c r="J145" s="8" t="s">
        <v>24</v>
      </c>
      <c r="K145" s="8" t="s">
        <v>42</v>
      </c>
      <c r="L145" s="8" t="s">
        <v>43</v>
      </c>
      <c r="M145" s="8" t="s">
        <v>36</v>
      </c>
      <c r="N145" s="8" t="s">
        <v>113</v>
      </c>
      <c r="O145" s="7">
        <v>0.38</v>
      </c>
      <c r="P145" s="8" t="s">
        <v>29</v>
      </c>
      <c r="Q145" s="8" t="s">
        <v>45</v>
      </c>
      <c r="R145" s="8" t="s">
        <v>46</v>
      </c>
      <c r="S145" s="8" t="s">
        <v>283</v>
      </c>
      <c r="T145" s="7">
        <v>60505</v>
      </c>
      <c r="U145" s="9">
        <v>42103</v>
      </c>
      <c r="V145" s="9">
        <v>42105</v>
      </c>
      <c r="W145" s="10">
        <v>2</v>
      </c>
      <c r="X145" s="4"/>
      <c r="Y145" s="4"/>
    </row>
    <row r="146" spans="1:25" ht="52.5" thickBot="1" x14ac:dyDescent="0.3">
      <c r="A146" s="5">
        <v>88972</v>
      </c>
      <c r="B146" s="6" t="str">
        <f>VLOOKUP(Status!A151,Status!$A$2:$B$313,2,0)</f>
        <v>Not Returned</v>
      </c>
      <c r="C146" s="7">
        <v>1575.12</v>
      </c>
      <c r="D146" s="7">
        <v>13</v>
      </c>
      <c r="E146" s="7">
        <v>95.99</v>
      </c>
      <c r="F146" s="7">
        <v>4.9000000000000004</v>
      </c>
      <c r="G146" s="6">
        <f>E146-F146</f>
        <v>91.089999999999989</v>
      </c>
      <c r="H146" s="6" t="str">
        <f>VLOOKUP(Orders!A151,Customer!$A$2:$B$313,2,0)</f>
        <v>Critical</v>
      </c>
      <c r="I146" s="8" t="s">
        <v>33</v>
      </c>
      <c r="J146" s="8" t="s">
        <v>24</v>
      </c>
      <c r="K146" s="8" t="s">
        <v>34</v>
      </c>
      <c r="L146" s="8" t="s">
        <v>35</v>
      </c>
      <c r="M146" s="8" t="s">
        <v>36</v>
      </c>
      <c r="N146" s="8" t="s">
        <v>318</v>
      </c>
      <c r="O146" s="7">
        <v>0.56000000000000005</v>
      </c>
      <c r="P146" s="8" t="s">
        <v>29</v>
      </c>
      <c r="Q146" s="8" t="s">
        <v>30</v>
      </c>
      <c r="R146" s="8" t="s">
        <v>147</v>
      </c>
      <c r="S146" s="8" t="s">
        <v>319</v>
      </c>
      <c r="T146" s="7">
        <v>80525</v>
      </c>
      <c r="U146" s="9">
        <v>42138</v>
      </c>
      <c r="V146" s="9">
        <v>42139</v>
      </c>
      <c r="W146" s="10">
        <v>1</v>
      </c>
      <c r="X146" s="4"/>
      <c r="Y146" s="4"/>
    </row>
    <row r="147" spans="1:25" ht="90.75" thickBot="1" x14ac:dyDescent="0.3">
      <c r="A147" s="11">
        <v>86317</v>
      </c>
      <c r="B147" s="6" t="str">
        <f>VLOOKUP(Status!A153,Status!$A$2:$B$313,2,0)</f>
        <v>Not Returned</v>
      </c>
      <c r="C147" s="7">
        <v>13.23</v>
      </c>
      <c r="D147" s="7">
        <v>2</v>
      </c>
      <c r="E147" s="7">
        <v>3.36</v>
      </c>
      <c r="F147" s="7">
        <v>6.27</v>
      </c>
      <c r="G147" s="6">
        <f>E147-F147</f>
        <v>-2.9099999999999997</v>
      </c>
      <c r="H147" s="6" t="str">
        <f>VLOOKUP(Orders!A153,Customer!$A$2:$B$313,2,0)</f>
        <v>Medium</v>
      </c>
      <c r="I147" s="8" t="s">
        <v>33</v>
      </c>
      <c r="J147" s="8" t="s">
        <v>24</v>
      </c>
      <c r="K147" s="8" t="s">
        <v>42</v>
      </c>
      <c r="L147" s="8" t="s">
        <v>43</v>
      </c>
      <c r="M147" s="8" t="s">
        <v>36</v>
      </c>
      <c r="N147" s="8" t="s">
        <v>320</v>
      </c>
      <c r="O147" s="7">
        <v>0.4</v>
      </c>
      <c r="P147" s="8" t="s">
        <v>29</v>
      </c>
      <c r="Q147" s="8" t="s">
        <v>45</v>
      </c>
      <c r="R147" s="8" t="s">
        <v>46</v>
      </c>
      <c r="S147" s="8" t="s">
        <v>87</v>
      </c>
      <c r="T147" s="7">
        <v>60543</v>
      </c>
      <c r="U147" s="9">
        <v>42117</v>
      </c>
      <c r="V147" s="9">
        <v>42118</v>
      </c>
      <c r="W147" s="10">
        <v>1</v>
      </c>
      <c r="X147" s="4"/>
      <c r="Y147" s="4"/>
    </row>
    <row r="148" spans="1:25" ht="52.5" thickBot="1" x14ac:dyDescent="0.3">
      <c r="A148" s="5">
        <v>42949</v>
      </c>
      <c r="B148" s="6" t="str">
        <f>VLOOKUP(Status!A154,Status!$A$2:$B$313,2,0)</f>
        <v>Returned</v>
      </c>
      <c r="C148" s="7">
        <v>1418.9849999999999</v>
      </c>
      <c r="D148" s="7">
        <v>10</v>
      </c>
      <c r="E148" s="7">
        <v>115.99</v>
      </c>
      <c r="F148" s="7">
        <v>2.5</v>
      </c>
      <c r="G148" s="6">
        <f>E148-F148</f>
        <v>113.49</v>
      </c>
      <c r="H148" s="6" t="str">
        <f>VLOOKUP(Orders!A154,Customer!$A$2:$B$313,2,0)</f>
        <v>Critical</v>
      </c>
      <c r="I148" s="8" t="s">
        <v>33</v>
      </c>
      <c r="J148" s="8" t="s">
        <v>41</v>
      </c>
      <c r="K148" s="8" t="s">
        <v>34</v>
      </c>
      <c r="L148" s="8" t="s">
        <v>35</v>
      </c>
      <c r="M148" s="8" t="s">
        <v>36</v>
      </c>
      <c r="N148" s="8" t="s">
        <v>170</v>
      </c>
      <c r="O148" s="7">
        <v>0.55000000000000004</v>
      </c>
      <c r="P148" s="8" t="s">
        <v>29</v>
      </c>
      <c r="Q148" s="8" t="s">
        <v>79</v>
      </c>
      <c r="R148" s="8" t="s">
        <v>80</v>
      </c>
      <c r="S148" s="8" t="s">
        <v>171</v>
      </c>
      <c r="T148" s="7">
        <v>13210</v>
      </c>
      <c r="U148" s="9">
        <v>42047</v>
      </c>
      <c r="V148" s="9">
        <v>42049</v>
      </c>
      <c r="W148" s="10">
        <v>2</v>
      </c>
      <c r="X148" s="4"/>
      <c r="Y148" s="4"/>
    </row>
    <row r="149" spans="1:25" ht="78" thickBot="1" x14ac:dyDescent="0.3">
      <c r="A149" s="5">
        <v>89139</v>
      </c>
      <c r="B149" s="6" t="str">
        <f>VLOOKUP(Status!A155,Status!$A$2:$B$313,2,0)</f>
        <v>Returned</v>
      </c>
      <c r="C149" s="7">
        <v>119.52</v>
      </c>
      <c r="D149" s="7">
        <v>1</v>
      </c>
      <c r="E149" s="7">
        <v>80.48</v>
      </c>
      <c r="F149" s="7">
        <v>4.5</v>
      </c>
      <c r="G149" s="6">
        <f>E149-F149</f>
        <v>75.98</v>
      </c>
      <c r="H149" s="6" t="str">
        <f>VLOOKUP(Orders!A155,Customer!$A$2:$B$313,2,0)</f>
        <v>Medium</v>
      </c>
      <c r="I149" s="8" t="s">
        <v>33</v>
      </c>
      <c r="J149" s="8" t="s">
        <v>24</v>
      </c>
      <c r="K149" s="8" t="s">
        <v>42</v>
      </c>
      <c r="L149" s="8" t="s">
        <v>85</v>
      </c>
      <c r="M149" s="8" t="s">
        <v>36</v>
      </c>
      <c r="N149" s="8" t="s">
        <v>321</v>
      </c>
      <c r="O149" s="7">
        <v>0.55000000000000004</v>
      </c>
      <c r="P149" s="8" t="s">
        <v>29</v>
      </c>
      <c r="Q149" s="8" t="s">
        <v>45</v>
      </c>
      <c r="R149" s="8" t="s">
        <v>46</v>
      </c>
      <c r="S149" s="8" t="s">
        <v>283</v>
      </c>
      <c r="T149" s="7">
        <v>60505</v>
      </c>
      <c r="U149" s="9">
        <v>42047</v>
      </c>
      <c r="V149" s="9">
        <v>42050</v>
      </c>
      <c r="W149" s="10">
        <v>3</v>
      </c>
      <c r="X149" s="4"/>
      <c r="Y149" s="4"/>
    </row>
    <row r="150" spans="1:25" ht="52.5" thickBot="1" x14ac:dyDescent="0.3">
      <c r="A150" s="11">
        <v>89168</v>
      </c>
      <c r="B150" s="6" t="str">
        <f>VLOOKUP(Status!A156,Status!$A$2:$B$313,2,0)</f>
        <v>Returned</v>
      </c>
      <c r="C150" s="7">
        <v>49.56</v>
      </c>
      <c r="D150" s="7">
        <v>2</v>
      </c>
      <c r="E150" s="7">
        <v>15.28</v>
      </c>
      <c r="F150" s="7">
        <v>1.99</v>
      </c>
      <c r="G150" s="6">
        <f>E150-F150</f>
        <v>13.29</v>
      </c>
      <c r="H150" s="6" t="str">
        <f>VLOOKUP(Orders!A156,Customer!$A$2:$B$313,2,0)</f>
        <v>High</v>
      </c>
      <c r="I150" s="8" t="s">
        <v>33</v>
      </c>
      <c r="J150" s="8" t="s">
        <v>41</v>
      </c>
      <c r="K150" s="8" t="s">
        <v>34</v>
      </c>
      <c r="L150" s="8" t="s">
        <v>67</v>
      </c>
      <c r="M150" s="8" t="s">
        <v>49</v>
      </c>
      <c r="N150" s="8" t="s">
        <v>322</v>
      </c>
      <c r="O150" s="7">
        <v>0.42</v>
      </c>
      <c r="P150" s="8" t="s">
        <v>29</v>
      </c>
      <c r="Q150" s="8" t="s">
        <v>45</v>
      </c>
      <c r="R150" s="8" t="s">
        <v>123</v>
      </c>
      <c r="S150" s="8" t="s">
        <v>124</v>
      </c>
      <c r="T150" s="7">
        <v>50208</v>
      </c>
      <c r="U150" s="9">
        <v>42090</v>
      </c>
      <c r="V150" s="9">
        <v>42092</v>
      </c>
      <c r="W150" s="10">
        <v>2</v>
      </c>
      <c r="X150" s="4"/>
      <c r="Y150" s="4"/>
    </row>
    <row r="151" spans="1:25" ht="65.25" thickBot="1" x14ac:dyDescent="0.3">
      <c r="A151" s="5">
        <v>89639</v>
      </c>
      <c r="B151" s="6" t="str">
        <f>VLOOKUP(Status!A157,Status!$A$2:$B$313,2,0)</f>
        <v>Returned</v>
      </c>
      <c r="C151" s="7">
        <v>288.45</v>
      </c>
      <c r="D151" s="7">
        <v>7</v>
      </c>
      <c r="E151" s="7">
        <v>28.48</v>
      </c>
      <c r="F151" s="7">
        <v>1.99</v>
      </c>
      <c r="G151" s="6">
        <f>E151-F151</f>
        <v>26.490000000000002</v>
      </c>
      <c r="H151" s="6" t="str">
        <f>VLOOKUP(Orders!A157,Customer!$A$2:$B$313,2,0)</f>
        <v>Low</v>
      </c>
      <c r="I151" s="8" t="s">
        <v>33</v>
      </c>
      <c r="J151" s="8" t="s">
        <v>41</v>
      </c>
      <c r="K151" s="8" t="s">
        <v>34</v>
      </c>
      <c r="L151" s="8" t="s">
        <v>67</v>
      </c>
      <c r="M151" s="8" t="s">
        <v>49</v>
      </c>
      <c r="N151" s="8" t="s">
        <v>323</v>
      </c>
      <c r="O151" s="7">
        <v>0.4</v>
      </c>
      <c r="P151" s="8" t="s">
        <v>29</v>
      </c>
      <c r="Q151" s="8" t="s">
        <v>45</v>
      </c>
      <c r="R151" s="8" t="s">
        <v>101</v>
      </c>
      <c r="S151" s="8" t="s">
        <v>324</v>
      </c>
      <c r="T151" s="7">
        <v>67212</v>
      </c>
      <c r="U151" s="9">
        <v>42020</v>
      </c>
      <c r="V151" s="9">
        <v>42023</v>
      </c>
      <c r="W151" s="10">
        <v>3</v>
      </c>
      <c r="X151" s="4"/>
      <c r="Y151" s="4"/>
    </row>
    <row r="152" spans="1:25" ht="52.5" thickBot="1" x14ac:dyDescent="0.3">
      <c r="A152" s="5">
        <v>89961</v>
      </c>
      <c r="B152" s="6" t="str">
        <f>VLOOKUP(Status!A159,Status!$A$2:$B$313,2,0)</f>
        <v>Returned</v>
      </c>
      <c r="C152" s="7">
        <v>2563.0949999999998</v>
      </c>
      <c r="D152" s="7">
        <v>10</v>
      </c>
      <c r="E152" s="7">
        <v>205.99</v>
      </c>
      <c r="F152" s="7">
        <v>3</v>
      </c>
      <c r="G152" s="6">
        <f>E152-F152</f>
        <v>202.99</v>
      </c>
      <c r="H152" s="6" t="str">
        <f>VLOOKUP(Orders!A159,Customer!$A$2:$B$313,2,0)</f>
        <v>Critical</v>
      </c>
      <c r="I152" s="8" t="s">
        <v>92</v>
      </c>
      <c r="J152" s="8" t="s">
        <v>24</v>
      </c>
      <c r="K152" s="8" t="s">
        <v>34</v>
      </c>
      <c r="L152" s="8" t="s">
        <v>35</v>
      </c>
      <c r="M152" s="8" t="s">
        <v>36</v>
      </c>
      <c r="N152" s="7">
        <v>6185</v>
      </c>
      <c r="O152" s="7">
        <v>0.57999999999999996</v>
      </c>
      <c r="P152" s="8" t="s">
        <v>29</v>
      </c>
      <c r="Q152" s="8" t="s">
        <v>30</v>
      </c>
      <c r="R152" s="8" t="s">
        <v>83</v>
      </c>
      <c r="S152" s="8" t="s">
        <v>225</v>
      </c>
      <c r="T152" s="7">
        <v>84041</v>
      </c>
      <c r="U152" s="9">
        <v>42016</v>
      </c>
      <c r="V152" s="9">
        <v>42018</v>
      </c>
      <c r="W152" s="10">
        <v>2</v>
      </c>
      <c r="X152" s="4"/>
      <c r="Y152" s="4"/>
    </row>
    <row r="153" spans="1:25" ht="103.5" thickBot="1" x14ac:dyDescent="0.3">
      <c r="A153" s="5">
        <v>91087</v>
      </c>
      <c r="B153" s="6" t="str">
        <f>VLOOKUP(Status!A160,Status!$A$2:$B$313,2,0)</f>
        <v>Returned</v>
      </c>
      <c r="C153" s="7">
        <v>14189.91</v>
      </c>
      <c r="D153" s="7">
        <v>31</v>
      </c>
      <c r="E153" s="7">
        <v>300.98</v>
      </c>
      <c r="F153" s="7">
        <v>54.92</v>
      </c>
      <c r="G153" s="6">
        <f>E153-F153</f>
        <v>246.06</v>
      </c>
      <c r="H153" s="6" t="str">
        <f>VLOOKUP(Orders!A160,Customer!$A$2:$B$313,2,0)</f>
        <v>Not Specified</v>
      </c>
      <c r="I153" s="8" t="s">
        <v>23</v>
      </c>
      <c r="J153" s="8" t="s">
        <v>112</v>
      </c>
      <c r="K153" s="8" t="s">
        <v>25</v>
      </c>
      <c r="L153" s="8" t="s">
        <v>115</v>
      </c>
      <c r="M153" s="8" t="s">
        <v>27</v>
      </c>
      <c r="N153" s="8" t="s">
        <v>325</v>
      </c>
      <c r="O153" s="7">
        <v>0.55000000000000004</v>
      </c>
      <c r="P153" s="8" t="s">
        <v>29</v>
      </c>
      <c r="Q153" s="8" t="s">
        <v>79</v>
      </c>
      <c r="R153" s="8" t="s">
        <v>126</v>
      </c>
      <c r="S153" s="8" t="s">
        <v>127</v>
      </c>
      <c r="T153" s="7">
        <v>2129</v>
      </c>
      <c r="U153" s="9">
        <v>42100</v>
      </c>
      <c r="V153" s="9">
        <v>42101</v>
      </c>
      <c r="W153" s="10">
        <v>1</v>
      </c>
      <c r="X153" s="4"/>
      <c r="Y153" s="4"/>
    </row>
    <row r="154" spans="1:25" ht="129" thickBot="1" x14ac:dyDescent="0.3">
      <c r="A154" s="5">
        <v>90867</v>
      </c>
      <c r="B154" s="6" t="str">
        <f>VLOOKUP(Status!A161,Status!$A$2:$B$313,2,0)</f>
        <v>Returned</v>
      </c>
      <c r="C154" s="7">
        <v>34.229999999999997</v>
      </c>
      <c r="D154" s="7">
        <v>4</v>
      </c>
      <c r="E154" s="7">
        <v>5.28</v>
      </c>
      <c r="F154" s="7">
        <v>5.66</v>
      </c>
      <c r="G154" s="6">
        <f>E154-F154</f>
        <v>-0.37999999999999989</v>
      </c>
      <c r="H154" s="6" t="str">
        <f>VLOOKUP(Orders!A161,Customer!$A$2:$B$313,2,0)</f>
        <v>Medium</v>
      </c>
      <c r="I154" s="8" t="s">
        <v>33</v>
      </c>
      <c r="J154" s="8" t="s">
        <v>24</v>
      </c>
      <c r="K154" s="8" t="s">
        <v>42</v>
      </c>
      <c r="L154" s="8" t="s">
        <v>52</v>
      </c>
      <c r="M154" s="8" t="s">
        <v>36</v>
      </c>
      <c r="N154" s="8" t="s">
        <v>326</v>
      </c>
      <c r="O154" s="7">
        <v>0.4</v>
      </c>
      <c r="P154" s="8" t="s">
        <v>29</v>
      </c>
      <c r="Q154" s="8" t="s">
        <v>45</v>
      </c>
      <c r="R154" s="8" t="s">
        <v>109</v>
      </c>
      <c r="S154" s="8" t="s">
        <v>327</v>
      </c>
      <c r="T154" s="7">
        <v>68847</v>
      </c>
      <c r="U154" s="9">
        <v>42007</v>
      </c>
      <c r="V154" s="9">
        <v>42009</v>
      </c>
      <c r="W154" s="10">
        <v>2</v>
      </c>
      <c r="X154" s="4"/>
      <c r="Y154" s="4"/>
    </row>
    <row r="155" spans="1:25" ht="65.25" thickBot="1" x14ac:dyDescent="0.3">
      <c r="A155" s="5">
        <v>36069</v>
      </c>
      <c r="B155" s="6" t="str">
        <f>VLOOKUP(Status!A162,Status!$A$2:$B$313,2,0)</f>
        <v>Not Returned</v>
      </c>
      <c r="C155" s="7">
        <v>97.125</v>
      </c>
      <c r="D155" s="7">
        <v>3</v>
      </c>
      <c r="E155" s="7">
        <v>20.28</v>
      </c>
      <c r="F155" s="7">
        <v>6.68</v>
      </c>
      <c r="G155" s="6">
        <f>E155-F155</f>
        <v>13.600000000000001</v>
      </c>
      <c r="H155" s="6" t="str">
        <f>VLOOKUP(Orders!A162,Customer!$A$2:$B$313,2,0)</f>
        <v>Critical</v>
      </c>
      <c r="I155" s="8" t="s">
        <v>33</v>
      </c>
      <c r="J155" s="8" t="s">
        <v>76</v>
      </c>
      <c r="K155" s="8" t="s">
        <v>25</v>
      </c>
      <c r="L155" s="8" t="s">
        <v>48</v>
      </c>
      <c r="M155" s="8" t="s">
        <v>36</v>
      </c>
      <c r="N155" s="8" t="s">
        <v>328</v>
      </c>
      <c r="O155" s="7">
        <v>0.53</v>
      </c>
      <c r="P155" s="8" t="s">
        <v>29</v>
      </c>
      <c r="Q155" s="8" t="s">
        <v>79</v>
      </c>
      <c r="R155" s="8" t="s">
        <v>80</v>
      </c>
      <c r="S155" s="8" t="s">
        <v>81</v>
      </c>
      <c r="T155" s="7">
        <v>12180</v>
      </c>
      <c r="U155" s="9">
        <v>42157</v>
      </c>
      <c r="V155" s="9">
        <v>42157</v>
      </c>
      <c r="W155" s="10">
        <v>0</v>
      </c>
      <c r="X155" s="4"/>
      <c r="Y155" s="4"/>
    </row>
    <row r="156" spans="1:25" ht="90.75" thickBot="1" x14ac:dyDescent="0.3">
      <c r="A156" s="5">
        <v>90695</v>
      </c>
      <c r="B156" s="6" t="str">
        <f>VLOOKUP(Status!A163,Status!$A$2:$B$313,2,0)</f>
        <v>Not Returned</v>
      </c>
      <c r="C156" s="7">
        <v>420.93</v>
      </c>
      <c r="D156" s="7">
        <v>32</v>
      </c>
      <c r="E156" s="7">
        <v>8.33</v>
      </c>
      <c r="F156" s="7">
        <v>1.99</v>
      </c>
      <c r="G156" s="6">
        <f>E156-F156</f>
        <v>6.34</v>
      </c>
      <c r="H156" s="6" t="str">
        <f>VLOOKUP(Orders!A163,Customer!$A$2:$B$313,2,0)</f>
        <v>High</v>
      </c>
      <c r="I156" s="8" t="s">
        <v>33</v>
      </c>
      <c r="J156" s="8" t="s">
        <v>41</v>
      </c>
      <c r="K156" s="8" t="s">
        <v>34</v>
      </c>
      <c r="L156" s="8" t="s">
        <v>67</v>
      </c>
      <c r="M156" s="8" t="s">
        <v>49</v>
      </c>
      <c r="N156" s="8" t="s">
        <v>165</v>
      </c>
      <c r="O156" s="7">
        <v>0.52</v>
      </c>
      <c r="P156" s="8" t="s">
        <v>29</v>
      </c>
      <c r="Q156" s="8" t="s">
        <v>30</v>
      </c>
      <c r="R156" s="8" t="s">
        <v>153</v>
      </c>
      <c r="S156" s="8" t="s">
        <v>154</v>
      </c>
      <c r="T156" s="7">
        <v>98115</v>
      </c>
      <c r="U156" s="9">
        <v>42049</v>
      </c>
      <c r="V156" s="9">
        <v>42050</v>
      </c>
      <c r="W156" s="10">
        <v>1</v>
      </c>
      <c r="X156" s="4"/>
      <c r="Y156" s="4"/>
    </row>
    <row r="157" spans="1:25" ht="39.75" thickBot="1" x14ac:dyDescent="0.3">
      <c r="A157" s="11">
        <v>89094</v>
      </c>
      <c r="B157" s="6" t="str">
        <f>VLOOKUP(Status!A165,Status!$A$2:$B$313,2,0)</f>
        <v>Not Returned</v>
      </c>
      <c r="C157" s="7">
        <v>680.43</v>
      </c>
      <c r="D157" s="7">
        <v>3</v>
      </c>
      <c r="E157" s="7">
        <v>154.13</v>
      </c>
      <c r="F157" s="7">
        <v>69</v>
      </c>
      <c r="G157" s="6">
        <f>E157-F157</f>
        <v>85.13</v>
      </c>
      <c r="H157" s="6" t="str">
        <f>VLOOKUP(Orders!A165,Customer!$A$2:$B$313,2,0)</f>
        <v>High</v>
      </c>
      <c r="I157" s="8" t="s">
        <v>92</v>
      </c>
      <c r="J157" s="8" t="s">
        <v>76</v>
      </c>
      <c r="K157" s="8" t="s">
        <v>25</v>
      </c>
      <c r="L157" s="8" t="s">
        <v>26</v>
      </c>
      <c r="M157" s="8" t="s">
        <v>137</v>
      </c>
      <c r="N157" s="8" t="s">
        <v>329</v>
      </c>
      <c r="O157" s="7">
        <v>0.68</v>
      </c>
      <c r="P157" s="8" t="s">
        <v>29</v>
      </c>
      <c r="Q157" s="8" t="s">
        <v>79</v>
      </c>
      <c r="R157" s="8" t="s">
        <v>222</v>
      </c>
      <c r="S157" s="8" t="s">
        <v>260</v>
      </c>
      <c r="T157" s="7">
        <v>15122</v>
      </c>
      <c r="U157" s="9">
        <v>42079</v>
      </c>
      <c r="V157" s="9">
        <v>42079</v>
      </c>
      <c r="W157" s="10">
        <v>0</v>
      </c>
      <c r="X157" s="4"/>
      <c r="Y157" s="4"/>
    </row>
    <row r="158" spans="1:25" ht="27" thickBot="1" x14ac:dyDescent="0.3">
      <c r="A158" s="5">
        <v>87364</v>
      </c>
      <c r="B158" s="6" t="str">
        <f>VLOOKUP(Status!A166,Status!$A$2:$B$313,2,0)</f>
        <v>Returned</v>
      </c>
      <c r="C158" s="7">
        <v>34.274999999999999</v>
      </c>
      <c r="D158" s="7">
        <v>3</v>
      </c>
      <c r="E158" s="7">
        <v>5.98</v>
      </c>
      <c r="F158" s="7">
        <v>5.15</v>
      </c>
      <c r="G158" s="6">
        <f>E158-F158</f>
        <v>0.83000000000000007</v>
      </c>
      <c r="H158" s="6" t="str">
        <f>VLOOKUP(Orders!A166,Customer!$A$2:$B$313,2,0)</f>
        <v>Low</v>
      </c>
      <c r="I158" s="8" t="s">
        <v>33</v>
      </c>
      <c r="J158" s="8" t="s">
        <v>24</v>
      </c>
      <c r="K158" s="8" t="s">
        <v>42</v>
      </c>
      <c r="L158" s="8" t="s">
        <v>52</v>
      </c>
      <c r="M158" s="8" t="s">
        <v>36</v>
      </c>
      <c r="N158" s="8" t="s">
        <v>330</v>
      </c>
      <c r="O158" s="7">
        <v>0.36</v>
      </c>
      <c r="P158" s="8" t="s">
        <v>29</v>
      </c>
      <c r="Q158" s="8" t="s">
        <v>45</v>
      </c>
      <c r="R158" s="8" t="s">
        <v>61</v>
      </c>
      <c r="S158" s="8" t="s">
        <v>331</v>
      </c>
      <c r="T158" s="7">
        <v>78664</v>
      </c>
      <c r="U158" s="9">
        <v>42133</v>
      </c>
      <c r="V158" s="9">
        <v>42135</v>
      </c>
      <c r="W158" s="10">
        <v>2</v>
      </c>
      <c r="X158" s="4"/>
      <c r="Y158" s="4"/>
    </row>
    <row r="159" spans="1:25" ht="52.5" thickBot="1" x14ac:dyDescent="0.3">
      <c r="A159" s="5">
        <v>17446</v>
      </c>
      <c r="B159" s="6" t="str">
        <f>VLOOKUP(Status!A167,Status!$A$2:$B$313,2,0)</f>
        <v>Returned</v>
      </c>
      <c r="C159" s="7">
        <v>2315.3249999999998</v>
      </c>
      <c r="D159" s="7">
        <v>27</v>
      </c>
      <c r="E159" s="7">
        <v>65.989999999999995</v>
      </c>
      <c r="F159" s="7">
        <v>3.9</v>
      </c>
      <c r="G159" s="6">
        <f>E159-F159</f>
        <v>62.089999999999996</v>
      </c>
      <c r="H159" s="6" t="str">
        <f>VLOOKUP(Orders!A167,Customer!$A$2:$B$313,2,0)</f>
        <v>Medium</v>
      </c>
      <c r="I159" s="8" t="s">
        <v>33</v>
      </c>
      <c r="J159" s="8" t="s">
        <v>24</v>
      </c>
      <c r="K159" s="8" t="s">
        <v>34</v>
      </c>
      <c r="L159" s="8" t="s">
        <v>35</v>
      </c>
      <c r="M159" s="8" t="s">
        <v>36</v>
      </c>
      <c r="N159" s="8" t="s">
        <v>332</v>
      </c>
      <c r="O159" s="7">
        <v>0.55000000000000004</v>
      </c>
      <c r="P159" s="8" t="s">
        <v>29</v>
      </c>
      <c r="Q159" s="8" t="s">
        <v>45</v>
      </c>
      <c r="R159" s="8" t="s">
        <v>99</v>
      </c>
      <c r="S159" s="8" t="s">
        <v>107</v>
      </c>
      <c r="T159" s="7">
        <v>55423</v>
      </c>
      <c r="U159" s="9">
        <v>42152</v>
      </c>
      <c r="V159" s="9">
        <v>42153</v>
      </c>
      <c r="W159" s="10">
        <v>1</v>
      </c>
      <c r="X159" s="4"/>
      <c r="Y159" s="4"/>
    </row>
    <row r="160" spans="1:25" ht="103.5" thickBot="1" x14ac:dyDescent="0.3">
      <c r="A160" s="11">
        <v>88195</v>
      </c>
      <c r="B160" s="6" t="str">
        <f>VLOOKUP(Status!A168,Status!$A$2:$B$313,2,0)</f>
        <v>Not Returned</v>
      </c>
      <c r="C160" s="7">
        <v>359.73</v>
      </c>
      <c r="D160" s="7">
        <v>24</v>
      </c>
      <c r="E160" s="7">
        <v>9.06</v>
      </c>
      <c r="F160" s="7">
        <v>9.86</v>
      </c>
      <c r="G160" s="6">
        <f>E160-F160</f>
        <v>-0.79999999999999893</v>
      </c>
      <c r="H160" s="6" t="str">
        <f>VLOOKUP(Orders!A168,Customer!$A$2:$B$313,2,0)</f>
        <v>Critical</v>
      </c>
      <c r="I160" s="8" t="s">
        <v>33</v>
      </c>
      <c r="J160" s="8" t="s">
        <v>112</v>
      </c>
      <c r="K160" s="8" t="s">
        <v>42</v>
      </c>
      <c r="L160" s="8" t="s">
        <v>52</v>
      </c>
      <c r="M160" s="8" t="s">
        <v>36</v>
      </c>
      <c r="N160" s="8" t="s">
        <v>333</v>
      </c>
      <c r="O160" s="7">
        <v>0.4</v>
      </c>
      <c r="P160" s="8" t="s">
        <v>29</v>
      </c>
      <c r="Q160" s="8" t="s">
        <v>79</v>
      </c>
      <c r="R160" s="8" t="s">
        <v>80</v>
      </c>
      <c r="S160" s="8" t="s">
        <v>212</v>
      </c>
      <c r="T160" s="7">
        <v>10154</v>
      </c>
      <c r="U160" s="9">
        <v>42175</v>
      </c>
      <c r="V160" s="9">
        <v>42177</v>
      </c>
      <c r="W160" s="10">
        <v>2</v>
      </c>
      <c r="X160" s="4"/>
      <c r="Y160" s="4"/>
    </row>
    <row r="161" spans="1:25" ht="90.75" thickBot="1" x14ac:dyDescent="0.3">
      <c r="A161" s="5">
        <v>87020</v>
      </c>
      <c r="B161" s="6" t="str">
        <f>VLOOKUP(Status!A170,Status!$A$2:$B$313,2,0)</f>
        <v>Returned</v>
      </c>
      <c r="C161" s="7">
        <v>31.305</v>
      </c>
      <c r="D161" s="7">
        <v>5</v>
      </c>
      <c r="E161" s="7">
        <v>3.36</v>
      </c>
      <c r="F161" s="7">
        <v>6.27</v>
      </c>
      <c r="G161" s="6">
        <f>E161-F161</f>
        <v>-2.9099999999999997</v>
      </c>
      <c r="H161" s="6" t="str">
        <f>VLOOKUP(Orders!A170,Customer!$A$2:$B$313,2,0)</f>
        <v>Critical</v>
      </c>
      <c r="I161" s="8" t="s">
        <v>92</v>
      </c>
      <c r="J161" s="8" t="s">
        <v>24</v>
      </c>
      <c r="K161" s="8" t="s">
        <v>42</v>
      </c>
      <c r="L161" s="8" t="s">
        <v>43</v>
      </c>
      <c r="M161" s="8" t="s">
        <v>36</v>
      </c>
      <c r="N161" s="8" t="s">
        <v>320</v>
      </c>
      <c r="O161" s="7">
        <v>0.4</v>
      </c>
      <c r="P161" s="8" t="s">
        <v>29</v>
      </c>
      <c r="Q161" s="8" t="s">
        <v>79</v>
      </c>
      <c r="R161" s="8" t="s">
        <v>128</v>
      </c>
      <c r="S161" s="8" t="s">
        <v>129</v>
      </c>
      <c r="T161" s="7">
        <v>4073</v>
      </c>
      <c r="U161" s="9">
        <v>42142</v>
      </c>
      <c r="V161" s="9">
        <v>42143</v>
      </c>
      <c r="W161" s="10">
        <v>1</v>
      </c>
      <c r="X161" s="4"/>
      <c r="Y161" s="4"/>
    </row>
    <row r="162" spans="1:25" ht="90.75" thickBot="1" x14ac:dyDescent="0.3">
      <c r="A162" s="5">
        <v>90432</v>
      </c>
      <c r="B162" s="6" t="str">
        <f>VLOOKUP(Status!A171,Status!$A$2:$B$313,2,0)</f>
        <v>Returned</v>
      </c>
      <c r="C162" s="7">
        <v>93.69</v>
      </c>
      <c r="D162" s="7">
        <v>2</v>
      </c>
      <c r="E162" s="7">
        <v>32.979999999999997</v>
      </c>
      <c r="F162" s="7">
        <v>5.5</v>
      </c>
      <c r="G162" s="6">
        <f>E162-F162</f>
        <v>27.479999999999997</v>
      </c>
      <c r="H162" s="6" t="str">
        <f>VLOOKUP(Orders!A171,Customer!$A$2:$B$313,2,0)</f>
        <v>Not Specified</v>
      </c>
      <c r="I162" s="8" t="s">
        <v>33</v>
      </c>
      <c r="J162" s="8" t="s">
        <v>76</v>
      </c>
      <c r="K162" s="8" t="s">
        <v>34</v>
      </c>
      <c r="L162" s="8" t="s">
        <v>67</v>
      </c>
      <c r="M162" s="8" t="s">
        <v>36</v>
      </c>
      <c r="N162" s="8" t="s">
        <v>334</v>
      </c>
      <c r="O162" s="7">
        <v>0.75</v>
      </c>
      <c r="P162" s="8" t="s">
        <v>29</v>
      </c>
      <c r="Q162" s="8" t="s">
        <v>69</v>
      </c>
      <c r="R162" s="8" t="s">
        <v>156</v>
      </c>
      <c r="S162" s="8" t="s">
        <v>175</v>
      </c>
      <c r="T162" s="7">
        <v>37664</v>
      </c>
      <c r="U162" s="9">
        <v>42026</v>
      </c>
      <c r="V162" s="9">
        <v>42027</v>
      </c>
      <c r="W162" s="10">
        <v>1</v>
      </c>
      <c r="X162" s="4"/>
      <c r="Y162" s="4"/>
    </row>
    <row r="163" spans="1:25" ht="65.25" thickBot="1" x14ac:dyDescent="0.3">
      <c r="A163" s="5">
        <v>87306</v>
      </c>
      <c r="B163" s="6" t="str">
        <f>VLOOKUP(Status!A172,Status!$A$2:$B$313,2,0)</f>
        <v>Returned</v>
      </c>
      <c r="C163" s="7">
        <v>2732.835</v>
      </c>
      <c r="D163" s="7">
        <v>6</v>
      </c>
      <c r="E163" s="7">
        <v>296.18</v>
      </c>
      <c r="F163" s="7">
        <v>54.12</v>
      </c>
      <c r="G163" s="6">
        <f>E163-F163</f>
        <v>242.06</v>
      </c>
      <c r="H163" s="6" t="str">
        <f>VLOOKUP(Orders!A172,Customer!$A$2:$B$313,2,0)</f>
        <v>Medium</v>
      </c>
      <c r="I163" s="8" t="s">
        <v>23</v>
      </c>
      <c r="J163" s="8" t="s">
        <v>24</v>
      </c>
      <c r="K163" s="8" t="s">
        <v>25</v>
      </c>
      <c r="L163" s="8" t="s">
        <v>26</v>
      </c>
      <c r="M163" s="8" t="s">
        <v>27</v>
      </c>
      <c r="N163" s="8" t="s">
        <v>38</v>
      </c>
      <c r="O163" s="7">
        <v>0.76</v>
      </c>
      <c r="P163" s="8" t="s">
        <v>29</v>
      </c>
      <c r="Q163" s="8" t="s">
        <v>79</v>
      </c>
      <c r="R163" s="8" t="s">
        <v>268</v>
      </c>
      <c r="S163" s="8" t="s">
        <v>335</v>
      </c>
      <c r="T163" s="7">
        <v>44708</v>
      </c>
      <c r="U163" s="9">
        <v>42078</v>
      </c>
      <c r="V163" s="9">
        <v>42078</v>
      </c>
      <c r="W163" s="10">
        <v>0</v>
      </c>
      <c r="X163" s="4"/>
      <c r="Y163" s="4"/>
    </row>
    <row r="164" spans="1:25" ht="78" thickBot="1" x14ac:dyDescent="0.3">
      <c r="A164" s="5">
        <v>89726</v>
      </c>
      <c r="B164" s="6" t="str">
        <f>VLOOKUP(Status!A173,Status!$A$2:$B$313,2,0)</f>
        <v>Not Returned</v>
      </c>
      <c r="C164" s="7">
        <v>4214.8050000000003</v>
      </c>
      <c r="D164" s="7">
        <v>11</v>
      </c>
      <c r="E164" s="7">
        <v>259.70999999999998</v>
      </c>
      <c r="F164" s="7">
        <v>66.67</v>
      </c>
      <c r="G164" s="6">
        <f>E164-F164</f>
        <v>193.03999999999996</v>
      </c>
      <c r="H164" s="6" t="str">
        <f>VLOOKUP(Orders!A173,Customer!$A$2:$B$313,2,0)</f>
        <v>Medium</v>
      </c>
      <c r="I164" s="8" t="s">
        <v>23</v>
      </c>
      <c r="J164" s="8" t="s">
        <v>41</v>
      </c>
      <c r="K164" s="8" t="s">
        <v>25</v>
      </c>
      <c r="L164" s="8" t="s">
        <v>26</v>
      </c>
      <c r="M164" s="8" t="s">
        <v>27</v>
      </c>
      <c r="N164" s="8" t="s">
        <v>336</v>
      </c>
      <c r="O164" s="7">
        <v>0.61</v>
      </c>
      <c r="P164" s="8" t="s">
        <v>29</v>
      </c>
      <c r="Q164" s="8" t="s">
        <v>30</v>
      </c>
      <c r="R164" s="8" t="s">
        <v>147</v>
      </c>
      <c r="S164" s="8" t="s">
        <v>337</v>
      </c>
      <c r="T164" s="7">
        <v>81503</v>
      </c>
      <c r="U164" s="9">
        <v>42114</v>
      </c>
      <c r="V164" s="9">
        <v>42115</v>
      </c>
      <c r="W164" s="10">
        <v>1</v>
      </c>
      <c r="X164" s="4"/>
      <c r="Y164" s="4"/>
    </row>
    <row r="165" spans="1:25" ht="78" thickBot="1" x14ac:dyDescent="0.3">
      <c r="A165" s="5">
        <v>44231</v>
      </c>
      <c r="B165" s="6" t="str">
        <f>VLOOKUP(Status!A174,Status!$A$2:$B$313,2,0)</f>
        <v>Not Returned</v>
      </c>
      <c r="C165" s="7">
        <v>2100.7950000000001</v>
      </c>
      <c r="D165" s="7">
        <v>12</v>
      </c>
      <c r="E165" s="7">
        <v>122.99</v>
      </c>
      <c r="F165" s="7">
        <v>70.2</v>
      </c>
      <c r="G165" s="6">
        <f>E165-F165</f>
        <v>52.789999999999992</v>
      </c>
      <c r="H165" s="6" t="str">
        <f>VLOOKUP(Orders!A174,Customer!$A$2:$B$313,2,0)</f>
        <v>Medium</v>
      </c>
      <c r="I165" s="8" t="s">
        <v>23</v>
      </c>
      <c r="J165" s="8" t="s">
        <v>24</v>
      </c>
      <c r="K165" s="8" t="s">
        <v>25</v>
      </c>
      <c r="L165" s="8" t="s">
        <v>97</v>
      </c>
      <c r="M165" s="8" t="s">
        <v>59</v>
      </c>
      <c r="N165" s="8" t="s">
        <v>211</v>
      </c>
      <c r="O165" s="7">
        <v>0.74</v>
      </c>
      <c r="P165" s="8" t="s">
        <v>29</v>
      </c>
      <c r="Q165" s="8" t="s">
        <v>79</v>
      </c>
      <c r="R165" s="8" t="s">
        <v>338</v>
      </c>
      <c r="S165" s="8" t="s">
        <v>339</v>
      </c>
      <c r="T165" s="7">
        <v>5401</v>
      </c>
      <c r="U165" s="9">
        <v>42037</v>
      </c>
      <c r="V165" s="9">
        <v>42039</v>
      </c>
      <c r="W165" s="10">
        <v>2</v>
      </c>
      <c r="X165" s="4"/>
      <c r="Y165" s="4"/>
    </row>
    <row r="166" spans="1:25" ht="90.75" thickBot="1" x14ac:dyDescent="0.3">
      <c r="A166" s="5">
        <v>87804</v>
      </c>
      <c r="B166" s="6" t="str">
        <f>VLOOKUP(Status!A175,Status!$A$2:$B$313,2,0)</f>
        <v>Returned</v>
      </c>
      <c r="C166" s="7">
        <v>1733.595</v>
      </c>
      <c r="D166" s="7">
        <v>9</v>
      </c>
      <c r="E166" s="7">
        <v>130.97999999999999</v>
      </c>
      <c r="F166" s="7">
        <v>54.74</v>
      </c>
      <c r="G166" s="6">
        <f>E166-F166</f>
        <v>76.239999999999981</v>
      </c>
      <c r="H166" s="6" t="str">
        <f>VLOOKUP(Orders!A175,Customer!$A$2:$B$313,2,0)</f>
        <v>Low</v>
      </c>
      <c r="I166" s="8" t="s">
        <v>23</v>
      </c>
      <c r="J166" s="8" t="s">
        <v>41</v>
      </c>
      <c r="K166" s="8" t="s">
        <v>25</v>
      </c>
      <c r="L166" s="8" t="s">
        <v>115</v>
      </c>
      <c r="M166" s="8" t="s">
        <v>27</v>
      </c>
      <c r="N166" s="8" t="s">
        <v>340</v>
      </c>
      <c r="O166" s="7">
        <v>0.69</v>
      </c>
      <c r="P166" s="8" t="s">
        <v>29</v>
      </c>
      <c r="Q166" s="8" t="s">
        <v>45</v>
      </c>
      <c r="R166" s="8" t="s">
        <v>101</v>
      </c>
      <c r="S166" s="8" t="s">
        <v>341</v>
      </c>
      <c r="T166" s="7">
        <v>66203</v>
      </c>
      <c r="U166" s="9">
        <v>42172</v>
      </c>
      <c r="V166" s="9">
        <v>42176</v>
      </c>
      <c r="W166" s="10">
        <v>4</v>
      </c>
      <c r="X166" s="4"/>
      <c r="Y166" s="4"/>
    </row>
    <row r="167" spans="1:25" ht="65.25" thickBot="1" x14ac:dyDescent="0.3">
      <c r="A167" s="5">
        <v>90027</v>
      </c>
      <c r="B167" s="6" t="str">
        <f>VLOOKUP(Status!A176,Status!$A$2:$B$313,2,0)</f>
        <v>Returned</v>
      </c>
      <c r="C167" s="7">
        <v>65.474999999999994</v>
      </c>
      <c r="D167" s="7">
        <v>2</v>
      </c>
      <c r="E167" s="7">
        <v>19.989999999999998</v>
      </c>
      <c r="F167" s="7">
        <v>11.17</v>
      </c>
      <c r="G167" s="6">
        <f>E167-F167</f>
        <v>8.8199999999999985</v>
      </c>
      <c r="H167" s="6" t="str">
        <f>VLOOKUP(Orders!A176,Customer!$A$2:$B$313,2,0)</f>
        <v>High</v>
      </c>
      <c r="I167" s="8" t="s">
        <v>33</v>
      </c>
      <c r="J167" s="8" t="s">
        <v>24</v>
      </c>
      <c r="K167" s="8" t="s">
        <v>25</v>
      </c>
      <c r="L167" s="8" t="s">
        <v>48</v>
      </c>
      <c r="M167" s="8" t="s">
        <v>137</v>
      </c>
      <c r="N167" s="8" t="s">
        <v>342</v>
      </c>
      <c r="O167" s="7">
        <v>0.6</v>
      </c>
      <c r="P167" s="8" t="s">
        <v>29</v>
      </c>
      <c r="Q167" s="8" t="s">
        <v>45</v>
      </c>
      <c r="R167" s="8" t="s">
        <v>238</v>
      </c>
      <c r="S167" s="8" t="s">
        <v>239</v>
      </c>
      <c r="T167" s="7">
        <v>63105</v>
      </c>
      <c r="U167" s="9">
        <v>42068</v>
      </c>
      <c r="V167" s="9">
        <v>42071</v>
      </c>
      <c r="W167" s="10">
        <v>3</v>
      </c>
      <c r="X167" s="4"/>
      <c r="Y167" s="4"/>
    </row>
    <row r="168" spans="1:25" ht="27" thickBot="1" x14ac:dyDescent="0.3">
      <c r="A168" s="5">
        <v>38087</v>
      </c>
      <c r="B168" s="6" t="str">
        <f>VLOOKUP(Status!A177,Status!$A$2:$B$313,2,0)</f>
        <v>Returned</v>
      </c>
      <c r="C168" s="7">
        <v>152.61000000000001</v>
      </c>
      <c r="D168" s="7">
        <v>5</v>
      </c>
      <c r="E168" s="7">
        <v>18.97</v>
      </c>
      <c r="F168" s="7">
        <v>9.5399999999999991</v>
      </c>
      <c r="G168" s="6">
        <f>E168-F168</f>
        <v>9.43</v>
      </c>
      <c r="H168" s="6" t="str">
        <f>VLOOKUP(Orders!A177,Customer!$A$2:$B$313,2,0)</f>
        <v>Low</v>
      </c>
      <c r="I168" s="8" t="s">
        <v>33</v>
      </c>
      <c r="J168" s="8" t="s">
        <v>41</v>
      </c>
      <c r="K168" s="8" t="s">
        <v>42</v>
      </c>
      <c r="L168" s="8" t="s">
        <v>52</v>
      </c>
      <c r="M168" s="8" t="s">
        <v>36</v>
      </c>
      <c r="N168" s="8" t="s">
        <v>343</v>
      </c>
      <c r="O168" s="7">
        <v>0.37</v>
      </c>
      <c r="P168" s="8" t="s">
        <v>29</v>
      </c>
      <c r="Q168" s="8" t="s">
        <v>30</v>
      </c>
      <c r="R168" s="8" t="s">
        <v>31</v>
      </c>
      <c r="S168" s="8" t="s">
        <v>182</v>
      </c>
      <c r="T168" s="7">
        <v>94952</v>
      </c>
      <c r="U168" s="9">
        <v>42140</v>
      </c>
      <c r="V168" s="9">
        <v>42141</v>
      </c>
      <c r="W168" s="10">
        <v>1</v>
      </c>
      <c r="X168" s="4"/>
      <c r="Y168" s="4"/>
    </row>
    <row r="169" spans="1:25" ht="129" thickBot="1" x14ac:dyDescent="0.3">
      <c r="A169" s="5">
        <v>90339</v>
      </c>
      <c r="B169" s="6" t="str">
        <f>VLOOKUP(Status!A178,Status!$A$2:$B$313,2,0)</f>
        <v>Returned</v>
      </c>
      <c r="C169" s="7">
        <v>1327.845</v>
      </c>
      <c r="D169" s="7">
        <v>21</v>
      </c>
      <c r="E169" s="7">
        <v>40.89</v>
      </c>
      <c r="F169" s="7">
        <v>18.98</v>
      </c>
      <c r="G169" s="6">
        <f>E169-F169</f>
        <v>21.91</v>
      </c>
      <c r="H169" s="6" t="str">
        <f>VLOOKUP(Orders!A178,Customer!$A$2:$B$313,2,0)</f>
        <v>Medium</v>
      </c>
      <c r="I169" s="8" t="s">
        <v>33</v>
      </c>
      <c r="J169" s="8" t="s">
        <v>76</v>
      </c>
      <c r="K169" s="8" t="s">
        <v>25</v>
      </c>
      <c r="L169" s="8" t="s">
        <v>48</v>
      </c>
      <c r="M169" s="8" t="s">
        <v>36</v>
      </c>
      <c r="N169" s="8" t="s">
        <v>344</v>
      </c>
      <c r="O169" s="7">
        <v>0.56999999999999995</v>
      </c>
      <c r="P169" s="8" t="s">
        <v>29</v>
      </c>
      <c r="Q169" s="8" t="s">
        <v>69</v>
      </c>
      <c r="R169" s="8" t="s">
        <v>70</v>
      </c>
      <c r="S169" s="8" t="s">
        <v>232</v>
      </c>
      <c r="T169" s="7">
        <v>28204</v>
      </c>
      <c r="U169" s="9">
        <v>42101</v>
      </c>
      <c r="V169" s="9">
        <v>42108</v>
      </c>
      <c r="W169" s="10">
        <v>7</v>
      </c>
      <c r="X169" s="4"/>
      <c r="Y169" s="4"/>
    </row>
    <row r="170" spans="1:25" ht="39.75" thickBot="1" x14ac:dyDescent="0.3">
      <c r="A170" s="5">
        <v>91175</v>
      </c>
      <c r="B170" s="6" t="str">
        <f>VLOOKUP(Status!A179,Status!$A$2:$B$313,2,0)</f>
        <v>Returned</v>
      </c>
      <c r="C170" s="7">
        <v>1824.48</v>
      </c>
      <c r="D170" s="7">
        <v>8</v>
      </c>
      <c r="E170" s="7">
        <v>154.13</v>
      </c>
      <c r="F170" s="7">
        <v>69</v>
      </c>
      <c r="G170" s="6">
        <f>E170-F170</f>
        <v>85.13</v>
      </c>
      <c r="H170" s="6" t="str">
        <f>VLOOKUP(Orders!A179,Customer!$A$2:$B$313,2,0)</f>
        <v>High</v>
      </c>
      <c r="I170" s="8" t="s">
        <v>33</v>
      </c>
      <c r="J170" s="8" t="s">
        <v>24</v>
      </c>
      <c r="K170" s="8" t="s">
        <v>25</v>
      </c>
      <c r="L170" s="8" t="s">
        <v>26</v>
      </c>
      <c r="M170" s="8" t="s">
        <v>137</v>
      </c>
      <c r="N170" s="8" t="s">
        <v>329</v>
      </c>
      <c r="O170" s="7">
        <v>0.68</v>
      </c>
      <c r="P170" s="8" t="s">
        <v>29</v>
      </c>
      <c r="Q170" s="8" t="s">
        <v>79</v>
      </c>
      <c r="R170" s="8" t="s">
        <v>268</v>
      </c>
      <c r="S170" s="8" t="s">
        <v>345</v>
      </c>
      <c r="T170" s="7">
        <v>44221</v>
      </c>
      <c r="U170" s="9">
        <v>42037</v>
      </c>
      <c r="V170" s="9">
        <v>42038</v>
      </c>
      <c r="W170" s="10">
        <v>1</v>
      </c>
      <c r="X170" s="4"/>
      <c r="Y170" s="4"/>
    </row>
    <row r="171" spans="1:25" ht="27" thickBot="1" x14ac:dyDescent="0.3">
      <c r="A171" s="11">
        <v>88199</v>
      </c>
      <c r="B171" s="6" t="str">
        <f>VLOOKUP(Status!A180,Status!$A$2:$B$313,2,0)</f>
        <v>Returned</v>
      </c>
      <c r="C171" s="7">
        <v>100.065</v>
      </c>
      <c r="D171" s="7">
        <v>10</v>
      </c>
      <c r="E171" s="7">
        <v>6.48</v>
      </c>
      <c r="F171" s="7">
        <v>6.6</v>
      </c>
      <c r="G171" s="6">
        <f>E171-F171</f>
        <v>-0.11999999999999922</v>
      </c>
      <c r="H171" s="6" t="str">
        <f>VLOOKUP(Orders!A180,Customer!$A$2:$B$313,2,0)</f>
        <v>High</v>
      </c>
      <c r="I171" s="8" t="s">
        <v>33</v>
      </c>
      <c r="J171" s="8" t="s">
        <v>112</v>
      </c>
      <c r="K171" s="8" t="s">
        <v>42</v>
      </c>
      <c r="L171" s="8" t="s">
        <v>52</v>
      </c>
      <c r="M171" s="8" t="s">
        <v>36</v>
      </c>
      <c r="N171" s="8" t="s">
        <v>346</v>
      </c>
      <c r="O171" s="7">
        <v>0.37</v>
      </c>
      <c r="P171" s="8" t="s">
        <v>29</v>
      </c>
      <c r="Q171" s="8" t="s">
        <v>30</v>
      </c>
      <c r="R171" s="8" t="s">
        <v>153</v>
      </c>
      <c r="S171" s="8" t="s">
        <v>347</v>
      </c>
      <c r="T171" s="7">
        <v>98158</v>
      </c>
      <c r="U171" s="9">
        <v>42024</v>
      </c>
      <c r="V171" s="9">
        <v>42026</v>
      </c>
      <c r="W171" s="10">
        <v>2</v>
      </c>
      <c r="X171" s="4"/>
      <c r="Y171" s="4"/>
    </row>
    <row r="172" spans="1:25" ht="90.75" thickBot="1" x14ac:dyDescent="0.3">
      <c r="A172" s="5">
        <v>89092</v>
      </c>
      <c r="B172" s="6" t="str">
        <f>VLOOKUP(Status!A181,Status!$A$2:$B$313,2,0)</f>
        <v>Returned</v>
      </c>
      <c r="C172" s="7">
        <v>21.975000000000001</v>
      </c>
      <c r="D172" s="7">
        <v>2</v>
      </c>
      <c r="E172" s="7">
        <v>7.04</v>
      </c>
      <c r="F172" s="7">
        <v>2.17</v>
      </c>
      <c r="G172" s="6">
        <f>E172-F172</f>
        <v>4.87</v>
      </c>
      <c r="H172" s="6" t="str">
        <f>VLOOKUP(Orders!A181,Customer!$A$2:$B$313,2,0)</f>
        <v>High</v>
      </c>
      <c r="I172" s="8" t="s">
        <v>33</v>
      </c>
      <c r="J172" s="8" t="s">
        <v>41</v>
      </c>
      <c r="K172" s="8" t="s">
        <v>42</v>
      </c>
      <c r="L172" s="8" t="s">
        <v>52</v>
      </c>
      <c r="M172" s="8" t="s">
        <v>64</v>
      </c>
      <c r="N172" s="8" t="s">
        <v>259</v>
      </c>
      <c r="O172" s="7">
        <v>0.38</v>
      </c>
      <c r="P172" s="8" t="s">
        <v>29</v>
      </c>
      <c r="Q172" s="8" t="s">
        <v>79</v>
      </c>
      <c r="R172" s="8" t="s">
        <v>222</v>
      </c>
      <c r="S172" s="8" t="s">
        <v>260</v>
      </c>
      <c r="T172" s="7">
        <v>15122</v>
      </c>
      <c r="U172" s="9">
        <v>42019</v>
      </c>
      <c r="V172" s="9">
        <v>42021</v>
      </c>
      <c r="W172" s="10">
        <v>2</v>
      </c>
      <c r="X172" s="4"/>
      <c r="Y172" s="4"/>
    </row>
    <row r="173" spans="1:25" ht="52.5" thickBot="1" x14ac:dyDescent="0.3">
      <c r="A173" s="5">
        <v>86011</v>
      </c>
      <c r="B173" s="6" t="str">
        <f>VLOOKUP(Status!A182,Status!$A$2:$B$313,2,0)</f>
        <v>Not Returned</v>
      </c>
      <c r="C173" s="7">
        <v>364.98</v>
      </c>
      <c r="D173" s="7">
        <v>8</v>
      </c>
      <c r="E173" s="7">
        <v>29.1</v>
      </c>
      <c r="F173" s="7">
        <v>4</v>
      </c>
      <c r="G173" s="6">
        <f>E173-F173</f>
        <v>25.1</v>
      </c>
      <c r="H173" s="6" t="str">
        <f>VLOOKUP(Orders!A182,Customer!$A$2:$B$313,2,0)</f>
        <v>Not Specified</v>
      </c>
      <c r="I173" s="8" t="s">
        <v>92</v>
      </c>
      <c r="J173" s="8" t="s">
        <v>76</v>
      </c>
      <c r="K173" s="8" t="s">
        <v>34</v>
      </c>
      <c r="L173" s="8" t="s">
        <v>67</v>
      </c>
      <c r="M173" s="8" t="s">
        <v>36</v>
      </c>
      <c r="N173" s="8" t="s">
        <v>348</v>
      </c>
      <c r="O173" s="7">
        <v>0.78</v>
      </c>
      <c r="P173" s="8" t="s">
        <v>29</v>
      </c>
      <c r="Q173" s="8" t="s">
        <v>79</v>
      </c>
      <c r="R173" s="8" t="s">
        <v>349</v>
      </c>
      <c r="S173" s="8" t="s">
        <v>350</v>
      </c>
      <c r="T173" s="7">
        <v>3045</v>
      </c>
      <c r="U173" s="9">
        <v>42108</v>
      </c>
      <c r="V173" s="9">
        <v>42110</v>
      </c>
      <c r="W173" s="10">
        <v>2</v>
      </c>
      <c r="X173" s="4"/>
      <c r="Y173" s="4"/>
    </row>
    <row r="174" spans="1:25" ht="65.25" thickBot="1" x14ac:dyDescent="0.3">
      <c r="A174" s="5">
        <v>88534</v>
      </c>
      <c r="B174" s="6" t="str">
        <f>VLOOKUP(Status!A183,Status!$A$2:$B$313,2,0)</f>
        <v>Not Returned</v>
      </c>
      <c r="C174" s="7">
        <v>455.38499999999999</v>
      </c>
      <c r="D174" s="7">
        <v>16</v>
      </c>
      <c r="E174" s="7">
        <v>19.98</v>
      </c>
      <c r="F174" s="7">
        <v>4</v>
      </c>
      <c r="G174" s="6">
        <f>E174-F174</f>
        <v>15.98</v>
      </c>
      <c r="H174" s="6" t="str">
        <f>VLOOKUP(Orders!A183,Customer!$A$2:$B$313,2,0)</f>
        <v>Critical</v>
      </c>
      <c r="I174" s="8" t="s">
        <v>33</v>
      </c>
      <c r="J174" s="8" t="s">
        <v>112</v>
      </c>
      <c r="K174" s="8" t="s">
        <v>34</v>
      </c>
      <c r="L174" s="8" t="s">
        <v>67</v>
      </c>
      <c r="M174" s="8" t="s">
        <v>36</v>
      </c>
      <c r="N174" s="8" t="s">
        <v>351</v>
      </c>
      <c r="O174" s="7">
        <v>0.68</v>
      </c>
      <c r="P174" s="8" t="s">
        <v>29</v>
      </c>
      <c r="Q174" s="8" t="s">
        <v>79</v>
      </c>
      <c r="R174" s="8" t="s">
        <v>128</v>
      </c>
      <c r="S174" s="8" t="s">
        <v>352</v>
      </c>
      <c r="T174" s="7">
        <v>4005</v>
      </c>
      <c r="U174" s="9">
        <v>42177</v>
      </c>
      <c r="V174" s="9">
        <v>42179</v>
      </c>
      <c r="W174" s="10">
        <v>2</v>
      </c>
      <c r="X174" s="4"/>
      <c r="Y174" s="4"/>
    </row>
    <row r="175" spans="1:25" ht="27" thickBot="1" x14ac:dyDescent="0.3">
      <c r="A175" s="5">
        <v>89647</v>
      </c>
      <c r="B175" s="6" t="str">
        <f>VLOOKUP(Status!A184,Status!$A$2:$B$313,2,0)</f>
        <v>Not Returned</v>
      </c>
      <c r="C175" s="7">
        <v>39.57</v>
      </c>
      <c r="D175" s="7">
        <v>10</v>
      </c>
      <c r="E175" s="7">
        <v>2.88</v>
      </c>
      <c r="F175" s="7">
        <v>0.7</v>
      </c>
      <c r="G175" s="6">
        <f>E175-F175</f>
        <v>2.1799999999999997</v>
      </c>
      <c r="H175" s="6" t="str">
        <f>VLOOKUP(Orders!A184,Customer!$A$2:$B$313,2,0)</f>
        <v>Not Specified</v>
      </c>
      <c r="I175" s="8" t="s">
        <v>33</v>
      </c>
      <c r="J175" s="8" t="s">
        <v>112</v>
      </c>
      <c r="K175" s="8" t="s">
        <v>42</v>
      </c>
      <c r="L175" s="8" t="s">
        <v>63</v>
      </c>
      <c r="M175" s="8" t="s">
        <v>64</v>
      </c>
      <c r="N175" s="8" t="s">
        <v>353</v>
      </c>
      <c r="O175" s="7">
        <v>0.56000000000000005</v>
      </c>
      <c r="P175" s="8" t="s">
        <v>29</v>
      </c>
      <c r="Q175" s="8" t="s">
        <v>30</v>
      </c>
      <c r="R175" s="8" t="s">
        <v>295</v>
      </c>
      <c r="S175" s="8" t="s">
        <v>354</v>
      </c>
      <c r="T175" s="7">
        <v>87505</v>
      </c>
      <c r="U175" s="9">
        <v>42023</v>
      </c>
      <c r="V175" s="9">
        <v>42023</v>
      </c>
      <c r="W175" s="10">
        <v>0</v>
      </c>
      <c r="X175" s="4"/>
      <c r="Y175" s="4"/>
    </row>
    <row r="176" spans="1:25" ht="52.5" thickBot="1" x14ac:dyDescent="0.3">
      <c r="A176" s="5">
        <v>89166</v>
      </c>
      <c r="B176" s="6" t="str">
        <f>VLOOKUP(Status!A186,Status!$A$2:$B$313,2,0)</f>
        <v>Not Returned</v>
      </c>
      <c r="C176" s="7">
        <v>296.38499999999999</v>
      </c>
      <c r="D176" s="7">
        <v>7</v>
      </c>
      <c r="E176" s="7">
        <v>28.53</v>
      </c>
      <c r="F176" s="7">
        <v>1.49</v>
      </c>
      <c r="G176" s="6">
        <f>E176-F176</f>
        <v>27.040000000000003</v>
      </c>
      <c r="H176" s="6" t="str">
        <f>VLOOKUP(Orders!A186,Customer!$A$2:$B$313,2,0)</f>
        <v>Medium</v>
      </c>
      <c r="I176" s="8" t="s">
        <v>33</v>
      </c>
      <c r="J176" s="8" t="s">
        <v>41</v>
      </c>
      <c r="K176" s="8" t="s">
        <v>42</v>
      </c>
      <c r="L176" s="8" t="s">
        <v>43</v>
      </c>
      <c r="M176" s="8" t="s">
        <v>36</v>
      </c>
      <c r="N176" s="8" t="s">
        <v>355</v>
      </c>
      <c r="O176" s="7">
        <v>0.38</v>
      </c>
      <c r="P176" s="8" t="s">
        <v>29</v>
      </c>
      <c r="Q176" s="8" t="s">
        <v>45</v>
      </c>
      <c r="R176" s="8" t="s">
        <v>123</v>
      </c>
      <c r="S176" s="8" t="s">
        <v>124</v>
      </c>
      <c r="T176" s="7">
        <v>50208</v>
      </c>
      <c r="U176" s="9">
        <v>42090</v>
      </c>
      <c r="V176" s="9">
        <v>42092</v>
      </c>
      <c r="W176" s="10">
        <v>2</v>
      </c>
      <c r="X176" s="4"/>
      <c r="Y176" s="4"/>
    </row>
    <row r="177" spans="1:25" ht="90.75" thickBot="1" x14ac:dyDescent="0.3">
      <c r="A177" s="5">
        <v>90337</v>
      </c>
      <c r="B177" s="6" t="str">
        <f>VLOOKUP(Status!A187,Status!$A$2:$B$313,2,0)</f>
        <v>Returned</v>
      </c>
      <c r="C177" s="7">
        <v>1254.7049999999999</v>
      </c>
      <c r="D177" s="7">
        <v>24</v>
      </c>
      <c r="E177" s="7">
        <v>35.94</v>
      </c>
      <c r="F177" s="7">
        <v>6.66</v>
      </c>
      <c r="G177" s="6">
        <f>E177-F177</f>
        <v>29.279999999999998</v>
      </c>
      <c r="H177" s="6" t="str">
        <f>VLOOKUP(Orders!A187,Customer!$A$2:$B$313,2,0)</f>
        <v>High</v>
      </c>
      <c r="I177" s="8" t="s">
        <v>33</v>
      </c>
      <c r="J177" s="8" t="s">
        <v>76</v>
      </c>
      <c r="K177" s="8" t="s">
        <v>42</v>
      </c>
      <c r="L177" s="8" t="s">
        <v>88</v>
      </c>
      <c r="M177" s="8" t="s">
        <v>36</v>
      </c>
      <c r="N177" s="8" t="s">
        <v>276</v>
      </c>
      <c r="O177" s="7">
        <v>0.4</v>
      </c>
      <c r="P177" s="8" t="s">
        <v>29</v>
      </c>
      <c r="Q177" s="8" t="s">
        <v>69</v>
      </c>
      <c r="R177" s="8" t="s">
        <v>70</v>
      </c>
      <c r="S177" s="8" t="s">
        <v>232</v>
      </c>
      <c r="T177" s="7">
        <v>28204</v>
      </c>
      <c r="U177" s="9">
        <v>42160</v>
      </c>
      <c r="V177" s="9">
        <v>42165</v>
      </c>
      <c r="W177" s="10">
        <v>5</v>
      </c>
      <c r="X177" s="4"/>
      <c r="Y177" s="4"/>
    </row>
    <row r="178" spans="1:25" ht="27" thickBot="1" x14ac:dyDescent="0.3">
      <c r="A178" s="5">
        <v>89521</v>
      </c>
      <c r="B178" s="6" t="str">
        <f>VLOOKUP(Status!A188,Status!$A$2:$B$313,2,0)</f>
        <v>Not Returned</v>
      </c>
      <c r="C178" s="7">
        <v>87.495000000000005</v>
      </c>
      <c r="D178" s="7">
        <v>12</v>
      </c>
      <c r="E178" s="7">
        <v>4.91</v>
      </c>
      <c r="F178" s="7">
        <v>0.5</v>
      </c>
      <c r="G178" s="6">
        <f>E178-F178</f>
        <v>4.41</v>
      </c>
      <c r="H178" s="6" t="str">
        <f>VLOOKUP(Orders!A188,Customer!$A$2:$B$313,2,0)</f>
        <v>Low</v>
      </c>
      <c r="I178" s="8" t="s">
        <v>33</v>
      </c>
      <c r="J178" s="8" t="s">
        <v>76</v>
      </c>
      <c r="K178" s="8" t="s">
        <v>42</v>
      </c>
      <c r="L178" s="8" t="s">
        <v>72</v>
      </c>
      <c r="M178" s="8" t="s">
        <v>36</v>
      </c>
      <c r="N178" s="8" t="s">
        <v>168</v>
      </c>
      <c r="O178" s="7">
        <v>0.36</v>
      </c>
      <c r="P178" s="8" t="s">
        <v>29</v>
      </c>
      <c r="Q178" s="8" t="s">
        <v>30</v>
      </c>
      <c r="R178" s="8" t="s">
        <v>139</v>
      </c>
      <c r="S178" s="8" t="s">
        <v>173</v>
      </c>
      <c r="T178" s="7">
        <v>97035</v>
      </c>
      <c r="U178" s="9">
        <v>42098</v>
      </c>
      <c r="V178" s="9">
        <v>42100</v>
      </c>
      <c r="W178" s="10">
        <v>2</v>
      </c>
      <c r="X178" s="4"/>
      <c r="Y178" s="4"/>
    </row>
    <row r="179" spans="1:25" ht="90.75" thickBot="1" x14ac:dyDescent="0.3">
      <c r="A179" s="5">
        <v>90059</v>
      </c>
      <c r="B179" s="6" t="str">
        <f>VLOOKUP(Status!A189,Status!$A$2:$B$313,2,0)</f>
        <v>Not Returned</v>
      </c>
      <c r="C179" s="7">
        <v>190.35</v>
      </c>
      <c r="D179" s="7">
        <v>15</v>
      </c>
      <c r="E179" s="7">
        <v>8.8800000000000008</v>
      </c>
      <c r="F179" s="7">
        <v>6.28</v>
      </c>
      <c r="G179" s="6">
        <f>E179-F179</f>
        <v>2.6000000000000005</v>
      </c>
      <c r="H179" s="6" t="str">
        <f>VLOOKUP(Orders!A189,Customer!$A$2:$B$313,2,0)</f>
        <v>Critical</v>
      </c>
      <c r="I179" s="8" t="s">
        <v>92</v>
      </c>
      <c r="J179" s="8" t="s">
        <v>24</v>
      </c>
      <c r="K179" s="8" t="s">
        <v>42</v>
      </c>
      <c r="L179" s="8" t="s">
        <v>43</v>
      </c>
      <c r="M179" s="8" t="s">
        <v>36</v>
      </c>
      <c r="N179" s="8" t="s">
        <v>356</v>
      </c>
      <c r="O179" s="7">
        <v>0.35</v>
      </c>
      <c r="P179" s="8" t="s">
        <v>29</v>
      </c>
      <c r="Q179" s="8" t="s">
        <v>45</v>
      </c>
      <c r="R179" s="8" t="s">
        <v>109</v>
      </c>
      <c r="S179" s="8" t="s">
        <v>357</v>
      </c>
      <c r="T179" s="7">
        <v>68801</v>
      </c>
      <c r="U179" s="9">
        <v>42167</v>
      </c>
      <c r="V179" s="9">
        <v>42169</v>
      </c>
      <c r="W179" s="10">
        <v>2</v>
      </c>
      <c r="X179" s="4"/>
      <c r="Y179" s="4"/>
    </row>
    <row r="180" spans="1:25" ht="65.25" thickBot="1" x14ac:dyDescent="0.3">
      <c r="A180" s="11">
        <v>88206</v>
      </c>
      <c r="B180" s="6" t="str">
        <f>VLOOKUP(Status!A190,Status!$A$2:$B$313,2,0)</f>
        <v>Not Returned</v>
      </c>
      <c r="C180" s="7">
        <v>4313.58</v>
      </c>
      <c r="D180" s="7">
        <v>9</v>
      </c>
      <c r="E180" s="7">
        <v>296.18</v>
      </c>
      <c r="F180" s="7">
        <v>54.12</v>
      </c>
      <c r="G180" s="6">
        <f>E180-F180</f>
        <v>242.06</v>
      </c>
      <c r="H180" s="6" t="str">
        <f>VLOOKUP(Orders!A190,Customer!$A$2:$B$313,2,0)</f>
        <v>Not Specified</v>
      </c>
      <c r="I180" s="8" t="s">
        <v>23</v>
      </c>
      <c r="J180" s="8" t="s">
        <v>24</v>
      </c>
      <c r="K180" s="8" t="s">
        <v>25</v>
      </c>
      <c r="L180" s="8" t="s">
        <v>26</v>
      </c>
      <c r="M180" s="8" t="s">
        <v>27</v>
      </c>
      <c r="N180" s="8" t="s">
        <v>38</v>
      </c>
      <c r="O180" s="7">
        <v>0.76</v>
      </c>
      <c r="P180" s="8" t="s">
        <v>29</v>
      </c>
      <c r="Q180" s="8" t="s">
        <v>30</v>
      </c>
      <c r="R180" s="8" t="s">
        <v>31</v>
      </c>
      <c r="S180" s="8" t="s">
        <v>39</v>
      </c>
      <c r="T180" s="7">
        <v>95687</v>
      </c>
      <c r="U180" s="9">
        <v>42085</v>
      </c>
      <c r="V180" s="9">
        <v>42088</v>
      </c>
      <c r="W180" s="10">
        <v>3</v>
      </c>
      <c r="X180" s="4"/>
      <c r="Y180" s="4"/>
    </row>
    <row r="181" spans="1:25" ht="27" thickBot="1" x14ac:dyDescent="0.3">
      <c r="A181" s="5">
        <v>89201</v>
      </c>
      <c r="B181" s="6" t="str">
        <f>VLOOKUP(Status!A192,Status!$A$2:$B$313,2,0)</f>
        <v>Returned</v>
      </c>
      <c r="C181" s="7">
        <v>3.375</v>
      </c>
      <c r="D181" s="7">
        <v>1</v>
      </c>
      <c r="E181" s="7">
        <v>1.68</v>
      </c>
      <c r="F181" s="7">
        <v>1.57</v>
      </c>
      <c r="G181" s="6">
        <f>E181-F181</f>
        <v>0.10999999999999988</v>
      </c>
      <c r="H181" s="6" t="str">
        <f>VLOOKUP(Orders!A192,Customer!$A$2:$B$313,2,0)</f>
        <v>Medium</v>
      </c>
      <c r="I181" s="8" t="s">
        <v>33</v>
      </c>
      <c r="J181" s="8" t="s">
        <v>24</v>
      </c>
      <c r="K181" s="8" t="s">
        <v>42</v>
      </c>
      <c r="L181" s="8" t="s">
        <v>63</v>
      </c>
      <c r="M181" s="8" t="s">
        <v>64</v>
      </c>
      <c r="N181" s="8" t="s">
        <v>65</v>
      </c>
      <c r="O181" s="7">
        <v>0.59</v>
      </c>
      <c r="P181" s="8" t="s">
        <v>29</v>
      </c>
      <c r="Q181" s="8" t="s">
        <v>30</v>
      </c>
      <c r="R181" s="8" t="s">
        <v>31</v>
      </c>
      <c r="S181" s="8" t="s">
        <v>144</v>
      </c>
      <c r="T181" s="7">
        <v>92677</v>
      </c>
      <c r="U181" s="9">
        <v>42032</v>
      </c>
      <c r="V181" s="9">
        <v>42034</v>
      </c>
      <c r="W181" s="10">
        <v>2</v>
      </c>
      <c r="X181" s="4"/>
      <c r="Y181" s="4"/>
    </row>
    <row r="182" spans="1:25" ht="39.75" thickBot="1" x14ac:dyDescent="0.3">
      <c r="A182" s="5">
        <v>42852</v>
      </c>
      <c r="B182" s="6" t="str">
        <f>VLOOKUP(Status!A194,Status!$A$2:$B$313,2,0)</f>
        <v>Not Returned</v>
      </c>
      <c r="C182" s="7">
        <v>77.73</v>
      </c>
      <c r="D182" s="7">
        <v>9</v>
      </c>
      <c r="E182" s="7">
        <v>5.4</v>
      </c>
      <c r="F182" s="7">
        <v>7.78</v>
      </c>
      <c r="G182" s="6">
        <f>E182-F182</f>
        <v>-2.38</v>
      </c>
      <c r="H182" s="6" t="str">
        <f>VLOOKUP(Orders!A194,Customer!$A$2:$B$313,2,0)</f>
        <v>Low</v>
      </c>
      <c r="I182" s="8" t="s">
        <v>92</v>
      </c>
      <c r="J182" s="8" t="s">
        <v>24</v>
      </c>
      <c r="K182" s="8" t="s">
        <v>42</v>
      </c>
      <c r="L182" s="8" t="s">
        <v>43</v>
      </c>
      <c r="M182" s="8" t="s">
        <v>36</v>
      </c>
      <c r="N182" s="8" t="s">
        <v>93</v>
      </c>
      <c r="O182" s="7">
        <v>0.37</v>
      </c>
      <c r="P182" s="8" t="s">
        <v>29</v>
      </c>
      <c r="Q182" s="8" t="s">
        <v>79</v>
      </c>
      <c r="R182" s="8" t="s">
        <v>126</v>
      </c>
      <c r="S182" s="8" t="s">
        <v>358</v>
      </c>
      <c r="T182" s="7">
        <v>2149</v>
      </c>
      <c r="U182" s="9">
        <v>42151</v>
      </c>
      <c r="V182" s="9">
        <v>42153</v>
      </c>
      <c r="W182" s="10">
        <v>2</v>
      </c>
      <c r="X182" s="4"/>
      <c r="Y182" s="4"/>
    </row>
    <row r="183" spans="1:25" ht="103.5" thickBot="1" x14ac:dyDescent="0.3">
      <c r="A183" s="5">
        <v>90192</v>
      </c>
      <c r="B183" s="6" t="str">
        <f>VLOOKUP(Status!A195,Status!$A$2:$B$313,2,0)</f>
        <v>Not Returned</v>
      </c>
      <c r="C183" s="7">
        <v>316.72500000000002</v>
      </c>
      <c r="D183" s="7">
        <v>22</v>
      </c>
      <c r="E183" s="7">
        <v>9.48</v>
      </c>
      <c r="F183" s="7">
        <v>7.29</v>
      </c>
      <c r="G183" s="6">
        <f>E183-F183</f>
        <v>2.1900000000000004</v>
      </c>
      <c r="H183" s="6" t="str">
        <f>VLOOKUP(Orders!A195,Customer!$A$2:$B$313,2,0)</f>
        <v>Low</v>
      </c>
      <c r="I183" s="8" t="s">
        <v>33</v>
      </c>
      <c r="J183" s="8" t="s">
        <v>76</v>
      </c>
      <c r="K183" s="8" t="s">
        <v>25</v>
      </c>
      <c r="L183" s="8" t="s">
        <v>48</v>
      </c>
      <c r="M183" s="8" t="s">
        <v>49</v>
      </c>
      <c r="N183" s="13" t="s">
        <v>359</v>
      </c>
      <c r="O183" s="7">
        <v>0.45</v>
      </c>
      <c r="P183" s="8" t="s">
        <v>29</v>
      </c>
      <c r="Q183" s="8" t="s">
        <v>79</v>
      </c>
      <c r="R183" s="8" t="s">
        <v>95</v>
      </c>
      <c r="S183" s="8" t="s">
        <v>360</v>
      </c>
      <c r="T183" s="7">
        <v>7203</v>
      </c>
      <c r="U183" s="9">
        <v>42050</v>
      </c>
      <c r="V183" s="9">
        <v>42052</v>
      </c>
      <c r="W183" s="10">
        <v>2</v>
      </c>
      <c r="X183" s="4"/>
      <c r="Y183" s="4"/>
    </row>
    <row r="184" spans="1:25" ht="52.5" thickBot="1" x14ac:dyDescent="0.3">
      <c r="A184" s="5">
        <v>88907</v>
      </c>
      <c r="B184" s="6" t="str">
        <f>VLOOKUP(Status!A196,Status!$A$2:$B$313,2,0)</f>
        <v>Not Returned</v>
      </c>
      <c r="C184" s="7">
        <v>2139.7649999999999</v>
      </c>
      <c r="D184" s="7">
        <v>19</v>
      </c>
      <c r="E184" s="7">
        <v>85.99</v>
      </c>
      <c r="F184" s="7">
        <v>0.99</v>
      </c>
      <c r="G184" s="6">
        <f>E184-F184</f>
        <v>85</v>
      </c>
      <c r="H184" s="6" t="str">
        <f>VLOOKUP(Orders!A196,Customer!$A$2:$B$313,2,0)</f>
        <v>Medium</v>
      </c>
      <c r="I184" s="8" t="s">
        <v>33</v>
      </c>
      <c r="J184" s="8" t="s">
        <v>41</v>
      </c>
      <c r="K184" s="8" t="s">
        <v>34</v>
      </c>
      <c r="L184" s="8" t="s">
        <v>35</v>
      </c>
      <c r="M184" s="8" t="s">
        <v>64</v>
      </c>
      <c r="N184" s="8" t="s">
        <v>361</v>
      </c>
      <c r="O184" s="7">
        <v>0.85</v>
      </c>
      <c r="P184" s="8" t="s">
        <v>29</v>
      </c>
      <c r="Q184" s="8" t="s">
        <v>45</v>
      </c>
      <c r="R184" s="8" t="s">
        <v>54</v>
      </c>
      <c r="S184" s="8" t="s">
        <v>55</v>
      </c>
      <c r="T184" s="7">
        <v>48234</v>
      </c>
      <c r="U184" s="9">
        <v>42077</v>
      </c>
      <c r="V184" s="9">
        <v>42079</v>
      </c>
      <c r="W184" s="10">
        <v>2</v>
      </c>
      <c r="X184" s="4"/>
      <c r="Y184" s="4"/>
    </row>
    <row r="185" spans="1:25" ht="78" thickBot="1" x14ac:dyDescent="0.3">
      <c r="A185" s="5">
        <v>89291</v>
      </c>
      <c r="B185" s="6" t="str">
        <f>VLOOKUP(Status!A197,Status!$A$2:$B$313,2,0)</f>
        <v>Returned</v>
      </c>
      <c r="C185" s="7">
        <v>31.8</v>
      </c>
      <c r="D185" s="7">
        <v>2</v>
      </c>
      <c r="E185" s="7">
        <v>10.06</v>
      </c>
      <c r="F185" s="7">
        <v>2.06</v>
      </c>
      <c r="G185" s="6">
        <f>E185-F185</f>
        <v>8</v>
      </c>
      <c r="H185" s="6" t="str">
        <f>VLOOKUP(Orders!A197,Customer!$A$2:$B$313,2,0)</f>
        <v>Low</v>
      </c>
      <c r="I185" s="8" t="s">
        <v>33</v>
      </c>
      <c r="J185" s="8" t="s">
        <v>112</v>
      </c>
      <c r="K185" s="8" t="s">
        <v>42</v>
      </c>
      <c r="L185" s="8" t="s">
        <v>52</v>
      </c>
      <c r="M185" s="8" t="s">
        <v>64</v>
      </c>
      <c r="N185" s="8" t="s">
        <v>362</v>
      </c>
      <c r="O185" s="7">
        <v>0.39</v>
      </c>
      <c r="P185" s="8" t="s">
        <v>29</v>
      </c>
      <c r="Q185" s="8" t="s">
        <v>79</v>
      </c>
      <c r="R185" s="8" t="s">
        <v>80</v>
      </c>
      <c r="S185" s="8" t="s">
        <v>241</v>
      </c>
      <c r="T185" s="7">
        <v>13501</v>
      </c>
      <c r="U185" s="9">
        <v>42010</v>
      </c>
      <c r="V185" s="9">
        <v>42012</v>
      </c>
      <c r="W185" s="10">
        <v>2</v>
      </c>
      <c r="X185" s="4"/>
      <c r="Y185" s="4"/>
    </row>
    <row r="186" spans="1:25" ht="52.5" thickBot="1" x14ac:dyDescent="0.3">
      <c r="A186" s="5">
        <v>58914</v>
      </c>
      <c r="B186" s="6" t="str">
        <f>VLOOKUP(Status!A198,Status!$A$2:$B$313,2,0)</f>
        <v>Not Returned</v>
      </c>
      <c r="C186" s="7">
        <v>324.06</v>
      </c>
      <c r="D186" s="7">
        <v>16</v>
      </c>
      <c r="E186" s="7">
        <v>12.98</v>
      </c>
      <c r="F186" s="7">
        <v>3.14</v>
      </c>
      <c r="G186" s="6">
        <f>E186-F186</f>
        <v>9.84</v>
      </c>
      <c r="H186" s="6" t="str">
        <f>VLOOKUP(Orders!A198,Customer!$A$2:$B$313,2,0)</f>
        <v>High</v>
      </c>
      <c r="I186" s="8" t="s">
        <v>92</v>
      </c>
      <c r="J186" s="8" t="s">
        <v>24</v>
      </c>
      <c r="K186" s="8" t="s">
        <v>42</v>
      </c>
      <c r="L186" s="8" t="s">
        <v>149</v>
      </c>
      <c r="M186" s="8" t="s">
        <v>49</v>
      </c>
      <c r="N186" s="8" t="s">
        <v>363</v>
      </c>
      <c r="O186" s="7">
        <v>0.6</v>
      </c>
      <c r="P186" s="8" t="s">
        <v>29</v>
      </c>
      <c r="Q186" s="8" t="s">
        <v>69</v>
      </c>
      <c r="R186" s="8" t="s">
        <v>104</v>
      </c>
      <c r="S186" s="8" t="s">
        <v>142</v>
      </c>
      <c r="T186" s="7">
        <v>70056</v>
      </c>
      <c r="U186" s="9">
        <v>42162</v>
      </c>
      <c r="V186" s="9">
        <v>42164</v>
      </c>
      <c r="W186" s="10">
        <v>2</v>
      </c>
      <c r="X186" s="4"/>
      <c r="Y186" s="4"/>
    </row>
    <row r="187" spans="1:25" ht="78" thickBot="1" x14ac:dyDescent="0.3">
      <c r="A187" s="11">
        <v>87179</v>
      </c>
      <c r="B187" s="6" t="str">
        <f>VLOOKUP(Status!A199,Status!$A$2:$B$313,2,0)</f>
        <v>Not Returned</v>
      </c>
      <c r="C187" s="7">
        <v>8578.2749999999996</v>
      </c>
      <c r="D187" s="7">
        <v>49</v>
      </c>
      <c r="E187" s="7">
        <v>122.99</v>
      </c>
      <c r="F187" s="7">
        <v>70.2</v>
      </c>
      <c r="G187" s="6">
        <f>E187-F187</f>
        <v>52.789999999999992</v>
      </c>
      <c r="H187" s="6" t="str">
        <f>VLOOKUP(Orders!A199,Customer!$A$2:$B$313,2,0)</f>
        <v>Low</v>
      </c>
      <c r="I187" s="8" t="s">
        <v>23</v>
      </c>
      <c r="J187" s="8" t="s">
        <v>24</v>
      </c>
      <c r="K187" s="8" t="s">
        <v>25</v>
      </c>
      <c r="L187" s="8" t="s">
        <v>97</v>
      </c>
      <c r="M187" s="8" t="s">
        <v>59</v>
      </c>
      <c r="N187" s="8" t="s">
        <v>211</v>
      </c>
      <c r="O187" s="7">
        <v>0.74</v>
      </c>
      <c r="P187" s="8" t="s">
        <v>29</v>
      </c>
      <c r="Q187" s="8" t="s">
        <v>79</v>
      </c>
      <c r="R187" s="8" t="s">
        <v>80</v>
      </c>
      <c r="S187" s="8" t="s">
        <v>212</v>
      </c>
      <c r="T187" s="7">
        <v>10177</v>
      </c>
      <c r="U187" s="9">
        <v>42037</v>
      </c>
      <c r="V187" s="9">
        <v>42039</v>
      </c>
      <c r="W187" s="10">
        <v>2</v>
      </c>
      <c r="X187" s="4"/>
      <c r="Y187" s="4"/>
    </row>
    <row r="188" spans="1:25" ht="52.5" thickBot="1" x14ac:dyDescent="0.3">
      <c r="A188" s="5">
        <v>87671</v>
      </c>
      <c r="B188" s="6" t="str">
        <f>VLOOKUP(Status!A200,Status!$A$2:$B$313,2,0)</f>
        <v>Returned</v>
      </c>
      <c r="C188" s="7">
        <v>149.91</v>
      </c>
      <c r="D188" s="7">
        <v>46</v>
      </c>
      <c r="E188" s="7">
        <v>2.12</v>
      </c>
      <c r="F188" s="7">
        <v>1.99</v>
      </c>
      <c r="G188" s="6">
        <f>E188-F188</f>
        <v>0.13000000000000012</v>
      </c>
      <c r="H188" s="6" t="str">
        <f>VLOOKUP(Orders!A200,Customer!$A$2:$B$313,2,0)</f>
        <v>High</v>
      </c>
      <c r="I188" s="8" t="s">
        <v>33</v>
      </c>
      <c r="J188" s="8" t="s">
        <v>76</v>
      </c>
      <c r="K188" s="8" t="s">
        <v>34</v>
      </c>
      <c r="L188" s="8" t="s">
        <v>67</v>
      </c>
      <c r="M188" s="8" t="s">
        <v>49</v>
      </c>
      <c r="N188" s="8" t="s">
        <v>206</v>
      </c>
      <c r="O188" s="7">
        <v>0.55000000000000004</v>
      </c>
      <c r="P188" s="8" t="s">
        <v>29</v>
      </c>
      <c r="Q188" s="8" t="s">
        <v>30</v>
      </c>
      <c r="R188" s="8" t="s">
        <v>153</v>
      </c>
      <c r="S188" s="8" t="s">
        <v>154</v>
      </c>
      <c r="T188" s="7">
        <v>98103</v>
      </c>
      <c r="U188" s="9">
        <v>42103</v>
      </c>
      <c r="V188" s="9">
        <v>42105</v>
      </c>
      <c r="W188" s="10">
        <v>2</v>
      </c>
      <c r="X188" s="4"/>
      <c r="Y188" s="4"/>
    </row>
    <row r="189" spans="1:25" ht="39.75" thickBot="1" x14ac:dyDescent="0.3">
      <c r="A189" s="5">
        <v>90031</v>
      </c>
      <c r="B189" s="6" t="str">
        <f>VLOOKUP(Status!A201,Status!$A$2:$B$313,2,0)</f>
        <v>Returned</v>
      </c>
      <c r="C189" s="7">
        <v>50.204999999999998</v>
      </c>
      <c r="D189" s="7">
        <v>7</v>
      </c>
      <c r="E189" s="7">
        <v>4.42</v>
      </c>
      <c r="F189" s="7">
        <v>4.99</v>
      </c>
      <c r="G189" s="6">
        <f>E189-F189</f>
        <v>-0.57000000000000028</v>
      </c>
      <c r="H189" s="6" t="str">
        <f>VLOOKUP(Orders!A201,Customer!$A$2:$B$313,2,0)</f>
        <v>Not Specified</v>
      </c>
      <c r="I189" s="8" t="s">
        <v>33</v>
      </c>
      <c r="J189" s="8" t="s">
        <v>41</v>
      </c>
      <c r="K189" s="8" t="s">
        <v>42</v>
      </c>
      <c r="L189" s="8" t="s">
        <v>88</v>
      </c>
      <c r="M189" s="8" t="s">
        <v>36</v>
      </c>
      <c r="N189" s="8" t="s">
        <v>219</v>
      </c>
      <c r="O189" s="7">
        <v>0.38</v>
      </c>
      <c r="P189" s="8" t="s">
        <v>29</v>
      </c>
      <c r="Q189" s="8" t="s">
        <v>79</v>
      </c>
      <c r="R189" s="8" t="s">
        <v>80</v>
      </c>
      <c r="S189" s="8" t="s">
        <v>220</v>
      </c>
      <c r="T189" s="7">
        <v>11787</v>
      </c>
      <c r="U189" s="9">
        <v>42102</v>
      </c>
      <c r="V189" s="9">
        <v>42103</v>
      </c>
      <c r="W189" s="10">
        <v>1</v>
      </c>
      <c r="X189" s="4"/>
      <c r="Y189" s="4"/>
    </row>
    <row r="190" spans="1:25" ht="65.25" thickBot="1" x14ac:dyDescent="0.3">
      <c r="A190" s="5">
        <v>86010</v>
      </c>
      <c r="B190" s="6" t="str">
        <f>VLOOKUP(Status!A202,Status!$A$2:$B$313,2,0)</f>
        <v>Returned</v>
      </c>
      <c r="C190" s="7">
        <v>288.27</v>
      </c>
      <c r="D190" s="7">
        <v>12</v>
      </c>
      <c r="E190" s="7">
        <v>15.42</v>
      </c>
      <c r="F190" s="7">
        <v>10.68</v>
      </c>
      <c r="G190" s="6">
        <f>E190-F190</f>
        <v>4.74</v>
      </c>
      <c r="H190" s="6" t="str">
        <f>VLOOKUP(Orders!A202,Customer!$A$2:$B$313,2,0)</f>
        <v>Low</v>
      </c>
      <c r="I190" s="8" t="s">
        <v>33</v>
      </c>
      <c r="J190" s="8" t="s">
        <v>24</v>
      </c>
      <c r="K190" s="8" t="s">
        <v>42</v>
      </c>
      <c r="L190" s="8" t="s">
        <v>158</v>
      </c>
      <c r="M190" s="8" t="s">
        <v>36</v>
      </c>
      <c r="N190" s="8" t="s">
        <v>364</v>
      </c>
      <c r="O190" s="7">
        <v>0.57999999999999996</v>
      </c>
      <c r="P190" s="8" t="s">
        <v>29</v>
      </c>
      <c r="Q190" s="8" t="s">
        <v>30</v>
      </c>
      <c r="R190" s="8" t="s">
        <v>31</v>
      </c>
      <c r="S190" s="8" t="s">
        <v>196</v>
      </c>
      <c r="T190" s="7">
        <v>91945</v>
      </c>
      <c r="U190" s="9">
        <v>42172</v>
      </c>
      <c r="V190" s="9">
        <v>42173</v>
      </c>
      <c r="W190" s="10">
        <v>1</v>
      </c>
      <c r="X190" s="4"/>
      <c r="Y190" s="4"/>
    </row>
    <row r="191" spans="1:25" ht="52.5" thickBot="1" x14ac:dyDescent="0.3">
      <c r="A191" s="5">
        <v>89849</v>
      </c>
      <c r="B191" s="6" t="str">
        <f>VLOOKUP(Status!A203,Status!$A$2:$B$313,2,0)</f>
        <v>Returned</v>
      </c>
      <c r="C191" s="7">
        <v>98.61</v>
      </c>
      <c r="D191" s="7">
        <v>10</v>
      </c>
      <c r="E191" s="7">
        <v>7.99</v>
      </c>
      <c r="F191" s="7">
        <v>5.03</v>
      </c>
      <c r="G191" s="6">
        <f>E191-F191</f>
        <v>2.96</v>
      </c>
      <c r="H191" s="6" t="str">
        <f>VLOOKUP(Orders!A203,Customer!$A$2:$B$313,2,0)</f>
        <v>Critical</v>
      </c>
      <c r="I191" s="8" t="s">
        <v>33</v>
      </c>
      <c r="J191" s="8" t="s">
        <v>112</v>
      </c>
      <c r="K191" s="8" t="s">
        <v>34</v>
      </c>
      <c r="L191" s="8" t="s">
        <v>35</v>
      </c>
      <c r="M191" s="8" t="s">
        <v>183</v>
      </c>
      <c r="N191" s="8" t="s">
        <v>184</v>
      </c>
      <c r="O191" s="7">
        <v>0.6</v>
      </c>
      <c r="P191" s="8" t="s">
        <v>29</v>
      </c>
      <c r="Q191" s="8" t="s">
        <v>30</v>
      </c>
      <c r="R191" s="8" t="s">
        <v>135</v>
      </c>
      <c r="S191" s="8" t="s">
        <v>365</v>
      </c>
      <c r="T191" s="7">
        <v>89015</v>
      </c>
      <c r="U191" s="9">
        <v>42017</v>
      </c>
      <c r="V191" s="9">
        <v>42017</v>
      </c>
      <c r="W191" s="10">
        <v>0</v>
      </c>
      <c r="X191" s="4"/>
      <c r="Y191" s="4"/>
    </row>
    <row r="192" spans="1:25" ht="78" thickBot="1" x14ac:dyDescent="0.3">
      <c r="A192" s="5">
        <v>91575</v>
      </c>
      <c r="B192" s="6" t="str">
        <f>VLOOKUP(Status!A204,Status!$A$2:$B$313,2,0)</f>
        <v>Returned</v>
      </c>
      <c r="C192" s="7">
        <v>4668.1949999999997</v>
      </c>
      <c r="D192" s="7">
        <v>21</v>
      </c>
      <c r="E192" s="7">
        <v>179.29</v>
      </c>
      <c r="F192" s="7">
        <v>29.21</v>
      </c>
      <c r="G192" s="6">
        <f>E192-F192</f>
        <v>150.07999999999998</v>
      </c>
      <c r="H192" s="6" t="str">
        <f>VLOOKUP(Orders!A204,Customer!$A$2:$B$313,2,0)</f>
        <v>Medium</v>
      </c>
      <c r="I192" s="8" t="s">
        <v>23</v>
      </c>
      <c r="J192" s="8" t="s">
        <v>41</v>
      </c>
      <c r="K192" s="8" t="s">
        <v>25</v>
      </c>
      <c r="L192" s="8" t="s">
        <v>26</v>
      </c>
      <c r="M192" s="8" t="s">
        <v>27</v>
      </c>
      <c r="N192" s="8" t="s">
        <v>366</v>
      </c>
      <c r="O192" s="7">
        <v>0.74</v>
      </c>
      <c r="P192" s="8" t="s">
        <v>29</v>
      </c>
      <c r="Q192" s="8" t="s">
        <v>30</v>
      </c>
      <c r="R192" s="8" t="s">
        <v>139</v>
      </c>
      <c r="S192" s="8" t="s">
        <v>258</v>
      </c>
      <c r="T192" s="7">
        <v>97756</v>
      </c>
      <c r="U192" s="9">
        <v>42177</v>
      </c>
      <c r="V192" s="9">
        <v>42178</v>
      </c>
      <c r="W192" s="10">
        <v>1</v>
      </c>
      <c r="X192" s="4"/>
      <c r="Y192" s="4"/>
    </row>
    <row r="193" spans="1:25" ht="78" thickBot="1" x14ac:dyDescent="0.3">
      <c r="A193" s="5">
        <v>88425</v>
      </c>
      <c r="B193" s="6" t="str">
        <f>VLOOKUP(Status!A205,Status!$A$2:$B$313,2,0)</f>
        <v>Not Returned</v>
      </c>
      <c r="C193" s="7">
        <v>60.255000000000003</v>
      </c>
      <c r="D193" s="7">
        <v>2</v>
      </c>
      <c r="E193" s="7">
        <v>17.98</v>
      </c>
      <c r="F193" s="7">
        <v>8.51</v>
      </c>
      <c r="G193" s="6">
        <f>E193-F193</f>
        <v>9.4700000000000006</v>
      </c>
      <c r="H193" s="6" t="str">
        <f>VLOOKUP(Orders!A205,Customer!$A$2:$B$313,2,0)</f>
        <v>Medium</v>
      </c>
      <c r="I193" s="8" t="s">
        <v>33</v>
      </c>
      <c r="J193" s="8" t="s">
        <v>24</v>
      </c>
      <c r="K193" s="8" t="s">
        <v>34</v>
      </c>
      <c r="L193" s="8" t="s">
        <v>145</v>
      </c>
      <c r="M193" s="8" t="s">
        <v>183</v>
      </c>
      <c r="N193" s="8" t="s">
        <v>367</v>
      </c>
      <c r="O193" s="7">
        <v>0.4</v>
      </c>
      <c r="P193" s="8" t="s">
        <v>29</v>
      </c>
      <c r="Q193" s="8" t="s">
        <v>30</v>
      </c>
      <c r="R193" s="8" t="s">
        <v>139</v>
      </c>
      <c r="S193" s="8" t="s">
        <v>250</v>
      </c>
      <c r="T193" s="7">
        <v>97526</v>
      </c>
      <c r="U193" s="9">
        <v>42090</v>
      </c>
      <c r="V193" s="9">
        <v>42091</v>
      </c>
      <c r="W193" s="10">
        <v>1</v>
      </c>
      <c r="X193" s="4"/>
      <c r="Y193" s="4"/>
    </row>
    <row r="194" spans="1:25" ht="27" thickBot="1" x14ac:dyDescent="0.3">
      <c r="A194" s="5">
        <v>91063</v>
      </c>
      <c r="B194" s="6" t="str">
        <f>VLOOKUP(Status!A206,Status!$A$2:$B$313,2,0)</f>
        <v>Not Returned</v>
      </c>
      <c r="C194" s="7">
        <v>157.26</v>
      </c>
      <c r="D194" s="7">
        <v>16</v>
      </c>
      <c r="E194" s="7">
        <v>6.68</v>
      </c>
      <c r="F194" s="7">
        <v>6.92</v>
      </c>
      <c r="G194" s="6">
        <f>E194-F194</f>
        <v>-0.24000000000000021</v>
      </c>
      <c r="H194" s="6" t="str">
        <f>VLOOKUP(Orders!A206,Customer!$A$2:$B$313,2,0)</f>
        <v>Critical</v>
      </c>
      <c r="I194" s="8" t="s">
        <v>33</v>
      </c>
      <c r="J194" s="8" t="s">
        <v>76</v>
      </c>
      <c r="K194" s="8" t="s">
        <v>42</v>
      </c>
      <c r="L194" s="8" t="s">
        <v>52</v>
      </c>
      <c r="M194" s="8" t="s">
        <v>36</v>
      </c>
      <c r="N194" s="8" t="s">
        <v>368</v>
      </c>
      <c r="O194" s="7">
        <v>0.37</v>
      </c>
      <c r="P194" s="8" t="s">
        <v>29</v>
      </c>
      <c r="Q194" s="8" t="s">
        <v>30</v>
      </c>
      <c r="R194" s="8" t="s">
        <v>280</v>
      </c>
      <c r="S194" s="8" t="s">
        <v>369</v>
      </c>
      <c r="T194" s="7">
        <v>85301</v>
      </c>
      <c r="U194" s="9">
        <v>42138</v>
      </c>
      <c r="V194" s="9">
        <v>42145</v>
      </c>
      <c r="W194" s="10">
        <v>7</v>
      </c>
      <c r="X194" s="4"/>
      <c r="Y194" s="4"/>
    </row>
    <row r="195" spans="1:25" ht="52.5" thickBot="1" x14ac:dyDescent="0.3">
      <c r="A195" s="5">
        <v>359</v>
      </c>
      <c r="B195" s="6" t="str">
        <f>VLOOKUP(Status!A207,Status!$A$2:$B$313,2,0)</f>
        <v>Not Returned</v>
      </c>
      <c r="C195" s="7">
        <v>1428.39</v>
      </c>
      <c r="D195" s="7">
        <v>9</v>
      </c>
      <c r="E195" s="7">
        <v>125.99</v>
      </c>
      <c r="F195" s="7">
        <v>8.08</v>
      </c>
      <c r="G195" s="6">
        <f>E195-F195</f>
        <v>117.91</v>
      </c>
      <c r="H195" s="6" t="str">
        <f>VLOOKUP(Orders!A207,Customer!$A$2:$B$313,2,0)</f>
        <v>Not Specified</v>
      </c>
      <c r="I195" s="8" t="s">
        <v>33</v>
      </c>
      <c r="J195" s="8" t="s">
        <v>41</v>
      </c>
      <c r="K195" s="8" t="s">
        <v>34</v>
      </c>
      <c r="L195" s="8" t="s">
        <v>35</v>
      </c>
      <c r="M195" s="8" t="s">
        <v>36</v>
      </c>
      <c r="N195" s="8" t="s">
        <v>370</v>
      </c>
      <c r="O195" s="7">
        <v>0.56999999999999995</v>
      </c>
      <c r="P195" s="8" t="s">
        <v>29</v>
      </c>
      <c r="Q195" s="8" t="s">
        <v>79</v>
      </c>
      <c r="R195" s="8" t="s">
        <v>126</v>
      </c>
      <c r="S195" s="8" t="s">
        <v>371</v>
      </c>
      <c r="T195" s="7">
        <v>1462</v>
      </c>
      <c r="U195" s="9">
        <v>42177</v>
      </c>
      <c r="V195" s="9">
        <v>42182</v>
      </c>
      <c r="W195" s="10">
        <v>5</v>
      </c>
      <c r="X195" s="4"/>
      <c r="Y195" s="4"/>
    </row>
    <row r="196" spans="1:25" ht="27" thickBot="1" x14ac:dyDescent="0.3">
      <c r="A196" s="5">
        <v>87365</v>
      </c>
      <c r="B196" s="6" t="str">
        <f>VLOOKUP(Status!A208,Status!$A$2:$B$313,2,0)</f>
        <v>Returned</v>
      </c>
      <c r="C196" s="7">
        <v>44.354999999999997</v>
      </c>
      <c r="D196" s="7">
        <v>17</v>
      </c>
      <c r="E196" s="7">
        <v>1.76</v>
      </c>
      <c r="F196" s="7">
        <v>0.7</v>
      </c>
      <c r="G196" s="6">
        <f>E196-F196</f>
        <v>1.06</v>
      </c>
      <c r="H196" s="6" t="str">
        <f>VLOOKUP(Orders!A208,Customer!$A$2:$B$313,2,0)</f>
        <v>Low</v>
      </c>
      <c r="I196" s="8" t="s">
        <v>33</v>
      </c>
      <c r="J196" s="8" t="s">
        <v>112</v>
      </c>
      <c r="K196" s="8" t="s">
        <v>42</v>
      </c>
      <c r="L196" s="8" t="s">
        <v>63</v>
      </c>
      <c r="M196" s="8" t="s">
        <v>64</v>
      </c>
      <c r="N196" s="8" t="s">
        <v>317</v>
      </c>
      <c r="O196" s="7">
        <v>0.56000000000000005</v>
      </c>
      <c r="P196" s="8" t="s">
        <v>29</v>
      </c>
      <c r="Q196" s="8" t="s">
        <v>79</v>
      </c>
      <c r="R196" s="8" t="s">
        <v>80</v>
      </c>
      <c r="S196" s="8" t="s">
        <v>114</v>
      </c>
      <c r="T196" s="7">
        <v>14150</v>
      </c>
      <c r="U196" s="9">
        <v>42114</v>
      </c>
      <c r="V196" s="9">
        <v>42115</v>
      </c>
      <c r="W196" s="10">
        <v>1</v>
      </c>
      <c r="X196" s="4"/>
      <c r="Y196" s="4"/>
    </row>
    <row r="197" spans="1:25" ht="90.75" thickBot="1" x14ac:dyDescent="0.3">
      <c r="A197" s="5">
        <v>88921</v>
      </c>
      <c r="B197" s="6" t="str">
        <f>VLOOKUP(Status!A209,Status!$A$2:$B$313,2,0)</f>
        <v>Returned</v>
      </c>
      <c r="C197" s="7">
        <v>1001.76</v>
      </c>
      <c r="D197" s="7">
        <v>8</v>
      </c>
      <c r="E197" s="7">
        <v>79.52</v>
      </c>
      <c r="F197" s="7">
        <v>48.2</v>
      </c>
      <c r="G197" s="6">
        <f>E197-F197</f>
        <v>31.319999999999993</v>
      </c>
      <c r="H197" s="6" t="str">
        <f>VLOOKUP(Orders!A209,Customer!$A$2:$B$313,2,0)</f>
        <v>Low</v>
      </c>
      <c r="I197" s="8" t="s">
        <v>33</v>
      </c>
      <c r="J197" s="8" t="s">
        <v>76</v>
      </c>
      <c r="K197" s="8" t="s">
        <v>25</v>
      </c>
      <c r="L197" s="8" t="s">
        <v>48</v>
      </c>
      <c r="M197" s="8" t="s">
        <v>183</v>
      </c>
      <c r="N197" s="8" t="s">
        <v>372</v>
      </c>
      <c r="O197" s="7">
        <v>0.74</v>
      </c>
      <c r="P197" s="8" t="s">
        <v>29</v>
      </c>
      <c r="Q197" s="8" t="s">
        <v>69</v>
      </c>
      <c r="R197" s="8" t="s">
        <v>156</v>
      </c>
      <c r="S197" s="8" t="s">
        <v>157</v>
      </c>
      <c r="T197" s="7">
        <v>37918</v>
      </c>
      <c r="U197" s="9">
        <v>42113</v>
      </c>
      <c r="V197" s="9">
        <v>42120</v>
      </c>
      <c r="W197" s="10">
        <v>7</v>
      </c>
      <c r="X197" s="4"/>
      <c r="Y197" s="4"/>
    </row>
    <row r="198" spans="1:25" ht="65.25" thickBot="1" x14ac:dyDescent="0.3">
      <c r="A198" s="5">
        <v>85965</v>
      </c>
      <c r="B198" s="6" t="str">
        <f>VLOOKUP(Status!A210,Status!$A$2:$B$313,2,0)</f>
        <v>Returned</v>
      </c>
      <c r="C198" s="7">
        <v>50.73</v>
      </c>
      <c r="D198" s="7">
        <v>3</v>
      </c>
      <c r="E198" s="7">
        <v>10.89</v>
      </c>
      <c r="F198" s="7">
        <v>4.5</v>
      </c>
      <c r="G198" s="6">
        <f>E198-F198</f>
        <v>6.3900000000000006</v>
      </c>
      <c r="H198" s="6" t="str">
        <f>VLOOKUP(Orders!A210,Customer!$A$2:$B$313,2,0)</f>
        <v>Low</v>
      </c>
      <c r="I198" s="8" t="s">
        <v>33</v>
      </c>
      <c r="J198" s="8" t="s">
        <v>24</v>
      </c>
      <c r="K198" s="8" t="s">
        <v>42</v>
      </c>
      <c r="L198" s="8" t="s">
        <v>85</v>
      </c>
      <c r="M198" s="8" t="s">
        <v>36</v>
      </c>
      <c r="N198" s="8" t="s">
        <v>373</v>
      </c>
      <c r="O198" s="7">
        <v>0.59</v>
      </c>
      <c r="P198" s="8" t="s">
        <v>29</v>
      </c>
      <c r="Q198" s="8" t="s">
        <v>30</v>
      </c>
      <c r="R198" s="8" t="s">
        <v>147</v>
      </c>
      <c r="S198" s="8" t="s">
        <v>319</v>
      </c>
      <c r="T198" s="7">
        <v>80525</v>
      </c>
      <c r="U198" s="9">
        <v>42029</v>
      </c>
      <c r="V198" s="9">
        <v>42030</v>
      </c>
      <c r="W198" s="10">
        <v>1</v>
      </c>
      <c r="X198" s="4"/>
      <c r="Y198" s="4"/>
    </row>
    <row r="199" spans="1:25" ht="78" thickBot="1" x14ac:dyDescent="0.3">
      <c r="A199" s="5">
        <v>88511</v>
      </c>
      <c r="B199" s="6" t="str">
        <f>VLOOKUP(Status!A211,Status!$A$2:$B$313,2,0)</f>
        <v>Returned</v>
      </c>
      <c r="C199" s="7">
        <v>47.16</v>
      </c>
      <c r="D199" s="7">
        <v>3</v>
      </c>
      <c r="E199" s="7">
        <v>9.7100000000000009</v>
      </c>
      <c r="F199" s="7">
        <v>9.4499999999999993</v>
      </c>
      <c r="G199" s="6">
        <f>E199-F199</f>
        <v>0.26000000000000156</v>
      </c>
      <c r="H199" s="6" t="str">
        <f>VLOOKUP(Orders!A211,Customer!$A$2:$B$313,2,0)</f>
        <v>High</v>
      </c>
      <c r="I199" s="8" t="s">
        <v>33</v>
      </c>
      <c r="J199" s="8" t="s">
        <v>24</v>
      </c>
      <c r="K199" s="8" t="s">
        <v>42</v>
      </c>
      <c r="L199" s="8" t="s">
        <v>158</v>
      </c>
      <c r="M199" s="8" t="s">
        <v>36</v>
      </c>
      <c r="N199" s="8" t="s">
        <v>374</v>
      </c>
      <c r="O199" s="7">
        <v>0.6</v>
      </c>
      <c r="P199" s="8" t="s">
        <v>29</v>
      </c>
      <c r="Q199" s="8" t="s">
        <v>79</v>
      </c>
      <c r="R199" s="8" t="s">
        <v>80</v>
      </c>
      <c r="S199" s="8" t="s">
        <v>375</v>
      </c>
      <c r="T199" s="7">
        <v>13021</v>
      </c>
      <c r="U199" s="9">
        <v>42050</v>
      </c>
      <c r="V199" s="9">
        <v>42057</v>
      </c>
      <c r="W199" s="10">
        <v>7</v>
      </c>
      <c r="X199" s="4"/>
      <c r="Y199" s="4"/>
    </row>
    <row r="200" spans="1:25" ht="78" thickBot="1" x14ac:dyDescent="0.3">
      <c r="A200" s="5">
        <v>90479</v>
      </c>
      <c r="B200" s="6" t="str">
        <f>VLOOKUP(Status!A212,Status!$A$2:$B$313,2,0)</f>
        <v>Not Returned</v>
      </c>
      <c r="C200" s="7">
        <v>331.86</v>
      </c>
      <c r="D200" s="7">
        <v>23</v>
      </c>
      <c r="E200" s="7">
        <v>10.06</v>
      </c>
      <c r="F200" s="7">
        <v>2.06</v>
      </c>
      <c r="G200" s="6">
        <f>E200-F200</f>
        <v>8</v>
      </c>
      <c r="H200" s="6" t="str">
        <f>VLOOKUP(Orders!A212,Customer!$A$2:$B$313,2,0)</f>
        <v>High</v>
      </c>
      <c r="I200" s="8" t="s">
        <v>33</v>
      </c>
      <c r="J200" s="8" t="s">
        <v>24</v>
      </c>
      <c r="K200" s="8" t="s">
        <v>42</v>
      </c>
      <c r="L200" s="8" t="s">
        <v>52</v>
      </c>
      <c r="M200" s="8" t="s">
        <v>64</v>
      </c>
      <c r="N200" s="8" t="s">
        <v>362</v>
      </c>
      <c r="O200" s="7">
        <v>0.39</v>
      </c>
      <c r="P200" s="8" t="s">
        <v>29</v>
      </c>
      <c r="Q200" s="8" t="s">
        <v>45</v>
      </c>
      <c r="R200" s="8" t="s">
        <v>61</v>
      </c>
      <c r="S200" s="8" t="s">
        <v>376</v>
      </c>
      <c r="T200" s="7">
        <v>76240</v>
      </c>
      <c r="U200" s="9">
        <v>42146</v>
      </c>
      <c r="V200" s="9">
        <v>42146</v>
      </c>
      <c r="W200" s="10">
        <v>0</v>
      </c>
      <c r="X200" s="4"/>
      <c r="Y200" s="4"/>
    </row>
    <row r="201" spans="1:25" ht="27" thickBot="1" x14ac:dyDescent="0.3">
      <c r="A201" s="5">
        <v>87579</v>
      </c>
      <c r="B201" s="6" t="str">
        <f>VLOOKUP(Status!A213,Status!$A$2:$B$313,2,0)</f>
        <v>Not Returned</v>
      </c>
      <c r="C201" s="7">
        <v>13.154999999999999</v>
      </c>
      <c r="D201" s="7">
        <v>3</v>
      </c>
      <c r="E201" s="7">
        <v>2.88</v>
      </c>
      <c r="F201" s="7">
        <v>0.5</v>
      </c>
      <c r="G201" s="6">
        <f>E201-F201</f>
        <v>2.38</v>
      </c>
      <c r="H201" s="6" t="str">
        <f>VLOOKUP(Orders!A213,Customer!$A$2:$B$313,2,0)</f>
        <v>Medium</v>
      </c>
      <c r="I201" s="8" t="s">
        <v>33</v>
      </c>
      <c r="J201" s="8" t="s">
        <v>24</v>
      </c>
      <c r="K201" s="8" t="s">
        <v>42</v>
      </c>
      <c r="L201" s="8" t="s">
        <v>72</v>
      </c>
      <c r="M201" s="8" t="s">
        <v>36</v>
      </c>
      <c r="N201" s="8" t="s">
        <v>377</v>
      </c>
      <c r="O201" s="7">
        <v>0.36</v>
      </c>
      <c r="P201" s="8" t="s">
        <v>29</v>
      </c>
      <c r="Q201" s="8" t="s">
        <v>30</v>
      </c>
      <c r="R201" s="8" t="s">
        <v>31</v>
      </c>
      <c r="S201" s="8" t="s">
        <v>378</v>
      </c>
      <c r="T201" s="7">
        <v>93727</v>
      </c>
      <c r="U201" s="9">
        <v>42081</v>
      </c>
      <c r="V201" s="9">
        <v>42083</v>
      </c>
      <c r="W201" s="10">
        <v>2</v>
      </c>
      <c r="X201" s="4"/>
      <c r="Y201" s="4"/>
    </row>
    <row r="202" spans="1:25" ht="103.5" thickBot="1" x14ac:dyDescent="0.3">
      <c r="A202" s="5">
        <v>91062</v>
      </c>
      <c r="B202" s="6" t="str">
        <f>VLOOKUP(Status!A214,Status!$A$2:$B$313,2,0)</f>
        <v>Not Returned</v>
      </c>
      <c r="C202" s="7">
        <v>127.14</v>
      </c>
      <c r="D202" s="7">
        <v>17</v>
      </c>
      <c r="E202" s="7">
        <v>4.8899999999999997</v>
      </c>
      <c r="F202" s="7">
        <v>4.93</v>
      </c>
      <c r="G202" s="6">
        <f>E202-F202</f>
        <v>-4.0000000000000036E-2</v>
      </c>
      <c r="H202" s="6" t="str">
        <f>VLOOKUP(Orders!A214,Customer!$A$2:$B$313,2,0)</f>
        <v>Not Specified</v>
      </c>
      <c r="I202" s="8" t="s">
        <v>92</v>
      </c>
      <c r="J202" s="8" t="s">
        <v>76</v>
      </c>
      <c r="K202" s="8" t="s">
        <v>34</v>
      </c>
      <c r="L202" s="8" t="s">
        <v>67</v>
      </c>
      <c r="M202" s="8" t="s">
        <v>49</v>
      </c>
      <c r="N202" s="8" t="s">
        <v>379</v>
      </c>
      <c r="O202" s="7">
        <v>0.66</v>
      </c>
      <c r="P202" s="8" t="s">
        <v>29</v>
      </c>
      <c r="Q202" s="8" t="s">
        <v>30</v>
      </c>
      <c r="R202" s="8" t="s">
        <v>280</v>
      </c>
      <c r="S202" s="8" t="s">
        <v>369</v>
      </c>
      <c r="T202" s="7">
        <v>85301</v>
      </c>
      <c r="U202" s="9">
        <v>42138</v>
      </c>
      <c r="V202" s="9">
        <v>42138</v>
      </c>
      <c r="W202" s="10">
        <v>0</v>
      </c>
      <c r="X202" s="4"/>
      <c r="Y202" s="4"/>
    </row>
    <row r="203" spans="1:25" ht="27" thickBot="1" x14ac:dyDescent="0.3">
      <c r="A203" s="5">
        <v>87953</v>
      </c>
      <c r="B203" s="6" t="str">
        <f>VLOOKUP(Status!A215,Status!$A$2:$B$313,2,0)</f>
        <v>Not Returned</v>
      </c>
      <c r="C203" s="7">
        <v>970.45500000000004</v>
      </c>
      <c r="D203" s="7">
        <v>11</v>
      </c>
      <c r="E203" s="7">
        <v>55.98</v>
      </c>
      <c r="F203" s="7">
        <v>4.8600000000000003</v>
      </c>
      <c r="G203" s="6">
        <f>E203-F203</f>
        <v>51.12</v>
      </c>
      <c r="H203" s="6" t="str">
        <f>VLOOKUP(Orders!A215,Customer!$A$2:$B$313,2,0)</f>
        <v>Low</v>
      </c>
      <c r="I203" s="8" t="s">
        <v>92</v>
      </c>
      <c r="J203" s="8" t="s">
        <v>24</v>
      </c>
      <c r="K203" s="8" t="s">
        <v>42</v>
      </c>
      <c r="L203" s="8" t="s">
        <v>52</v>
      </c>
      <c r="M203" s="8" t="s">
        <v>36</v>
      </c>
      <c r="N203" s="8" t="s">
        <v>380</v>
      </c>
      <c r="O203" s="7">
        <v>0.36</v>
      </c>
      <c r="P203" s="8" t="s">
        <v>29</v>
      </c>
      <c r="Q203" s="8" t="s">
        <v>69</v>
      </c>
      <c r="R203" s="8" t="s">
        <v>160</v>
      </c>
      <c r="S203" s="8" t="s">
        <v>381</v>
      </c>
      <c r="T203" s="7">
        <v>42104</v>
      </c>
      <c r="U203" s="9">
        <v>42112</v>
      </c>
      <c r="V203" s="9">
        <v>42114</v>
      </c>
      <c r="W203" s="10">
        <v>2</v>
      </c>
      <c r="X203" s="4"/>
      <c r="Y203" s="4"/>
    </row>
    <row r="204" spans="1:25" ht="78" thickBot="1" x14ac:dyDescent="0.3">
      <c r="A204" s="5">
        <v>91432</v>
      </c>
      <c r="B204" s="6" t="str">
        <f>VLOOKUP(Status!A217,Status!$A$2:$B$313,2,0)</f>
        <v>Not Returned</v>
      </c>
      <c r="C204" s="7">
        <v>151.88999999999999</v>
      </c>
      <c r="D204" s="7">
        <v>12</v>
      </c>
      <c r="E204" s="7">
        <v>8.32</v>
      </c>
      <c r="F204" s="7">
        <v>2.38</v>
      </c>
      <c r="G204" s="6">
        <f>E204-F204</f>
        <v>5.94</v>
      </c>
      <c r="H204" s="6" t="str">
        <f>VLOOKUP(Orders!A217,Customer!$A$2:$B$313,2,0)</f>
        <v>Low</v>
      </c>
      <c r="I204" s="8" t="s">
        <v>33</v>
      </c>
      <c r="J204" s="8" t="s">
        <v>112</v>
      </c>
      <c r="K204" s="8" t="s">
        <v>34</v>
      </c>
      <c r="L204" s="8" t="s">
        <v>67</v>
      </c>
      <c r="M204" s="8" t="s">
        <v>49</v>
      </c>
      <c r="N204" s="8" t="s">
        <v>382</v>
      </c>
      <c r="O204" s="7">
        <v>0.74</v>
      </c>
      <c r="P204" s="8" t="s">
        <v>29</v>
      </c>
      <c r="Q204" s="8" t="s">
        <v>30</v>
      </c>
      <c r="R204" s="8" t="s">
        <v>153</v>
      </c>
      <c r="S204" s="8" t="s">
        <v>154</v>
      </c>
      <c r="T204" s="7">
        <v>98115</v>
      </c>
      <c r="U204" s="9">
        <v>42139</v>
      </c>
      <c r="V204" s="9">
        <v>42141</v>
      </c>
      <c r="W204" s="10">
        <v>2</v>
      </c>
      <c r="X204" s="4"/>
      <c r="Y204" s="4"/>
    </row>
    <row r="205" spans="1:25" ht="27" thickBot="1" x14ac:dyDescent="0.3">
      <c r="A205" s="5">
        <v>86837</v>
      </c>
      <c r="B205" s="6" t="str">
        <f>VLOOKUP(Status!A218,Status!$A$2:$B$313,2,0)</f>
        <v>Returned</v>
      </c>
      <c r="C205" s="7">
        <v>33.344999999999999</v>
      </c>
      <c r="D205" s="7">
        <v>7</v>
      </c>
      <c r="E205" s="7">
        <v>3.28</v>
      </c>
      <c r="F205" s="7">
        <v>2.31</v>
      </c>
      <c r="G205" s="6">
        <f>E205-F205</f>
        <v>0.96999999999999975</v>
      </c>
      <c r="H205" s="6" t="str">
        <f>VLOOKUP(Orders!A218,Customer!$A$2:$B$313,2,0)</f>
        <v>High</v>
      </c>
      <c r="I205" s="8" t="s">
        <v>33</v>
      </c>
      <c r="J205" s="8" t="s">
        <v>41</v>
      </c>
      <c r="K205" s="8" t="s">
        <v>42</v>
      </c>
      <c r="L205" s="8" t="s">
        <v>63</v>
      </c>
      <c r="M205" s="8" t="s">
        <v>64</v>
      </c>
      <c r="N205" s="8" t="s">
        <v>383</v>
      </c>
      <c r="O205" s="7">
        <v>0.56000000000000005</v>
      </c>
      <c r="P205" s="8" t="s">
        <v>29</v>
      </c>
      <c r="Q205" s="8" t="s">
        <v>45</v>
      </c>
      <c r="R205" s="8" t="s">
        <v>99</v>
      </c>
      <c r="S205" s="8" t="s">
        <v>121</v>
      </c>
      <c r="T205" s="7">
        <v>55372</v>
      </c>
      <c r="U205" s="9">
        <v>42136</v>
      </c>
      <c r="V205" s="9">
        <v>42137</v>
      </c>
      <c r="W205" s="10">
        <v>1</v>
      </c>
      <c r="X205" s="4"/>
      <c r="Y205" s="4"/>
    </row>
    <row r="206" spans="1:25" ht="65.25" thickBot="1" x14ac:dyDescent="0.3">
      <c r="A206" s="5">
        <v>86382</v>
      </c>
      <c r="B206" s="6" t="str">
        <f>VLOOKUP(Status!A219,Status!$A$2:$B$313,2,0)</f>
        <v>Returned</v>
      </c>
      <c r="C206" s="7">
        <v>12.45</v>
      </c>
      <c r="D206" s="7">
        <v>3</v>
      </c>
      <c r="E206" s="7">
        <v>1.98</v>
      </c>
      <c r="F206" s="7">
        <v>0.7</v>
      </c>
      <c r="G206" s="6">
        <f>E206-F206</f>
        <v>1.28</v>
      </c>
      <c r="H206" s="6" t="str">
        <f>VLOOKUP(Orders!A219,Customer!$A$2:$B$313,2,0)</f>
        <v>Medium</v>
      </c>
      <c r="I206" s="8" t="s">
        <v>92</v>
      </c>
      <c r="J206" s="8" t="s">
        <v>24</v>
      </c>
      <c r="K206" s="8" t="s">
        <v>42</v>
      </c>
      <c r="L206" s="8" t="s">
        <v>77</v>
      </c>
      <c r="M206" s="8" t="s">
        <v>64</v>
      </c>
      <c r="N206" s="8" t="s">
        <v>384</v>
      </c>
      <c r="O206" s="7">
        <v>0.83</v>
      </c>
      <c r="P206" s="8" t="s">
        <v>29</v>
      </c>
      <c r="Q206" s="8" t="s">
        <v>79</v>
      </c>
      <c r="R206" s="8" t="s">
        <v>90</v>
      </c>
      <c r="S206" s="8" t="s">
        <v>385</v>
      </c>
      <c r="T206" s="7">
        <v>6111</v>
      </c>
      <c r="U206" s="9">
        <v>42145</v>
      </c>
      <c r="V206" s="9">
        <v>42146</v>
      </c>
      <c r="W206" s="10">
        <v>1</v>
      </c>
      <c r="X206" s="4"/>
      <c r="Y206" s="4"/>
    </row>
    <row r="207" spans="1:25" ht="154.5" thickBot="1" x14ac:dyDescent="0.3">
      <c r="A207" s="5">
        <v>86693</v>
      </c>
      <c r="B207" s="6" t="str">
        <f>VLOOKUP(Status!A221,Status!$A$2:$B$313,2,0)</f>
        <v>Returned</v>
      </c>
      <c r="C207" s="7">
        <v>2290.02</v>
      </c>
      <c r="D207" s="7">
        <v>9</v>
      </c>
      <c r="E207" s="7">
        <v>160.97999999999999</v>
      </c>
      <c r="F207" s="7">
        <v>30</v>
      </c>
      <c r="G207" s="6">
        <f>E207-F207</f>
        <v>130.97999999999999</v>
      </c>
      <c r="H207" s="6" t="str">
        <f>VLOOKUP(Orders!A221,Customer!$A$2:$B$313,2,0)</f>
        <v>Not Specified</v>
      </c>
      <c r="I207" s="8" t="s">
        <v>23</v>
      </c>
      <c r="J207" s="8" t="s">
        <v>76</v>
      </c>
      <c r="K207" s="8" t="s">
        <v>25</v>
      </c>
      <c r="L207" s="8" t="s">
        <v>97</v>
      </c>
      <c r="M207" s="8" t="s">
        <v>59</v>
      </c>
      <c r="N207" s="8" t="s">
        <v>288</v>
      </c>
      <c r="O207" s="7">
        <v>0.62</v>
      </c>
      <c r="P207" s="8" t="s">
        <v>29</v>
      </c>
      <c r="Q207" s="8" t="s">
        <v>45</v>
      </c>
      <c r="R207" s="8" t="s">
        <v>101</v>
      </c>
      <c r="S207" s="8" t="s">
        <v>102</v>
      </c>
      <c r="T207" s="7">
        <v>66502</v>
      </c>
      <c r="U207" s="9">
        <v>42127</v>
      </c>
      <c r="V207" s="9">
        <v>42129</v>
      </c>
      <c r="W207" s="10">
        <v>2</v>
      </c>
      <c r="X207" s="4"/>
      <c r="Y207" s="4"/>
    </row>
    <row r="208" spans="1:25" ht="52.5" thickBot="1" x14ac:dyDescent="0.3">
      <c r="A208" s="5">
        <v>87177</v>
      </c>
      <c r="B208" s="6" t="str">
        <f>VLOOKUP(Status!A222,Status!$A$2:$B$313,2,0)</f>
        <v>Returned</v>
      </c>
      <c r="C208" s="7">
        <v>6124.7849999999999</v>
      </c>
      <c r="D208" s="7">
        <v>43</v>
      </c>
      <c r="E208" s="7">
        <v>100.98</v>
      </c>
      <c r="F208" s="7">
        <v>45</v>
      </c>
      <c r="G208" s="6">
        <f>E208-F208</f>
        <v>55.980000000000004</v>
      </c>
      <c r="H208" s="6" t="str">
        <f>VLOOKUP(Orders!A222,Customer!$A$2:$B$313,2,0)</f>
        <v>Medium</v>
      </c>
      <c r="I208" s="8" t="s">
        <v>23</v>
      </c>
      <c r="J208" s="8" t="s">
        <v>24</v>
      </c>
      <c r="K208" s="8" t="s">
        <v>25</v>
      </c>
      <c r="L208" s="8" t="s">
        <v>97</v>
      </c>
      <c r="M208" s="8" t="s">
        <v>59</v>
      </c>
      <c r="N208" s="8" t="s">
        <v>386</v>
      </c>
      <c r="O208" s="7">
        <v>0.69</v>
      </c>
      <c r="P208" s="8" t="s">
        <v>29</v>
      </c>
      <c r="Q208" s="8" t="s">
        <v>79</v>
      </c>
      <c r="R208" s="8" t="s">
        <v>80</v>
      </c>
      <c r="S208" s="8" t="s">
        <v>212</v>
      </c>
      <c r="T208" s="7">
        <v>10177</v>
      </c>
      <c r="U208" s="9">
        <v>42006</v>
      </c>
      <c r="V208" s="9">
        <v>42008</v>
      </c>
      <c r="W208" s="10">
        <v>2</v>
      </c>
      <c r="X208" s="4"/>
      <c r="Y208" s="4"/>
    </row>
    <row r="209" spans="1:25" ht="65.25" thickBot="1" x14ac:dyDescent="0.3">
      <c r="A209" s="5">
        <v>88048</v>
      </c>
      <c r="B209" s="6" t="str">
        <f>VLOOKUP(Status!A223,Status!$A$2:$B$313,2,0)</f>
        <v>Returned</v>
      </c>
      <c r="C209" s="7">
        <v>195.93</v>
      </c>
      <c r="D209" s="7">
        <v>3</v>
      </c>
      <c r="E209" s="7">
        <v>43.22</v>
      </c>
      <c r="F209" s="7">
        <v>16.71</v>
      </c>
      <c r="G209" s="6">
        <f>E209-F209</f>
        <v>26.509999999999998</v>
      </c>
      <c r="H209" s="6" t="str">
        <f>VLOOKUP(Orders!A223,Customer!$A$2:$B$313,2,0)</f>
        <v>High</v>
      </c>
      <c r="I209" s="8" t="s">
        <v>33</v>
      </c>
      <c r="J209" s="8" t="s">
        <v>24</v>
      </c>
      <c r="K209" s="8" t="s">
        <v>34</v>
      </c>
      <c r="L209" s="8" t="s">
        <v>67</v>
      </c>
      <c r="M209" s="8" t="s">
        <v>36</v>
      </c>
      <c r="N209" s="8" t="s">
        <v>387</v>
      </c>
      <c r="O209" s="7">
        <v>0.66</v>
      </c>
      <c r="P209" s="8" t="s">
        <v>29</v>
      </c>
      <c r="Q209" s="8" t="s">
        <v>69</v>
      </c>
      <c r="R209" s="8" t="s">
        <v>104</v>
      </c>
      <c r="S209" s="8" t="s">
        <v>105</v>
      </c>
      <c r="T209" s="7">
        <v>70802</v>
      </c>
      <c r="U209" s="9">
        <v>42007</v>
      </c>
      <c r="V209" s="9">
        <v>42009</v>
      </c>
      <c r="W209" s="10">
        <v>2</v>
      </c>
      <c r="X209" s="4"/>
      <c r="Y209" s="4"/>
    </row>
    <row r="210" spans="1:25" ht="39.75" thickBot="1" x14ac:dyDescent="0.3">
      <c r="A210" s="5">
        <v>90735</v>
      </c>
      <c r="B210" s="6" t="str">
        <f>VLOOKUP(Status!A224,Status!$A$2:$B$313,2,0)</f>
        <v>Returned</v>
      </c>
      <c r="C210" s="7">
        <v>299.64</v>
      </c>
      <c r="D210" s="7">
        <v>16</v>
      </c>
      <c r="E210" s="7">
        <v>12.64</v>
      </c>
      <c r="F210" s="7">
        <v>4.9800000000000004</v>
      </c>
      <c r="G210" s="6">
        <f>E210-F210</f>
        <v>7.66</v>
      </c>
      <c r="H210" s="6" t="str">
        <f>VLOOKUP(Orders!A224,Customer!$A$2:$B$313,2,0)</f>
        <v>Medium</v>
      </c>
      <c r="I210" s="8" t="s">
        <v>33</v>
      </c>
      <c r="J210" s="8" t="s">
        <v>76</v>
      </c>
      <c r="K210" s="8" t="s">
        <v>25</v>
      </c>
      <c r="L210" s="8" t="s">
        <v>48</v>
      </c>
      <c r="M210" s="8" t="s">
        <v>49</v>
      </c>
      <c r="N210" s="8" t="s">
        <v>388</v>
      </c>
      <c r="O210" s="7">
        <v>0.48</v>
      </c>
      <c r="P210" s="8" t="s">
        <v>29</v>
      </c>
      <c r="Q210" s="8" t="s">
        <v>45</v>
      </c>
      <c r="R210" s="8" t="s">
        <v>238</v>
      </c>
      <c r="S210" s="8" t="s">
        <v>239</v>
      </c>
      <c r="T210" s="7">
        <v>63105</v>
      </c>
      <c r="U210" s="9">
        <v>42160</v>
      </c>
      <c r="V210" s="9">
        <v>42167</v>
      </c>
      <c r="W210" s="10">
        <v>7</v>
      </c>
      <c r="X210" s="4"/>
      <c r="Y210" s="4"/>
    </row>
    <row r="211" spans="1:25" ht="78" thickBot="1" x14ac:dyDescent="0.3">
      <c r="A211" s="5">
        <v>88425</v>
      </c>
      <c r="B211" s="6" t="str">
        <f>VLOOKUP(Status!A225,Status!$A$2:$B$313,2,0)</f>
        <v>Returned</v>
      </c>
      <c r="C211" s="7">
        <v>60.255000000000003</v>
      </c>
      <c r="D211" s="7">
        <v>2</v>
      </c>
      <c r="E211" s="7">
        <v>17.98</v>
      </c>
      <c r="F211" s="7">
        <v>8.51</v>
      </c>
      <c r="G211" s="6">
        <f>E211-F211</f>
        <v>9.4700000000000006</v>
      </c>
      <c r="H211" s="6" t="str">
        <f>VLOOKUP(Orders!A225,Customer!$A$2:$B$313,2,0)</f>
        <v>Critical</v>
      </c>
      <c r="I211" s="8" t="s">
        <v>33</v>
      </c>
      <c r="J211" s="8" t="s">
        <v>24</v>
      </c>
      <c r="K211" s="8" t="s">
        <v>34</v>
      </c>
      <c r="L211" s="8" t="s">
        <v>145</v>
      </c>
      <c r="M211" s="8" t="s">
        <v>183</v>
      </c>
      <c r="N211" s="8" t="s">
        <v>367</v>
      </c>
      <c r="O211" s="7">
        <v>0.4</v>
      </c>
      <c r="P211" s="8" t="s">
        <v>29</v>
      </c>
      <c r="Q211" s="8" t="s">
        <v>30</v>
      </c>
      <c r="R211" s="8" t="s">
        <v>139</v>
      </c>
      <c r="S211" s="8" t="s">
        <v>250</v>
      </c>
      <c r="T211" s="7">
        <v>97526</v>
      </c>
      <c r="U211" s="9">
        <v>42090</v>
      </c>
      <c r="V211" s="9">
        <v>42091</v>
      </c>
      <c r="W211" s="10">
        <v>1</v>
      </c>
      <c r="X211" s="4"/>
      <c r="Y211" s="4"/>
    </row>
    <row r="212" spans="1:25" ht="90.75" thickBot="1" x14ac:dyDescent="0.3">
      <c r="A212" s="5">
        <v>86192</v>
      </c>
      <c r="B212" s="6" t="str">
        <f>VLOOKUP(Status!A226,Status!$A$2:$B$313,2,0)</f>
        <v>Not Returned</v>
      </c>
      <c r="C212" s="7">
        <v>2650.02</v>
      </c>
      <c r="D212" s="7">
        <v>9</v>
      </c>
      <c r="E212" s="7">
        <v>200.98</v>
      </c>
      <c r="F212" s="7">
        <v>55.96</v>
      </c>
      <c r="G212" s="6">
        <f>E212-F212</f>
        <v>145.01999999999998</v>
      </c>
      <c r="H212" s="6" t="str">
        <f>VLOOKUP(Orders!A226,Customer!$A$2:$B$313,2,0)</f>
        <v>Low</v>
      </c>
      <c r="I212" s="8" t="s">
        <v>23</v>
      </c>
      <c r="J212" s="8" t="s">
        <v>41</v>
      </c>
      <c r="K212" s="8" t="s">
        <v>25</v>
      </c>
      <c r="L212" s="8" t="s">
        <v>115</v>
      </c>
      <c r="M212" s="8" t="s">
        <v>27</v>
      </c>
      <c r="N212" s="8" t="s">
        <v>116</v>
      </c>
      <c r="O212" s="7">
        <v>0.75</v>
      </c>
      <c r="P212" s="8" t="s">
        <v>29</v>
      </c>
      <c r="Q212" s="8" t="s">
        <v>45</v>
      </c>
      <c r="R212" s="8" t="s">
        <v>109</v>
      </c>
      <c r="S212" s="8" t="s">
        <v>110</v>
      </c>
      <c r="T212" s="7">
        <v>68701</v>
      </c>
      <c r="U212" s="9">
        <v>42178</v>
      </c>
      <c r="V212" s="9">
        <v>42179</v>
      </c>
      <c r="W212" s="10">
        <v>1</v>
      </c>
      <c r="X212" s="4"/>
      <c r="Y212" s="4"/>
    </row>
    <row r="213" spans="1:25" ht="90.75" thickBot="1" x14ac:dyDescent="0.3">
      <c r="A213" s="5">
        <v>89761</v>
      </c>
      <c r="B213" s="6" t="str">
        <f>VLOOKUP(Status!A227,Status!$A$2:$B$313,2,0)</f>
        <v>Not Returned</v>
      </c>
      <c r="C213" s="7">
        <v>1095.5550000000001</v>
      </c>
      <c r="D213" s="7">
        <v>6</v>
      </c>
      <c r="E213" s="7">
        <v>119.99</v>
      </c>
      <c r="F213" s="7">
        <v>56.14</v>
      </c>
      <c r="G213" s="6">
        <f>E213-F213</f>
        <v>63.849999999999994</v>
      </c>
      <c r="H213" s="6" t="str">
        <f>VLOOKUP(Orders!A227,Customer!$A$2:$B$313,2,0)</f>
        <v>Critical</v>
      </c>
      <c r="I213" s="8" t="s">
        <v>23</v>
      </c>
      <c r="J213" s="8" t="s">
        <v>112</v>
      </c>
      <c r="K213" s="8" t="s">
        <v>34</v>
      </c>
      <c r="L213" s="8" t="s">
        <v>145</v>
      </c>
      <c r="M213" s="8" t="s">
        <v>27</v>
      </c>
      <c r="N213" s="8" t="s">
        <v>389</v>
      </c>
      <c r="O213" s="7">
        <v>0.39</v>
      </c>
      <c r="P213" s="8" t="s">
        <v>29</v>
      </c>
      <c r="Q213" s="8" t="s">
        <v>30</v>
      </c>
      <c r="R213" s="8" t="s">
        <v>83</v>
      </c>
      <c r="S213" s="8" t="s">
        <v>390</v>
      </c>
      <c r="T213" s="7">
        <v>84107</v>
      </c>
      <c r="U213" s="9">
        <v>42164</v>
      </c>
      <c r="V213" s="9">
        <v>42166</v>
      </c>
      <c r="W213" s="10">
        <v>2</v>
      </c>
      <c r="X213" s="4"/>
      <c r="Y213" s="4"/>
    </row>
    <row r="214" spans="1:25" ht="27" thickBot="1" x14ac:dyDescent="0.3">
      <c r="A214" s="5">
        <v>88941</v>
      </c>
      <c r="B214" s="6" t="str">
        <f>VLOOKUP(Status!A228,Status!$A$2:$B$313,2,0)</f>
        <v>Not Returned</v>
      </c>
      <c r="C214" s="7">
        <v>51.975000000000001</v>
      </c>
      <c r="D214" s="7">
        <v>3</v>
      </c>
      <c r="E214" s="7">
        <v>12.28</v>
      </c>
      <c r="F214" s="7">
        <v>4.8600000000000003</v>
      </c>
      <c r="G214" s="6">
        <f>E214-F214</f>
        <v>7.419999999999999</v>
      </c>
      <c r="H214" s="6" t="str">
        <f>VLOOKUP(Orders!A228,Customer!$A$2:$B$313,2,0)</f>
        <v>Medium</v>
      </c>
      <c r="I214" s="8" t="s">
        <v>33</v>
      </c>
      <c r="J214" s="8" t="s">
        <v>24</v>
      </c>
      <c r="K214" s="8" t="s">
        <v>42</v>
      </c>
      <c r="L214" s="8" t="s">
        <v>52</v>
      </c>
      <c r="M214" s="8" t="s">
        <v>36</v>
      </c>
      <c r="N214" s="8" t="s">
        <v>162</v>
      </c>
      <c r="O214" s="7">
        <v>0.38</v>
      </c>
      <c r="P214" s="8" t="s">
        <v>29</v>
      </c>
      <c r="Q214" s="8" t="s">
        <v>45</v>
      </c>
      <c r="R214" s="8" t="s">
        <v>247</v>
      </c>
      <c r="S214" s="8" t="s">
        <v>248</v>
      </c>
      <c r="T214" s="7">
        <v>74006</v>
      </c>
      <c r="U214" s="9">
        <v>42121</v>
      </c>
      <c r="V214" s="9">
        <v>42122</v>
      </c>
      <c r="W214" s="10">
        <v>1</v>
      </c>
      <c r="X214" s="4"/>
      <c r="Y214" s="4"/>
    </row>
    <row r="215" spans="1:25" ht="90.75" thickBot="1" x14ac:dyDescent="0.3">
      <c r="A215" s="11">
        <v>85968</v>
      </c>
      <c r="B215" s="6" t="str">
        <f>VLOOKUP(Status!A229,Status!$A$2:$B$313,2,0)</f>
        <v>Returned</v>
      </c>
      <c r="C215" s="7">
        <v>2759.8649999999998</v>
      </c>
      <c r="D215" s="7">
        <v>5</v>
      </c>
      <c r="E215" s="7">
        <v>399.98</v>
      </c>
      <c r="F215" s="7">
        <v>12.06</v>
      </c>
      <c r="G215" s="6">
        <f>E215-F215</f>
        <v>387.92</v>
      </c>
      <c r="H215" s="6" t="str">
        <f>VLOOKUP(Orders!A229,Customer!$A$2:$B$313,2,0)</f>
        <v>Medium</v>
      </c>
      <c r="I215" s="8" t="s">
        <v>23</v>
      </c>
      <c r="J215" s="8" t="s">
        <v>112</v>
      </c>
      <c r="K215" s="8" t="s">
        <v>34</v>
      </c>
      <c r="L215" s="8" t="s">
        <v>145</v>
      </c>
      <c r="M215" s="8" t="s">
        <v>27</v>
      </c>
      <c r="N215" s="8" t="s">
        <v>391</v>
      </c>
      <c r="O215" s="7">
        <v>0.56000000000000005</v>
      </c>
      <c r="P215" s="8" t="s">
        <v>29</v>
      </c>
      <c r="Q215" s="8" t="s">
        <v>69</v>
      </c>
      <c r="R215" s="8" t="s">
        <v>156</v>
      </c>
      <c r="S215" s="8" t="s">
        <v>392</v>
      </c>
      <c r="T215" s="7">
        <v>37087</v>
      </c>
      <c r="U215" s="9">
        <v>42015</v>
      </c>
      <c r="V215" s="9">
        <v>42022</v>
      </c>
      <c r="W215" s="10">
        <v>7</v>
      </c>
      <c r="X215" s="4"/>
      <c r="Y215" s="4"/>
    </row>
    <row r="216" spans="1:25" ht="65.25" thickBot="1" x14ac:dyDescent="0.3">
      <c r="A216" s="5">
        <v>87356</v>
      </c>
      <c r="B216" s="6" t="str">
        <f>VLOOKUP(Status!A230,Status!$A$2:$B$313,2,0)</f>
        <v>Returned</v>
      </c>
      <c r="C216" s="7">
        <v>591.76499999999999</v>
      </c>
      <c r="D216" s="7">
        <v>1</v>
      </c>
      <c r="E216" s="7">
        <v>415.88</v>
      </c>
      <c r="F216" s="7">
        <v>11.37</v>
      </c>
      <c r="G216" s="6">
        <f>E216-F216</f>
        <v>404.51</v>
      </c>
      <c r="H216" s="6" t="str">
        <f>VLOOKUP(Orders!A230,Customer!$A$2:$B$313,2,0)</f>
        <v>Not Specified</v>
      </c>
      <c r="I216" s="8" t="s">
        <v>33</v>
      </c>
      <c r="J216" s="8" t="s">
        <v>24</v>
      </c>
      <c r="K216" s="8" t="s">
        <v>42</v>
      </c>
      <c r="L216" s="8" t="s">
        <v>158</v>
      </c>
      <c r="M216" s="8" t="s">
        <v>36</v>
      </c>
      <c r="N216" s="8" t="s">
        <v>393</v>
      </c>
      <c r="O216" s="7">
        <v>0.56999999999999995</v>
      </c>
      <c r="P216" s="8" t="s">
        <v>29</v>
      </c>
      <c r="Q216" s="8" t="s">
        <v>45</v>
      </c>
      <c r="R216" s="8" t="s">
        <v>46</v>
      </c>
      <c r="S216" s="8" t="s">
        <v>394</v>
      </c>
      <c r="T216" s="7">
        <v>61701</v>
      </c>
      <c r="U216" s="9">
        <v>42125</v>
      </c>
      <c r="V216" s="9">
        <v>42125</v>
      </c>
      <c r="W216" s="10">
        <v>0</v>
      </c>
      <c r="X216" s="4"/>
      <c r="Y216" s="4"/>
    </row>
    <row r="217" spans="1:25" ht="65.25" thickBot="1" x14ac:dyDescent="0.3">
      <c r="A217" s="5">
        <v>3397</v>
      </c>
      <c r="B217" s="6" t="str">
        <f>VLOOKUP(Status!A234,Status!$A$2:$B$313,2,0)</f>
        <v>Returned</v>
      </c>
      <c r="C217" s="7">
        <v>4691.5349999999999</v>
      </c>
      <c r="D217" s="7">
        <v>19</v>
      </c>
      <c r="E217" s="7">
        <v>161.55000000000001</v>
      </c>
      <c r="F217" s="7">
        <v>19.989999999999998</v>
      </c>
      <c r="G217" s="6">
        <f>E217-F217</f>
        <v>141.56</v>
      </c>
      <c r="H217" s="6" t="str">
        <f>VLOOKUP(Orders!A234,Customer!$A$2:$B$313,2,0)</f>
        <v>Medium</v>
      </c>
      <c r="I217" s="8" t="s">
        <v>33</v>
      </c>
      <c r="J217" s="8" t="s">
        <v>24</v>
      </c>
      <c r="K217" s="8" t="s">
        <v>42</v>
      </c>
      <c r="L217" s="8" t="s">
        <v>158</v>
      </c>
      <c r="M217" s="8" t="s">
        <v>36</v>
      </c>
      <c r="N217" s="8" t="s">
        <v>395</v>
      </c>
      <c r="O217" s="7">
        <v>0.66</v>
      </c>
      <c r="P217" s="8" t="s">
        <v>29</v>
      </c>
      <c r="Q217" s="8" t="s">
        <v>30</v>
      </c>
      <c r="R217" s="8" t="s">
        <v>31</v>
      </c>
      <c r="S217" s="8" t="s">
        <v>39</v>
      </c>
      <c r="T217" s="7">
        <v>95687</v>
      </c>
      <c r="U217" s="9">
        <v>42158</v>
      </c>
      <c r="V217" s="9">
        <v>42163</v>
      </c>
      <c r="W217" s="10">
        <v>5</v>
      </c>
      <c r="X217" s="4"/>
      <c r="Y217" s="4"/>
    </row>
    <row r="218" spans="1:25" ht="27" thickBot="1" x14ac:dyDescent="0.3">
      <c r="A218" s="5">
        <v>88204</v>
      </c>
      <c r="B218" s="6" t="str">
        <f>VLOOKUP(Status!A235,Status!$A$2:$B$313,2,0)</f>
        <v>Returned</v>
      </c>
      <c r="C218" s="7">
        <v>62.73</v>
      </c>
      <c r="D218" s="7">
        <v>9</v>
      </c>
      <c r="E218" s="7">
        <v>4.91</v>
      </c>
      <c r="F218" s="7">
        <v>0.5</v>
      </c>
      <c r="G218" s="6">
        <f>E218-F218</f>
        <v>4.41</v>
      </c>
      <c r="H218" s="6" t="str">
        <f>VLOOKUP(Orders!A235,Customer!$A$2:$B$313,2,0)</f>
        <v>Not Specified</v>
      </c>
      <c r="I218" s="8" t="s">
        <v>33</v>
      </c>
      <c r="J218" s="8" t="s">
        <v>24</v>
      </c>
      <c r="K218" s="8" t="s">
        <v>42</v>
      </c>
      <c r="L218" s="8" t="s">
        <v>72</v>
      </c>
      <c r="M218" s="8" t="s">
        <v>36</v>
      </c>
      <c r="N218" s="8" t="s">
        <v>168</v>
      </c>
      <c r="O218" s="7">
        <v>0.36</v>
      </c>
      <c r="P218" s="8" t="s">
        <v>29</v>
      </c>
      <c r="Q218" s="8" t="s">
        <v>30</v>
      </c>
      <c r="R218" s="8" t="s">
        <v>31</v>
      </c>
      <c r="S218" s="8" t="s">
        <v>39</v>
      </c>
      <c r="T218" s="7">
        <v>95687</v>
      </c>
      <c r="U218" s="9">
        <v>42085</v>
      </c>
      <c r="V218" s="9">
        <v>42086</v>
      </c>
      <c r="W218" s="10">
        <v>1</v>
      </c>
      <c r="X218" s="4"/>
      <c r="Y218" s="4"/>
    </row>
    <row r="219" spans="1:25" ht="39.75" thickBot="1" x14ac:dyDescent="0.3">
      <c r="A219" s="5">
        <v>89525</v>
      </c>
      <c r="B219" s="6" t="str">
        <f>VLOOKUP(Status!A236,Status!$A$2:$B$313,2,0)</f>
        <v>Not Returned</v>
      </c>
      <c r="C219" s="7">
        <v>116.41500000000001</v>
      </c>
      <c r="D219" s="7">
        <v>19</v>
      </c>
      <c r="E219" s="7">
        <v>4</v>
      </c>
      <c r="F219" s="7">
        <v>1.3</v>
      </c>
      <c r="G219" s="6">
        <f>E219-F219</f>
        <v>2.7</v>
      </c>
      <c r="H219" s="6" t="str">
        <f>VLOOKUP(Orders!A236,Customer!$A$2:$B$313,2,0)</f>
        <v>Low</v>
      </c>
      <c r="I219" s="8" t="s">
        <v>92</v>
      </c>
      <c r="J219" s="8" t="s">
        <v>76</v>
      </c>
      <c r="K219" s="8" t="s">
        <v>42</v>
      </c>
      <c r="L219" s="8" t="s">
        <v>52</v>
      </c>
      <c r="M219" s="8" t="s">
        <v>64</v>
      </c>
      <c r="N219" s="8" t="s">
        <v>228</v>
      </c>
      <c r="O219" s="7">
        <v>0.37</v>
      </c>
      <c r="P219" s="8" t="s">
        <v>29</v>
      </c>
      <c r="Q219" s="8" t="s">
        <v>30</v>
      </c>
      <c r="R219" s="8" t="s">
        <v>153</v>
      </c>
      <c r="S219" s="8" t="s">
        <v>154</v>
      </c>
      <c r="T219" s="7">
        <v>98103</v>
      </c>
      <c r="U219" s="9">
        <v>42098</v>
      </c>
      <c r="V219" s="9">
        <v>42100</v>
      </c>
      <c r="W219" s="10">
        <v>2</v>
      </c>
      <c r="X219" s="4"/>
      <c r="Y219" s="4"/>
    </row>
    <row r="220" spans="1:25" ht="116.25" thickBot="1" x14ac:dyDescent="0.3">
      <c r="A220" s="5">
        <v>87057</v>
      </c>
      <c r="B220" s="6" t="str">
        <f>VLOOKUP(Status!A237,Status!$A$2:$B$313,2,0)</f>
        <v>Not Returned</v>
      </c>
      <c r="C220" s="7">
        <v>180.70500000000001</v>
      </c>
      <c r="D220" s="7">
        <v>12</v>
      </c>
      <c r="E220" s="7">
        <v>9.65</v>
      </c>
      <c r="F220" s="7">
        <v>6.22</v>
      </c>
      <c r="G220" s="6">
        <f>E220-F220</f>
        <v>3.4300000000000006</v>
      </c>
      <c r="H220" s="6" t="str">
        <f>VLOOKUP(Orders!A237,Customer!$A$2:$B$313,2,0)</f>
        <v>Critical</v>
      </c>
      <c r="I220" s="8" t="s">
        <v>33</v>
      </c>
      <c r="J220" s="8" t="s">
        <v>41</v>
      </c>
      <c r="K220" s="8" t="s">
        <v>25</v>
      </c>
      <c r="L220" s="8" t="s">
        <v>48</v>
      </c>
      <c r="M220" s="8" t="s">
        <v>36</v>
      </c>
      <c r="N220" s="8" t="s">
        <v>396</v>
      </c>
      <c r="O220" s="7">
        <v>0.55000000000000004</v>
      </c>
      <c r="P220" s="8" t="s">
        <v>29</v>
      </c>
      <c r="Q220" s="8" t="s">
        <v>45</v>
      </c>
      <c r="R220" s="8" t="s">
        <v>46</v>
      </c>
      <c r="S220" s="8" t="s">
        <v>47</v>
      </c>
      <c r="T220" s="7">
        <v>60462</v>
      </c>
      <c r="U220" s="9">
        <v>42055</v>
      </c>
      <c r="V220" s="9">
        <v>42056</v>
      </c>
      <c r="W220" s="10">
        <v>1</v>
      </c>
      <c r="X220" s="4"/>
      <c r="Y220" s="4"/>
    </row>
    <row r="221" spans="1:25" ht="141.75" thickBot="1" x14ac:dyDescent="0.3">
      <c r="A221" s="5">
        <v>91576</v>
      </c>
      <c r="B221" s="6" t="str">
        <f>VLOOKUP(Status!A238,Status!$A$2:$B$313,2,0)</f>
        <v>Not Returned</v>
      </c>
      <c r="C221" s="7">
        <v>3883.5149999999999</v>
      </c>
      <c r="D221" s="7">
        <v>2</v>
      </c>
      <c r="E221" s="7">
        <v>1270.99</v>
      </c>
      <c r="F221" s="7">
        <v>19.989999999999998</v>
      </c>
      <c r="G221" s="6">
        <f>E221-F221</f>
        <v>1251</v>
      </c>
      <c r="H221" s="6" t="str">
        <f>VLOOKUP(Orders!A238,Customer!$A$2:$B$313,2,0)</f>
        <v>Medium</v>
      </c>
      <c r="I221" s="8" t="s">
        <v>33</v>
      </c>
      <c r="J221" s="8" t="s">
        <v>112</v>
      </c>
      <c r="K221" s="8" t="s">
        <v>42</v>
      </c>
      <c r="L221" s="8" t="s">
        <v>43</v>
      </c>
      <c r="M221" s="8" t="s">
        <v>36</v>
      </c>
      <c r="N221" s="8" t="s">
        <v>397</v>
      </c>
      <c r="O221" s="7">
        <v>0.35</v>
      </c>
      <c r="P221" s="8" t="s">
        <v>29</v>
      </c>
      <c r="Q221" s="8" t="s">
        <v>69</v>
      </c>
      <c r="R221" s="8" t="s">
        <v>156</v>
      </c>
      <c r="S221" s="8" t="s">
        <v>398</v>
      </c>
      <c r="T221" s="7">
        <v>37922</v>
      </c>
      <c r="U221" s="9">
        <v>42024</v>
      </c>
      <c r="V221" s="9">
        <v>42026</v>
      </c>
      <c r="W221" s="10">
        <v>2</v>
      </c>
      <c r="X221" s="4"/>
      <c r="Y221" s="4"/>
    </row>
    <row r="222" spans="1:25" ht="52.5" thickBot="1" x14ac:dyDescent="0.3">
      <c r="A222" s="11">
        <v>88427</v>
      </c>
      <c r="B222" s="6" t="str">
        <f>VLOOKUP(Status!A239,Status!$A$2:$B$313,2,0)</f>
        <v>Not Returned</v>
      </c>
      <c r="C222" s="7">
        <v>1175.325</v>
      </c>
      <c r="D222" s="7">
        <v>8</v>
      </c>
      <c r="E222" s="7">
        <v>125.99</v>
      </c>
      <c r="F222" s="7">
        <v>7.69</v>
      </c>
      <c r="G222" s="6">
        <f>E222-F222</f>
        <v>118.3</v>
      </c>
      <c r="H222" s="6" t="str">
        <f>VLOOKUP(Orders!A239,Customer!$A$2:$B$313,2,0)</f>
        <v>Low</v>
      </c>
      <c r="I222" s="8" t="s">
        <v>92</v>
      </c>
      <c r="J222" s="8" t="s">
        <v>24</v>
      </c>
      <c r="K222" s="8" t="s">
        <v>34</v>
      </c>
      <c r="L222" s="8" t="s">
        <v>35</v>
      </c>
      <c r="M222" s="8" t="s">
        <v>36</v>
      </c>
      <c r="N222" s="8" t="s">
        <v>301</v>
      </c>
      <c r="O222" s="7">
        <v>0.59</v>
      </c>
      <c r="P222" s="8" t="s">
        <v>29</v>
      </c>
      <c r="Q222" s="8" t="s">
        <v>30</v>
      </c>
      <c r="R222" s="8" t="s">
        <v>139</v>
      </c>
      <c r="S222" s="8" t="s">
        <v>250</v>
      </c>
      <c r="T222" s="7">
        <v>97526</v>
      </c>
      <c r="U222" s="9">
        <v>42024</v>
      </c>
      <c r="V222" s="9">
        <v>42026</v>
      </c>
      <c r="W222" s="10">
        <v>2</v>
      </c>
      <c r="X222" s="4"/>
      <c r="Y222" s="4"/>
    </row>
    <row r="223" spans="1:25" ht="129" thickBot="1" x14ac:dyDescent="0.3">
      <c r="A223" s="5">
        <v>88173</v>
      </c>
      <c r="B223" s="6" t="str">
        <f>VLOOKUP(Status!A241,Status!$A$2:$B$313,2,0)</f>
        <v>Not Returned</v>
      </c>
      <c r="C223" s="7">
        <v>282.76499999999999</v>
      </c>
      <c r="D223" s="7">
        <v>1</v>
      </c>
      <c r="E223" s="7">
        <v>218.75</v>
      </c>
      <c r="F223" s="7">
        <v>69.64</v>
      </c>
      <c r="G223" s="6">
        <f>E223-F223</f>
        <v>149.11000000000001</v>
      </c>
      <c r="H223" s="6" t="str">
        <f>VLOOKUP(Orders!A241,Customer!$A$2:$B$313,2,0)</f>
        <v>High</v>
      </c>
      <c r="I223" s="8" t="s">
        <v>23</v>
      </c>
      <c r="J223" s="8" t="s">
        <v>24</v>
      </c>
      <c r="K223" s="8" t="s">
        <v>25</v>
      </c>
      <c r="L223" s="8" t="s">
        <v>26</v>
      </c>
      <c r="M223" s="8" t="s">
        <v>27</v>
      </c>
      <c r="N223" s="8" t="s">
        <v>399</v>
      </c>
      <c r="O223" s="7">
        <v>0.77</v>
      </c>
      <c r="P223" s="8" t="s">
        <v>29</v>
      </c>
      <c r="Q223" s="8" t="s">
        <v>45</v>
      </c>
      <c r="R223" s="8" t="s">
        <v>61</v>
      </c>
      <c r="S223" s="8" t="s">
        <v>62</v>
      </c>
      <c r="T223" s="7">
        <v>78155</v>
      </c>
      <c r="U223" s="9">
        <v>42034</v>
      </c>
      <c r="V223" s="9">
        <v>42036</v>
      </c>
      <c r="W223" s="10">
        <v>2</v>
      </c>
      <c r="X223" s="4"/>
      <c r="Y223" s="4"/>
    </row>
    <row r="224" spans="1:25" ht="27" thickBot="1" x14ac:dyDescent="0.3">
      <c r="A224" s="5">
        <v>88151</v>
      </c>
      <c r="B224" s="6" t="str">
        <f>VLOOKUP(Status!A242,Status!$A$2:$B$313,2,0)</f>
        <v>Returned</v>
      </c>
      <c r="C224" s="7">
        <v>43.094999999999999</v>
      </c>
      <c r="D224" s="7">
        <v>10</v>
      </c>
      <c r="E224" s="7">
        <v>2.88</v>
      </c>
      <c r="F224" s="7">
        <v>0.99</v>
      </c>
      <c r="G224" s="6">
        <f>E224-F224</f>
        <v>1.89</v>
      </c>
      <c r="H224" s="6" t="str">
        <f>VLOOKUP(Orders!A242,Customer!$A$2:$B$313,2,0)</f>
        <v>Critical</v>
      </c>
      <c r="I224" s="8" t="s">
        <v>33</v>
      </c>
      <c r="J224" s="8" t="s">
        <v>24</v>
      </c>
      <c r="K224" s="8" t="s">
        <v>42</v>
      </c>
      <c r="L224" s="8" t="s">
        <v>72</v>
      </c>
      <c r="M224" s="8" t="s">
        <v>36</v>
      </c>
      <c r="N224" s="8" t="s">
        <v>400</v>
      </c>
      <c r="O224" s="7">
        <v>0.36</v>
      </c>
      <c r="P224" s="8" t="s">
        <v>29</v>
      </c>
      <c r="Q224" s="8" t="s">
        <v>69</v>
      </c>
      <c r="R224" s="8" t="s">
        <v>156</v>
      </c>
      <c r="S224" s="8" t="s">
        <v>189</v>
      </c>
      <c r="T224" s="7">
        <v>37804</v>
      </c>
      <c r="U224" s="9">
        <v>42084</v>
      </c>
      <c r="V224" s="9">
        <v>42086</v>
      </c>
      <c r="W224" s="10">
        <v>2</v>
      </c>
      <c r="X224" s="4"/>
      <c r="Y224" s="4"/>
    </row>
    <row r="225" spans="1:25" ht="65.25" thickBot="1" x14ac:dyDescent="0.3">
      <c r="A225" s="5">
        <v>90353</v>
      </c>
      <c r="B225" s="6" t="str">
        <f>VLOOKUP(Status!A243,Status!$A$2:$B$313,2,0)</f>
        <v>Returned</v>
      </c>
      <c r="C225" s="7">
        <v>83.31</v>
      </c>
      <c r="D225" s="7">
        <v>6</v>
      </c>
      <c r="E225" s="7">
        <v>8.34</v>
      </c>
      <c r="F225" s="7">
        <v>2.64</v>
      </c>
      <c r="G225" s="6">
        <f>E225-F225</f>
        <v>5.6999999999999993</v>
      </c>
      <c r="H225" s="6" t="str">
        <f>VLOOKUP(Orders!A243,Customer!$A$2:$B$313,2,0)</f>
        <v>High</v>
      </c>
      <c r="I225" s="8" t="s">
        <v>92</v>
      </c>
      <c r="J225" s="8" t="s">
        <v>76</v>
      </c>
      <c r="K225" s="8" t="s">
        <v>42</v>
      </c>
      <c r="L225" s="8" t="s">
        <v>149</v>
      </c>
      <c r="M225" s="8" t="s">
        <v>49</v>
      </c>
      <c r="N225" s="8" t="s">
        <v>221</v>
      </c>
      <c r="O225" s="7">
        <v>0.59</v>
      </c>
      <c r="P225" s="8" t="s">
        <v>29</v>
      </c>
      <c r="Q225" s="8" t="s">
        <v>79</v>
      </c>
      <c r="R225" s="8" t="s">
        <v>80</v>
      </c>
      <c r="S225" s="8" t="s">
        <v>192</v>
      </c>
      <c r="T225" s="7">
        <v>13601</v>
      </c>
      <c r="U225" s="9">
        <v>42164</v>
      </c>
      <c r="V225" s="9">
        <v>42166</v>
      </c>
      <c r="W225" s="10">
        <v>2</v>
      </c>
      <c r="X225" s="4"/>
      <c r="Y225" s="4"/>
    </row>
    <row r="226" spans="1:25" ht="52.5" thickBot="1" x14ac:dyDescent="0.3">
      <c r="A226" s="5">
        <v>88971</v>
      </c>
      <c r="B226" s="6" t="str">
        <f>VLOOKUP(Status!A244,Status!$A$2:$B$313,2,0)</f>
        <v>Returned</v>
      </c>
      <c r="C226" s="7">
        <v>1158.8399999999999</v>
      </c>
      <c r="D226" s="7">
        <v>21</v>
      </c>
      <c r="E226" s="7">
        <v>39.979999999999997</v>
      </c>
      <c r="F226" s="7">
        <v>4</v>
      </c>
      <c r="G226" s="6">
        <f>E226-F226</f>
        <v>35.979999999999997</v>
      </c>
      <c r="H226" s="6" t="str">
        <f>VLOOKUP(Orders!A244,Customer!$A$2:$B$313,2,0)</f>
        <v>Medium</v>
      </c>
      <c r="I226" s="8" t="s">
        <v>33</v>
      </c>
      <c r="J226" s="8" t="s">
        <v>41</v>
      </c>
      <c r="K226" s="8" t="s">
        <v>34</v>
      </c>
      <c r="L226" s="8" t="s">
        <v>67</v>
      </c>
      <c r="M226" s="8" t="s">
        <v>36</v>
      </c>
      <c r="N226" s="8" t="s">
        <v>401</v>
      </c>
      <c r="O226" s="7">
        <v>0.7</v>
      </c>
      <c r="P226" s="8" t="s">
        <v>29</v>
      </c>
      <c r="Q226" s="8" t="s">
        <v>69</v>
      </c>
      <c r="R226" s="8" t="s">
        <v>156</v>
      </c>
      <c r="S226" s="8" t="s">
        <v>157</v>
      </c>
      <c r="T226" s="7">
        <v>37918</v>
      </c>
      <c r="U226" s="9">
        <v>42173</v>
      </c>
      <c r="V226" s="9">
        <v>42177</v>
      </c>
      <c r="W226" s="10">
        <v>4</v>
      </c>
      <c r="X226" s="4"/>
      <c r="Y226" s="4"/>
    </row>
    <row r="227" spans="1:25" ht="90.75" thickBot="1" x14ac:dyDescent="0.3">
      <c r="A227" s="5">
        <v>89847</v>
      </c>
      <c r="B227" s="6" t="str">
        <f>VLOOKUP(Status!A245,Status!$A$2:$B$313,2,0)</f>
        <v>Returned</v>
      </c>
      <c r="C227" s="7">
        <v>1693.11</v>
      </c>
      <c r="D227" s="7">
        <v>4</v>
      </c>
      <c r="E227" s="7">
        <v>280.98</v>
      </c>
      <c r="F227" s="7">
        <v>57</v>
      </c>
      <c r="G227" s="6">
        <f>E227-F227</f>
        <v>223.98000000000002</v>
      </c>
      <c r="H227" s="6" t="str">
        <f>VLOOKUP(Orders!A245,Customer!$A$2:$B$313,2,0)</f>
        <v>Low</v>
      </c>
      <c r="I227" s="8" t="s">
        <v>23</v>
      </c>
      <c r="J227" s="8" t="s">
        <v>112</v>
      </c>
      <c r="K227" s="8" t="s">
        <v>25</v>
      </c>
      <c r="L227" s="8" t="s">
        <v>97</v>
      </c>
      <c r="M227" s="8" t="s">
        <v>59</v>
      </c>
      <c r="N227" s="8" t="s">
        <v>402</v>
      </c>
      <c r="O227" s="7">
        <v>0.78</v>
      </c>
      <c r="P227" s="8" t="s">
        <v>29</v>
      </c>
      <c r="Q227" s="8" t="s">
        <v>69</v>
      </c>
      <c r="R227" s="8" t="s">
        <v>198</v>
      </c>
      <c r="S227" s="8" t="s">
        <v>199</v>
      </c>
      <c r="T227" s="7">
        <v>39701</v>
      </c>
      <c r="U227" s="9">
        <v>42067</v>
      </c>
      <c r="V227" s="9">
        <v>42068</v>
      </c>
      <c r="W227" s="10">
        <v>1</v>
      </c>
      <c r="X227" s="4"/>
      <c r="Y227" s="4"/>
    </row>
    <row r="228" spans="1:25" ht="141.75" thickBot="1" x14ac:dyDescent="0.3">
      <c r="A228" s="5">
        <v>88060</v>
      </c>
      <c r="B228" s="6" t="str">
        <f>VLOOKUP(Status!A246,Status!$A$2:$B$313,2,0)</f>
        <v>Returned</v>
      </c>
      <c r="C228" s="7">
        <v>60.45</v>
      </c>
      <c r="D228" s="7">
        <v>5</v>
      </c>
      <c r="E228" s="7">
        <v>7.77</v>
      </c>
      <c r="F228" s="7">
        <v>9.23</v>
      </c>
      <c r="G228" s="6">
        <f>E228-F228</f>
        <v>-1.4600000000000009</v>
      </c>
      <c r="H228" s="6" t="str">
        <f>VLOOKUP(Orders!A246,Customer!$A$2:$B$313,2,0)</f>
        <v>Medium</v>
      </c>
      <c r="I228" s="8" t="s">
        <v>33</v>
      </c>
      <c r="J228" s="8" t="s">
        <v>24</v>
      </c>
      <c r="K228" s="8" t="s">
        <v>42</v>
      </c>
      <c r="L228" s="8" t="s">
        <v>85</v>
      </c>
      <c r="M228" s="8" t="s">
        <v>36</v>
      </c>
      <c r="N228" s="8" t="s">
        <v>403</v>
      </c>
      <c r="O228" s="7">
        <v>0.57999999999999996</v>
      </c>
      <c r="P228" s="8" t="s">
        <v>29</v>
      </c>
      <c r="Q228" s="8" t="s">
        <v>79</v>
      </c>
      <c r="R228" s="8" t="s">
        <v>268</v>
      </c>
      <c r="S228" s="8" t="s">
        <v>199</v>
      </c>
      <c r="T228" s="7">
        <v>43229</v>
      </c>
      <c r="U228" s="9">
        <v>42080</v>
      </c>
      <c r="V228" s="9">
        <v>42081</v>
      </c>
      <c r="W228" s="10">
        <v>1</v>
      </c>
      <c r="X228" s="4"/>
      <c r="Y228" s="4"/>
    </row>
    <row r="229" spans="1:25" ht="78" thickBot="1" x14ac:dyDescent="0.3">
      <c r="A229" s="5">
        <v>86250</v>
      </c>
      <c r="B229" s="6" t="str">
        <f>VLOOKUP(Status!A247,Status!$A$2:$B$313,2,0)</f>
        <v>Not Returned</v>
      </c>
      <c r="C229" s="7">
        <v>2983.98</v>
      </c>
      <c r="D229" s="7">
        <v>31</v>
      </c>
      <c r="E229" s="7">
        <v>63.94</v>
      </c>
      <c r="F229" s="7">
        <v>14.48</v>
      </c>
      <c r="G229" s="6">
        <f>E229-F229</f>
        <v>49.459999999999994</v>
      </c>
      <c r="H229" s="6" t="str">
        <f>VLOOKUP(Orders!A247,Customer!$A$2:$B$313,2,0)</f>
        <v>Medium</v>
      </c>
      <c r="I229" s="8" t="s">
        <v>33</v>
      </c>
      <c r="J229" s="8" t="s">
        <v>24</v>
      </c>
      <c r="K229" s="8" t="s">
        <v>25</v>
      </c>
      <c r="L229" s="8" t="s">
        <v>48</v>
      </c>
      <c r="M229" s="8" t="s">
        <v>36</v>
      </c>
      <c r="N229" s="8" t="s">
        <v>404</v>
      </c>
      <c r="O229" s="7">
        <v>0.46</v>
      </c>
      <c r="P229" s="8" t="s">
        <v>29</v>
      </c>
      <c r="Q229" s="8" t="s">
        <v>79</v>
      </c>
      <c r="R229" s="8" t="s">
        <v>268</v>
      </c>
      <c r="S229" s="8" t="s">
        <v>405</v>
      </c>
      <c r="T229" s="7">
        <v>45406</v>
      </c>
      <c r="U229" s="9">
        <v>42147</v>
      </c>
      <c r="V229" s="9">
        <v>42149</v>
      </c>
      <c r="W229" s="10">
        <v>2</v>
      </c>
      <c r="X229" s="4"/>
      <c r="Y229" s="4"/>
    </row>
    <row r="230" spans="1:25" ht="90.75" thickBot="1" x14ac:dyDescent="0.3">
      <c r="A230" s="5">
        <v>86383</v>
      </c>
      <c r="B230" s="6" t="str">
        <f>VLOOKUP(Status!A248,Status!$A$2:$B$313,2,0)</f>
        <v>Not Returned</v>
      </c>
      <c r="C230" s="7">
        <v>92.28</v>
      </c>
      <c r="D230" s="7">
        <v>4</v>
      </c>
      <c r="E230" s="7">
        <v>15.28</v>
      </c>
      <c r="F230" s="7">
        <v>10.91</v>
      </c>
      <c r="G230" s="6">
        <f>E230-F230</f>
        <v>4.3699999999999992</v>
      </c>
      <c r="H230" s="6" t="str">
        <f>VLOOKUP(Orders!A248,Customer!$A$2:$B$313,2,0)</f>
        <v>Not Specified</v>
      </c>
      <c r="I230" s="8" t="s">
        <v>33</v>
      </c>
      <c r="J230" s="8" t="s">
        <v>24</v>
      </c>
      <c r="K230" s="8" t="s">
        <v>42</v>
      </c>
      <c r="L230" s="8" t="s">
        <v>43</v>
      </c>
      <c r="M230" s="8" t="s">
        <v>36</v>
      </c>
      <c r="N230" s="8" t="s">
        <v>406</v>
      </c>
      <c r="O230" s="7">
        <v>0.36</v>
      </c>
      <c r="P230" s="8" t="s">
        <v>29</v>
      </c>
      <c r="Q230" s="8" t="s">
        <v>79</v>
      </c>
      <c r="R230" s="8" t="s">
        <v>90</v>
      </c>
      <c r="S230" s="8" t="s">
        <v>407</v>
      </c>
      <c r="T230" s="7">
        <v>6824</v>
      </c>
      <c r="U230" s="9">
        <v>42028</v>
      </c>
      <c r="V230" s="9">
        <v>42029</v>
      </c>
      <c r="W230" s="10">
        <v>1</v>
      </c>
      <c r="X230" s="4"/>
      <c r="Y230" s="4"/>
    </row>
    <row r="231" spans="1:25" ht="103.5" thickBot="1" x14ac:dyDescent="0.3">
      <c r="A231" s="11">
        <v>90907</v>
      </c>
      <c r="B231" s="6" t="str">
        <f>VLOOKUP(Status!A249,Status!$A$2:$B$313,2,0)</f>
        <v>Not Returned</v>
      </c>
      <c r="C231" s="7">
        <v>1378.635</v>
      </c>
      <c r="D231" s="7">
        <v>1</v>
      </c>
      <c r="E231" s="7">
        <v>999.99</v>
      </c>
      <c r="F231" s="7">
        <v>13.99</v>
      </c>
      <c r="G231" s="6">
        <f>E231-F231</f>
        <v>986</v>
      </c>
      <c r="H231" s="6" t="str">
        <f>VLOOKUP(Orders!A249,Customer!$A$2:$B$313,2,0)</f>
        <v>Low</v>
      </c>
      <c r="I231" s="8" t="s">
        <v>33</v>
      </c>
      <c r="J231" s="8" t="s">
        <v>41</v>
      </c>
      <c r="K231" s="8" t="s">
        <v>34</v>
      </c>
      <c r="L231" s="8" t="s">
        <v>145</v>
      </c>
      <c r="M231" s="8" t="s">
        <v>183</v>
      </c>
      <c r="N231" s="8" t="s">
        <v>408</v>
      </c>
      <c r="O231" s="7">
        <v>0.36</v>
      </c>
      <c r="P231" s="8" t="s">
        <v>29</v>
      </c>
      <c r="Q231" s="8" t="s">
        <v>79</v>
      </c>
      <c r="R231" s="8" t="s">
        <v>95</v>
      </c>
      <c r="S231" s="8" t="s">
        <v>409</v>
      </c>
      <c r="T231" s="7">
        <v>7201</v>
      </c>
      <c r="U231" s="9">
        <v>42041</v>
      </c>
      <c r="V231" s="9">
        <v>42043</v>
      </c>
      <c r="W231" s="10">
        <v>2</v>
      </c>
      <c r="X231" s="4"/>
      <c r="Y231" s="4"/>
    </row>
    <row r="232" spans="1:25" ht="103.5" thickBot="1" x14ac:dyDescent="0.3">
      <c r="A232" s="5">
        <v>91089</v>
      </c>
      <c r="B232" s="6" t="str">
        <f>VLOOKUP(Status!A250,Status!$A$2:$B$313,2,0)</f>
        <v>Returned</v>
      </c>
      <c r="C232" s="7">
        <v>3661.9050000000002</v>
      </c>
      <c r="D232" s="7">
        <v>8</v>
      </c>
      <c r="E232" s="7">
        <v>300.98</v>
      </c>
      <c r="F232" s="7">
        <v>54.92</v>
      </c>
      <c r="G232" s="6">
        <f>E232-F232</f>
        <v>246.06</v>
      </c>
      <c r="H232" s="6" t="str">
        <f>VLOOKUP(Orders!A250,Customer!$A$2:$B$313,2,0)</f>
        <v>Low</v>
      </c>
      <c r="I232" s="8" t="s">
        <v>23</v>
      </c>
      <c r="J232" s="8" t="s">
        <v>112</v>
      </c>
      <c r="K232" s="8" t="s">
        <v>25</v>
      </c>
      <c r="L232" s="8" t="s">
        <v>115</v>
      </c>
      <c r="M232" s="8" t="s">
        <v>27</v>
      </c>
      <c r="N232" s="8" t="s">
        <v>325</v>
      </c>
      <c r="O232" s="7">
        <v>0.55000000000000004</v>
      </c>
      <c r="P232" s="8" t="s">
        <v>29</v>
      </c>
      <c r="Q232" s="8" t="s">
        <v>79</v>
      </c>
      <c r="R232" s="8" t="s">
        <v>349</v>
      </c>
      <c r="S232" s="8" t="s">
        <v>410</v>
      </c>
      <c r="T232" s="7">
        <v>3820</v>
      </c>
      <c r="U232" s="9">
        <v>42100</v>
      </c>
      <c r="V232" s="9">
        <v>42101</v>
      </c>
      <c r="W232" s="10">
        <v>1</v>
      </c>
      <c r="X232" s="4"/>
      <c r="Y232" s="4"/>
    </row>
    <row r="233" spans="1:25" ht="78" thickBot="1" x14ac:dyDescent="0.3">
      <c r="A233" s="5">
        <v>91212</v>
      </c>
      <c r="B233" s="6" t="str">
        <f>VLOOKUP(Status!A251,Status!$A$2:$B$313,2,0)</f>
        <v>Returned</v>
      </c>
      <c r="C233" s="7">
        <v>316.69499999999999</v>
      </c>
      <c r="D233" s="7">
        <v>12</v>
      </c>
      <c r="E233" s="7">
        <v>17.98</v>
      </c>
      <c r="F233" s="7">
        <v>8.51</v>
      </c>
      <c r="G233" s="6">
        <f>E233-F233</f>
        <v>9.4700000000000006</v>
      </c>
      <c r="H233" s="6" t="str">
        <f>VLOOKUP(Orders!A251,Customer!$A$2:$B$313,2,0)</f>
        <v>Critical</v>
      </c>
      <c r="I233" s="8" t="s">
        <v>33</v>
      </c>
      <c r="J233" s="8" t="s">
        <v>76</v>
      </c>
      <c r="K233" s="8" t="s">
        <v>34</v>
      </c>
      <c r="L233" s="8" t="s">
        <v>145</v>
      </c>
      <c r="M233" s="8" t="s">
        <v>183</v>
      </c>
      <c r="N233" s="8" t="s">
        <v>367</v>
      </c>
      <c r="O233" s="7">
        <v>0.4</v>
      </c>
      <c r="P233" s="8" t="s">
        <v>29</v>
      </c>
      <c r="Q233" s="8" t="s">
        <v>30</v>
      </c>
      <c r="R233" s="8" t="s">
        <v>280</v>
      </c>
      <c r="S233" s="8" t="s">
        <v>281</v>
      </c>
      <c r="T233" s="7">
        <v>85204</v>
      </c>
      <c r="U233" s="9">
        <v>42149</v>
      </c>
      <c r="V233" s="9">
        <v>42151</v>
      </c>
      <c r="W233" s="10">
        <v>2</v>
      </c>
      <c r="X233" s="4"/>
      <c r="Y233" s="4"/>
    </row>
    <row r="234" spans="1:25" ht="116.25" thickBot="1" x14ac:dyDescent="0.3">
      <c r="A234" s="5">
        <v>22147</v>
      </c>
      <c r="B234" s="6" t="str">
        <f>VLOOKUP(Status!A252,Status!$A$2:$B$313,2,0)</f>
        <v>Returned</v>
      </c>
      <c r="C234" s="7">
        <v>12878.504999999999</v>
      </c>
      <c r="D234" s="7">
        <v>41</v>
      </c>
      <c r="E234" s="7">
        <v>204.1</v>
      </c>
      <c r="F234" s="7">
        <v>13.99</v>
      </c>
      <c r="G234" s="6">
        <f>E234-F234</f>
        <v>190.10999999999999</v>
      </c>
      <c r="H234" s="6" t="str">
        <f>VLOOKUP(Orders!A252,Customer!$A$2:$B$313,2,0)</f>
        <v>High</v>
      </c>
      <c r="I234" s="8" t="s">
        <v>33</v>
      </c>
      <c r="J234" s="8" t="s">
        <v>41</v>
      </c>
      <c r="K234" s="8" t="s">
        <v>34</v>
      </c>
      <c r="L234" s="8" t="s">
        <v>145</v>
      </c>
      <c r="M234" s="8" t="s">
        <v>183</v>
      </c>
      <c r="N234" s="8" t="s">
        <v>411</v>
      </c>
      <c r="O234" s="7">
        <v>0.37</v>
      </c>
      <c r="P234" s="8" t="s">
        <v>29</v>
      </c>
      <c r="Q234" s="8" t="s">
        <v>45</v>
      </c>
      <c r="R234" s="8" t="s">
        <v>46</v>
      </c>
      <c r="S234" s="8" t="s">
        <v>57</v>
      </c>
      <c r="T234" s="7">
        <v>60061</v>
      </c>
      <c r="U234" s="9">
        <v>42147</v>
      </c>
      <c r="V234" s="9">
        <v>42149</v>
      </c>
      <c r="W234" s="10">
        <v>2</v>
      </c>
      <c r="X234" s="4"/>
      <c r="Y234" s="4"/>
    </row>
    <row r="235" spans="1:25" ht="78" thickBot="1" x14ac:dyDescent="0.3">
      <c r="A235" s="5">
        <v>89202</v>
      </c>
      <c r="B235" s="6" t="str">
        <f>VLOOKUP(Status!A253,Status!$A$2:$B$313,2,0)</f>
        <v>Returned</v>
      </c>
      <c r="C235" s="7">
        <v>1371.4349999999999</v>
      </c>
      <c r="D235" s="7">
        <v>71</v>
      </c>
      <c r="E235" s="7">
        <v>12.99</v>
      </c>
      <c r="F235" s="7">
        <v>9.44</v>
      </c>
      <c r="G235" s="6">
        <f>E235-F235</f>
        <v>3.5500000000000007</v>
      </c>
      <c r="H235" s="6" t="str">
        <f>VLOOKUP(Orders!A253,Customer!$A$2:$B$313,2,0)</f>
        <v>Medium</v>
      </c>
      <c r="I235" s="8" t="s">
        <v>33</v>
      </c>
      <c r="J235" s="8" t="s">
        <v>41</v>
      </c>
      <c r="K235" s="8" t="s">
        <v>34</v>
      </c>
      <c r="L235" s="8" t="s">
        <v>145</v>
      </c>
      <c r="M235" s="8" t="s">
        <v>183</v>
      </c>
      <c r="N235" s="8" t="s">
        <v>298</v>
      </c>
      <c r="O235" s="7">
        <v>0.39</v>
      </c>
      <c r="P235" s="8" t="s">
        <v>29</v>
      </c>
      <c r="Q235" s="8" t="s">
        <v>79</v>
      </c>
      <c r="R235" s="8" t="s">
        <v>80</v>
      </c>
      <c r="S235" s="8" t="s">
        <v>212</v>
      </c>
      <c r="T235" s="7">
        <v>10012</v>
      </c>
      <c r="U235" s="9">
        <v>42145</v>
      </c>
      <c r="V235" s="9">
        <v>42147</v>
      </c>
      <c r="W235" s="10">
        <v>2</v>
      </c>
      <c r="X235" s="4"/>
      <c r="Y235" s="4"/>
    </row>
    <row r="236" spans="1:25" ht="39.75" thickBot="1" x14ac:dyDescent="0.3">
      <c r="A236" s="5">
        <v>90909</v>
      </c>
      <c r="B236" s="6" t="str">
        <f>VLOOKUP(Status!A254,Status!$A$2:$B$313,2,0)</f>
        <v>Not Returned</v>
      </c>
      <c r="C236" s="7">
        <v>600.70500000000004</v>
      </c>
      <c r="D236" s="7">
        <v>14</v>
      </c>
      <c r="E236" s="7">
        <v>29.17</v>
      </c>
      <c r="F236" s="7">
        <v>6.27</v>
      </c>
      <c r="G236" s="6">
        <f>E236-F236</f>
        <v>22.900000000000002</v>
      </c>
      <c r="H236" s="6" t="str">
        <f>VLOOKUP(Orders!A254,Customer!$A$2:$B$313,2,0)</f>
        <v>Medium</v>
      </c>
      <c r="I236" s="8" t="s">
        <v>33</v>
      </c>
      <c r="J236" s="8" t="s">
        <v>24</v>
      </c>
      <c r="K236" s="8" t="s">
        <v>42</v>
      </c>
      <c r="L236" s="8" t="s">
        <v>43</v>
      </c>
      <c r="M236" s="8" t="s">
        <v>36</v>
      </c>
      <c r="N236" s="8" t="s">
        <v>412</v>
      </c>
      <c r="O236" s="7">
        <v>0.37</v>
      </c>
      <c r="P236" s="8" t="s">
        <v>29</v>
      </c>
      <c r="Q236" s="8" t="s">
        <v>45</v>
      </c>
      <c r="R236" s="8" t="s">
        <v>61</v>
      </c>
      <c r="S236" s="8" t="s">
        <v>413</v>
      </c>
      <c r="T236" s="7">
        <v>78589</v>
      </c>
      <c r="U236" s="9">
        <v>42126</v>
      </c>
      <c r="V236" s="9">
        <v>42130</v>
      </c>
      <c r="W236" s="10">
        <v>4</v>
      </c>
      <c r="X236" s="4"/>
      <c r="Y236" s="4"/>
    </row>
    <row r="237" spans="1:25" ht="65.25" thickBot="1" x14ac:dyDescent="0.3">
      <c r="A237" s="5">
        <v>90593</v>
      </c>
      <c r="B237" s="6" t="str">
        <f>VLOOKUP(Status!A255,Status!$A$2:$B$313,2,0)</f>
        <v>Returned</v>
      </c>
      <c r="C237" s="7">
        <v>4663.47</v>
      </c>
      <c r="D237" s="7">
        <v>19</v>
      </c>
      <c r="E237" s="7">
        <v>161.55000000000001</v>
      </c>
      <c r="F237" s="7">
        <v>19.989999999999998</v>
      </c>
      <c r="G237" s="6">
        <f>E237-F237</f>
        <v>141.56</v>
      </c>
      <c r="H237" s="6" t="str">
        <f>VLOOKUP(Orders!A255,Customer!$A$2:$B$313,2,0)</f>
        <v>Not Specified</v>
      </c>
      <c r="I237" s="8" t="s">
        <v>33</v>
      </c>
      <c r="J237" s="8" t="s">
        <v>41</v>
      </c>
      <c r="K237" s="8" t="s">
        <v>42</v>
      </c>
      <c r="L237" s="8" t="s">
        <v>158</v>
      </c>
      <c r="M237" s="8" t="s">
        <v>36</v>
      </c>
      <c r="N237" s="8" t="s">
        <v>395</v>
      </c>
      <c r="O237" s="7">
        <v>0.66</v>
      </c>
      <c r="P237" s="8" t="s">
        <v>29</v>
      </c>
      <c r="Q237" s="8" t="s">
        <v>45</v>
      </c>
      <c r="R237" s="8" t="s">
        <v>101</v>
      </c>
      <c r="S237" s="8" t="s">
        <v>414</v>
      </c>
      <c r="T237" s="7">
        <v>66212</v>
      </c>
      <c r="U237" s="9">
        <v>42096</v>
      </c>
      <c r="V237" s="9">
        <v>42098</v>
      </c>
      <c r="W237" s="10">
        <v>2</v>
      </c>
      <c r="X237" s="4"/>
      <c r="Y237" s="4"/>
    </row>
    <row r="238" spans="1:25" ht="52.5" thickBot="1" x14ac:dyDescent="0.3">
      <c r="A238" s="5">
        <v>87947</v>
      </c>
      <c r="B238" s="6" t="str">
        <f>VLOOKUP(Status!A256,Status!$A$2:$B$313,2,0)</f>
        <v>Not Returned</v>
      </c>
      <c r="C238" s="7">
        <v>110.325</v>
      </c>
      <c r="D238" s="7">
        <v>20</v>
      </c>
      <c r="E238" s="7">
        <v>3.8</v>
      </c>
      <c r="F238" s="7">
        <v>1.49</v>
      </c>
      <c r="G238" s="6">
        <f>E238-F238</f>
        <v>2.3099999999999996</v>
      </c>
      <c r="H238" s="6" t="str">
        <f>VLOOKUP(Orders!A256,Customer!$A$2:$B$313,2,0)</f>
        <v>Medium</v>
      </c>
      <c r="I238" s="8" t="s">
        <v>33</v>
      </c>
      <c r="J238" s="8" t="s">
        <v>112</v>
      </c>
      <c r="K238" s="8" t="s">
        <v>42</v>
      </c>
      <c r="L238" s="8" t="s">
        <v>43</v>
      </c>
      <c r="M238" s="8" t="s">
        <v>36</v>
      </c>
      <c r="N238" s="8" t="s">
        <v>113</v>
      </c>
      <c r="O238" s="7">
        <v>0.38</v>
      </c>
      <c r="P238" s="8" t="s">
        <v>29</v>
      </c>
      <c r="Q238" s="8" t="s">
        <v>79</v>
      </c>
      <c r="R238" s="8" t="s">
        <v>80</v>
      </c>
      <c r="S238" s="8" t="s">
        <v>114</v>
      </c>
      <c r="T238" s="7">
        <v>14150</v>
      </c>
      <c r="U238" s="9">
        <v>42114</v>
      </c>
      <c r="V238" s="9">
        <v>42115</v>
      </c>
      <c r="W238" s="10">
        <v>1</v>
      </c>
      <c r="X238" s="4"/>
      <c r="Y238" s="4"/>
    </row>
    <row r="239" spans="1:25" ht="27" thickBot="1" x14ac:dyDescent="0.3">
      <c r="A239" s="5">
        <v>86556</v>
      </c>
      <c r="B239" s="6" t="str">
        <f>VLOOKUP(Status!A257,Status!$A$2:$B$313,2,0)</f>
        <v>Not Returned</v>
      </c>
      <c r="C239" s="7">
        <v>34.89</v>
      </c>
      <c r="D239" s="7">
        <v>8</v>
      </c>
      <c r="E239" s="7">
        <v>2.88</v>
      </c>
      <c r="F239" s="7">
        <v>0.99</v>
      </c>
      <c r="G239" s="6">
        <f>E239-F239</f>
        <v>1.89</v>
      </c>
      <c r="H239" s="6" t="str">
        <f>VLOOKUP(Orders!A257,Customer!$A$2:$B$313,2,0)</f>
        <v>Medium</v>
      </c>
      <c r="I239" s="8" t="s">
        <v>33</v>
      </c>
      <c r="J239" s="8" t="s">
        <v>76</v>
      </c>
      <c r="K239" s="8" t="s">
        <v>42</v>
      </c>
      <c r="L239" s="8" t="s">
        <v>72</v>
      </c>
      <c r="M239" s="8" t="s">
        <v>36</v>
      </c>
      <c r="N239" s="8" t="s">
        <v>400</v>
      </c>
      <c r="O239" s="7">
        <v>0.36</v>
      </c>
      <c r="P239" s="8" t="s">
        <v>29</v>
      </c>
      <c r="Q239" s="8" t="s">
        <v>30</v>
      </c>
      <c r="R239" s="8" t="s">
        <v>31</v>
      </c>
      <c r="S239" s="8" t="s">
        <v>236</v>
      </c>
      <c r="T239" s="7">
        <v>94024</v>
      </c>
      <c r="U239" s="9">
        <v>42009</v>
      </c>
      <c r="V239" s="9">
        <v>42018</v>
      </c>
      <c r="W239" s="10">
        <v>9</v>
      </c>
      <c r="X239" s="4"/>
      <c r="Y239" s="4"/>
    </row>
    <row r="240" spans="1:25" ht="27" thickBot="1" x14ac:dyDescent="0.3">
      <c r="A240" s="5">
        <v>90922</v>
      </c>
      <c r="B240" s="6" t="str">
        <f>VLOOKUP(Status!A258,Status!$A$2:$B$313,2,0)</f>
        <v>Returned</v>
      </c>
      <c r="C240" s="7">
        <v>130.905</v>
      </c>
      <c r="D240" s="7">
        <v>15</v>
      </c>
      <c r="E240" s="7">
        <v>5.78</v>
      </c>
      <c r="F240" s="7">
        <v>5.67</v>
      </c>
      <c r="G240" s="6">
        <f>E240-F240</f>
        <v>0.11000000000000032</v>
      </c>
      <c r="H240" s="6" t="str">
        <f>VLOOKUP(Orders!A258,Customer!$A$2:$B$313,2,0)</f>
        <v>Medium</v>
      </c>
      <c r="I240" s="8" t="s">
        <v>33</v>
      </c>
      <c r="J240" s="8" t="s">
        <v>76</v>
      </c>
      <c r="K240" s="8" t="s">
        <v>42</v>
      </c>
      <c r="L240" s="8" t="s">
        <v>52</v>
      </c>
      <c r="M240" s="8" t="s">
        <v>36</v>
      </c>
      <c r="N240" s="8" t="s">
        <v>415</v>
      </c>
      <c r="O240" s="7">
        <v>0.36</v>
      </c>
      <c r="P240" s="8" t="s">
        <v>29</v>
      </c>
      <c r="Q240" s="8" t="s">
        <v>30</v>
      </c>
      <c r="R240" s="8" t="s">
        <v>280</v>
      </c>
      <c r="S240" s="8" t="s">
        <v>281</v>
      </c>
      <c r="T240" s="7">
        <v>85204</v>
      </c>
      <c r="U240" s="9">
        <v>42021</v>
      </c>
      <c r="V240" s="9">
        <v>42022</v>
      </c>
      <c r="W240" s="10">
        <v>1</v>
      </c>
      <c r="X240" s="4"/>
      <c r="Y240" s="4"/>
    </row>
    <row r="241" spans="1:25" ht="27" thickBot="1" x14ac:dyDescent="0.3">
      <c r="A241" s="11">
        <v>90482</v>
      </c>
      <c r="B241" s="6" t="str">
        <f>VLOOKUP(Status!A259,Status!$A$2:$B$313,2,0)</f>
        <v>Returned</v>
      </c>
      <c r="C241" s="7">
        <v>69.974999999999994</v>
      </c>
      <c r="D241" s="7">
        <v>29</v>
      </c>
      <c r="E241" s="7">
        <v>1.68</v>
      </c>
      <c r="F241" s="7">
        <v>1.57</v>
      </c>
      <c r="G241" s="6">
        <f>E241-F241</f>
        <v>0.10999999999999988</v>
      </c>
      <c r="H241" s="6" t="str">
        <f>VLOOKUP(Orders!A259,Customer!$A$2:$B$313,2,0)</f>
        <v>High</v>
      </c>
      <c r="I241" s="8" t="s">
        <v>33</v>
      </c>
      <c r="J241" s="8" t="s">
        <v>24</v>
      </c>
      <c r="K241" s="8" t="s">
        <v>42</v>
      </c>
      <c r="L241" s="8" t="s">
        <v>63</v>
      </c>
      <c r="M241" s="8" t="s">
        <v>64</v>
      </c>
      <c r="N241" s="8" t="s">
        <v>65</v>
      </c>
      <c r="O241" s="7">
        <v>0.59</v>
      </c>
      <c r="P241" s="8" t="s">
        <v>29</v>
      </c>
      <c r="Q241" s="8" t="s">
        <v>45</v>
      </c>
      <c r="R241" s="8" t="s">
        <v>61</v>
      </c>
      <c r="S241" s="8" t="s">
        <v>376</v>
      </c>
      <c r="T241" s="7">
        <v>76240</v>
      </c>
      <c r="U241" s="9">
        <v>42146</v>
      </c>
      <c r="V241" s="9">
        <v>42147</v>
      </c>
      <c r="W241" s="10">
        <v>1</v>
      </c>
      <c r="X241" s="4"/>
      <c r="Y241" s="4"/>
    </row>
    <row r="242" spans="1:25" ht="103.5" thickBot="1" x14ac:dyDescent="0.3">
      <c r="A242" s="5">
        <v>45380</v>
      </c>
      <c r="B242" s="6" t="str">
        <f>VLOOKUP(Status!A261,Status!$A$2:$B$313,2,0)</f>
        <v>Returned</v>
      </c>
      <c r="C242" s="7">
        <v>134.685</v>
      </c>
      <c r="D242" s="7">
        <v>14</v>
      </c>
      <c r="E242" s="7">
        <v>6.37</v>
      </c>
      <c r="F242" s="7">
        <v>5.19</v>
      </c>
      <c r="G242" s="6">
        <f>E242-F242</f>
        <v>1.1799999999999997</v>
      </c>
      <c r="H242" s="6" t="str">
        <f>VLOOKUP(Orders!A261,Customer!$A$2:$B$313,2,0)</f>
        <v>High</v>
      </c>
      <c r="I242" s="8" t="s">
        <v>33</v>
      </c>
      <c r="J242" s="8" t="s">
        <v>24</v>
      </c>
      <c r="K242" s="8" t="s">
        <v>42</v>
      </c>
      <c r="L242" s="8" t="s">
        <v>43</v>
      </c>
      <c r="M242" s="8" t="s">
        <v>36</v>
      </c>
      <c r="N242" s="8" t="s">
        <v>416</v>
      </c>
      <c r="O242" s="7">
        <v>0.38</v>
      </c>
      <c r="P242" s="8" t="s">
        <v>29</v>
      </c>
      <c r="Q242" s="8" t="s">
        <v>30</v>
      </c>
      <c r="R242" s="8" t="s">
        <v>31</v>
      </c>
      <c r="S242" s="8" t="s">
        <v>290</v>
      </c>
      <c r="T242" s="7">
        <v>95336</v>
      </c>
      <c r="U242" s="9">
        <v>42036</v>
      </c>
      <c r="V242" s="9">
        <v>42037</v>
      </c>
      <c r="W242" s="10">
        <v>1</v>
      </c>
      <c r="X242" s="4"/>
      <c r="Y242" s="4"/>
    </row>
    <row r="243" spans="1:25" ht="65.25" thickBot="1" x14ac:dyDescent="0.3">
      <c r="A243" s="5">
        <v>87306</v>
      </c>
      <c r="B243" s="6" t="str">
        <f>VLOOKUP(Status!A262,Status!$A$2:$B$313,2,0)</f>
        <v>Not Returned</v>
      </c>
      <c r="C243" s="7">
        <v>2732.835</v>
      </c>
      <c r="D243" s="7">
        <v>6</v>
      </c>
      <c r="E243" s="7">
        <v>296.18</v>
      </c>
      <c r="F243" s="7">
        <v>54.12</v>
      </c>
      <c r="G243" s="6">
        <f>E243-F243</f>
        <v>242.06</v>
      </c>
      <c r="H243" s="6" t="str">
        <f>VLOOKUP(Orders!A262,Customer!$A$2:$B$313,2,0)</f>
        <v>Critical</v>
      </c>
      <c r="I243" s="8" t="s">
        <v>23</v>
      </c>
      <c r="J243" s="8" t="s">
        <v>24</v>
      </c>
      <c r="K243" s="8" t="s">
        <v>25</v>
      </c>
      <c r="L243" s="8" t="s">
        <v>26</v>
      </c>
      <c r="M243" s="8" t="s">
        <v>27</v>
      </c>
      <c r="N243" s="8" t="s">
        <v>38</v>
      </c>
      <c r="O243" s="7">
        <v>0.76</v>
      </c>
      <c r="P243" s="8" t="s">
        <v>29</v>
      </c>
      <c r="Q243" s="8" t="s">
        <v>79</v>
      </c>
      <c r="R243" s="8" t="s">
        <v>268</v>
      </c>
      <c r="S243" s="8" t="s">
        <v>335</v>
      </c>
      <c r="T243" s="7">
        <v>44708</v>
      </c>
      <c r="U243" s="9">
        <v>42078</v>
      </c>
      <c r="V243" s="9">
        <v>42078</v>
      </c>
      <c r="W243" s="10">
        <v>0</v>
      </c>
      <c r="X243" s="4"/>
      <c r="Y243" s="4"/>
    </row>
    <row r="244" spans="1:25" ht="39.75" thickBot="1" x14ac:dyDescent="0.3">
      <c r="A244" s="5">
        <v>91088</v>
      </c>
      <c r="B244" s="6" t="str">
        <f>VLOOKUP(Status!A263,Status!$A$2:$B$313,2,0)</f>
        <v>Not Returned</v>
      </c>
      <c r="C244" s="7">
        <v>16.695</v>
      </c>
      <c r="D244" s="7">
        <v>4</v>
      </c>
      <c r="E244" s="7">
        <v>2.88</v>
      </c>
      <c r="F244" s="7">
        <v>1.49</v>
      </c>
      <c r="G244" s="6">
        <f>E244-F244</f>
        <v>1.39</v>
      </c>
      <c r="H244" s="6" t="str">
        <f>VLOOKUP(Orders!A263,Customer!$A$2:$B$313,2,0)</f>
        <v>High</v>
      </c>
      <c r="I244" s="8" t="s">
        <v>33</v>
      </c>
      <c r="J244" s="8" t="s">
        <v>112</v>
      </c>
      <c r="K244" s="8" t="s">
        <v>42</v>
      </c>
      <c r="L244" s="8" t="s">
        <v>43</v>
      </c>
      <c r="M244" s="8" t="s">
        <v>36</v>
      </c>
      <c r="N244" s="8" t="s">
        <v>125</v>
      </c>
      <c r="O244" s="7">
        <v>0.36</v>
      </c>
      <c r="P244" s="8" t="s">
        <v>29</v>
      </c>
      <c r="Q244" s="8" t="s">
        <v>79</v>
      </c>
      <c r="R244" s="8" t="s">
        <v>95</v>
      </c>
      <c r="S244" s="8" t="s">
        <v>315</v>
      </c>
      <c r="T244" s="7">
        <v>7644</v>
      </c>
      <c r="U244" s="9">
        <v>42177</v>
      </c>
      <c r="V244" s="9">
        <v>42178</v>
      </c>
      <c r="W244" s="10">
        <v>1</v>
      </c>
      <c r="X244" s="4"/>
      <c r="Y244" s="4"/>
    </row>
    <row r="245" spans="1:25" ht="90.75" thickBot="1" x14ac:dyDescent="0.3">
      <c r="A245" s="5">
        <v>24193</v>
      </c>
      <c r="B245" s="6" t="str">
        <f>VLOOKUP(Status!A264,Status!$A$2:$B$313,2,0)</f>
        <v>Returned</v>
      </c>
      <c r="C245" s="7">
        <v>313.68</v>
      </c>
      <c r="D245" s="7">
        <v>6</v>
      </c>
      <c r="E245" s="7">
        <v>35.94</v>
      </c>
      <c r="F245" s="7">
        <v>6.66</v>
      </c>
      <c r="G245" s="6">
        <f>E245-F245</f>
        <v>29.279999999999998</v>
      </c>
      <c r="H245" s="6" t="str">
        <f>VLOOKUP(Orders!A264,Customer!$A$2:$B$313,2,0)</f>
        <v>High</v>
      </c>
      <c r="I245" s="8" t="s">
        <v>33</v>
      </c>
      <c r="J245" s="8" t="s">
        <v>76</v>
      </c>
      <c r="K245" s="8" t="s">
        <v>42</v>
      </c>
      <c r="L245" s="8" t="s">
        <v>88</v>
      </c>
      <c r="M245" s="8" t="s">
        <v>36</v>
      </c>
      <c r="N245" s="8" t="s">
        <v>276</v>
      </c>
      <c r="O245" s="7">
        <v>0.4</v>
      </c>
      <c r="P245" s="8" t="s">
        <v>29</v>
      </c>
      <c r="Q245" s="8" t="s">
        <v>30</v>
      </c>
      <c r="R245" s="8" t="s">
        <v>280</v>
      </c>
      <c r="S245" s="8" t="s">
        <v>417</v>
      </c>
      <c r="T245" s="7">
        <v>85234</v>
      </c>
      <c r="U245" s="9">
        <v>42160</v>
      </c>
      <c r="V245" s="9">
        <v>42165</v>
      </c>
      <c r="W245" s="10">
        <v>5</v>
      </c>
      <c r="X245" s="4"/>
      <c r="Y245" s="4"/>
    </row>
    <row r="246" spans="1:25" ht="65.25" thickBot="1" x14ac:dyDescent="0.3">
      <c r="A246" s="5">
        <v>87811</v>
      </c>
      <c r="B246" s="6" t="str">
        <f>VLOOKUP(Status!A265,Status!$A$2:$B$313,2,0)</f>
        <v>Returned</v>
      </c>
      <c r="C246" s="7">
        <v>2561.7600000000002</v>
      </c>
      <c r="D246" s="7">
        <v>14</v>
      </c>
      <c r="E246" s="7">
        <v>124.49</v>
      </c>
      <c r="F246" s="7">
        <v>51.94</v>
      </c>
      <c r="G246" s="6">
        <f>E246-F246</f>
        <v>72.55</v>
      </c>
      <c r="H246" s="6" t="str">
        <f>VLOOKUP(Orders!A265,Customer!$A$2:$B$313,2,0)</f>
        <v>Critical</v>
      </c>
      <c r="I246" s="8" t="s">
        <v>23</v>
      </c>
      <c r="J246" s="8" t="s">
        <v>24</v>
      </c>
      <c r="K246" s="8" t="s">
        <v>25</v>
      </c>
      <c r="L246" s="8" t="s">
        <v>26</v>
      </c>
      <c r="M246" s="8" t="s">
        <v>27</v>
      </c>
      <c r="N246" s="8" t="s">
        <v>28</v>
      </c>
      <c r="O246" s="7">
        <v>0.63</v>
      </c>
      <c r="P246" s="8" t="s">
        <v>29</v>
      </c>
      <c r="Q246" s="8" t="s">
        <v>30</v>
      </c>
      <c r="R246" s="8" t="s">
        <v>83</v>
      </c>
      <c r="S246" s="8" t="s">
        <v>230</v>
      </c>
      <c r="T246" s="7">
        <v>84062</v>
      </c>
      <c r="U246" s="9">
        <v>42173</v>
      </c>
      <c r="V246" s="9">
        <v>42174</v>
      </c>
      <c r="W246" s="10">
        <v>1</v>
      </c>
      <c r="X246" s="4"/>
      <c r="Y246" s="4"/>
    </row>
    <row r="247" spans="1:25" ht="103.5" thickBot="1" x14ac:dyDescent="0.3">
      <c r="A247" s="5">
        <v>85966</v>
      </c>
      <c r="B247" s="6" t="str">
        <f>VLOOKUP(Status!A267,Status!$A$2:$B$313,2,0)</f>
        <v>Returned</v>
      </c>
      <c r="C247" s="7">
        <v>1073.325</v>
      </c>
      <c r="D247" s="7">
        <v>7</v>
      </c>
      <c r="E247" s="7">
        <v>100.98</v>
      </c>
      <c r="F247" s="7">
        <v>35.840000000000003</v>
      </c>
      <c r="G247" s="6">
        <f>E247-F247</f>
        <v>65.14</v>
      </c>
      <c r="H247" s="6" t="str">
        <f>VLOOKUP(Orders!A267,Customer!$A$2:$B$313,2,0)</f>
        <v>High</v>
      </c>
      <c r="I247" s="8" t="s">
        <v>23</v>
      </c>
      <c r="J247" s="8" t="s">
        <v>76</v>
      </c>
      <c r="K247" s="8" t="s">
        <v>25</v>
      </c>
      <c r="L247" s="8" t="s">
        <v>115</v>
      </c>
      <c r="M247" s="8" t="s">
        <v>27</v>
      </c>
      <c r="N247" s="8" t="s">
        <v>418</v>
      </c>
      <c r="O247" s="7">
        <v>0.62</v>
      </c>
      <c r="P247" s="8" t="s">
        <v>29</v>
      </c>
      <c r="Q247" s="8" t="s">
        <v>30</v>
      </c>
      <c r="R247" s="8" t="s">
        <v>153</v>
      </c>
      <c r="S247" s="8" t="s">
        <v>177</v>
      </c>
      <c r="T247" s="7">
        <v>99352</v>
      </c>
      <c r="U247" s="9">
        <v>42006</v>
      </c>
      <c r="V247" s="9">
        <v>42008</v>
      </c>
      <c r="W247" s="10">
        <v>2</v>
      </c>
      <c r="X247" s="4"/>
      <c r="Y247" s="4"/>
    </row>
    <row r="248" spans="1:25" ht="52.5" thickBot="1" x14ac:dyDescent="0.3">
      <c r="A248" s="5">
        <v>86268</v>
      </c>
      <c r="B248" s="6" t="str">
        <f>VLOOKUP(Status!A268,Status!$A$2:$B$313,2,0)</f>
        <v>Returned</v>
      </c>
      <c r="C248" s="7">
        <v>3534.0149999999999</v>
      </c>
      <c r="D248" s="7">
        <v>22</v>
      </c>
      <c r="E248" s="7">
        <v>125.99</v>
      </c>
      <c r="F248" s="7">
        <v>8.08</v>
      </c>
      <c r="G248" s="6">
        <f>E248-F248</f>
        <v>117.91</v>
      </c>
      <c r="H248" s="6" t="str">
        <f>VLOOKUP(Orders!A268,Customer!$A$2:$B$313,2,0)</f>
        <v>Medium</v>
      </c>
      <c r="I248" s="8" t="s">
        <v>33</v>
      </c>
      <c r="J248" s="8" t="s">
        <v>24</v>
      </c>
      <c r="K248" s="8" t="s">
        <v>34</v>
      </c>
      <c r="L248" s="8" t="s">
        <v>35</v>
      </c>
      <c r="M248" s="8" t="s">
        <v>36</v>
      </c>
      <c r="N248" s="8" t="s">
        <v>370</v>
      </c>
      <c r="O248" s="7">
        <v>0.56999999999999995</v>
      </c>
      <c r="P248" s="8" t="s">
        <v>29</v>
      </c>
      <c r="Q248" s="8" t="s">
        <v>45</v>
      </c>
      <c r="R248" s="8" t="s">
        <v>46</v>
      </c>
      <c r="S248" s="8" t="s">
        <v>283</v>
      </c>
      <c r="T248" s="7">
        <v>60505</v>
      </c>
      <c r="U248" s="9">
        <v>42103</v>
      </c>
      <c r="V248" s="9">
        <v>42104</v>
      </c>
      <c r="W248" s="10">
        <v>1</v>
      </c>
      <c r="X248" s="4"/>
      <c r="Y248" s="4"/>
    </row>
    <row r="249" spans="1:25" ht="90.75" thickBot="1" x14ac:dyDescent="0.3">
      <c r="A249" s="5">
        <v>10464</v>
      </c>
      <c r="B249" s="6" t="str">
        <f>VLOOKUP(Status!A269,Status!$A$2:$B$313,2,0)</f>
        <v>Not Returned</v>
      </c>
      <c r="C249" s="7">
        <v>591.15</v>
      </c>
      <c r="D249" s="7">
        <v>21</v>
      </c>
      <c r="E249" s="7">
        <v>19.23</v>
      </c>
      <c r="F249" s="7">
        <v>6.15</v>
      </c>
      <c r="G249" s="6">
        <f>E249-F249</f>
        <v>13.08</v>
      </c>
      <c r="H249" s="6" t="str">
        <f>VLOOKUP(Orders!A269,Customer!$A$2:$B$313,2,0)</f>
        <v>Low</v>
      </c>
      <c r="I249" s="8" t="s">
        <v>92</v>
      </c>
      <c r="J249" s="8" t="s">
        <v>24</v>
      </c>
      <c r="K249" s="8" t="s">
        <v>25</v>
      </c>
      <c r="L249" s="8" t="s">
        <v>48</v>
      </c>
      <c r="M249" s="8" t="s">
        <v>49</v>
      </c>
      <c r="N249" s="8" t="s">
        <v>419</v>
      </c>
      <c r="O249" s="7">
        <v>0.44</v>
      </c>
      <c r="P249" s="8" t="s">
        <v>29</v>
      </c>
      <c r="Q249" s="8" t="s">
        <v>30</v>
      </c>
      <c r="R249" s="8" t="s">
        <v>31</v>
      </c>
      <c r="S249" s="8" t="s">
        <v>262</v>
      </c>
      <c r="T249" s="7">
        <v>94601</v>
      </c>
      <c r="U249" s="9">
        <v>42105</v>
      </c>
      <c r="V249" s="9">
        <v>42107</v>
      </c>
      <c r="W249" s="10">
        <v>2</v>
      </c>
      <c r="X249" s="4"/>
      <c r="Y249" s="4"/>
    </row>
    <row r="250" spans="1:25" ht="65.25" thickBot="1" x14ac:dyDescent="0.3">
      <c r="A250" s="5">
        <v>3397</v>
      </c>
      <c r="B250" s="6" t="str">
        <f>VLOOKUP(Status!A270,Status!$A$2:$B$313,2,0)</f>
        <v>Not Returned</v>
      </c>
      <c r="C250" s="7">
        <v>4691.5349999999999</v>
      </c>
      <c r="D250" s="7">
        <v>19</v>
      </c>
      <c r="E250" s="7">
        <v>161.55000000000001</v>
      </c>
      <c r="F250" s="7">
        <v>19.989999999999998</v>
      </c>
      <c r="G250" s="6">
        <f>E250-F250</f>
        <v>141.56</v>
      </c>
      <c r="H250" s="6" t="str">
        <f>VLOOKUP(Orders!A270,Customer!$A$2:$B$313,2,0)</f>
        <v>Low</v>
      </c>
      <c r="I250" s="8" t="s">
        <v>33</v>
      </c>
      <c r="J250" s="8" t="s">
        <v>24</v>
      </c>
      <c r="K250" s="8" t="s">
        <v>42</v>
      </c>
      <c r="L250" s="8" t="s">
        <v>158</v>
      </c>
      <c r="M250" s="8" t="s">
        <v>36</v>
      </c>
      <c r="N250" s="8" t="s">
        <v>395</v>
      </c>
      <c r="O250" s="7">
        <v>0.66</v>
      </c>
      <c r="P250" s="8" t="s">
        <v>29</v>
      </c>
      <c r="Q250" s="8" t="s">
        <v>30</v>
      </c>
      <c r="R250" s="8" t="s">
        <v>31</v>
      </c>
      <c r="S250" s="8" t="s">
        <v>39</v>
      </c>
      <c r="T250" s="7">
        <v>95687</v>
      </c>
      <c r="U250" s="9">
        <v>42158</v>
      </c>
      <c r="V250" s="9">
        <v>42163</v>
      </c>
      <c r="W250" s="10">
        <v>5</v>
      </c>
      <c r="X250" s="4"/>
      <c r="Y250" s="4"/>
    </row>
    <row r="251" spans="1:25" ht="52.5" thickBot="1" x14ac:dyDescent="0.3">
      <c r="A251" s="5">
        <v>87905</v>
      </c>
      <c r="B251" s="6" t="str">
        <f>VLOOKUP(Status!A271,Status!$A$2:$B$313,2,0)</f>
        <v>Not Returned</v>
      </c>
      <c r="C251" s="7">
        <v>1122.1500000000001</v>
      </c>
      <c r="D251" s="7">
        <v>14</v>
      </c>
      <c r="E251" s="7">
        <v>65.989999999999995</v>
      </c>
      <c r="F251" s="7">
        <v>4.99</v>
      </c>
      <c r="G251" s="6">
        <f>E251-F251</f>
        <v>60.999999999999993</v>
      </c>
      <c r="H251" s="6" t="str">
        <f>VLOOKUP(Orders!A271,Customer!$A$2:$B$313,2,0)</f>
        <v>Low</v>
      </c>
      <c r="I251" s="8" t="s">
        <v>92</v>
      </c>
      <c r="J251" s="8" t="s">
        <v>41</v>
      </c>
      <c r="K251" s="8" t="s">
        <v>34</v>
      </c>
      <c r="L251" s="8" t="s">
        <v>35</v>
      </c>
      <c r="M251" s="8" t="s">
        <v>36</v>
      </c>
      <c r="N251" s="8" t="s">
        <v>420</v>
      </c>
      <c r="O251" s="7">
        <v>0.57999999999999996</v>
      </c>
      <c r="P251" s="8" t="s">
        <v>29</v>
      </c>
      <c r="Q251" s="8" t="s">
        <v>45</v>
      </c>
      <c r="R251" s="8" t="s">
        <v>101</v>
      </c>
      <c r="S251" s="8" t="s">
        <v>324</v>
      </c>
      <c r="T251" s="7">
        <v>67212</v>
      </c>
      <c r="U251" s="9">
        <v>42020</v>
      </c>
      <c r="V251" s="9">
        <v>42022</v>
      </c>
      <c r="W251" s="10">
        <v>2</v>
      </c>
      <c r="X251" s="4"/>
      <c r="Y251" s="4"/>
    </row>
    <row r="252" spans="1:25" ht="52.5" thickBot="1" x14ac:dyDescent="0.3">
      <c r="A252" s="5">
        <v>2433</v>
      </c>
      <c r="B252" s="6" t="str">
        <f>VLOOKUP(Status!A272,Status!$A$2:$B$313,2,0)</f>
        <v>Returned</v>
      </c>
      <c r="C252" s="7">
        <v>110.73</v>
      </c>
      <c r="D252" s="7">
        <v>1</v>
      </c>
      <c r="E252" s="7">
        <v>85.99</v>
      </c>
      <c r="F252" s="7">
        <v>3.3</v>
      </c>
      <c r="G252" s="6">
        <f>E252-F252</f>
        <v>82.69</v>
      </c>
      <c r="H252" s="6" t="str">
        <f>VLOOKUP(Orders!A272,Customer!$A$2:$B$313,2,0)</f>
        <v>Medium</v>
      </c>
      <c r="I252" s="8" t="s">
        <v>33</v>
      </c>
      <c r="J252" s="8" t="s">
        <v>24</v>
      </c>
      <c r="K252" s="8" t="s">
        <v>34</v>
      </c>
      <c r="L252" s="8" t="s">
        <v>35</v>
      </c>
      <c r="M252" s="8" t="s">
        <v>49</v>
      </c>
      <c r="N252" s="8" t="s">
        <v>421</v>
      </c>
      <c r="O252" s="7">
        <v>0.37</v>
      </c>
      <c r="P252" s="8" t="s">
        <v>29</v>
      </c>
      <c r="Q252" s="8" t="s">
        <v>30</v>
      </c>
      <c r="R252" s="8" t="s">
        <v>135</v>
      </c>
      <c r="S252" s="8" t="s">
        <v>136</v>
      </c>
      <c r="T252" s="7">
        <v>89701</v>
      </c>
      <c r="U252" s="9">
        <v>42019</v>
      </c>
      <c r="V252" s="9">
        <v>42020</v>
      </c>
      <c r="W252" s="10">
        <v>1</v>
      </c>
      <c r="X252" s="4"/>
      <c r="Y252" s="4"/>
    </row>
    <row r="253" spans="1:25" ht="52.5" thickBot="1" x14ac:dyDescent="0.3">
      <c r="A253" s="5">
        <v>89585</v>
      </c>
      <c r="B253" s="6" t="str">
        <f>VLOOKUP(Status!A273,Status!$A$2:$B$313,2,0)</f>
        <v>Returned</v>
      </c>
      <c r="C253" s="7">
        <v>5045.2950000000001</v>
      </c>
      <c r="D253" s="7">
        <v>23</v>
      </c>
      <c r="E253" s="7">
        <v>175.99</v>
      </c>
      <c r="F253" s="7">
        <v>8.99</v>
      </c>
      <c r="G253" s="6">
        <f>E253-F253</f>
        <v>167</v>
      </c>
      <c r="H253" s="6" t="str">
        <f>VLOOKUP(Orders!A273,Customer!$A$2:$B$313,2,0)</f>
        <v>Medium</v>
      </c>
      <c r="I253" s="8" t="s">
        <v>33</v>
      </c>
      <c r="J253" s="8" t="s">
        <v>24</v>
      </c>
      <c r="K253" s="8" t="s">
        <v>34</v>
      </c>
      <c r="L253" s="8" t="s">
        <v>35</v>
      </c>
      <c r="M253" s="8" t="s">
        <v>36</v>
      </c>
      <c r="N253" s="7">
        <v>2180</v>
      </c>
      <c r="O253" s="7">
        <v>0.56999999999999995</v>
      </c>
      <c r="P253" s="8" t="s">
        <v>29</v>
      </c>
      <c r="Q253" s="8" t="s">
        <v>30</v>
      </c>
      <c r="R253" s="8" t="s">
        <v>31</v>
      </c>
      <c r="S253" s="8" t="s">
        <v>37</v>
      </c>
      <c r="T253" s="7">
        <v>94591</v>
      </c>
      <c r="U253" s="9">
        <v>42067</v>
      </c>
      <c r="V253" s="9">
        <v>42069</v>
      </c>
      <c r="W253" s="10">
        <v>2</v>
      </c>
      <c r="X253" s="4"/>
      <c r="Y253" s="4"/>
    </row>
    <row r="254" spans="1:25" ht="27" thickBot="1" x14ac:dyDescent="0.3">
      <c r="A254" s="5">
        <v>91144</v>
      </c>
      <c r="B254" s="6" t="str">
        <f>VLOOKUP(Status!A274,Status!$A$2:$B$313,2,0)</f>
        <v>Returned</v>
      </c>
      <c r="C254" s="7">
        <v>100.05</v>
      </c>
      <c r="D254" s="7">
        <v>23</v>
      </c>
      <c r="E254" s="7">
        <v>2.94</v>
      </c>
      <c r="F254" s="7">
        <v>0.96</v>
      </c>
      <c r="G254" s="6">
        <f>E254-F254</f>
        <v>1.98</v>
      </c>
      <c r="H254" s="6" t="str">
        <f>VLOOKUP(Orders!A274,Customer!$A$2:$B$313,2,0)</f>
        <v>High</v>
      </c>
      <c r="I254" s="8" t="s">
        <v>33</v>
      </c>
      <c r="J254" s="8" t="s">
        <v>112</v>
      </c>
      <c r="K254" s="8" t="s">
        <v>42</v>
      </c>
      <c r="L254" s="8" t="s">
        <v>63</v>
      </c>
      <c r="M254" s="8" t="s">
        <v>64</v>
      </c>
      <c r="N254" s="8" t="s">
        <v>169</v>
      </c>
      <c r="O254" s="7">
        <v>0.57999999999999996</v>
      </c>
      <c r="P254" s="8" t="s">
        <v>29</v>
      </c>
      <c r="Q254" s="8" t="s">
        <v>79</v>
      </c>
      <c r="R254" s="8" t="s">
        <v>80</v>
      </c>
      <c r="S254" s="8" t="s">
        <v>212</v>
      </c>
      <c r="T254" s="7">
        <v>10154</v>
      </c>
      <c r="U254" s="9">
        <v>42139</v>
      </c>
      <c r="V254" s="9">
        <v>42141</v>
      </c>
      <c r="W254" s="10">
        <v>2</v>
      </c>
      <c r="X254" s="4"/>
      <c r="Y254" s="4"/>
    </row>
    <row r="255" spans="1:25" ht="90.75" thickBot="1" x14ac:dyDescent="0.3">
      <c r="A255" s="5">
        <v>89093</v>
      </c>
      <c r="B255" s="6" t="str">
        <f>VLOOKUP(Status!A275,Status!$A$2:$B$313,2,0)</f>
        <v>Returned</v>
      </c>
      <c r="C255" s="7">
        <v>290.38499999999999</v>
      </c>
      <c r="D255" s="7">
        <v>4</v>
      </c>
      <c r="E255" s="7">
        <v>45.98</v>
      </c>
      <c r="F255" s="7">
        <v>4.8</v>
      </c>
      <c r="G255" s="6">
        <f>E255-F255</f>
        <v>41.18</v>
      </c>
      <c r="H255" s="6" t="str">
        <f>VLOOKUP(Orders!A275,Customer!$A$2:$B$313,2,0)</f>
        <v>Critical</v>
      </c>
      <c r="I255" s="8" t="s">
        <v>33</v>
      </c>
      <c r="J255" s="8" t="s">
        <v>41</v>
      </c>
      <c r="K255" s="8" t="s">
        <v>25</v>
      </c>
      <c r="L255" s="8" t="s">
        <v>48</v>
      </c>
      <c r="M255" s="8" t="s">
        <v>64</v>
      </c>
      <c r="N255" s="8" t="s">
        <v>233</v>
      </c>
      <c r="O255" s="7">
        <v>0.68</v>
      </c>
      <c r="P255" s="8" t="s">
        <v>29</v>
      </c>
      <c r="Q255" s="8" t="s">
        <v>45</v>
      </c>
      <c r="R255" s="8" t="s">
        <v>61</v>
      </c>
      <c r="S255" s="8" t="s">
        <v>234</v>
      </c>
      <c r="T255" s="7">
        <v>76148</v>
      </c>
      <c r="U255" s="9">
        <v>42075</v>
      </c>
      <c r="V255" s="9">
        <v>42076</v>
      </c>
      <c r="W255" s="10">
        <v>1</v>
      </c>
      <c r="X255" s="4"/>
      <c r="Y255" s="4"/>
    </row>
    <row r="256" spans="1:25" ht="116.25" thickBot="1" x14ac:dyDescent="0.3">
      <c r="A256" s="5">
        <v>88929</v>
      </c>
      <c r="B256" s="6" t="str">
        <f>VLOOKUP(Status!A276,Status!$A$2:$B$313,2,0)</f>
        <v>Returned</v>
      </c>
      <c r="C256" s="7">
        <v>1349.7149999999999</v>
      </c>
      <c r="D256" s="7">
        <v>12</v>
      </c>
      <c r="E256" s="7">
        <v>80.97</v>
      </c>
      <c r="F256" s="7">
        <v>30.06</v>
      </c>
      <c r="G256" s="6">
        <f>E256-F256</f>
        <v>50.91</v>
      </c>
      <c r="H256" s="6" t="str">
        <f>VLOOKUP(Orders!A276,Customer!$A$2:$B$313,2,0)</f>
        <v>High</v>
      </c>
      <c r="I256" s="8" t="s">
        <v>23</v>
      </c>
      <c r="J256" s="8" t="s">
        <v>41</v>
      </c>
      <c r="K256" s="8" t="s">
        <v>34</v>
      </c>
      <c r="L256" s="8" t="s">
        <v>145</v>
      </c>
      <c r="M256" s="8" t="s">
        <v>27</v>
      </c>
      <c r="N256" s="8" t="s">
        <v>422</v>
      </c>
      <c r="O256" s="7">
        <v>0.4</v>
      </c>
      <c r="P256" s="8" t="s">
        <v>29</v>
      </c>
      <c r="Q256" s="8" t="s">
        <v>69</v>
      </c>
      <c r="R256" s="8" t="s">
        <v>277</v>
      </c>
      <c r="S256" s="8" t="s">
        <v>423</v>
      </c>
      <c r="T256" s="7">
        <v>30297</v>
      </c>
      <c r="U256" s="9">
        <v>42093</v>
      </c>
      <c r="V256" s="9">
        <v>42094</v>
      </c>
      <c r="W256" s="10">
        <v>1</v>
      </c>
      <c r="X256" s="4"/>
      <c r="Y256" s="4"/>
    </row>
    <row r="257" spans="1:25" ht="78" thickBot="1" x14ac:dyDescent="0.3">
      <c r="A257" s="5">
        <v>89762</v>
      </c>
      <c r="B257" s="6" t="str">
        <f>VLOOKUP(Status!A277,Status!$A$2:$B$313,2,0)</f>
        <v>Not Returned</v>
      </c>
      <c r="C257" s="7">
        <v>675.73500000000001</v>
      </c>
      <c r="D257" s="7">
        <v>7</v>
      </c>
      <c r="E257" s="7">
        <v>60.89</v>
      </c>
      <c r="F257" s="7">
        <v>32.409999999999997</v>
      </c>
      <c r="G257" s="6">
        <f>E257-F257</f>
        <v>28.480000000000004</v>
      </c>
      <c r="H257" s="6" t="str">
        <f>VLOOKUP(Orders!A277,Customer!$A$2:$B$313,2,0)</f>
        <v>Low</v>
      </c>
      <c r="I257" s="8" t="s">
        <v>23</v>
      </c>
      <c r="J257" s="8" t="s">
        <v>41</v>
      </c>
      <c r="K257" s="8" t="s">
        <v>25</v>
      </c>
      <c r="L257" s="8" t="s">
        <v>97</v>
      </c>
      <c r="M257" s="8" t="s">
        <v>59</v>
      </c>
      <c r="N257" s="8" t="s">
        <v>424</v>
      </c>
      <c r="O257" s="7">
        <v>0.56000000000000005</v>
      </c>
      <c r="P257" s="8" t="s">
        <v>29</v>
      </c>
      <c r="Q257" s="8" t="s">
        <v>69</v>
      </c>
      <c r="R257" s="8" t="s">
        <v>70</v>
      </c>
      <c r="S257" s="8" t="s">
        <v>425</v>
      </c>
      <c r="T257" s="7">
        <v>28227</v>
      </c>
      <c r="U257" s="9">
        <v>42096</v>
      </c>
      <c r="V257" s="9">
        <v>42097</v>
      </c>
      <c r="W257" s="10">
        <v>1</v>
      </c>
      <c r="X257" s="4"/>
      <c r="Y257" s="4"/>
    </row>
    <row r="258" spans="1:25" ht="65.25" thickBot="1" x14ac:dyDescent="0.3">
      <c r="A258" s="5">
        <v>91366</v>
      </c>
      <c r="B258" s="6" t="str">
        <f>VLOOKUP(Status!A278,Status!$A$2:$B$313,2,0)</f>
        <v>Not Returned</v>
      </c>
      <c r="C258" s="7">
        <v>8.64</v>
      </c>
      <c r="D258" s="7">
        <v>1</v>
      </c>
      <c r="E258" s="7">
        <v>5.43</v>
      </c>
      <c r="F258" s="7">
        <v>0.95</v>
      </c>
      <c r="G258" s="6">
        <f>E258-F258</f>
        <v>4.4799999999999995</v>
      </c>
      <c r="H258" s="6" t="str">
        <f>VLOOKUP(Orders!A278,Customer!$A$2:$B$313,2,0)</f>
        <v>Low</v>
      </c>
      <c r="I258" s="8" t="s">
        <v>33</v>
      </c>
      <c r="J258" s="8" t="s">
        <v>41</v>
      </c>
      <c r="K258" s="8" t="s">
        <v>42</v>
      </c>
      <c r="L258" s="8" t="s">
        <v>52</v>
      </c>
      <c r="M258" s="8" t="s">
        <v>64</v>
      </c>
      <c r="N258" s="8" t="s">
        <v>426</v>
      </c>
      <c r="O258" s="7">
        <v>0.36</v>
      </c>
      <c r="P258" s="8" t="s">
        <v>29</v>
      </c>
      <c r="Q258" s="8" t="s">
        <v>30</v>
      </c>
      <c r="R258" s="8" t="s">
        <v>139</v>
      </c>
      <c r="S258" s="8" t="s">
        <v>258</v>
      </c>
      <c r="T258" s="7">
        <v>97756</v>
      </c>
      <c r="U258" s="9">
        <v>42177</v>
      </c>
      <c r="V258" s="9">
        <v>42179</v>
      </c>
      <c r="W258" s="10">
        <v>2</v>
      </c>
      <c r="X258" s="4"/>
      <c r="Y258" s="4"/>
    </row>
    <row r="259" spans="1:25" ht="52.5" thickBot="1" x14ac:dyDescent="0.3">
      <c r="A259" s="5">
        <v>88890</v>
      </c>
      <c r="B259" s="6" t="str">
        <f>VLOOKUP(Status!A279,Status!$A$2:$B$313,2,0)</f>
        <v>Not Returned</v>
      </c>
      <c r="C259" s="7">
        <v>46.77</v>
      </c>
      <c r="D259" s="7">
        <v>2</v>
      </c>
      <c r="E259" s="7">
        <v>15.04</v>
      </c>
      <c r="F259" s="7">
        <v>1.97</v>
      </c>
      <c r="G259" s="6">
        <f>E259-F259</f>
        <v>13.069999999999999</v>
      </c>
      <c r="H259" s="6" t="str">
        <f>VLOOKUP(Orders!A279,Customer!$A$2:$B$313,2,0)</f>
        <v>Medium</v>
      </c>
      <c r="I259" s="8" t="s">
        <v>33</v>
      </c>
      <c r="J259" s="8" t="s">
        <v>24</v>
      </c>
      <c r="K259" s="8" t="s">
        <v>42</v>
      </c>
      <c r="L259" s="8" t="s">
        <v>52</v>
      </c>
      <c r="M259" s="8" t="s">
        <v>64</v>
      </c>
      <c r="N259" s="8" t="s">
        <v>427</v>
      </c>
      <c r="O259" s="7">
        <v>0.39</v>
      </c>
      <c r="P259" s="8" t="s">
        <v>29</v>
      </c>
      <c r="Q259" s="8" t="s">
        <v>45</v>
      </c>
      <c r="R259" s="8" t="s">
        <v>61</v>
      </c>
      <c r="S259" s="8" t="s">
        <v>428</v>
      </c>
      <c r="T259" s="7">
        <v>75090</v>
      </c>
      <c r="U259" s="9">
        <v>42034</v>
      </c>
      <c r="V259" s="9">
        <v>42036</v>
      </c>
      <c r="W259" s="10">
        <v>2</v>
      </c>
      <c r="X259" s="4"/>
      <c r="Y259" s="4"/>
    </row>
    <row r="260" spans="1:25" ht="65.25" thickBot="1" x14ac:dyDescent="0.3">
      <c r="A260" s="5">
        <v>88205</v>
      </c>
      <c r="B260" s="6" t="str">
        <f>VLOOKUP(Status!A282,Status!$A$2:$B$313,2,0)</f>
        <v>Not Returned</v>
      </c>
      <c r="C260" s="7">
        <v>136.47</v>
      </c>
      <c r="D260" s="7">
        <v>11</v>
      </c>
      <c r="E260" s="7">
        <v>8.09</v>
      </c>
      <c r="F260" s="7">
        <v>7.96</v>
      </c>
      <c r="G260" s="6">
        <f>E260-F260</f>
        <v>0.12999999999999989</v>
      </c>
      <c r="H260" s="6" t="str">
        <f>VLOOKUP(Orders!A282,Customer!$A$2:$B$313,2,0)</f>
        <v>High</v>
      </c>
      <c r="I260" s="8" t="s">
        <v>33</v>
      </c>
      <c r="J260" s="8" t="s">
        <v>112</v>
      </c>
      <c r="K260" s="8" t="s">
        <v>25</v>
      </c>
      <c r="L260" s="8" t="s">
        <v>48</v>
      </c>
      <c r="M260" s="8" t="s">
        <v>36</v>
      </c>
      <c r="N260" s="8" t="s">
        <v>429</v>
      </c>
      <c r="O260" s="7">
        <v>0.49</v>
      </c>
      <c r="P260" s="8" t="s">
        <v>29</v>
      </c>
      <c r="Q260" s="8" t="s">
        <v>79</v>
      </c>
      <c r="R260" s="8" t="s">
        <v>268</v>
      </c>
      <c r="S260" s="8" t="s">
        <v>269</v>
      </c>
      <c r="T260" s="7">
        <v>45231</v>
      </c>
      <c r="U260" s="9">
        <v>42037</v>
      </c>
      <c r="V260" s="9">
        <v>42038</v>
      </c>
      <c r="W260" s="10">
        <v>1</v>
      </c>
      <c r="X260" s="4"/>
      <c r="Y260" s="4"/>
    </row>
    <row r="261" spans="1:25" ht="90.75" thickBot="1" x14ac:dyDescent="0.3">
      <c r="A261" s="5">
        <v>88522</v>
      </c>
      <c r="B261" s="6" t="str">
        <f>VLOOKUP(Status!A283,Status!$A$2:$B$313,2,0)</f>
        <v>Not Returned</v>
      </c>
      <c r="C261" s="7">
        <v>19.515000000000001</v>
      </c>
      <c r="D261" s="7">
        <v>4</v>
      </c>
      <c r="E261" s="7">
        <v>2.84</v>
      </c>
      <c r="F261" s="7">
        <v>0.93</v>
      </c>
      <c r="G261" s="6">
        <f>E261-F261</f>
        <v>1.9099999999999997</v>
      </c>
      <c r="H261" s="6" t="str">
        <f>VLOOKUP(Orders!A283,Customer!$A$2:$B$313,2,0)</f>
        <v>Critical</v>
      </c>
      <c r="I261" s="8" t="s">
        <v>92</v>
      </c>
      <c r="J261" s="8" t="s">
        <v>24</v>
      </c>
      <c r="K261" s="8" t="s">
        <v>42</v>
      </c>
      <c r="L261" s="8" t="s">
        <v>63</v>
      </c>
      <c r="M261" s="8" t="s">
        <v>64</v>
      </c>
      <c r="N261" s="8" t="s">
        <v>430</v>
      </c>
      <c r="O261" s="7">
        <v>0.54</v>
      </c>
      <c r="P261" s="8" t="s">
        <v>29</v>
      </c>
      <c r="Q261" s="8" t="s">
        <v>30</v>
      </c>
      <c r="R261" s="8" t="s">
        <v>153</v>
      </c>
      <c r="S261" s="8" t="s">
        <v>431</v>
      </c>
      <c r="T261" s="7">
        <v>98221</v>
      </c>
      <c r="U261" s="9">
        <v>42011</v>
      </c>
      <c r="V261" s="9">
        <v>42012</v>
      </c>
      <c r="W261" s="10">
        <v>1</v>
      </c>
      <c r="X261" s="4"/>
      <c r="Y261" s="4"/>
    </row>
    <row r="262" spans="1:25" ht="52.5" thickBot="1" x14ac:dyDescent="0.3">
      <c r="A262" s="5">
        <v>86384</v>
      </c>
      <c r="B262" s="6" t="str">
        <f>VLOOKUP(Status!A284,Status!$A$2:$B$313,2,0)</f>
        <v>Not Returned</v>
      </c>
      <c r="C262" s="7">
        <v>625.42499999999995</v>
      </c>
      <c r="D262" s="7">
        <v>9</v>
      </c>
      <c r="E262" s="7">
        <v>55.99</v>
      </c>
      <c r="F262" s="7">
        <v>5</v>
      </c>
      <c r="G262" s="6">
        <f>E262-F262</f>
        <v>50.99</v>
      </c>
      <c r="H262" s="6" t="str">
        <f>VLOOKUP(Orders!A284,Customer!$A$2:$B$313,2,0)</f>
        <v>Low</v>
      </c>
      <c r="I262" s="8" t="s">
        <v>33</v>
      </c>
      <c r="J262" s="8" t="s">
        <v>24</v>
      </c>
      <c r="K262" s="8" t="s">
        <v>34</v>
      </c>
      <c r="L262" s="8" t="s">
        <v>35</v>
      </c>
      <c r="M262" s="8" t="s">
        <v>49</v>
      </c>
      <c r="N262" s="8" t="s">
        <v>254</v>
      </c>
      <c r="O262" s="7">
        <v>0.83</v>
      </c>
      <c r="P262" s="8" t="s">
        <v>29</v>
      </c>
      <c r="Q262" s="8" t="s">
        <v>79</v>
      </c>
      <c r="R262" s="8" t="s">
        <v>95</v>
      </c>
      <c r="S262" s="8" t="s">
        <v>432</v>
      </c>
      <c r="T262" s="7">
        <v>7109</v>
      </c>
      <c r="U262" s="9">
        <v>42145</v>
      </c>
      <c r="V262" s="9">
        <v>42146</v>
      </c>
      <c r="W262" s="10">
        <v>1</v>
      </c>
      <c r="X262" s="4"/>
      <c r="Y262" s="4"/>
    </row>
    <row r="263" spans="1:25" ht="27" thickBot="1" x14ac:dyDescent="0.3">
      <c r="A263" s="5">
        <v>89203</v>
      </c>
      <c r="B263" s="6" t="str">
        <f>VLOOKUP(Status!A285,Status!$A$2:$B$313,2,0)</f>
        <v>Returned</v>
      </c>
      <c r="C263" s="7">
        <v>101.235</v>
      </c>
      <c r="D263" s="7">
        <v>1</v>
      </c>
      <c r="E263" s="7">
        <v>55.48</v>
      </c>
      <c r="F263" s="7">
        <v>14.3</v>
      </c>
      <c r="G263" s="6">
        <f>E263-F263</f>
        <v>41.179999999999993</v>
      </c>
      <c r="H263" s="6" t="str">
        <f>VLOOKUP(Orders!A285,Customer!$A$2:$B$313,2,0)</f>
        <v>Critical</v>
      </c>
      <c r="I263" s="8" t="s">
        <v>33</v>
      </c>
      <c r="J263" s="8" t="s">
        <v>24</v>
      </c>
      <c r="K263" s="8" t="s">
        <v>42</v>
      </c>
      <c r="L263" s="8" t="s">
        <v>52</v>
      </c>
      <c r="M263" s="8" t="s">
        <v>36</v>
      </c>
      <c r="N263" s="8" t="s">
        <v>143</v>
      </c>
      <c r="O263" s="7">
        <v>0.37</v>
      </c>
      <c r="P263" s="8" t="s">
        <v>29</v>
      </c>
      <c r="Q263" s="8" t="s">
        <v>30</v>
      </c>
      <c r="R263" s="8" t="s">
        <v>31</v>
      </c>
      <c r="S263" s="8" t="s">
        <v>144</v>
      </c>
      <c r="T263" s="7">
        <v>92677</v>
      </c>
      <c r="U263" s="9">
        <v>42032</v>
      </c>
      <c r="V263" s="9">
        <v>42033</v>
      </c>
      <c r="W263" s="10">
        <v>1</v>
      </c>
      <c r="X263" s="4"/>
      <c r="Y263" s="4"/>
    </row>
    <row r="264" spans="1:25" ht="154.5" thickBot="1" x14ac:dyDescent="0.3">
      <c r="A264" s="5">
        <v>87366</v>
      </c>
      <c r="B264" s="6" t="str">
        <f>VLOOKUP(Status!A287,Status!$A$2:$B$313,2,0)</f>
        <v>Returned</v>
      </c>
      <c r="C264" s="7">
        <v>759.58500000000004</v>
      </c>
      <c r="D264" s="7">
        <v>17</v>
      </c>
      <c r="E264" s="7">
        <v>29.14</v>
      </c>
      <c r="F264" s="7">
        <v>4.8600000000000003</v>
      </c>
      <c r="G264" s="6">
        <f>E264-F264</f>
        <v>24.28</v>
      </c>
      <c r="H264" s="6" t="str">
        <f>VLOOKUP(Orders!A287,Customer!$A$2:$B$313,2,0)</f>
        <v>Medium</v>
      </c>
      <c r="I264" s="8" t="s">
        <v>33</v>
      </c>
      <c r="J264" s="8" t="s">
        <v>24</v>
      </c>
      <c r="K264" s="8" t="s">
        <v>42</v>
      </c>
      <c r="L264" s="8" t="s">
        <v>52</v>
      </c>
      <c r="M264" s="8" t="s">
        <v>64</v>
      </c>
      <c r="N264" s="8" t="s">
        <v>433</v>
      </c>
      <c r="O264" s="7">
        <v>0.38</v>
      </c>
      <c r="P264" s="8" t="s">
        <v>29</v>
      </c>
      <c r="Q264" s="8" t="s">
        <v>45</v>
      </c>
      <c r="R264" s="8" t="s">
        <v>61</v>
      </c>
      <c r="S264" s="8" t="s">
        <v>331</v>
      </c>
      <c r="T264" s="7">
        <v>78664</v>
      </c>
      <c r="U264" s="9">
        <v>42167</v>
      </c>
      <c r="V264" s="9">
        <v>42169</v>
      </c>
      <c r="W264" s="10">
        <v>2</v>
      </c>
      <c r="X264" s="4"/>
      <c r="Y264" s="4"/>
    </row>
    <row r="265" spans="1:25" ht="65.25" thickBot="1" x14ac:dyDescent="0.3">
      <c r="A265" s="5">
        <v>90594</v>
      </c>
      <c r="B265" s="6" t="str">
        <f>VLOOKUP(Status!A289,Status!$A$2:$B$313,2,0)</f>
        <v>Not Returned</v>
      </c>
      <c r="C265" s="7">
        <v>18899.325000000001</v>
      </c>
      <c r="D265" s="7">
        <v>77</v>
      </c>
      <c r="E265" s="7">
        <v>161.55000000000001</v>
      </c>
      <c r="F265" s="7">
        <v>19.989999999999998</v>
      </c>
      <c r="G265" s="6">
        <f>E265-F265</f>
        <v>141.56</v>
      </c>
      <c r="H265" s="6" t="str">
        <f>VLOOKUP(Orders!A289,Customer!$A$2:$B$313,2,0)</f>
        <v>Critical</v>
      </c>
      <c r="I265" s="8" t="s">
        <v>33</v>
      </c>
      <c r="J265" s="8" t="s">
        <v>41</v>
      </c>
      <c r="K265" s="8" t="s">
        <v>42</v>
      </c>
      <c r="L265" s="8" t="s">
        <v>158</v>
      </c>
      <c r="M265" s="8" t="s">
        <v>36</v>
      </c>
      <c r="N265" s="8" t="s">
        <v>395</v>
      </c>
      <c r="O265" s="7">
        <v>0.66</v>
      </c>
      <c r="P265" s="8" t="s">
        <v>29</v>
      </c>
      <c r="Q265" s="8" t="s">
        <v>45</v>
      </c>
      <c r="R265" s="8" t="s">
        <v>54</v>
      </c>
      <c r="S265" s="8" t="s">
        <v>55</v>
      </c>
      <c r="T265" s="7">
        <v>48138</v>
      </c>
      <c r="U265" s="9">
        <v>42096</v>
      </c>
      <c r="V265" s="9">
        <v>42098</v>
      </c>
      <c r="W265" s="10">
        <v>2</v>
      </c>
      <c r="X265" s="4"/>
      <c r="Y265" s="4"/>
    </row>
    <row r="266" spans="1:25" ht="52.5" thickBot="1" x14ac:dyDescent="0.3">
      <c r="A266" s="5">
        <v>88881</v>
      </c>
      <c r="B266" s="6" t="str">
        <f>VLOOKUP(Status!A290,Status!$A$2:$B$313,2,0)</f>
        <v>Not Returned</v>
      </c>
      <c r="C266" s="7">
        <v>651.46500000000003</v>
      </c>
      <c r="D266" s="7">
        <v>12</v>
      </c>
      <c r="E266" s="7">
        <v>37.700000000000003</v>
      </c>
      <c r="F266" s="7">
        <v>2.99</v>
      </c>
      <c r="G266" s="6">
        <f>E266-F266</f>
        <v>34.71</v>
      </c>
      <c r="H266" s="6" t="str">
        <f>VLOOKUP(Orders!A290,Customer!$A$2:$B$313,2,0)</f>
        <v>Not Specified</v>
      </c>
      <c r="I266" s="8" t="s">
        <v>33</v>
      </c>
      <c r="J266" s="8" t="s">
        <v>76</v>
      </c>
      <c r="K266" s="8" t="s">
        <v>42</v>
      </c>
      <c r="L266" s="8" t="s">
        <v>43</v>
      </c>
      <c r="M266" s="8" t="s">
        <v>36</v>
      </c>
      <c r="N266" s="8" t="s">
        <v>434</v>
      </c>
      <c r="O266" s="7">
        <v>0.35</v>
      </c>
      <c r="P266" s="8" t="s">
        <v>29</v>
      </c>
      <c r="Q266" s="8" t="s">
        <v>30</v>
      </c>
      <c r="R266" s="8" t="s">
        <v>31</v>
      </c>
      <c r="S266" s="8" t="s">
        <v>236</v>
      </c>
      <c r="T266" s="7">
        <v>94024</v>
      </c>
      <c r="U266" s="9">
        <v>42151</v>
      </c>
      <c r="V266" s="9">
        <v>42152</v>
      </c>
      <c r="W266" s="10">
        <v>1</v>
      </c>
      <c r="X266" s="4"/>
      <c r="Y266" s="4"/>
    </row>
    <row r="267" spans="1:25" ht="52.5" thickBot="1" x14ac:dyDescent="0.3">
      <c r="A267" s="5">
        <v>41793</v>
      </c>
      <c r="B267" s="6" t="str">
        <f>VLOOKUP(Status!A291,Status!$A$2:$B$313,2,0)</f>
        <v>Not Returned</v>
      </c>
      <c r="C267" s="7">
        <v>28.2</v>
      </c>
      <c r="D267" s="7">
        <v>6</v>
      </c>
      <c r="E267" s="7">
        <v>2.98</v>
      </c>
      <c r="F267" s="7">
        <v>1.58</v>
      </c>
      <c r="G267" s="6">
        <f>E267-F267</f>
        <v>1.4</v>
      </c>
      <c r="H267" s="6" t="str">
        <f>VLOOKUP(Orders!A291,Customer!$A$2:$B$313,2,0)</f>
        <v>Medium</v>
      </c>
      <c r="I267" s="8" t="s">
        <v>33</v>
      </c>
      <c r="J267" s="8" t="s">
        <v>41</v>
      </c>
      <c r="K267" s="8" t="s">
        <v>42</v>
      </c>
      <c r="L267" s="8" t="s">
        <v>77</v>
      </c>
      <c r="M267" s="8" t="s">
        <v>64</v>
      </c>
      <c r="N267" s="8" t="s">
        <v>208</v>
      </c>
      <c r="O267" s="7">
        <v>0.39</v>
      </c>
      <c r="P267" s="8" t="s">
        <v>29</v>
      </c>
      <c r="Q267" s="8" t="s">
        <v>79</v>
      </c>
      <c r="R267" s="8" t="s">
        <v>80</v>
      </c>
      <c r="S267" s="8" t="s">
        <v>171</v>
      </c>
      <c r="T267" s="7">
        <v>13210</v>
      </c>
      <c r="U267" s="9">
        <v>42047</v>
      </c>
      <c r="V267" s="9">
        <v>42050</v>
      </c>
      <c r="W267" s="10">
        <v>3</v>
      </c>
      <c r="X267" s="4"/>
      <c r="Y267" s="4"/>
    </row>
    <row r="268" spans="1:25" ht="78" thickBot="1" x14ac:dyDescent="0.3">
      <c r="A268" s="5">
        <v>11527</v>
      </c>
      <c r="B268" s="6" t="str">
        <f>VLOOKUP(Status!A292,Status!$A$2:$B$313,2,0)</f>
        <v>Not Returned</v>
      </c>
      <c r="C268" s="7">
        <v>1999.23</v>
      </c>
      <c r="D268" s="7">
        <v>5</v>
      </c>
      <c r="E268" s="7">
        <v>280.98</v>
      </c>
      <c r="F268" s="7">
        <v>35.67</v>
      </c>
      <c r="G268" s="6">
        <f>E268-F268</f>
        <v>245.31</v>
      </c>
      <c r="H268" s="6" t="str">
        <f>VLOOKUP(Orders!A292,Customer!$A$2:$B$313,2,0)</f>
        <v>Not Specified</v>
      </c>
      <c r="I268" s="8" t="s">
        <v>23</v>
      </c>
      <c r="J268" s="8" t="s">
        <v>76</v>
      </c>
      <c r="K268" s="8" t="s">
        <v>25</v>
      </c>
      <c r="L268" s="8" t="s">
        <v>26</v>
      </c>
      <c r="M268" s="8" t="s">
        <v>27</v>
      </c>
      <c r="N268" s="8" t="s">
        <v>435</v>
      </c>
      <c r="O268" s="7">
        <v>0.66</v>
      </c>
      <c r="P268" s="8" t="s">
        <v>29</v>
      </c>
      <c r="Q268" s="8" t="s">
        <v>30</v>
      </c>
      <c r="R268" s="8" t="s">
        <v>147</v>
      </c>
      <c r="S268" s="8" t="s">
        <v>436</v>
      </c>
      <c r="T268" s="7">
        <v>80126</v>
      </c>
      <c r="U268" s="9">
        <v>42165</v>
      </c>
      <c r="V268" s="9">
        <v>42166</v>
      </c>
      <c r="W268" s="10">
        <v>1</v>
      </c>
      <c r="X268" s="4"/>
      <c r="Y268" s="4"/>
    </row>
    <row r="269" spans="1:25" ht="90.75" thickBot="1" x14ac:dyDescent="0.3">
      <c r="A269" s="5">
        <v>86012</v>
      </c>
      <c r="B269" s="6" t="str">
        <f>VLOOKUP(Status!A293,Status!$A$2:$B$313,2,0)</f>
        <v>Not Returned</v>
      </c>
      <c r="C269" s="7">
        <v>134.63999999999999</v>
      </c>
      <c r="D269" s="7">
        <v>11</v>
      </c>
      <c r="E269" s="7">
        <v>8.33</v>
      </c>
      <c r="F269" s="7">
        <v>1.99</v>
      </c>
      <c r="G269" s="6">
        <f>E269-F269</f>
        <v>6.34</v>
      </c>
      <c r="H269" s="6" t="str">
        <f>VLOOKUP(Orders!A293,Customer!$A$2:$B$313,2,0)</f>
        <v>Medium</v>
      </c>
      <c r="I269" s="8" t="s">
        <v>33</v>
      </c>
      <c r="J269" s="8" t="s">
        <v>112</v>
      </c>
      <c r="K269" s="8" t="s">
        <v>34</v>
      </c>
      <c r="L269" s="8" t="s">
        <v>67</v>
      </c>
      <c r="M269" s="8" t="s">
        <v>49</v>
      </c>
      <c r="N269" s="8" t="s">
        <v>165</v>
      </c>
      <c r="O269" s="7">
        <v>0.52</v>
      </c>
      <c r="P269" s="8" t="s">
        <v>29</v>
      </c>
      <c r="Q269" s="8" t="s">
        <v>79</v>
      </c>
      <c r="R269" s="8" t="s">
        <v>166</v>
      </c>
      <c r="S269" s="8" t="s">
        <v>437</v>
      </c>
      <c r="T269" s="7">
        <v>20854</v>
      </c>
      <c r="U269" s="9">
        <v>42098</v>
      </c>
      <c r="V269" s="9">
        <v>42103</v>
      </c>
      <c r="W269" s="10">
        <v>5</v>
      </c>
      <c r="X269" s="4"/>
      <c r="Y269" s="4"/>
    </row>
    <row r="270" spans="1:25" ht="154.5" thickBot="1" x14ac:dyDescent="0.3">
      <c r="A270" s="5">
        <v>91127</v>
      </c>
      <c r="B270" s="6" t="str">
        <f>VLOOKUP(Status!A294,Status!$A$2:$B$313,2,0)</f>
        <v>Not Returned</v>
      </c>
      <c r="C270" s="7">
        <v>2767.8449999999998</v>
      </c>
      <c r="D270" s="7">
        <v>11</v>
      </c>
      <c r="E270" s="7">
        <v>160.97999999999999</v>
      </c>
      <c r="F270" s="7">
        <v>30</v>
      </c>
      <c r="G270" s="6">
        <f>E270-F270</f>
        <v>130.97999999999999</v>
      </c>
      <c r="H270" s="6" t="str">
        <f>VLOOKUP(Orders!A294,Customer!$A$2:$B$313,2,0)</f>
        <v>High</v>
      </c>
      <c r="I270" s="8" t="s">
        <v>23</v>
      </c>
      <c r="J270" s="8" t="s">
        <v>24</v>
      </c>
      <c r="K270" s="8" t="s">
        <v>25</v>
      </c>
      <c r="L270" s="8" t="s">
        <v>97</v>
      </c>
      <c r="M270" s="8" t="s">
        <v>59</v>
      </c>
      <c r="N270" s="8" t="s">
        <v>288</v>
      </c>
      <c r="O270" s="7">
        <v>0.62</v>
      </c>
      <c r="P270" s="8" t="s">
        <v>29</v>
      </c>
      <c r="Q270" s="8" t="s">
        <v>45</v>
      </c>
      <c r="R270" s="8" t="s">
        <v>109</v>
      </c>
      <c r="S270" s="8" t="s">
        <v>438</v>
      </c>
      <c r="T270" s="7">
        <v>68502</v>
      </c>
      <c r="U270" s="9">
        <v>42041</v>
      </c>
      <c r="V270" s="9">
        <v>42045</v>
      </c>
      <c r="W270" s="10">
        <v>4</v>
      </c>
      <c r="X270" s="4"/>
      <c r="Y270" s="4"/>
    </row>
    <row r="271" spans="1:25" ht="52.5" thickBot="1" x14ac:dyDescent="0.3">
      <c r="A271" s="5">
        <v>87177</v>
      </c>
      <c r="B271" s="6" t="str">
        <f>VLOOKUP(Status!A296,Status!$A$2:$B$313,2,0)</f>
        <v>Not Returned</v>
      </c>
      <c r="C271" s="7">
        <v>6124.7849999999999</v>
      </c>
      <c r="D271" s="7">
        <v>43</v>
      </c>
      <c r="E271" s="7">
        <v>100.98</v>
      </c>
      <c r="F271" s="7">
        <v>45</v>
      </c>
      <c r="G271" s="6">
        <f>E271-F271</f>
        <v>55.980000000000004</v>
      </c>
      <c r="H271" s="6" t="str">
        <f>VLOOKUP(Orders!A296,Customer!$A$2:$B$313,2,0)</f>
        <v>Medium</v>
      </c>
      <c r="I271" s="8" t="s">
        <v>23</v>
      </c>
      <c r="J271" s="8" t="s">
        <v>24</v>
      </c>
      <c r="K271" s="8" t="s">
        <v>25</v>
      </c>
      <c r="L271" s="8" t="s">
        <v>97</v>
      </c>
      <c r="M271" s="8" t="s">
        <v>59</v>
      </c>
      <c r="N271" s="8" t="s">
        <v>386</v>
      </c>
      <c r="O271" s="7">
        <v>0.69</v>
      </c>
      <c r="P271" s="8" t="s">
        <v>29</v>
      </c>
      <c r="Q271" s="8" t="s">
        <v>79</v>
      </c>
      <c r="R271" s="8" t="s">
        <v>80</v>
      </c>
      <c r="S271" s="8" t="s">
        <v>212</v>
      </c>
      <c r="T271" s="7">
        <v>10177</v>
      </c>
      <c r="U271" s="9">
        <v>42006</v>
      </c>
      <c r="V271" s="9">
        <v>42008</v>
      </c>
      <c r="W271" s="10">
        <v>2</v>
      </c>
      <c r="X271" s="4"/>
      <c r="Y271" s="4"/>
    </row>
    <row r="272" spans="1:25" ht="52.5" thickBot="1" x14ac:dyDescent="0.3">
      <c r="A272" s="11">
        <v>89295</v>
      </c>
      <c r="B272" s="6" t="str">
        <f>VLOOKUP(Status!A297,Status!$A$2:$B$313,2,0)</f>
        <v>Not Returned</v>
      </c>
      <c r="C272" s="7">
        <v>259.98</v>
      </c>
      <c r="D272" s="7">
        <v>3</v>
      </c>
      <c r="E272" s="7">
        <v>65.989999999999995</v>
      </c>
      <c r="F272" s="7">
        <v>5.92</v>
      </c>
      <c r="G272" s="6">
        <f>E272-F272</f>
        <v>60.069999999999993</v>
      </c>
      <c r="H272" s="6" t="str">
        <f>VLOOKUP(Orders!A297,Customer!$A$2:$B$313,2,0)</f>
        <v>Low</v>
      </c>
      <c r="I272" s="8" t="s">
        <v>33</v>
      </c>
      <c r="J272" s="8" t="s">
        <v>112</v>
      </c>
      <c r="K272" s="8" t="s">
        <v>34</v>
      </c>
      <c r="L272" s="8" t="s">
        <v>35</v>
      </c>
      <c r="M272" s="8" t="s">
        <v>36</v>
      </c>
      <c r="N272" s="7">
        <v>252</v>
      </c>
      <c r="O272" s="7">
        <v>0.55000000000000004</v>
      </c>
      <c r="P272" s="8" t="s">
        <v>29</v>
      </c>
      <c r="Q272" s="8" t="s">
        <v>79</v>
      </c>
      <c r="R272" s="8" t="s">
        <v>80</v>
      </c>
      <c r="S272" s="8" t="s">
        <v>241</v>
      </c>
      <c r="T272" s="7">
        <v>13501</v>
      </c>
      <c r="U272" s="9">
        <v>42010</v>
      </c>
      <c r="V272" s="9">
        <v>42012</v>
      </c>
      <c r="W272" s="10">
        <v>2</v>
      </c>
      <c r="X272" s="4"/>
      <c r="Y272" s="4"/>
    </row>
    <row r="273" spans="1:25" ht="52.5" thickBot="1" x14ac:dyDescent="0.3">
      <c r="A273" s="5">
        <v>90292</v>
      </c>
      <c r="B273" s="6" t="str">
        <f>VLOOKUP(Status!A298,Status!$A$2:$B$313,2,0)</f>
        <v>Not Returned</v>
      </c>
      <c r="C273" s="7">
        <v>1120.92</v>
      </c>
      <c r="D273" s="7">
        <v>33</v>
      </c>
      <c r="E273" s="7">
        <v>20.34</v>
      </c>
      <c r="F273" s="7">
        <v>35</v>
      </c>
      <c r="G273" s="6">
        <f>E273-F273</f>
        <v>-14.66</v>
      </c>
      <c r="H273" s="6" t="str">
        <f>VLOOKUP(Orders!A298,Customer!$A$2:$B$313,2,0)</f>
        <v>Medium</v>
      </c>
      <c r="I273" s="8" t="s">
        <v>33</v>
      </c>
      <c r="J273" s="8" t="s">
        <v>24</v>
      </c>
      <c r="K273" s="8" t="s">
        <v>42</v>
      </c>
      <c r="L273" s="8" t="s">
        <v>158</v>
      </c>
      <c r="M273" s="8" t="s">
        <v>137</v>
      </c>
      <c r="N273" s="13" t="s">
        <v>439</v>
      </c>
      <c r="O273" s="7">
        <v>0.84</v>
      </c>
      <c r="P273" s="8" t="s">
        <v>29</v>
      </c>
      <c r="Q273" s="8" t="s">
        <v>45</v>
      </c>
      <c r="R273" s="8" t="s">
        <v>61</v>
      </c>
      <c r="S273" s="8" t="s">
        <v>292</v>
      </c>
      <c r="T273" s="7">
        <v>78207</v>
      </c>
      <c r="U273" s="9">
        <v>42139</v>
      </c>
      <c r="V273" s="9">
        <v>42140</v>
      </c>
      <c r="W273" s="10">
        <v>1</v>
      </c>
      <c r="X273" s="4"/>
      <c r="Y273" s="4"/>
    </row>
    <row r="274" spans="1:25" ht="103.5" thickBot="1" x14ac:dyDescent="0.3">
      <c r="A274" s="5">
        <v>91090</v>
      </c>
      <c r="B274" s="6" t="str">
        <f>VLOOKUP(Status!A299,Status!$A$2:$B$313,2,0)</f>
        <v>Not Returned</v>
      </c>
      <c r="C274" s="7">
        <v>44.25</v>
      </c>
      <c r="D274" s="7">
        <v>7</v>
      </c>
      <c r="E274" s="7">
        <v>4.26</v>
      </c>
      <c r="F274" s="7">
        <v>1.2</v>
      </c>
      <c r="G274" s="6">
        <f>E274-F274</f>
        <v>3.0599999999999996</v>
      </c>
      <c r="H274" s="6" t="str">
        <f>VLOOKUP(Orders!A299,Customer!$A$2:$B$313,2,0)</f>
        <v>Medium</v>
      </c>
      <c r="I274" s="8" t="s">
        <v>33</v>
      </c>
      <c r="J274" s="8" t="s">
        <v>76</v>
      </c>
      <c r="K274" s="8" t="s">
        <v>42</v>
      </c>
      <c r="L274" s="8" t="s">
        <v>63</v>
      </c>
      <c r="M274" s="8" t="s">
        <v>64</v>
      </c>
      <c r="N274" s="8" t="s">
        <v>172</v>
      </c>
      <c r="O274" s="7">
        <v>0.44</v>
      </c>
      <c r="P274" s="8" t="s">
        <v>29</v>
      </c>
      <c r="Q274" s="8" t="s">
        <v>30</v>
      </c>
      <c r="R274" s="8" t="s">
        <v>139</v>
      </c>
      <c r="S274" s="8" t="s">
        <v>173</v>
      </c>
      <c r="T274" s="7">
        <v>97035</v>
      </c>
      <c r="U274" s="9">
        <v>42007</v>
      </c>
      <c r="V274" s="9">
        <v>42008</v>
      </c>
      <c r="W274" s="10">
        <v>1</v>
      </c>
      <c r="X274" s="4"/>
      <c r="Y274" s="4"/>
    </row>
    <row r="275" spans="1:25" ht="39.75" thickBot="1" x14ac:dyDescent="0.3">
      <c r="A275" s="5">
        <v>3585</v>
      </c>
      <c r="B275" s="6" t="str">
        <f>VLOOKUP(Status!A300,Status!$A$2:$B$313,2,0)</f>
        <v>Returned</v>
      </c>
      <c r="C275" s="7">
        <v>126.78</v>
      </c>
      <c r="D275" s="7">
        <v>8</v>
      </c>
      <c r="E275" s="7">
        <v>10.98</v>
      </c>
      <c r="F275" s="7">
        <v>3.37</v>
      </c>
      <c r="G275" s="6">
        <f>E275-F275</f>
        <v>7.61</v>
      </c>
      <c r="H275" s="6" t="str">
        <f>VLOOKUP(Orders!A300,Customer!$A$2:$B$313,2,0)</f>
        <v>Low</v>
      </c>
      <c r="I275" s="8" t="s">
        <v>33</v>
      </c>
      <c r="J275" s="8" t="s">
        <v>41</v>
      </c>
      <c r="K275" s="8" t="s">
        <v>42</v>
      </c>
      <c r="L275" s="8" t="s">
        <v>149</v>
      </c>
      <c r="M275" s="8" t="s">
        <v>49</v>
      </c>
      <c r="N275" s="8" t="s">
        <v>150</v>
      </c>
      <c r="O275" s="7">
        <v>0.56999999999999995</v>
      </c>
      <c r="P275" s="8" t="s">
        <v>29</v>
      </c>
      <c r="Q275" s="8" t="s">
        <v>30</v>
      </c>
      <c r="R275" s="8" t="s">
        <v>31</v>
      </c>
      <c r="S275" s="8" t="s">
        <v>182</v>
      </c>
      <c r="T275" s="7">
        <v>94952</v>
      </c>
      <c r="U275" s="9">
        <v>42140</v>
      </c>
      <c r="V275" s="9">
        <v>42141</v>
      </c>
      <c r="W275" s="10">
        <v>1</v>
      </c>
      <c r="X275" s="4"/>
      <c r="Y275" s="4"/>
    </row>
    <row r="276" spans="1:25" ht="65.25" thickBot="1" x14ac:dyDescent="0.3">
      <c r="A276" s="5">
        <v>8994</v>
      </c>
      <c r="B276" s="6" t="str">
        <f>VLOOKUP(Status!A301,Status!$A$2:$B$313,2,0)</f>
        <v>Returned</v>
      </c>
      <c r="C276" s="7">
        <v>608.35500000000002</v>
      </c>
      <c r="D276" s="7">
        <v>1</v>
      </c>
      <c r="E276" s="7">
        <v>415.88</v>
      </c>
      <c r="F276" s="7">
        <v>11.37</v>
      </c>
      <c r="G276" s="6">
        <f>E276-F276</f>
        <v>404.51</v>
      </c>
      <c r="H276" s="6" t="str">
        <f>VLOOKUP(Orders!A301,Customer!$A$2:$B$313,2,0)</f>
        <v>Not Specified</v>
      </c>
      <c r="I276" s="8" t="s">
        <v>33</v>
      </c>
      <c r="J276" s="8" t="s">
        <v>24</v>
      </c>
      <c r="K276" s="8" t="s">
        <v>42</v>
      </c>
      <c r="L276" s="8" t="s">
        <v>158</v>
      </c>
      <c r="M276" s="8" t="s">
        <v>36</v>
      </c>
      <c r="N276" s="8" t="s">
        <v>393</v>
      </c>
      <c r="O276" s="7">
        <v>0.56999999999999995</v>
      </c>
      <c r="P276" s="8" t="s">
        <v>29</v>
      </c>
      <c r="Q276" s="8" t="s">
        <v>45</v>
      </c>
      <c r="R276" s="8" t="s">
        <v>46</v>
      </c>
      <c r="S276" s="8" t="s">
        <v>264</v>
      </c>
      <c r="T276" s="7">
        <v>61554</v>
      </c>
      <c r="U276" s="9">
        <v>42061</v>
      </c>
      <c r="V276" s="9">
        <v>42062</v>
      </c>
      <c r="W276" s="10">
        <v>1</v>
      </c>
      <c r="X276" s="4"/>
      <c r="Y276" s="4"/>
    </row>
    <row r="277" spans="1:25" ht="52.5" thickBot="1" x14ac:dyDescent="0.3">
      <c r="A277" s="11">
        <v>91064</v>
      </c>
      <c r="B277" s="6" t="str">
        <f>VLOOKUP(Status!A302,Status!$A$2:$B$313,2,0)</f>
        <v>Returned</v>
      </c>
      <c r="C277" s="7">
        <v>161.92500000000001</v>
      </c>
      <c r="D277" s="7">
        <v>1</v>
      </c>
      <c r="E277" s="7">
        <v>125.99</v>
      </c>
      <c r="F277" s="7">
        <v>8.99</v>
      </c>
      <c r="G277" s="6">
        <f>E277-F277</f>
        <v>117</v>
      </c>
      <c r="H277" s="6" t="str">
        <f>VLOOKUP(Orders!A302,Customer!$A$2:$B$313,2,0)</f>
        <v>Not Specified</v>
      </c>
      <c r="I277" s="8" t="s">
        <v>33</v>
      </c>
      <c r="J277" s="8" t="s">
        <v>24</v>
      </c>
      <c r="K277" s="8" t="s">
        <v>34</v>
      </c>
      <c r="L277" s="8" t="s">
        <v>35</v>
      </c>
      <c r="M277" s="8" t="s">
        <v>36</v>
      </c>
      <c r="N277" s="8" t="s">
        <v>440</v>
      </c>
      <c r="O277" s="7">
        <v>0.59</v>
      </c>
      <c r="P277" s="8" t="s">
        <v>29</v>
      </c>
      <c r="Q277" s="8" t="s">
        <v>79</v>
      </c>
      <c r="R277" s="8" t="s">
        <v>222</v>
      </c>
      <c r="S277" s="8" t="s">
        <v>441</v>
      </c>
      <c r="T277" s="7">
        <v>19406</v>
      </c>
      <c r="U277" s="9">
        <v>42013</v>
      </c>
      <c r="V277" s="9">
        <v>42020</v>
      </c>
      <c r="W277" s="10">
        <v>7</v>
      </c>
      <c r="X277" s="4"/>
      <c r="Y277" s="4"/>
    </row>
    <row r="278" spans="1:25" ht="52.5" thickBot="1" x14ac:dyDescent="0.3">
      <c r="A278" s="5">
        <v>87671</v>
      </c>
      <c r="B278" s="6" t="str">
        <f>VLOOKUP(Status!A303,Status!$A$2:$B$313,2,0)</f>
        <v>Not Returned</v>
      </c>
      <c r="C278" s="7">
        <v>149.91</v>
      </c>
      <c r="D278" s="7">
        <v>46</v>
      </c>
      <c r="E278" s="7">
        <v>2.12</v>
      </c>
      <c r="F278" s="7">
        <v>1.99</v>
      </c>
      <c r="G278" s="6">
        <f>E278-F278</f>
        <v>0.13000000000000012</v>
      </c>
      <c r="H278" s="6" t="str">
        <f>VLOOKUP(Orders!A303,Customer!$A$2:$B$313,2,0)</f>
        <v>High</v>
      </c>
      <c r="I278" s="8" t="s">
        <v>33</v>
      </c>
      <c r="J278" s="8" t="s">
        <v>76</v>
      </c>
      <c r="K278" s="8" t="s">
        <v>34</v>
      </c>
      <c r="L278" s="8" t="s">
        <v>67</v>
      </c>
      <c r="M278" s="8" t="s">
        <v>49</v>
      </c>
      <c r="N278" s="8" t="s">
        <v>206</v>
      </c>
      <c r="O278" s="7">
        <v>0.55000000000000004</v>
      </c>
      <c r="P278" s="8" t="s">
        <v>29</v>
      </c>
      <c r="Q278" s="8" t="s">
        <v>30</v>
      </c>
      <c r="R278" s="8" t="s">
        <v>153</v>
      </c>
      <c r="S278" s="8" t="s">
        <v>154</v>
      </c>
      <c r="T278" s="7">
        <v>98103</v>
      </c>
      <c r="U278" s="9">
        <v>42103</v>
      </c>
      <c r="V278" s="9">
        <v>42105</v>
      </c>
      <c r="W278" s="10">
        <v>2</v>
      </c>
      <c r="X278" s="4"/>
      <c r="Y278" s="4"/>
    </row>
    <row r="279" spans="1:25" ht="65.25" thickBot="1" x14ac:dyDescent="0.3">
      <c r="A279" s="5">
        <v>91365</v>
      </c>
      <c r="B279" s="6" t="str">
        <f>VLOOKUP(Status!A304,Status!$A$2:$B$313,2,0)</f>
        <v>Not Returned</v>
      </c>
      <c r="C279" s="7">
        <v>720.55499999999995</v>
      </c>
      <c r="D279" s="7">
        <v>3</v>
      </c>
      <c r="E279" s="7">
        <v>150.97999999999999</v>
      </c>
      <c r="F279" s="7">
        <v>13.99</v>
      </c>
      <c r="G279" s="6">
        <f>E279-F279</f>
        <v>136.98999999999998</v>
      </c>
      <c r="H279" s="6" t="str">
        <f>VLOOKUP(Orders!A304,Customer!$A$2:$B$313,2,0)</f>
        <v>Critical</v>
      </c>
      <c r="I279" s="8" t="s">
        <v>92</v>
      </c>
      <c r="J279" s="8" t="s">
        <v>41</v>
      </c>
      <c r="K279" s="8" t="s">
        <v>34</v>
      </c>
      <c r="L279" s="8" t="s">
        <v>145</v>
      </c>
      <c r="M279" s="8" t="s">
        <v>183</v>
      </c>
      <c r="N279" s="8" t="s">
        <v>442</v>
      </c>
      <c r="O279" s="7">
        <v>0.38</v>
      </c>
      <c r="P279" s="8" t="s">
        <v>29</v>
      </c>
      <c r="Q279" s="8" t="s">
        <v>30</v>
      </c>
      <c r="R279" s="8" t="s">
        <v>139</v>
      </c>
      <c r="S279" s="8" t="s">
        <v>258</v>
      </c>
      <c r="T279" s="7">
        <v>97756</v>
      </c>
      <c r="U279" s="9">
        <v>42177</v>
      </c>
      <c r="V279" s="9">
        <v>42179</v>
      </c>
      <c r="W279" s="10">
        <v>2</v>
      </c>
      <c r="X279" s="4"/>
      <c r="Y279" s="4"/>
    </row>
    <row r="280" spans="1:25" ht="27" thickBot="1" x14ac:dyDescent="0.3">
      <c r="A280" s="5">
        <v>89521</v>
      </c>
      <c r="B280" s="6" t="str">
        <f>VLOOKUP(Status!A305,Status!$A$2:$B$313,2,0)</f>
        <v>Returned</v>
      </c>
      <c r="C280" s="7">
        <v>87.495000000000005</v>
      </c>
      <c r="D280" s="7">
        <v>12</v>
      </c>
      <c r="E280" s="7">
        <v>4.91</v>
      </c>
      <c r="F280" s="7">
        <v>0.5</v>
      </c>
      <c r="G280" s="6">
        <f>E280-F280</f>
        <v>4.41</v>
      </c>
      <c r="H280" s="6" t="str">
        <f>VLOOKUP(Orders!A305,Customer!$A$2:$B$313,2,0)</f>
        <v>Critical</v>
      </c>
      <c r="I280" s="8" t="s">
        <v>33</v>
      </c>
      <c r="J280" s="8" t="s">
        <v>76</v>
      </c>
      <c r="K280" s="8" t="s">
        <v>42</v>
      </c>
      <c r="L280" s="8" t="s">
        <v>72</v>
      </c>
      <c r="M280" s="8" t="s">
        <v>36</v>
      </c>
      <c r="N280" s="8" t="s">
        <v>168</v>
      </c>
      <c r="O280" s="7">
        <v>0.36</v>
      </c>
      <c r="P280" s="8" t="s">
        <v>29</v>
      </c>
      <c r="Q280" s="8" t="s">
        <v>30</v>
      </c>
      <c r="R280" s="8" t="s">
        <v>139</v>
      </c>
      <c r="S280" s="8" t="s">
        <v>173</v>
      </c>
      <c r="T280" s="7">
        <v>97035</v>
      </c>
      <c r="U280" s="9">
        <v>42098</v>
      </c>
      <c r="V280" s="9">
        <v>42100</v>
      </c>
      <c r="W280" s="10">
        <v>2</v>
      </c>
      <c r="X280" s="4"/>
      <c r="Y280" s="4"/>
    </row>
    <row r="281" spans="1:25" ht="27" thickBot="1" x14ac:dyDescent="0.3">
      <c r="A281" s="5">
        <v>44517</v>
      </c>
      <c r="B281" s="6" t="str">
        <f>VLOOKUP(Status!A306,Status!$A$2:$B$313,2,0)</f>
        <v>Returned</v>
      </c>
      <c r="C281" s="7">
        <v>773.82</v>
      </c>
      <c r="D281" s="7">
        <v>3</v>
      </c>
      <c r="E281" s="7">
        <v>162.93</v>
      </c>
      <c r="F281" s="7">
        <v>19.989999999999998</v>
      </c>
      <c r="G281" s="6">
        <f>E281-F281</f>
        <v>142.94</v>
      </c>
      <c r="H281" s="6" t="str">
        <f>VLOOKUP(Orders!A306,Customer!$A$2:$B$313,2,0)</f>
        <v>Not Specified</v>
      </c>
      <c r="I281" s="8" t="s">
        <v>33</v>
      </c>
      <c r="J281" s="8" t="s">
        <v>24</v>
      </c>
      <c r="K281" s="8" t="s">
        <v>42</v>
      </c>
      <c r="L281" s="8" t="s">
        <v>88</v>
      </c>
      <c r="M281" s="8" t="s">
        <v>36</v>
      </c>
      <c r="N281" s="8" t="s">
        <v>443</v>
      </c>
      <c r="O281" s="7">
        <v>0.39</v>
      </c>
      <c r="P281" s="8" t="s">
        <v>29</v>
      </c>
      <c r="Q281" s="8" t="s">
        <v>79</v>
      </c>
      <c r="R281" s="8" t="s">
        <v>90</v>
      </c>
      <c r="S281" s="8" t="s">
        <v>444</v>
      </c>
      <c r="T281" s="7">
        <v>6770</v>
      </c>
      <c r="U281" s="9">
        <v>42137</v>
      </c>
      <c r="V281" s="9">
        <v>42138</v>
      </c>
      <c r="W281" s="10">
        <v>1</v>
      </c>
      <c r="X281" s="4"/>
      <c r="Y281" s="4"/>
    </row>
    <row r="282" spans="1:25" ht="65.25" thickBot="1" x14ac:dyDescent="0.3">
      <c r="A282" s="5">
        <v>91131</v>
      </c>
      <c r="B282" s="6" t="str">
        <f>VLOOKUP(Status!A307,Status!$A$2:$B$313,2,0)</f>
        <v>Returned</v>
      </c>
      <c r="C282" s="7">
        <v>456.51</v>
      </c>
      <c r="D282" s="7">
        <v>9</v>
      </c>
      <c r="E282" s="7">
        <v>31.76</v>
      </c>
      <c r="F282" s="7">
        <v>45.51</v>
      </c>
      <c r="G282" s="6">
        <f>E282-F282</f>
        <v>-13.749999999999996</v>
      </c>
      <c r="H282" s="6" t="str">
        <f>VLOOKUP(Orders!A307,Customer!$A$2:$B$313,2,0)</f>
        <v>Medium</v>
      </c>
      <c r="I282" s="8" t="s">
        <v>23</v>
      </c>
      <c r="J282" s="8" t="s">
        <v>41</v>
      </c>
      <c r="K282" s="8" t="s">
        <v>25</v>
      </c>
      <c r="L282" s="8" t="s">
        <v>26</v>
      </c>
      <c r="M282" s="8" t="s">
        <v>27</v>
      </c>
      <c r="N282" s="8" t="s">
        <v>445</v>
      </c>
      <c r="O282" s="7">
        <v>0.65</v>
      </c>
      <c r="P282" s="8" t="s">
        <v>29</v>
      </c>
      <c r="Q282" s="8" t="s">
        <v>79</v>
      </c>
      <c r="R282" s="8" t="s">
        <v>268</v>
      </c>
      <c r="S282" s="8" t="s">
        <v>446</v>
      </c>
      <c r="T282" s="7">
        <v>44106</v>
      </c>
      <c r="U282" s="9">
        <v>42025</v>
      </c>
      <c r="V282" s="9">
        <v>42027</v>
      </c>
      <c r="W282" s="10">
        <v>2</v>
      </c>
      <c r="X282" s="4"/>
      <c r="Y282" s="4"/>
    </row>
    <row r="283" spans="1:25" ht="65.25" thickBot="1" x14ac:dyDescent="0.3">
      <c r="A283" s="5">
        <v>90238</v>
      </c>
      <c r="B283" s="6" t="str">
        <f>VLOOKUP(Status!A308,Status!$A$2:$B$313,2,0)</f>
        <v>Returned</v>
      </c>
      <c r="C283" s="7">
        <v>1352.7149999999999</v>
      </c>
      <c r="D283" s="7">
        <v>18</v>
      </c>
      <c r="E283" s="7">
        <v>49.99</v>
      </c>
      <c r="F283" s="7">
        <v>19.989999999999998</v>
      </c>
      <c r="G283" s="6">
        <f>E283-F283</f>
        <v>30.000000000000004</v>
      </c>
      <c r="H283" s="6" t="str">
        <f>VLOOKUP(Orders!A308,Customer!$A$2:$B$313,2,0)</f>
        <v>High</v>
      </c>
      <c r="I283" s="8" t="s">
        <v>33</v>
      </c>
      <c r="J283" s="8" t="s">
        <v>41</v>
      </c>
      <c r="K283" s="8" t="s">
        <v>34</v>
      </c>
      <c r="L283" s="8" t="s">
        <v>67</v>
      </c>
      <c r="M283" s="8" t="s">
        <v>36</v>
      </c>
      <c r="N283" s="8" t="s">
        <v>447</v>
      </c>
      <c r="O283" s="7">
        <v>0.41</v>
      </c>
      <c r="P283" s="8" t="s">
        <v>29</v>
      </c>
      <c r="Q283" s="8" t="s">
        <v>30</v>
      </c>
      <c r="R283" s="8" t="s">
        <v>31</v>
      </c>
      <c r="S283" s="8" t="s">
        <v>66</v>
      </c>
      <c r="T283" s="7">
        <v>94122</v>
      </c>
      <c r="U283" s="9">
        <v>42056</v>
      </c>
      <c r="V283" s="9">
        <v>42056</v>
      </c>
      <c r="W283" s="10">
        <v>0</v>
      </c>
      <c r="X283" s="4"/>
      <c r="Y283" s="4"/>
    </row>
    <row r="284" spans="1:25" ht="103.5" thickBot="1" x14ac:dyDescent="0.3">
      <c r="A284" s="11">
        <v>88648</v>
      </c>
      <c r="B284" s="6" t="str">
        <f>VLOOKUP(Status!A309,Status!$A$2:$B$313,2,0)</f>
        <v>Returned</v>
      </c>
      <c r="C284" s="7">
        <v>739.35</v>
      </c>
      <c r="D284" s="7">
        <v>31</v>
      </c>
      <c r="E284" s="7">
        <v>16.91</v>
      </c>
      <c r="F284" s="7">
        <v>6.25</v>
      </c>
      <c r="G284" s="6">
        <f>E284-F284</f>
        <v>10.66</v>
      </c>
      <c r="H284" s="6" t="str">
        <f>VLOOKUP(Orders!A309,Customer!$A$2:$B$313,2,0)</f>
        <v>Low</v>
      </c>
      <c r="I284" s="8" t="s">
        <v>33</v>
      </c>
      <c r="J284" s="8" t="s">
        <v>76</v>
      </c>
      <c r="K284" s="8" t="s">
        <v>42</v>
      </c>
      <c r="L284" s="8" t="s">
        <v>158</v>
      </c>
      <c r="M284" s="8" t="s">
        <v>36</v>
      </c>
      <c r="N284" s="8" t="s">
        <v>448</v>
      </c>
      <c r="O284" s="7">
        <v>0.57999999999999996</v>
      </c>
      <c r="P284" s="8" t="s">
        <v>29</v>
      </c>
      <c r="Q284" s="8" t="s">
        <v>79</v>
      </c>
      <c r="R284" s="8" t="s">
        <v>95</v>
      </c>
      <c r="S284" s="8" t="s">
        <v>449</v>
      </c>
      <c r="T284" s="7">
        <v>8332</v>
      </c>
      <c r="U284" s="9">
        <v>42147</v>
      </c>
      <c r="V284" s="9">
        <v>42154</v>
      </c>
      <c r="W284" s="10">
        <v>7</v>
      </c>
      <c r="X284" s="4"/>
      <c r="Y284" s="4"/>
    </row>
    <row r="285" spans="1:25" ht="52.5" thickBot="1" x14ac:dyDescent="0.3">
      <c r="A285" s="5">
        <v>89327</v>
      </c>
      <c r="B285" s="6" t="str">
        <f>VLOOKUP(Status!A310,Status!$A$2:$B$313,2,0)</f>
        <v>Returned</v>
      </c>
      <c r="C285" s="7">
        <v>282.99</v>
      </c>
      <c r="D285" s="7">
        <v>2</v>
      </c>
      <c r="E285" s="7">
        <v>110.99</v>
      </c>
      <c r="F285" s="7">
        <v>2.5</v>
      </c>
      <c r="G285" s="6">
        <f>E285-F285</f>
        <v>108.49</v>
      </c>
      <c r="H285" s="6" t="str">
        <f>VLOOKUP(Orders!A310,Customer!$A$2:$B$313,2,0)</f>
        <v>Low</v>
      </c>
      <c r="I285" s="8" t="s">
        <v>33</v>
      </c>
      <c r="J285" s="8" t="s">
        <v>24</v>
      </c>
      <c r="K285" s="8" t="s">
        <v>34</v>
      </c>
      <c r="L285" s="8" t="s">
        <v>35</v>
      </c>
      <c r="M285" s="8" t="s">
        <v>36</v>
      </c>
      <c r="N285" s="8" t="s">
        <v>450</v>
      </c>
      <c r="O285" s="7">
        <v>0.56999999999999995</v>
      </c>
      <c r="P285" s="8" t="s">
        <v>29</v>
      </c>
      <c r="Q285" s="8" t="s">
        <v>45</v>
      </c>
      <c r="R285" s="8" t="s">
        <v>109</v>
      </c>
      <c r="S285" s="8" t="s">
        <v>327</v>
      </c>
      <c r="T285" s="7">
        <v>68847</v>
      </c>
      <c r="U285" s="9">
        <v>42007</v>
      </c>
      <c r="V285" s="9">
        <v>42010</v>
      </c>
      <c r="W285" s="10">
        <v>3</v>
      </c>
      <c r="X285" s="4"/>
      <c r="Y285" s="4"/>
    </row>
    <row r="286" spans="1:25" ht="65.25" thickBot="1" x14ac:dyDescent="0.3">
      <c r="A286" s="5">
        <v>88197</v>
      </c>
      <c r="B286" s="6" t="str">
        <f>VLOOKUP(Status!A313,Status!$A$2:$B$313,2,0)</f>
        <v>Returned</v>
      </c>
      <c r="C286" s="7">
        <v>47505.9</v>
      </c>
      <c r="D286" s="7">
        <v>22</v>
      </c>
      <c r="E286" s="7">
        <v>1360.14</v>
      </c>
      <c r="F286" s="7">
        <v>14.7</v>
      </c>
      <c r="G286" s="6">
        <f>E286-F286</f>
        <v>1345.44</v>
      </c>
      <c r="H286" s="6" t="str">
        <f>VLOOKUP(Orders!A313,Customer!$A$2:$B$313,2,0)</f>
        <v>Medium</v>
      </c>
      <c r="I286" s="8" t="s">
        <v>23</v>
      </c>
      <c r="J286" s="8" t="s">
        <v>112</v>
      </c>
      <c r="K286" s="8" t="s">
        <v>34</v>
      </c>
      <c r="L286" s="8" t="s">
        <v>145</v>
      </c>
      <c r="M286" s="8" t="s">
        <v>59</v>
      </c>
      <c r="N286" s="8" t="s">
        <v>152</v>
      </c>
      <c r="O286" s="7">
        <v>0.59</v>
      </c>
      <c r="P286" s="8" t="s">
        <v>29</v>
      </c>
      <c r="Q286" s="8" t="s">
        <v>79</v>
      </c>
      <c r="R286" s="8" t="s">
        <v>80</v>
      </c>
      <c r="S286" s="8" t="s">
        <v>212</v>
      </c>
      <c r="T286" s="7">
        <v>10154</v>
      </c>
      <c r="U286" s="9">
        <v>42175</v>
      </c>
      <c r="V286" s="9">
        <v>42177</v>
      </c>
      <c r="W286" s="10">
        <v>2</v>
      </c>
      <c r="X286" s="4"/>
      <c r="Y286" s="4"/>
    </row>
    <row r="287" spans="1:25" ht="27" thickBot="1" x14ac:dyDescent="0.3">
      <c r="A287" s="5">
        <v>89292</v>
      </c>
      <c r="B287" s="6" t="e">
        <f>VLOOKUP(Status!A314,Status!$A$2:$B$313,2,0)</f>
        <v>#N/A</v>
      </c>
      <c r="C287" s="7">
        <v>94.47</v>
      </c>
      <c r="D287" s="7">
        <v>5</v>
      </c>
      <c r="E287" s="7">
        <v>11.55</v>
      </c>
      <c r="F287" s="7">
        <v>2.36</v>
      </c>
      <c r="G287" s="6">
        <f>E287-F287</f>
        <v>9.1900000000000013</v>
      </c>
      <c r="H287" s="6" t="str">
        <f>VLOOKUP(Orders!A314,Customer!$A$2:$B$313,2,0)</f>
        <v>Not Specified</v>
      </c>
      <c r="I287" s="8" t="s">
        <v>33</v>
      </c>
      <c r="J287" s="8" t="s">
        <v>76</v>
      </c>
      <c r="K287" s="8" t="s">
        <v>42</v>
      </c>
      <c r="L287" s="8" t="s">
        <v>63</v>
      </c>
      <c r="M287" s="8" t="s">
        <v>64</v>
      </c>
      <c r="N287" s="8" t="s">
        <v>451</v>
      </c>
      <c r="O287" s="7">
        <v>0.55000000000000004</v>
      </c>
      <c r="P287" s="8" t="s">
        <v>29</v>
      </c>
      <c r="Q287" s="8" t="s">
        <v>79</v>
      </c>
      <c r="R287" s="8" t="s">
        <v>80</v>
      </c>
      <c r="S287" s="8" t="s">
        <v>81</v>
      </c>
      <c r="T287" s="7">
        <v>12180</v>
      </c>
      <c r="U287" s="9">
        <v>42157</v>
      </c>
      <c r="V287" s="9">
        <v>42158</v>
      </c>
      <c r="W287" s="10">
        <v>1</v>
      </c>
      <c r="X287" s="4"/>
      <c r="Y287" s="4"/>
    </row>
    <row r="288" spans="1:25" ht="90.75" thickBot="1" x14ac:dyDescent="0.3">
      <c r="A288" s="5">
        <v>90193</v>
      </c>
      <c r="B288" s="6" t="e">
        <f>VLOOKUP(Status!A315,Status!$A$2:$B$313,2,0)</f>
        <v>#N/A</v>
      </c>
      <c r="C288" s="7">
        <v>9544.2749999999996</v>
      </c>
      <c r="D288" s="7">
        <v>12</v>
      </c>
      <c r="E288" s="7">
        <v>500.98</v>
      </c>
      <c r="F288" s="7">
        <v>26</v>
      </c>
      <c r="G288" s="6">
        <f>E288-F288</f>
        <v>474.98</v>
      </c>
      <c r="H288" s="6" t="str">
        <f>VLOOKUP(Orders!A315,Customer!$A$2:$B$313,2,0)</f>
        <v>Not Specified</v>
      </c>
      <c r="I288" s="8" t="s">
        <v>23</v>
      </c>
      <c r="J288" s="8" t="s">
        <v>76</v>
      </c>
      <c r="K288" s="8" t="s">
        <v>25</v>
      </c>
      <c r="L288" s="8" t="s">
        <v>97</v>
      </c>
      <c r="M288" s="8" t="s">
        <v>59</v>
      </c>
      <c r="N288" s="8" t="s">
        <v>452</v>
      </c>
      <c r="O288" s="7">
        <v>0.6</v>
      </c>
      <c r="P288" s="8" t="s">
        <v>29</v>
      </c>
      <c r="Q288" s="8" t="s">
        <v>30</v>
      </c>
      <c r="R288" s="8" t="s">
        <v>31</v>
      </c>
      <c r="S288" s="8" t="s">
        <v>453</v>
      </c>
      <c r="T288" s="7">
        <v>91776</v>
      </c>
      <c r="U288" s="9">
        <v>42168</v>
      </c>
      <c r="V288" s="9">
        <v>42170</v>
      </c>
      <c r="W288" s="10">
        <v>2</v>
      </c>
      <c r="X288" s="4"/>
      <c r="Y288" s="4"/>
    </row>
    <row r="289" spans="1:25" ht="90.75" thickBot="1" x14ac:dyDescent="0.3">
      <c r="A289" s="5">
        <v>37760</v>
      </c>
      <c r="B289" s="6" t="e">
        <f>VLOOKUP(Status!A316,Status!$A$2:$B$313,2,0)</f>
        <v>#N/A</v>
      </c>
      <c r="C289" s="7">
        <v>2399.94</v>
      </c>
      <c r="D289" s="7">
        <v>6</v>
      </c>
      <c r="E289" s="7">
        <v>279.81</v>
      </c>
      <c r="F289" s="7">
        <v>23.19</v>
      </c>
      <c r="G289" s="6">
        <f>E289-F289</f>
        <v>256.62</v>
      </c>
      <c r="H289" s="6" t="str">
        <f>VLOOKUP(Orders!A316,Customer!$A$2:$B$313,2,0)</f>
        <v>Medium</v>
      </c>
      <c r="I289" s="8" t="s">
        <v>23</v>
      </c>
      <c r="J289" s="8" t="s">
        <v>41</v>
      </c>
      <c r="K289" s="8" t="s">
        <v>42</v>
      </c>
      <c r="L289" s="8" t="s">
        <v>85</v>
      </c>
      <c r="M289" s="8" t="s">
        <v>59</v>
      </c>
      <c r="N289" s="8" t="s">
        <v>454</v>
      </c>
      <c r="O289" s="7">
        <v>0.59</v>
      </c>
      <c r="P289" s="8" t="s">
        <v>29</v>
      </c>
      <c r="Q289" s="8" t="s">
        <v>45</v>
      </c>
      <c r="R289" s="8" t="s">
        <v>123</v>
      </c>
      <c r="S289" s="8" t="s">
        <v>124</v>
      </c>
      <c r="T289" s="7">
        <v>50208</v>
      </c>
      <c r="U289" s="9">
        <v>42040</v>
      </c>
      <c r="V289" s="9">
        <v>42041</v>
      </c>
      <c r="W289" s="10">
        <v>1</v>
      </c>
      <c r="X289" s="4"/>
      <c r="Y289" s="4"/>
    </row>
    <row r="290" spans="1:25" ht="65.25" thickBot="1" x14ac:dyDescent="0.3">
      <c r="A290" s="5">
        <v>88502</v>
      </c>
      <c r="B290" s="6" t="e">
        <f>VLOOKUP(Status!A317,Status!$A$2:$B$313,2,0)</f>
        <v>#N/A</v>
      </c>
      <c r="C290" s="7">
        <v>15496.635</v>
      </c>
      <c r="D290" s="7">
        <v>6</v>
      </c>
      <c r="E290" s="7">
        <v>2036.48</v>
      </c>
      <c r="F290" s="7">
        <v>14.7</v>
      </c>
      <c r="G290" s="6">
        <f>E290-F290</f>
        <v>2021.78</v>
      </c>
      <c r="H290" s="6" t="str">
        <f>VLOOKUP(Orders!A317,Customer!$A$2:$B$313,2,0)</f>
        <v>Low</v>
      </c>
      <c r="I290" s="8" t="s">
        <v>23</v>
      </c>
      <c r="J290" s="8" t="s">
        <v>24</v>
      </c>
      <c r="K290" s="8" t="s">
        <v>34</v>
      </c>
      <c r="L290" s="8" t="s">
        <v>145</v>
      </c>
      <c r="M290" s="8" t="s">
        <v>59</v>
      </c>
      <c r="N290" s="8" t="s">
        <v>164</v>
      </c>
      <c r="O290" s="7">
        <v>0.55000000000000004</v>
      </c>
      <c r="P290" s="8" t="s">
        <v>29</v>
      </c>
      <c r="Q290" s="8" t="s">
        <v>30</v>
      </c>
      <c r="R290" s="8" t="s">
        <v>83</v>
      </c>
      <c r="S290" s="8" t="s">
        <v>230</v>
      </c>
      <c r="T290" s="7">
        <v>84062</v>
      </c>
      <c r="U290" s="9">
        <v>42056</v>
      </c>
      <c r="V290" s="9">
        <v>42056</v>
      </c>
      <c r="W290" s="10">
        <v>0</v>
      </c>
      <c r="X290" s="4"/>
      <c r="Y290" s="4"/>
    </row>
    <row r="291" spans="1:25" ht="65.25" thickBot="1" x14ac:dyDescent="0.3">
      <c r="A291" s="5">
        <v>88083</v>
      </c>
      <c r="B291" s="6" t="e">
        <f>VLOOKUP(Status!A318,Status!$A$2:$B$313,2,0)</f>
        <v>#N/A</v>
      </c>
      <c r="C291" s="7">
        <v>64.62</v>
      </c>
      <c r="D291" s="7">
        <v>2</v>
      </c>
      <c r="E291" s="7">
        <v>19.98</v>
      </c>
      <c r="F291" s="7">
        <v>4</v>
      </c>
      <c r="G291" s="6">
        <f>E291-F291</f>
        <v>15.98</v>
      </c>
      <c r="H291" s="6" t="str">
        <f>VLOOKUP(Orders!A318,Customer!$A$2:$B$313,2,0)</f>
        <v>High</v>
      </c>
      <c r="I291" s="8" t="s">
        <v>33</v>
      </c>
      <c r="J291" s="8" t="s">
        <v>24</v>
      </c>
      <c r="K291" s="8" t="s">
        <v>34</v>
      </c>
      <c r="L291" s="8" t="s">
        <v>67</v>
      </c>
      <c r="M291" s="8" t="s">
        <v>36</v>
      </c>
      <c r="N291" s="8" t="s">
        <v>351</v>
      </c>
      <c r="O291" s="7">
        <v>0.68</v>
      </c>
      <c r="P291" s="8" t="s">
        <v>29</v>
      </c>
      <c r="Q291" s="8" t="s">
        <v>79</v>
      </c>
      <c r="R291" s="8" t="s">
        <v>126</v>
      </c>
      <c r="S291" s="8" t="s">
        <v>455</v>
      </c>
      <c r="T291" s="7">
        <v>1007</v>
      </c>
      <c r="U291" s="9">
        <v>42083</v>
      </c>
      <c r="V291" s="9">
        <v>42083</v>
      </c>
      <c r="W291" s="10">
        <v>0</v>
      </c>
      <c r="X291" s="4"/>
      <c r="Y291" s="4"/>
    </row>
    <row r="292" spans="1:25" ht="90.75" thickBot="1" x14ac:dyDescent="0.3">
      <c r="A292" s="5">
        <v>87407</v>
      </c>
      <c r="B292" s="6" t="e">
        <f>VLOOKUP(Status!A319,Status!$A$2:$B$313,2,0)</f>
        <v>#N/A</v>
      </c>
      <c r="C292" s="7">
        <v>88.02</v>
      </c>
      <c r="D292" s="7">
        <v>13</v>
      </c>
      <c r="E292" s="7">
        <v>4.24</v>
      </c>
      <c r="F292" s="7">
        <v>5.41</v>
      </c>
      <c r="G292" s="6">
        <f>E292-F292</f>
        <v>-1.17</v>
      </c>
      <c r="H292" s="6" t="str">
        <f>VLOOKUP(Orders!A319,Customer!$A$2:$B$313,2,0)</f>
        <v>Low</v>
      </c>
      <c r="I292" s="8" t="s">
        <v>33</v>
      </c>
      <c r="J292" s="8" t="s">
        <v>24</v>
      </c>
      <c r="K292" s="8" t="s">
        <v>42</v>
      </c>
      <c r="L292" s="8" t="s">
        <v>43</v>
      </c>
      <c r="M292" s="8" t="s">
        <v>36</v>
      </c>
      <c r="N292" s="8" t="s">
        <v>303</v>
      </c>
      <c r="O292" s="7">
        <v>0.35</v>
      </c>
      <c r="P292" s="8" t="s">
        <v>29</v>
      </c>
      <c r="Q292" s="8" t="s">
        <v>30</v>
      </c>
      <c r="R292" s="8" t="s">
        <v>139</v>
      </c>
      <c r="S292" s="8" t="s">
        <v>304</v>
      </c>
      <c r="T292" s="7">
        <v>97030</v>
      </c>
      <c r="U292" s="9">
        <v>42170</v>
      </c>
      <c r="V292" s="9">
        <v>42172</v>
      </c>
      <c r="W292" s="10">
        <v>2</v>
      </c>
      <c r="X292" s="4"/>
      <c r="Y292" s="4"/>
    </row>
    <row r="293" spans="1:25" ht="116.25" thickBot="1" x14ac:dyDescent="0.3">
      <c r="A293" s="11">
        <v>88891</v>
      </c>
      <c r="B293" s="6" t="e">
        <f>VLOOKUP(Status!A320,Status!$A$2:$B$313,2,0)</f>
        <v>#N/A</v>
      </c>
      <c r="C293" s="7">
        <v>401.29500000000002</v>
      </c>
      <c r="D293" s="7">
        <v>36</v>
      </c>
      <c r="E293" s="7">
        <v>6.88</v>
      </c>
      <c r="F293" s="7">
        <v>2</v>
      </c>
      <c r="G293" s="6">
        <f>E293-F293</f>
        <v>4.88</v>
      </c>
      <c r="H293" s="6" t="str">
        <f>VLOOKUP(Orders!A320,Customer!$A$2:$B$313,2,0)</f>
        <v>High</v>
      </c>
      <c r="I293" s="8" t="s">
        <v>92</v>
      </c>
      <c r="J293" s="8" t="s">
        <v>76</v>
      </c>
      <c r="K293" s="8" t="s">
        <v>42</v>
      </c>
      <c r="L293" s="8" t="s">
        <v>52</v>
      </c>
      <c r="M293" s="8" t="s">
        <v>64</v>
      </c>
      <c r="N293" s="8" t="s">
        <v>456</v>
      </c>
      <c r="O293" s="7">
        <v>0.39</v>
      </c>
      <c r="P293" s="8" t="s">
        <v>29</v>
      </c>
      <c r="Q293" s="8" t="s">
        <v>30</v>
      </c>
      <c r="R293" s="8" t="s">
        <v>31</v>
      </c>
      <c r="S293" s="8" t="s">
        <v>32</v>
      </c>
      <c r="T293" s="7">
        <v>90008</v>
      </c>
      <c r="U293" s="9">
        <v>42032</v>
      </c>
      <c r="V293" s="9">
        <v>42033</v>
      </c>
      <c r="W293" s="10">
        <v>1</v>
      </c>
      <c r="X293" s="4"/>
      <c r="Y293" s="4"/>
    </row>
    <row r="294" spans="1:25" ht="154.5" thickBot="1" x14ac:dyDescent="0.3">
      <c r="A294" s="5">
        <v>87366</v>
      </c>
      <c r="B294" s="6" t="e">
        <f>VLOOKUP(Status!A321,Status!$A$2:$B$313,2,0)</f>
        <v>#N/A</v>
      </c>
      <c r="C294" s="7">
        <v>759.58500000000004</v>
      </c>
      <c r="D294" s="7">
        <v>17</v>
      </c>
      <c r="E294" s="7">
        <v>29.14</v>
      </c>
      <c r="F294" s="7">
        <v>4.8600000000000003</v>
      </c>
      <c r="G294" s="6">
        <f>E294-F294</f>
        <v>24.28</v>
      </c>
      <c r="H294" s="6" t="str">
        <f>VLOOKUP(Orders!A321,Customer!$A$2:$B$313,2,0)</f>
        <v>Critical</v>
      </c>
      <c r="I294" s="8" t="s">
        <v>33</v>
      </c>
      <c r="J294" s="8" t="s">
        <v>24</v>
      </c>
      <c r="K294" s="8" t="s">
        <v>42</v>
      </c>
      <c r="L294" s="8" t="s">
        <v>52</v>
      </c>
      <c r="M294" s="8" t="s">
        <v>64</v>
      </c>
      <c r="N294" s="8" t="s">
        <v>433</v>
      </c>
      <c r="O294" s="7">
        <v>0.38</v>
      </c>
      <c r="P294" s="8" t="s">
        <v>29</v>
      </c>
      <c r="Q294" s="8" t="s">
        <v>45</v>
      </c>
      <c r="R294" s="8" t="s">
        <v>61</v>
      </c>
      <c r="S294" s="8" t="s">
        <v>331</v>
      </c>
      <c r="T294" s="7">
        <v>78664</v>
      </c>
      <c r="U294" s="9">
        <v>42167</v>
      </c>
      <c r="V294" s="9">
        <v>42169</v>
      </c>
      <c r="W294" s="10">
        <v>2</v>
      </c>
      <c r="X294" s="4"/>
      <c r="Y294" s="4"/>
    </row>
    <row r="295" spans="1:25" ht="103.5" thickBot="1" x14ac:dyDescent="0.3">
      <c r="A295" s="5">
        <v>90469</v>
      </c>
      <c r="B295" s="6" t="e">
        <f>VLOOKUP(Status!A322,Status!$A$2:$B$313,2,0)</f>
        <v>#N/A</v>
      </c>
      <c r="C295" s="7">
        <v>89.924999999999997</v>
      </c>
      <c r="D295" s="7">
        <v>6</v>
      </c>
      <c r="E295" s="7">
        <v>9.06</v>
      </c>
      <c r="F295" s="7">
        <v>9.86</v>
      </c>
      <c r="G295" s="6">
        <f>E295-F295</f>
        <v>-0.79999999999999893</v>
      </c>
      <c r="H295" s="6" t="str">
        <f>VLOOKUP(Orders!A322,Customer!$A$2:$B$313,2,0)</f>
        <v>Low</v>
      </c>
      <c r="I295" s="8" t="s">
        <v>33</v>
      </c>
      <c r="J295" s="8" t="s">
        <v>112</v>
      </c>
      <c r="K295" s="8" t="s">
        <v>42</v>
      </c>
      <c r="L295" s="8" t="s">
        <v>52</v>
      </c>
      <c r="M295" s="8" t="s">
        <v>36</v>
      </c>
      <c r="N295" s="8" t="s">
        <v>333</v>
      </c>
      <c r="O295" s="7">
        <v>0.4</v>
      </c>
      <c r="P295" s="8" t="s">
        <v>29</v>
      </c>
      <c r="Q295" s="8" t="s">
        <v>30</v>
      </c>
      <c r="R295" s="8" t="s">
        <v>153</v>
      </c>
      <c r="S295" s="8" t="s">
        <v>154</v>
      </c>
      <c r="T295" s="7">
        <v>98115</v>
      </c>
      <c r="U295" s="9">
        <v>42175</v>
      </c>
      <c r="V295" s="9">
        <v>42177</v>
      </c>
      <c r="W295" s="10">
        <v>2</v>
      </c>
      <c r="X295" s="4"/>
      <c r="Y295" s="4"/>
    </row>
    <row r="296" spans="1:25" ht="116.25" thickBot="1" x14ac:dyDescent="0.3">
      <c r="A296" s="5">
        <v>87812</v>
      </c>
      <c r="B296" s="6" t="e">
        <f>VLOOKUP(Status!A323,Status!$A$2:$B$313,2,0)</f>
        <v>#N/A</v>
      </c>
      <c r="C296" s="7">
        <v>100.32</v>
      </c>
      <c r="D296" s="7">
        <v>9</v>
      </c>
      <c r="E296" s="7">
        <v>6.88</v>
      </c>
      <c r="F296" s="7">
        <v>2</v>
      </c>
      <c r="G296" s="6">
        <f>E296-F296</f>
        <v>4.88</v>
      </c>
      <c r="H296" s="6" t="str">
        <f>VLOOKUP(Orders!A323,Customer!$A$2:$B$313,2,0)</f>
        <v>Critical</v>
      </c>
      <c r="I296" s="8" t="s">
        <v>92</v>
      </c>
      <c r="J296" s="8" t="s">
        <v>76</v>
      </c>
      <c r="K296" s="8" t="s">
        <v>42</v>
      </c>
      <c r="L296" s="8" t="s">
        <v>52</v>
      </c>
      <c r="M296" s="8" t="s">
        <v>64</v>
      </c>
      <c r="N296" s="8" t="s">
        <v>456</v>
      </c>
      <c r="O296" s="7">
        <v>0.39</v>
      </c>
      <c r="P296" s="8" t="s">
        <v>29</v>
      </c>
      <c r="Q296" s="8" t="s">
        <v>30</v>
      </c>
      <c r="R296" s="8" t="s">
        <v>83</v>
      </c>
      <c r="S296" s="8" t="s">
        <v>457</v>
      </c>
      <c r="T296" s="7">
        <v>84604</v>
      </c>
      <c r="U296" s="9">
        <v>42032</v>
      </c>
      <c r="V296" s="9">
        <v>42033</v>
      </c>
      <c r="W296" s="10">
        <v>1</v>
      </c>
      <c r="X296" s="4"/>
      <c r="Y296" s="4"/>
    </row>
    <row r="297" spans="1:25" ht="78" thickBot="1" x14ac:dyDescent="0.3">
      <c r="A297" s="5">
        <v>87175</v>
      </c>
      <c r="B297" s="6" t="e">
        <f>VLOOKUP(Status!A324,Status!$A$2:$B$313,2,0)</f>
        <v>#N/A</v>
      </c>
      <c r="C297" s="7">
        <v>1838.4</v>
      </c>
      <c r="D297" s="7">
        <v>8</v>
      </c>
      <c r="E297" s="7">
        <v>155.06</v>
      </c>
      <c r="F297" s="7">
        <v>7.07</v>
      </c>
      <c r="G297" s="6">
        <f>E297-F297</f>
        <v>147.99</v>
      </c>
      <c r="H297" s="6" t="str">
        <f>VLOOKUP(Orders!A324,Customer!$A$2:$B$313,2,0)</f>
        <v>Not Specified</v>
      </c>
      <c r="I297" s="8" t="s">
        <v>33</v>
      </c>
      <c r="J297" s="8" t="s">
        <v>24</v>
      </c>
      <c r="K297" s="8" t="s">
        <v>42</v>
      </c>
      <c r="L297" s="8" t="s">
        <v>158</v>
      </c>
      <c r="M297" s="8" t="s">
        <v>36</v>
      </c>
      <c r="N297" s="8" t="s">
        <v>308</v>
      </c>
      <c r="O297" s="7">
        <v>0.59</v>
      </c>
      <c r="P297" s="8" t="s">
        <v>29</v>
      </c>
      <c r="Q297" s="8" t="s">
        <v>30</v>
      </c>
      <c r="R297" s="8" t="s">
        <v>31</v>
      </c>
      <c r="S297" s="8" t="s">
        <v>458</v>
      </c>
      <c r="T297" s="7">
        <v>94559</v>
      </c>
      <c r="U297" s="9">
        <v>42006</v>
      </c>
      <c r="V297" s="9">
        <v>42013</v>
      </c>
      <c r="W297" s="10">
        <v>7</v>
      </c>
      <c r="X297" s="4"/>
      <c r="Y297" s="4"/>
    </row>
    <row r="298" spans="1:25" ht="52.5" thickBot="1" x14ac:dyDescent="0.3">
      <c r="A298" s="5">
        <v>58914</v>
      </c>
      <c r="B298" s="6" t="e">
        <f>VLOOKUP(Status!A325,Status!$A$2:$B$313,2,0)</f>
        <v>#N/A</v>
      </c>
      <c r="C298" s="7">
        <v>324.06</v>
      </c>
      <c r="D298" s="7">
        <v>16</v>
      </c>
      <c r="E298" s="7">
        <v>12.98</v>
      </c>
      <c r="F298" s="7">
        <v>3.14</v>
      </c>
      <c r="G298" s="6">
        <f>E298-F298</f>
        <v>9.84</v>
      </c>
      <c r="H298" s="6" t="str">
        <f>VLOOKUP(Orders!A325,Customer!$A$2:$B$313,2,0)</f>
        <v>High</v>
      </c>
      <c r="I298" s="8" t="s">
        <v>92</v>
      </c>
      <c r="J298" s="8" t="s">
        <v>24</v>
      </c>
      <c r="K298" s="8" t="s">
        <v>42</v>
      </c>
      <c r="L298" s="8" t="s">
        <v>149</v>
      </c>
      <c r="M298" s="8" t="s">
        <v>49</v>
      </c>
      <c r="N298" s="8" t="s">
        <v>363</v>
      </c>
      <c r="O298" s="7">
        <v>0.6</v>
      </c>
      <c r="P298" s="8" t="s">
        <v>29</v>
      </c>
      <c r="Q298" s="8" t="s">
        <v>69</v>
      </c>
      <c r="R298" s="8" t="s">
        <v>104</v>
      </c>
      <c r="S298" s="8" t="s">
        <v>142</v>
      </c>
      <c r="T298" s="7">
        <v>70056</v>
      </c>
      <c r="U298" s="9">
        <v>42162</v>
      </c>
      <c r="V298" s="9">
        <v>42164</v>
      </c>
      <c r="W298" s="10">
        <v>2</v>
      </c>
      <c r="X298" s="4"/>
      <c r="Y298" s="4"/>
    </row>
    <row r="299" spans="1:25" ht="65.25" thickBot="1" x14ac:dyDescent="0.3">
      <c r="A299" s="11">
        <v>91009</v>
      </c>
      <c r="B299" s="6" t="e">
        <f>VLOOKUP(Status!A326,Status!$A$2:$B$313,2,0)</f>
        <v>#N/A</v>
      </c>
      <c r="C299" s="7">
        <v>1849.98</v>
      </c>
      <c r="D299" s="7">
        <v>65</v>
      </c>
      <c r="E299" s="7">
        <v>19.98</v>
      </c>
      <c r="F299" s="7">
        <v>4</v>
      </c>
      <c r="G299" s="6">
        <f>E299-F299</f>
        <v>15.98</v>
      </c>
      <c r="H299" s="6" t="str">
        <f>VLOOKUP(Orders!A326,Customer!$A$2:$B$313,2,0)</f>
        <v>Not Specified</v>
      </c>
      <c r="I299" s="8" t="s">
        <v>33</v>
      </c>
      <c r="J299" s="8" t="s">
        <v>112</v>
      </c>
      <c r="K299" s="8" t="s">
        <v>34</v>
      </c>
      <c r="L299" s="8" t="s">
        <v>67</v>
      </c>
      <c r="M299" s="8" t="s">
        <v>36</v>
      </c>
      <c r="N299" s="8" t="s">
        <v>351</v>
      </c>
      <c r="O299" s="7">
        <v>0.68</v>
      </c>
      <c r="P299" s="8" t="s">
        <v>29</v>
      </c>
      <c r="Q299" s="8" t="s">
        <v>79</v>
      </c>
      <c r="R299" s="8" t="s">
        <v>126</v>
      </c>
      <c r="S299" s="8" t="s">
        <v>127</v>
      </c>
      <c r="T299" s="7">
        <v>2129</v>
      </c>
      <c r="U299" s="9">
        <v>42177</v>
      </c>
      <c r="V299" s="9">
        <v>42179</v>
      </c>
      <c r="W299" s="10">
        <v>2</v>
      </c>
      <c r="X299" s="4"/>
      <c r="Y299" s="4"/>
    </row>
    <row r="300" spans="1:25" ht="65.25" thickBot="1" x14ac:dyDescent="0.3">
      <c r="A300" s="5">
        <v>90917</v>
      </c>
      <c r="B300" s="6" t="e">
        <f>VLOOKUP(Status!A327,Status!$A$2:$B$313,2,0)</f>
        <v>#N/A</v>
      </c>
      <c r="C300" s="7">
        <v>1930.7550000000001</v>
      </c>
      <c r="D300" s="7">
        <v>7</v>
      </c>
      <c r="E300" s="7">
        <v>170.98</v>
      </c>
      <c r="F300" s="7">
        <v>13.99</v>
      </c>
      <c r="G300" s="6">
        <f>E300-F300</f>
        <v>156.98999999999998</v>
      </c>
      <c r="H300" s="6" t="str">
        <f>VLOOKUP(Orders!A327,Customer!$A$2:$B$313,2,0)</f>
        <v>Critical</v>
      </c>
      <c r="I300" s="8" t="s">
        <v>33</v>
      </c>
      <c r="J300" s="8" t="s">
        <v>76</v>
      </c>
      <c r="K300" s="8" t="s">
        <v>25</v>
      </c>
      <c r="L300" s="8" t="s">
        <v>48</v>
      </c>
      <c r="M300" s="8" t="s">
        <v>183</v>
      </c>
      <c r="N300" s="8" t="s">
        <v>459</v>
      </c>
      <c r="O300" s="7">
        <v>0.75</v>
      </c>
      <c r="P300" s="8" t="s">
        <v>29</v>
      </c>
      <c r="Q300" s="8" t="s">
        <v>30</v>
      </c>
      <c r="R300" s="8" t="s">
        <v>280</v>
      </c>
      <c r="S300" s="8" t="s">
        <v>417</v>
      </c>
      <c r="T300" s="7">
        <v>85234</v>
      </c>
      <c r="U300" s="9">
        <v>42160</v>
      </c>
      <c r="V300" s="9">
        <v>42167</v>
      </c>
      <c r="W300" s="10">
        <v>7</v>
      </c>
      <c r="X300" s="4"/>
      <c r="Y300" s="4"/>
    </row>
    <row r="301" spans="1:25" ht="27" thickBot="1" x14ac:dyDescent="0.3">
      <c r="A301" s="5">
        <v>87408</v>
      </c>
      <c r="B301" s="6" t="e">
        <f>VLOOKUP(Status!A328,Status!$A$2:$B$313,2,0)</f>
        <v>#N/A</v>
      </c>
      <c r="C301" s="7">
        <v>79.650000000000006</v>
      </c>
      <c r="D301" s="7">
        <v>18</v>
      </c>
      <c r="E301" s="7">
        <v>2.94</v>
      </c>
      <c r="F301" s="7">
        <v>0.7</v>
      </c>
      <c r="G301" s="6">
        <f>E301-F301</f>
        <v>2.2400000000000002</v>
      </c>
      <c r="H301" s="6" t="str">
        <f>VLOOKUP(Orders!A328,Customer!$A$2:$B$313,2,0)</f>
        <v>Low</v>
      </c>
      <c r="I301" s="8" t="s">
        <v>33</v>
      </c>
      <c r="J301" s="8" t="s">
        <v>24</v>
      </c>
      <c r="K301" s="8" t="s">
        <v>42</v>
      </c>
      <c r="L301" s="8" t="s">
        <v>63</v>
      </c>
      <c r="M301" s="8" t="s">
        <v>64</v>
      </c>
      <c r="N301" s="8" t="s">
        <v>460</v>
      </c>
      <c r="O301" s="7">
        <v>0.57999999999999996</v>
      </c>
      <c r="P301" s="8" t="s">
        <v>29</v>
      </c>
      <c r="Q301" s="8" t="s">
        <v>30</v>
      </c>
      <c r="R301" s="8" t="s">
        <v>139</v>
      </c>
      <c r="S301" s="8" t="s">
        <v>304</v>
      </c>
      <c r="T301" s="7">
        <v>97030</v>
      </c>
      <c r="U301" s="9">
        <v>42170</v>
      </c>
      <c r="V301" s="9">
        <v>42171</v>
      </c>
      <c r="W301" s="10">
        <v>1</v>
      </c>
      <c r="X301" s="4"/>
      <c r="Y301" s="4"/>
    </row>
    <row r="302" spans="1:25" ht="65.25" thickBot="1" x14ac:dyDescent="0.3">
      <c r="A302" s="5">
        <v>88205</v>
      </c>
      <c r="B302" s="6" t="e">
        <f>VLOOKUP(Status!A329,Status!$A$2:$B$313,2,0)</f>
        <v>#N/A</v>
      </c>
      <c r="C302" s="7">
        <v>136.47</v>
      </c>
      <c r="D302" s="7">
        <v>11</v>
      </c>
      <c r="E302" s="7">
        <v>8.09</v>
      </c>
      <c r="F302" s="7">
        <v>7.96</v>
      </c>
      <c r="G302" s="6">
        <f>E302-F302</f>
        <v>0.12999999999999989</v>
      </c>
      <c r="H302" s="6" t="str">
        <f>VLOOKUP(Orders!A329,Customer!$A$2:$B$313,2,0)</f>
        <v>Not Specified</v>
      </c>
      <c r="I302" s="8" t="s">
        <v>33</v>
      </c>
      <c r="J302" s="8" t="s">
        <v>112</v>
      </c>
      <c r="K302" s="8" t="s">
        <v>25</v>
      </c>
      <c r="L302" s="8" t="s">
        <v>48</v>
      </c>
      <c r="M302" s="8" t="s">
        <v>36</v>
      </c>
      <c r="N302" s="8" t="s">
        <v>429</v>
      </c>
      <c r="O302" s="7">
        <v>0.49</v>
      </c>
      <c r="P302" s="8" t="s">
        <v>29</v>
      </c>
      <c r="Q302" s="8" t="s">
        <v>79</v>
      </c>
      <c r="R302" s="8" t="s">
        <v>268</v>
      </c>
      <c r="S302" s="8" t="s">
        <v>269</v>
      </c>
      <c r="T302" s="7">
        <v>45231</v>
      </c>
      <c r="U302" s="9">
        <v>42037</v>
      </c>
      <c r="V302" s="9">
        <v>42038</v>
      </c>
      <c r="W302" s="10">
        <v>1</v>
      </c>
      <c r="X302" s="4"/>
      <c r="Y302" s="4"/>
    </row>
    <row r="303" spans="1:25" ht="52.5" thickBot="1" x14ac:dyDescent="0.3">
      <c r="A303" s="5">
        <v>88480</v>
      </c>
      <c r="B303" s="6" t="e">
        <f>VLOOKUP(Status!A330,Status!$A$2:$B$313,2,0)</f>
        <v>#N/A</v>
      </c>
      <c r="C303" s="7">
        <v>1860.855</v>
      </c>
      <c r="D303" s="7">
        <v>17</v>
      </c>
      <c r="E303" s="7">
        <v>85.99</v>
      </c>
      <c r="F303" s="7">
        <v>0.99</v>
      </c>
      <c r="G303" s="6">
        <f>E303-F303</f>
        <v>85</v>
      </c>
      <c r="H303" s="6" t="str">
        <f>VLOOKUP(Orders!A330,Customer!$A$2:$B$313,2,0)</f>
        <v>Medium</v>
      </c>
      <c r="I303" s="8" t="s">
        <v>33</v>
      </c>
      <c r="J303" s="8" t="s">
        <v>41</v>
      </c>
      <c r="K303" s="8" t="s">
        <v>34</v>
      </c>
      <c r="L303" s="8" t="s">
        <v>35</v>
      </c>
      <c r="M303" s="8" t="s">
        <v>64</v>
      </c>
      <c r="N303" s="8" t="s">
        <v>461</v>
      </c>
      <c r="O303" s="7">
        <v>0.55000000000000004</v>
      </c>
      <c r="P303" s="8" t="s">
        <v>29</v>
      </c>
      <c r="Q303" s="8" t="s">
        <v>79</v>
      </c>
      <c r="R303" s="8" t="s">
        <v>166</v>
      </c>
      <c r="S303" s="8" t="s">
        <v>167</v>
      </c>
      <c r="T303" s="7">
        <v>21208</v>
      </c>
      <c r="U303" s="9">
        <v>42049</v>
      </c>
      <c r="V303" s="9">
        <v>42051</v>
      </c>
      <c r="W303" s="10">
        <v>2</v>
      </c>
      <c r="X303" s="4"/>
      <c r="Y303" s="4"/>
    </row>
    <row r="304" spans="1:25" ht="90.75" thickBot="1" x14ac:dyDescent="0.3">
      <c r="A304" s="5">
        <v>89426</v>
      </c>
      <c r="B304" s="6" t="e">
        <f>VLOOKUP(Status!A332,Status!$A$2:$B$313,2,0)</f>
        <v>#N/A</v>
      </c>
      <c r="C304" s="7">
        <v>142.45500000000001</v>
      </c>
      <c r="D304" s="7">
        <v>11</v>
      </c>
      <c r="E304" s="7">
        <v>8.57</v>
      </c>
      <c r="F304" s="7">
        <v>6.14</v>
      </c>
      <c r="G304" s="6">
        <f>E304-F304</f>
        <v>2.4300000000000006</v>
      </c>
      <c r="H304" s="6" t="str">
        <f>VLOOKUP(Orders!A332,Customer!$A$2:$B$313,2,0)</f>
        <v>Medium</v>
      </c>
      <c r="I304" s="8" t="s">
        <v>33</v>
      </c>
      <c r="J304" s="8" t="s">
        <v>76</v>
      </c>
      <c r="K304" s="8" t="s">
        <v>42</v>
      </c>
      <c r="L304" s="8" t="s">
        <v>149</v>
      </c>
      <c r="M304" s="8" t="s">
        <v>49</v>
      </c>
      <c r="N304" s="8" t="s">
        <v>462</v>
      </c>
      <c r="O304" s="7">
        <v>0.59</v>
      </c>
      <c r="P304" s="8" t="s">
        <v>29</v>
      </c>
      <c r="Q304" s="8" t="s">
        <v>69</v>
      </c>
      <c r="R304" s="8" t="s">
        <v>74</v>
      </c>
      <c r="S304" s="8" t="s">
        <v>463</v>
      </c>
      <c r="T304" s="7">
        <v>22102</v>
      </c>
      <c r="U304" s="9">
        <v>42103</v>
      </c>
      <c r="V304" s="9">
        <v>42104</v>
      </c>
      <c r="W304" s="10">
        <v>1</v>
      </c>
      <c r="X304" s="4"/>
      <c r="Y304" s="4"/>
    </row>
    <row r="305" spans="1:25" ht="65.25" thickBot="1" x14ac:dyDescent="0.3">
      <c r="A305" s="5">
        <v>86621</v>
      </c>
      <c r="B305" s="6" t="e">
        <f>VLOOKUP(Status!A334,Status!$A$2:$B$313,2,0)</f>
        <v>#N/A</v>
      </c>
      <c r="C305" s="7">
        <v>375.75</v>
      </c>
      <c r="D305" s="7">
        <v>5</v>
      </c>
      <c r="E305" s="7">
        <v>49.99</v>
      </c>
      <c r="F305" s="7">
        <v>19.989999999999998</v>
      </c>
      <c r="G305" s="6">
        <f>E305-F305</f>
        <v>30.000000000000004</v>
      </c>
      <c r="H305" s="6" t="str">
        <f>VLOOKUP(Orders!A334,Customer!$A$2:$B$313,2,0)</f>
        <v>Medium</v>
      </c>
      <c r="I305" s="8" t="s">
        <v>33</v>
      </c>
      <c r="J305" s="8" t="s">
        <v>41</v>
      </c>
      <c r="K305" s="8" t="s">
        <v>34</v>
      </c>
      <c r="L305" s="8" t="s">
        <v>67</v>
      </c>
      <c r="M305" s="8" t="s">
        <v>36</v>
      </c>
      <c r="N305" s="8" t="s">
        <v>447</v>
      </c>
      <c r="O305" s="7">
        <v>0.41</v>
      </c>
      <c r="P305" s="8" t="s">
        <v>29</v>
      </c>
      <c r="Q305" s="8" t="s">
        <v>79</v>
      </c>
      <c r="R305" s="8" t="s">
        <v>126</v>
      </c>
      <c r="S305" s="8" t="s">
        <v>464</v>
      </c>
      <c r="T305" s="7">
        <v>2474</v>
      </c>
      <c r="U305" s="9">
        <v>42056</v>
      </c>
      <c r="V305" s="9">
        <v>42056</v>
      </c>
      <c r="W305" s="10">
        <v>0</v>
      </c>
      <c r="X305" s="4"/>
      <c r="Y305" s="4"/>
    </row>
    <row r="306" spans="1:25" ht="52.5" thickBot="1" x14ac:dyDescent="0.3">
      <c r="A306" s="5">
        <v>88196</v>
      </c>
      <c r="B306" s="6" t="e">
        <f>VLOOKUP(Status!A335,Status!$A$2:$B$313,2,0)</f>
        <v>#N/A</v>
      </c>
      <c r="C306" s="7">
        <v>130.74</v>
      </c>
      <c r="D306" s="7">
        <v>5</v>
      </c>
      <c r="E306" s="7">
        <v>17.149999999999999</v>
      </c>
      <c r="F306" s="7">
        <v>4.96</v>
      </c>
      <c r="G306" s="6">
        <f>E306-F306</f>
        <v>12.189999999999998</v>
      </c>
      <c r="H306" s="6" t="str">
        <f>VLOOKUP(Orders!A335,Customer!$A$2:$B$313,2,0)</f>
        <v>Low</v>
      </c>
      <c r="I306" s="8" t="s">
        <v>33</v>
      </c>
      <c r="J306" s="8" t="s">
        <v>112</v>
      </c>
      <c r="K306" s="8" t="s">
        <v>42</v>
      </c>
      <c r="L306" s="8" t="s">
        <v>158</v>
      </c>
      <c r="M306" s="8" t="s">
        <v>36</v>
      </c>
      <c r="N306" s="8" t="s">
        <v>465</v>
      </c>
      <c r="O306" s="7">
        <v>0.57999999999999996</v>
      </c>
      <c r="P306" s="8" t="s">
        <v>29</v>
      </c>
      <c r="Q306" s="8" t="s">
        <v>30</v>
      </c>
      <c r="R306" s="8" t="s">
        <v>153</v>
      </c>
      <c r="S306" s="8" t="s">
        <v>347</v>
      </c>
      <c r="T306" s="7">
        <v>98158</v>
      </c>
      <c r="U306" s="9">
        <v>42024</v>
      </c>
      <c r="V306" s="9">
        <v>42025</v>
      </c>
      <c r="W306" s="10">
        <v>1</v>
      </c>
      <c r="X306" s="4"/>
      <c r="Y306" s="4"/>
    </row>
    <row r="307" spans="1:25" ht="103.5" thickBot="1" x14ac:dyDescent="0.3">
      <c r="A307" s="5">
        <v>91087</v>
      </c>
      <c r="B307" s="6" t="e">
        <f>VLOOKUP(Status!A336,Status!$A$2:$B$313,2,0)</f>
        <v>#N/A</v>
      </c>
      <c r="C307" s="7">
        <v>14189.91</v>
      </c>
      <c r="D307" s="7">
        <v>31</v>
      </c>
      <c r="E307" s="7">
        <v>300.98</v>
      </c>
      <c r="F307" s="7">
        <v>54.92</v>
      </c>
      <c r="G307" s="6">
        <f>E307-F307</f>
        <v>246.06</v>
      </c>
      <c r="H307" s="6" t="str">
        <f>VLOOKUP(Orders!A336,Customer!$A$2:$B$313,2,0)</f>
        <v>Critical</v>
      </c>
      <c r="I307" s="8" t="s">
        <v>23</v>
      </c>
      <c r="J307" s="8" t="s">
        <v>112</v>
      </c>
      <c r="K307" s="8" t="s">
        <v>25</v>
      </c>
      <c r="L307" s="8" t="s">
        <v>115</v>
      </c>
      <c r="M307" s="8" t="s">
        <v>27</v>
      </c>
      <c r="N307" s="8" t="s">
        <v>325</v>
      </c>
      <c r="O307" s="7">
        <v>0.55000000000000004</v>
      </c>
      <c r="P307" s="8" t="s">
        <v>29</v>
      </c>
      <c r="Q307" s="8" t="s">
        <v>79</v>
      </c>
      <c r="R307" s="8" t="s">
        <v>126</v>
      </c>
      <c r="S307" s="8" t="s">
        <v>127</v>
      </c>
      <c r="T307" s="7">
        <v>2129</v>
      </c>
      <c r="U307" s="9">
        <v>42100</v>
      </c>
      <c r="V307" s="9">
        <v>42101</v>
      </c>
      <c r="W307" s="10">
        <v>1</v>
      </c>
      <c r="X307" s="4"/>
      <c r="Y307" s="4"/>
    </row>
    <row r="308" spans="1:25" ht="27" thickBot="1" x14ac:dyDescent="0.3">
      <c r="A308" s="5">
        <v>88474</v>
      </c>
      <c r="B308" s="6" t="e">
        <f>VLOOKUP(Status!A337,Status!$A$2:$B$313,2,0)</f>
        <v>#N/A</v>
      </c>
      <c r="C308" s="7">
        <v>28.125</v>
      </c>
      <c r="D308" s="7">
        <v>11</v>
      </c>
      <c r="E308" s="7">
        <v>1.68</v>
      </c>
      <c r="F308" s="7">
        <v>1.57</v>
      </c>
      <c r="G308" s="6">
        <f>E308-F308</f>
        <v>0.10999999999999988</v>
      </c>
      <c r="H308" s="6" t="str">
        <f>VLOOKUP(Orders!A337,Customer!$A$2:$B$313,2,0)</f>
        <v>Not Specified</v>
      </c>
      <c r="I308" s="8" t="s">
        <v>33</v>
      </c>
      <c r="J308" s="8" t="s">
        <v>24</v>
      </c>
      <c r="K308" s="8" t="s">
        <v>42</v>
      </c>
      <c r="L308" s="8" t="s">
        <v>63</v>
      </c>
      <c r="M308" s="8" t="s">
        <v>64</v>
      </c>
      <c r="N308" s="8" t="s">
        <v>65</v>
      </c>
      <c r="O308" s="7">
        <v>0.59</v>
      </c>
      <c r="P308" s="8" t="s">
        <v>29</v>
      </c>
      <c r="Q308" s="8" t="s">
        <v>45</v>
      </c>
      <c r="R308" s="8" t="s">
        <v>61</v>
      </c>
      <c r="S308" s="8" t="s">
        <v>62</v>
      </c>
      <c r="T308" s="7">
        <v>78155</v>
      </c>
      <c r="U308" s="9">
        <v>42034</v>
      </c>
      <c r="V308" s="9">
        <v>42035</v>
      </c>
      <c r="W308" s="10">
        <v>1</v>
      </c>
      <c r="X308" s="4"/>
      <c r="Y308" s="4"/>
    </row>
    <row r="309" spans="1:25" ht="90.75" thickBot="1" x14ac:dyDescent="0.3">
      <c r="A309" s="11">
        <v>90291</v>
      </c>
      <c r="B309" s="6" t="e">
        <f>VLOOKUP(Status!A338,Status!$A$2:$B$313,2,0)</f>
        <v>#N/A</v>
      </c>
      <c r="C309" s="7">
        <v>28.004999999999999</v>
      </c>
      <c r="D309" s="7">
        <v>3</v>
      </c>
      <c r="E309" s="7">
        <v>5.58</v>
      </c>
      <c r="F309" s="7">
        <v>5.3</v>
      </c>
      <c r="G309" s="6">
        <f>E309-F309</f>
        <v>0.28000000000000025</v>
      </c>
      <c r="H309" s="6" t="str">
        <f>VLOOKUP(Orders!A338,Customer!$A$2:$B$313,2,0)</f>
        <v>Low</v>
      </c>
      <c r="I309" s="8" t="s">
        <v>33</v>
      </c>
      <c r="J309" s="8" t="s">
        <v>76</v>
      </c>
      <c r="K309" s="8" t="s">
        <v>42</v>
      </c>
      <c r="L309" s="8" t="s">
        <v>88</v>
      </c>
      <c r="M309" s="8" t="s">
        <v>36</v>
      </c>
      <c r="N309" s="8" t="s">
        <v>231</v>
      </c>
      <c r="O309" s="7">
        <v>0.35</v>
      </c>
      <c r="P309" s="8" t="s">
        <v>29</v>
      </c>
      <c r="Q309" s="8" t="s">
        <v>30</v>
      </c>
      <c r="R309" s="8" t="s">
        <v>280</v>
      </c>
      <c r="S309" s="8" t="s">
        <v>466</v>
      </c>
      <c r="T309" s="7">
        <v>86001</v>
      </c>
      <c r="U309" s="9">
        <v>42101</v>
      </c>
      <c r="V309" s="9">
        <v>42106</v>
      </c>
      <c r="W309" s="10">
        <v>5</v>
      </c>
      <c r="X309" s="4"/>
      <c r="Y309" s="4"/>
    </row>
    <row r="310" spans="1:25" ht="27" thickBot="1" x14ac:dyDescent="0.3">
      <c r="A310" s="5">
        <v>90338</v>
      </c>
      <c r="B310" s="6" t="e">
        <f>VLOOKUP(Status!A339,Status!$A$2:$B$313,2,0)</f>
        <v>#N/A</v>
      </c>
      <c r="C310" s="7">
        <v>284.745</v>
      </c>
      <c r="D310" s="7">
        <v>37</v>
      </c>
      <c r="E310" s="7">
        <v>4.9800000000000004</v>
      </c>
      <c r="F310" s="7">
        <v>7.44</v>
      </c>
      <c r="G310" s="6">
        <f>E310-F310</f>
        <v>-2.46</v>
      </c>
      <c r="H310" s="6" t="str">
        <f>VLOOKUP(Orders!A339,Customer!$A$2:$B$313,2,0)</f>
        <v>Critical</v>
      </c>
      <c r="I310" s="8" t="s">
        <v>33</v>
      </c>
      <c r="J310" s="8" t="s">
        <v>76</v>
      </c>
      <c r="K310" s="8" t="s">
        <v>42</v>
      </c>
      <c r="L310" s="8" t="s">
        <v>52</v>
      </c>
      <c r="M310" s="8" t="s">
        <v>36</v>
      </c>
      <c r="N310" s="8" t="s">
        <v>229</v>
      </c>
      <c r="O310" s="7">
        <v>0.36</v>
      </c>
      <c r="P310" s="8" t="s">
        <v>29</v>
      </c>
      <c r="Q310" s="8" t="s">
        <v>69</v>
      </c>
      <c r="R310" s="8" t="s">
        <v>70</v>
      </c>
      <c r="S310" s="8" t="s">
        <v>232</v>
      </c>
      <c r="T310" s="7">
        <v>28204</v>
      </c>
      <c r="U310" s="9">
        <v>42160</v>
      </c>
      <c r="V310" s="9">
        <v>42162</v>
      </c>
      <c r="W310" s="10">
        <v>2</v>
      </c>
      <c r="X310" s="4"/>
      <c r="Y310" s="4"/>
    </row>
    <row r="311" spans="1:25" ht="65.25" thickBot="1" x14ac:dyDescent="0.3">
      <c r="A311" s="5">
        <v>86310</v>
      </c>
      <c r="B311" s="6" t="e">
        <f>VLOOKUP(Status!A340,Status!$A$2:$B$313,2,0)</f>
        <v>#N/A</v>
      </c>
      <c r="C311" s="7">
        <v>8964.1350000000002</v>
      </c>
      <c r="D311" s="7">
        <v>9</v>
      </c>
      <c r="E311" s="7">
        <v>699.99</v>
      </c>
      <c r="F311" s="7">
        <v>24.49</v>
      </c>
      <c r="G311" s="6">
        <f>E311-F311</f>
        <v>675.5</v>
      </c>
      <c r="H311" s="6" t="str">
        <f>VLOOKUP(Orders!A340,Customer!$A$2:$B$313,2,0)</f>
        <v>Critical</v>
      </c>
      <c r="I311" s="8" t="s">
        <v>33</v>
      </c>
      <c r="J311" s="8" t="s">
        <v>24</v>
      </c>
      <c r="K311" s="8" t="s">
        <v>34</v>
      </c>
      <c r="L311" s="8" t="s">
        <v>58</v>
      </c>
      <c r="M311" s="8" t="s">
        <v>137</v>
      </c>
      <c r="N311" s="8" t="s">
        <v>467</v>
      </c>
      <c r="O311" s="7">
        <v>0.41</v>
      </c>
      <c r="P311" s="8" t="s">
        <v>29</v>
      </c>
      <c r="Q311" s="8" t="s">
        <v>45</v>
      </c>
      <c r="R311" s="8" t="s">
        <v>46</v>
      </c>
      <c r="S311" s="8" t="s">
        <v>87</v>
      </c>
      <c r="T311" s="7">
        <v>60543</v>
      </c>
      <c r="U311" s="9">
        <v>42117</v>
      </c>
      <c r="V311" s="9">
        <v>42119</v>
      </c>
      <c r="W311" s="10">
        <v>2</v>
      </c>
      <c r="X311" s="4"/>
      <c r="Y311" s="4"/>
    </row>
    <row r="312" spans="1:25" ht="52.5" thickBot="1" x14ac:dyDescent="0.3">
      <c r="A312" s="5">
        <v>90973</v>
      </c>
      <c r="B312" s="6" t="e">
        <f>VLOOKUP(Status!A341,Status!$A$2:$B$313,2,0)</f>
        <v>#N/A</v>
      </c>
      <c r="C312" s="7">
        <v>86.114999999999995</v>
      </c>
      <c r="D312" s="7">
        <v>3</v>
      </c>
      <c r="E312" s="7">
        <v>19.98</v>
      </c>
      <c r="F312" s="7">
        <v>5.77</v>
      </c>
      <c r="G312" s="6">
        <f>E312-F312</f>
        <v>14.21</v>
      </c>
      <c r="H312" s="6" t="str">
        <f>VLOOKUP(Orders!A341,Customer!$A$2:$B$313,2,0)</f>
        <v>Medium</v>
      </c>
      <c r="I312" s="8" t="s">
        <v>92</v>
      </c>
      <c r="J312" s="8" t="s">
        <v>41</v>
      </c>
      <c r="K312" s="8" t="s">
        <v>42</v>
      </c>
      <c r="L312" s="8" t="s">
        <v>52</v>
      </c>
      <c r="M312" s="8" t="s">
        <v>36</v>
      </c>
      <c r="N312" s="8" t="s">
        <v>468</v>
      </c>
      <c r="O312" s="7">
        <v>0.38</v>
      </c>
      <c r="P312" s="8" t="s">
        <v>29</v>
      </c>
      <c r="Q312" s="8" t="s">
        <v>30</v>
      </c>
      <c r="R312" s="8" t="s">
        <v>147</v>
      </c>
      <c r="S312" s="8" t="s">
        <v>469</v>
      </c>
      <c r="T312" s="7">
        <v>80817</v>
      </c>
      <c r="U312" s="9">
        <v>42114</v>
      </c>
      <c r="V312" s="9">
        <v>42114</v>
      </c>
      <c r="W312" s="10">
        <v>0</v>
      </c>
      <c r="X312" s="4"/>
      <c r="Y312" s="4"/>
    </row>
    <row r="313" spans="1:25" ht="78" thickBot="1" x14ac:dyDescent="0.3">
      <c r="A313" s="5">
        <v>88085</v>
      </c>
      <c r="B313" s="6" t="e">
        <f>VLOOKUP(Status!A342,Status!$A$2:$B$313,2,0)</f>
        <v>#N/A</v>
      </c>
      <c r="C313" s="7">
        <v>4810.41</v>
      </c>
      <c r="D313" s="7">
        <v>2</v>
      </c>
      <c r="E313" s="7">
        <v>1637.53</v>
      </c>
      <c r="F313" s="7">
        <v>24.49</v>
      </c>
      <c r="G313" s="6">
        <f>E313-F313</f>
        <v>1613.04</v>
      </c>
      <c r="H313" s="6" t="str">
        <f>VLOOKUP(Orders!A342,Customer!$A$2:$B$313,2,0)</f>
        <v>Low</v>
      </c>
      <c r="I313" s="8" t="s">
        <v>33</v>
      </c>
      <c r="J313" s="8" t="s">
        <v>24</v>
      </c>
      <c r="K313" s="8" t="s">
        <v>42</v>
      </c>
      <c r="L313" s="8" t="s">
        <v>149</v>
      </c>
      <c r="M313" s="8" t="s">
        <v>183</v>
      </c>
      <c r="N313" s="8" t="s">
        <v>470</v>
      </c>
      <c r="O313" s="7">
        <v>0.81</v>
      </c>
      <c r="P313" s="8" t="s">
        <v>29</v>
      </c>
      <c r="Q313" s="8" t="s">
        <v>45</v>
      </c>
      <c r="R313" s="8" t="s">
        <v>46</v>
      </c>
      <c r="S313" s="8" t="s">
        <v>423</v>
      </c>
      <c r="T313" s="7">
        <v>60130</v>
      </c>
      <c r="U313" s="9">
        <v>42083</v>
      </c>
      <c r="V313" s="9">
        <v>42085</v>
      </c>
      <c r="W313" s="10">
        <v>2</v>
      </c>
      <c r="X313" s="4"/>
      <c r="Y313" s="4"/>
    </row>
    <row r="314" spans="1:25" ht="103.5" thickBot="1" x14ac:dyDescent="0.3">
      <c r="A314" s="5">
        <v>87463</v>
      </c>
      <c r="B314" s="6" t="e">
        <f>VLOOKUP(Status!A343,Status!$A$2:$B$313,2,0)</f>
        <v>#N/A</v>
      </c>
      <c r="C314" s="7">
        <v>15.345000000000001</v>
      </c>
      <c r="D314" s="7">
        <v>5</v>
      </c>
      <c r="E314" s="7">
        <v>1.74</v>
      </c>
      <c r="F314" s="7">
        <v>4.08</v>
      </c>
      <c r="G314" s="6">
        <f>E314-F314</f>
        <v>-2.34</v>
      </c>
      <c r="H314" s="6" t="str">
        <f>VLOOKUP(Orders!A343,Customer!$A$2:$B$313,2,0)</f>
        <v>Not Specified</v>
      </c>
      <c r="I314" s="8" t="s">
        <v>33</v>
      </c>
      <c r="J314" s="8" t="s">
        <v>41</v>
      </c>
      <c r="K314" s="8" t="s">
        <v>25</v>
      </c>
      <c r="L314" s="8" t="s">
        <v>48</v>
      </c>
      <c r="M314" s="8" t="s">
        <v>49</v>
      </c>
      <c r="N314" s="8" t="s">
        <v>50</v>
      </c>
      <c r="O314" s="7">
        <v>0.53</v>
      </c>
      <c r="P314" s="8" t="s">
        <v>29</v>
      </c>
      <c r="Q314" s="8" t="s">
        <v>45</v>
      </c>
      <c r="R314" s="8" t="s">
        <v>46</v>
      </c>
      <c r="S314" s="8" t="s">
        <v>51</v>
      </c>
      <c r="T314" s="7">
        <v>62002</v>
      </c>
      <c r="U314" s="9">
        <v>42031</v>
      </c>
      <c r="V314" s="9">
        <v>42032</v>
      </c>
      <c r="W314" s="10">
        <v>1</v>
      </c>
      <c r="X314" s="4"/>
      <c r="Y314" s="4"/>
    </row>
    <row r="315" spans="1:25" ht="154.5" thickBot="1" x14ac:dyDescent="0.3">
      <c r="A315" s="5">
        <v>86693</v>
      </c>
      <c r="B315" s="6" t="e">
        <f>VLOOKUP(Status!A344,Status!$A$2:$B$313,2,0)</f>
        <v>#N/A</v>
      </c>
      <c r="C315" s="7">
        <v>2290.02</v>
      </c>
      <c r="D315" s="7">
        <v>9</v>
      </c>
      <c r="E315" s="7">
        <v>160.97999999999999</v>
      </c>
      <c r="F315" s="7">
        <v>30</v>
      </c>
      <c r="G315" s="6">
        <f>E315-F315</f>
        <v>130.97999999999999</v>
      </c>
      <c r="H315" s="6" t="str">
        <f>VLOOKUP(Orders!A344,Customer!$A$2:$B$313,2,0)</f>
        <v>Not Specified</v>
      </c>
      <c r="I315" s="8" t="s">
        <v>23</v>
      </c>
      <c r="J315" s="8" t="s">
        <v>76</v>
      </c>
      <c r="K315" s="8" t="s">
        <v>25</v>
      </c>
      <c r="L315" s="8" t="s">
        <v>97</v>
      </c>
      <c r="M315" s="8" t="s">
        <v>59</v>
      </c>
      <c r="N315" s="8" t="s">
        <v>288</v>
      </c>
      <c r="O315" s="7">
        <v>0.62</v>
      </c>
      <c r="P315" s="8" t="s">
        <v>29</v>
      </c>
      <c r="Q315" s="8" t="s">
        <v>45</v>
      </c>
      <c r="R315" s="8" t="s">
        <v>101</v>
      </c>
      <c r="S315" s="8" t="s">
        <v>102</v>
      </c>
      <c r="T315" s="7">
        <v>66502</v>
      </c>
      <c r="U315" s="9">
        <v>42127</v>
      </c>
      <c r="V315" s="9">
        <v>42129</v>
      </c>
      <c r="W315" s="10">
        <v>2</v>
      </c>
      <c r="X315" s="4"/>
      <c r="Y315" s="4"/>
    </row>
    <row r="316" spans="1:25" ht="65.25" thickBot="1" x14ac:dyDescent="0.3">
      <c r="A316" s="5">
        <v>87813</v>
      </c>
      <c r="B316" s="6" t="e">
        <f>VLOOKUP(Status!A345,Status!$A$2:$B$313,2,0)</f>
        <v>#N/A</v>
      </c>
      <c r="C316" s="7">
        <v>412.36500000000001</v>
      </c>
      <c r="D316" s="7">
        <v>8</v>
      </c>
      <c r="E316" s="7">
        <v>32.479999999999997</v>
      </c>
      <c r="F316" s="7">
        <v>35</v>
      </c>
      <c r="G316" s="6">
        <f>E316-F316</f>
        <v>-2.5200000000000031</v>
      </c>
      <c r="H316" s="6" t="str">
        <f>VLOOKUP(Orders!A345,Customer!$A$2:$B$313,2,0)</f>
        <v>Critical</v>
      </c>
      <c r="I316" s="8" t="s">
        <v>92</v>
      </c>
      <c r="J316" s="8" t="s">
        <v>76</v>
      </c>
      <c r="K316" s="8" t="s">
        <v>42</v>
      </c>
      <c r="L316" s="8" t="s">
        <v>158</v>
      </c>
      <c r="M316" s="8" t="s">
        <v>137</v>
      </c>
      <c r="N316" s="8" t="s">
        <v>471</v>
      </c>
      <c r="O316" s="7">
        <v>0.81</v>
      </c>
      <c r="P316" s="8" t="s">
        <v>29</v>
      </c>
      <c r="Q316" s="8" t="s">
        <v>30</v>
      </c>
      <c r="R316" s="8" t="s">
        <v>83</v>
      </c>
      <c r="S316" s="8" t="s">
        <v>457</v>
      </c>
      <c r="T316" s="7">
        <v>84604</v>
      </c>
      <c r="U316" s="9">
        <v>42032</v>
      </c>
      <c r="V316" s="9">
        <v>42032</v>
      </c>
      <c r="W316" s="10">
        <v>0</v>
      </c>
      <c r="X316" s="4"/>
      <c r="Y316" s="4"/>
    </row>
    <row r="317" spans="1:25" ht="129" thickBot="1" x14ac:dyDescent="0.3">
      <c r="A317" s="11">
        <v>90294</v>
      </c>
      <c r="B317" s="6" t="e">
        <f>VLOOKUP(Status!A346,Status!$A$2:$B$313,2,0)</f>
        <v>#N/A</v>
      </c>
      <c r="C317" s="7">
        <v>316.15499999999997</v>
      </c>
      <c r="D317" s="7">
        <v>5</v>
      </c>
      <c r="E317" s="7">
        <v>40.89</v>
      </c>
      <c r="F317" s="7">
        <v>18.98</v>
      </c>
      <c r="G317" s="6">
        <f>E317-F317</f>
        <v>21.91</v>
      </c>
      <c r="H317" s="6" t="str">
        <f>VLOOKUP(Orders!A346,Customer!$A$2:$B$313,2,0)</f>
        <v>Low</v>
      </c>
      <c r="I317" s="8" t="s">
        <v>33</v>
      </c>
      <c r="J317" s="8" t="s">
        <v>76</v>
      </c>
      <c r="K317" s="8" t="s">
        <v>25</v>
      </c>
      <c r="L317" s="8" t="s">
        <v>48</v>
      </c>
      <c r="M317" s="8" t="s">
        <v>36</v>
      </c>
      <c r="N317" s="8" t="s">
        <v>344</v>
      </c>
      <c r="O317" s="7">
        <v>0.56999999999999995</v>
      </c>
      <c r="P317" s="8" t="s">
        <v>29</v>
      </c>
      <c r="Q317" s="8" t="s">
        <v>30</v>
      </c>
      <c r="R317" s="8" t="s">
        <v>280</v>
      </c>
      <c r="S317" s="8" t="s">
        <v>466</v>
      </c>
      <c r="T317" s="7">
        <v>86001</v>
      </c>
      <c r="U317" s="9">
        <v>42101</v>
      </c>
      <c r="V317" s="9">
        <v>42108</v>
      </c>
      <c r="W317" s="10">
        <v>7</v>
      </c>
      <c r="X317" s="4"/>
      <c r="Y317" s="4"/>
    </row>
    <row r="318" spans="1:25" ht="27" thickBot="1" x14ac:dyDescent="0.3">
      <c r="A318" s="5">
        <v>87364</v>
      </c>
      <c r="B318" s="6" t="e">
        <f>VLOOKUP(Status!A347,Status!$A$2:$B$313,2,0)</f>
        <v>#N/A</v>
      </c>
      <c r="C318" s="7">
        <v>34.274999999999999</v>
      </c>
      <c r="D318" s="7">
        <v>3</v>
      </c>
      <c r="E318" s="7">
        <v>5.98</v>
      </c>
      <c r="F318" s="7">
        <v>5.15</v>
      </c>
      <c r="G318" s="6">
        <f>E318-F318</f>
        <v>0.83000000000000007</v>
      </c>
      <c r="H318" s="6" t="str">
        <f>VLOOKUP(Orders!A347,Customer!$A$2:$B$313,2,0)</f>
        <v>Medium</v>
      </c>
      <c r="I318" s="8" t="s">
        <v>33</v>
      </c>
      <c r="J318" s="8" t="s">
        <v>24</v>
      </c>
      <c r="K318" s="8" t="s">
        <v>42</v>
      </c>
      <c r="L318" s="8" t="s">
        <v>52</v>
      </c>
      <c r="M318" s="8" t="s">
        <v>36</v>
      </c>
      <c r="N318" s="8" t="s">
        <v>330</v>
      </c>
      <c r="O318" s="7">
        <v>0.36</v>
      </c>
      <c r="P318" s="8" t="s">
        <v>29</v>
      </c>
      <c r="Q318" s="8" t="s">
        <v>45</v>
      </c>
      <c r="R318" s="8" t="s">
        <v>61</v>
      </c>
      <c r="S318" s="8" t="s">
        <v>331</v>
      </c>
      <c r="T318" s="7">
        <v>78664</v>
      </c>
      <c r="U318" s="9">
        <v>42133</v>
      </c>
      <c r="V318" s="9">
        <v>42135</v>
      </c>
      <c r="W318" s="10">
        <v>2</v>
      </c>
      <c r="X318" s="4"/>
      <c r="Y318" s="4"/>
    </row>
    <row r="319" spans="1:25" ht="39.75" thickBot="1" x14ac:dyDescent="0.3">
      <c r="A319" s="11">
        <v>89094</v>
      </c>
      <c r="B319" s="6" t="e">
        <f>VLOOKUP(Status!A348,Status!$A$2:$B$313,2,0)</f>
        <v>#N/A</v>
      </c>
      <c r="C319" s="7">
        <v>680.43</v>
      </c>
      <c r="D319" s="7">
        <v>3</v>
      </c>
      <c r="E319" s="7">
        <v>154.13</v>
      </c>
      <c r="F319" s="7">
        <v>69</v>
      </c>
      <c r="G319" s="6">
        <f>E319-F319</f>
        <v>85.13</v>
      </c>
      <c r="H319" s="6" t="str">
        <f>VLOOKUP(Orders!A348,Customer!$A$2:$B$313,2,0)</f>
        <v>Low</v>
      </c>
      <c r="I319" s="8" t="s">
        <v>92</v>
      </c>
      <c r="J319" s="8" t="s">
        <v>76</v>
      </c>
      <c r="K319" s="8" t="s">
        <v>25</v>
      </c>
      <c r="L319" s="8" t="s">
        <v>26</v>
      </c>
      <c r="M319" s="8" t="s">
        <v>137</v>
      </c>
      <c r="N319" s="8" t="s">
        <v>329</v>
      </c>
      <c r="O319" s="7">
        <v>0.68</v>
      </c>
      <c r="P319" s="8" t="s">
        <v>29</v>
      </c>
      <c r="Q319" s="8" t="s">
        <v>79</v>
      </c>
      <c r="R319" s="8" t="s">
        <v>222</v>
      </c>
      <c r="S319" s="8" t="s">
        <v>260</v>
      </c>
      <c r="T319" s="7">
        <v>15122</v>
      </c>
      <c r="U319" s="9">
        <v>42079</v>
      </c>
      <c r="V319" s="9">
        <v>42079</v>
      </c>
      <c r="W319" s="10">
        <v>0</v>
      </c>
      <c r="X319" s="4"/>
      <c r="Y319" s="4"/>
    </row>
    <row r="320" spans="1:25" ht="27" thickBot="1" x14ac:dyDescent="0.3">
      <c r="A320" s="5">
        <v>89319</v>
      </c>
      <c r="B320" s="6" t="e">
        <f>VLOOKUP(Status!A349,Status!$A$2:$B$313,2,0)</f>
        <v>#N/A</v>
      </c>
      <c r="C320" s="7">
        <v>28.065000000000001</v>
      </c>
      <c r="D320" s="7">
        <v>11</v>
      </c>
      <c r="E320" s="7">
        <v>1.68</v>
      </c>
      <c r="F320" s="7">
        <v>1.57</v>
      </c>
      <c r="G320" s="6">
        <f>E320-F320</f>
        <v>0.10999999999999988</v>
      </c>
      <c r="H320" s="6" t="str">
        <f>VLOOKUP(Orders!A349,Customer!$A$2:$B$313,2,0)</f>
        <v>Critical</v>
      </c>
      <c r="I320" s="8" t="s">
        <v>33</v>
      </c>
      <c r="J320" s="8" t="s">
        <v>24</v>
      </c>
      <c r="K320" s="8" t="s">
        <v>42</v>
      </c>
      <c r="L320" s="8" t="s">
        <v>63</v>
      </c>
      <c r="M320" s="8" t="s">
        <v>64</v>
      </c>
      <c r="N320" s="8" t="s">
        <v>65</v>
      </c>
      <c r="O320" s="7">
        <v>0.59</v>
      </c>
      <c r="P320" s="8" t="s">
        <v>29</v>
      </c>
      <c r="Q320" s="8" t="s">
        <v>79</v>
      </c>
      <c r="R320" s="8" t="s">
        <v>95</v>
      </c>
      <c r="S320" s="8" t="s">
        <v>472</v>
      </c>
      <c r="T320" s="7">
        <v>7101</v>
      </c>
      <c r="U320" s="9">
        <v>42172</v>
      </c>
      <c r="V320" s="9">
        <v>42173</v>
      </c>
      <c r="W320" s="10">
        <v>1</v>
      </c>
      <c r="X320" s="4"/>
      <c r="Y320" s="4"/>
    </row>
    <row r="321" spans="1:25" ht="27" thickBot="1" x14ac:dyDescent="0.3">
      <c r="A321" s="5">
        <v>38087</v>
      </c>
      <c r="B321" s="6" t="e">
        <f>VLOOKUP(Status!A350,Status!$A$2:$B$313,2,0)</f>
        <v>#N/A</v>
      </c>
      <c r="C321" s="7">
        <v>152.61000000000001</v>
      </c>
      <c r="D321" s="7">
        <v>5</v>
      </c>
      <c r="E321" s="7">
        <v>18.97</v>
      </c>
      <c r="F321" s="7">
        <v>9.5399999999999991</v>
      </c>
      <c r="G321" s="6">
        <f>E321-F321</f>
        <v>9.43</v>
      </c>
      <c r="H321" s="6" t="str">
        <f>VLOOKUP(Orders!A350,Customer!$A$2:$B$313,2,0)</f>
        <v>Low</v>
      </c>
      <c r="I321" s="8" t="s">
        <v>33</v>
      </c>
      <c r="J321" s="8" t="s">
        <v>41</v>
      </c>
      <c r="K321" s="8" t="s">
        <v>42</v>
      </c>
      <c r="L321" s="8" t="s">
        <v>52</v>
      </c>
      <c r="M321" s="8" t="s">
        <v>36</v>
      </c>
      <c r="N321" s="8" t="s">
        <v>343</v>
      </c>
      <c r="O321" s="7">
        <v>0.37</v>
      </c>
      <c r="P321" s="8" t="s">
        <v>29</v>
      </c>
      <c r="Q321" s="8" t="s">
        <v>30</v>
      </c>
      <c r="R321" s="8" t="s">
        <v>31</v>
      </c>
      <c r="S321" s="8" t="s">
        <v>182</v>
      </c>
      <c r="T321" s="7">
        <v>94952</v>
      </c>
      <c r="U321" s="9">
        <v>42140</v>
      </c>
      <c r="V321" s="9">
        <v>42141</v>
      </c>
      <c r="W321" s="10">
        <v>1</v>
      </c>
      <c r="X321" s="4"/>
      <c r="Y321" s="4"/>
    </row>
    <row r="322" spans="1:25" ht="78" thickBot="1" x14ac:dyDescent="0.3">
      <c r="A322" s="11">
        <v>87178</v>
      </c>
      <c r="B322" s="6" t="e">
        <f>VLOOKUP(Status!A351,Status!$A$2:$B$313,2,0)</f>
        <v>#N/A</v>
      </c>
      <c r="C322" s="7">
        <v>7353.57</v>
      </c>
      <c r="D322" s="7">
        <v>32</v>
      </c>
      <c r="E322" s="7">
        <v>155.06</v>
      </c>
      <c r="F322" s="7">
        <v>7.07</v>
      </c>
      <c r="G322" s="6">
        <f>E322-F322</f>
        <v>147.99</v>
      </c>
      <c r="H322" s="6" t="str">
        <f>VLOOKUP(Orders!A351,Customer!$A$2:$B$313,2,0)</f>
        <v>High</v>
      </c>
      <c r="I322" s="8" t="s">
        <v>33</v>
      </c>
      <c r="J322" s="8" t="s">
        <v>24</v>
      </c>
      <c r="K322" s="8" t="s">
        <v>42</v>
      </c>
      <c r="L322" s="8" t="s">
        <v>158</v>
      </c>
      <c r="M322" s="8" t="s">
        <v>36</v>
      </c>
      <c r="N322" s="8" t="s">
        <v>308</v>
      </c>
      <c r="O322" s="7">
        <v>0.59</v>
      </c>
      <c r="P322" s="8" t="s">
        <v>29</v>
      </c>
      <c r="Q322" s="8" t="s">
        <v>79</v>
      </c>
      <c r="R322" s="8" t="s">
        <v>80</v>
      </c>
      <c r="S322" s="8" t="s">
        <v>212</v>
      </c>
      <c r="T322" s="7">
        <v>10177</v>
      </c>
      <c r="U322" s="9">
        <v>42006</v>
      </c>
      <c r="V322" s="9">
        <v>42013</v>
      </c>
      <c r="W322" s="10">
        <v>7</v>
      </c>
      <c r="X322" s="4"/>
      <c r="Y322" s="4"/>
    </row>
    <row r="323" spans="1:25" ht="52.5" thickBot="1" x14ac:dyDescent="0.3">
      <c r="A323" s="5">
        <v>87954</v>
      </c>
      <c r="B323" s="6" t="e">
        <f>VLOOKUP(Status!A352,Status!$A$2:$B$313,2,0)</f>
        <v>#N/A</v>
      </c>
      <c r="C323" s="7">
        <v>1419.4349999999999</v>
      </c>
      <c r="D323" s="7">
        <v>17</v>
      </c>
      <c r="E323" s="7">
        <v>65.989999999999995</v>
      </c>
      <c r="F323" s="7">
        <v>8.99</v>
      </c>
      <c r="G323" s="6">
        <f>E323-F323</f>
        <v>56.999999999999993</v>
      </c>
      <c r="H323" s="6" t="str">
        <f>VLOOKUP(Orders!A352,Customer!$A$2:$B$313,2,0)</f>
        <v>Not Specified</v>
      </c>
      <c r="I323" s="8" t="s">
        <v>33</v>
      </c>
      <c r="J323" s="8" t="s">
        <v>24</v>
      </c>
      <c r="K323" s="8" t="s">
        <v>34</v>
      </c>
      <c r="L323" s="8" t="s">
        <v>35</v>
      </c>
      <c r="M323" s="8" t="s">
        <v>36</v>
      </c>
      <c r="N323" s="8" t="s">
        <v>473</v>
      </c>
      <c r="O323" s="7">
        <v>0.56000000000000005</v>
      </c>
      <c r="P323" s="8" t="s">
        <v>29</v>
      </c>
      <c r="Q323" s="8" t="s">
        <v>69</v>
      </c>
      <c r="R323" s="8" t="s">
        <v>160</v>
      </c>
      <c r="S323" s="8" t="s">
        <v>381</v>
      </c>
      <c r="T323" s="7">
        <v>42104</v>
      </c>
      <c r="U323" s="9">
        <v>42112</v>
      </c>
      <c r="V323" s="9">
        <v>42113</v>
      </c>
      <c r="W323" s="10">
        <v>1</v>
      </c>
      <c r="X323" s="4"/>
      <c r="Y323" s="4"/>
    </row>
    <row r="324" spans="1:25" ht="116.25" thickBot="1" x14ac:dyDescent="0.3">
      <c r="A324" s="5">
        <v>90669</v>
      </c>
      <c r="B324" s="6" t="e">
        <f>VLOOKUP(Status!A353,Status!$A$2:$B$313,2,0)</f>
        <v>#N/A</v>
      </c>
      <c r="C324" s="7">
        <v>3996.6</v>
      </c>
      <c r="D324" s="7">
        <v>146</v>
      </c>
      <c r="E324" s="7">
        <v>17.98</v>
      </c>
      <c r="F324" s="7">
        <v>4</v>
      </c>
      <c r="G324" s="6">
        <f>E324-F324</f>
        <v>13.98</v>
      </c>
      <c r="H324" s="6" t="str">
        <f>VLOOKUP(Orders!A353,Customer!$A$2:$B$313,2,0)</f>
        <v>Not Specified</v>
      </c>
      <c r="I324" s="8" t="s">
        <v>33</v>
      </c>
      <c r="J324" s="8" t="s">
        <v>76</v>
      </c>
      <c r="K324" s="8" t="s">
        <v>34</v>
      </c>
      <c r="L324" s="8" t="s">
        <v>67</v>
      </c>
      <c r="M324" s="8" t="s">
        <v>36</v>
      </c>
      <c r="N324" s="8" t="s">
        <v>271</v>
      </c>
      <c r="O324" s="7">
        <v>0.79</v>
      </c>
      <c r="P324" s="8" t="s">
        <v>29</v>
      </c>
      <c r="Q324" s="8" t="s">
        <v>45</v>
      </c>
      <c r="R324" s="8" t="s">
        <v>46</v>
      </c>
      <c r="S324" s="8" t="s">
        <v>272</v>
      </c>
      <c r="T324" s="7">
        <v>60601</v>
      </c>
      <c r="U324" s="9">
        <v>42127</v>
      </c>
      <c r="V324" s="9">
        <v>42129</v>
      </c>
      <c r="W324" s="10">
        <v>2</v>
      </c>
      <c r="X324" s="4"/>
      <c r="Y324" s="4"/>
    </row>
    <row r="325" spans="1:25" ht="52.5" thickBot="1" x14ac:dyDescent="0.3">
      <c r="A325" s="5">
        <v>17155</v>
      </c>
      <c r="B325" s="6" t="e">
        <f>VLOOKUP(Status!A354,Status!$A$2:$B$313,2,0)</f>
        <v>#N/A</v>
      </c>
      <c r="C325" s="7">
        <v>354.69</v>
      </c>
      <c r="D325" s="7">
        <v>15</v>
      </c>
      <c r="E325" s="7">
        <v>15.28</v>
      </c>
      <c r="F325" s="7">
        <v>1.99</v>
      </c>
      <c r="G325" s="6">
        <f>E325-F325</f>
        <v>13.29</v>
      </c>
      <c r="H325" s="6" t="str">
        <f>VLOOKUP(Orders!A354,Customer!$A$2:$B$313,2,0)</f>
        <v>Medium</v>
      </c>
      <c r="I325" s="8" t="s">
        <v>33</v>
      </c>
      <c r="J325" s="8" t="s">
        <v>24</v>
      </c>
      <c r="K325" s="8" t="s">
        <v>34</v>
      </c>
      <c r="L325" s="8" t="s">
        <v>67</v>
      </c>
      <c r="M325" s="8" t="s">
        <v>49</v>
      </c>
      <c r="N325" s="8" t="s">
        <v>322</v>
      </c>
      <c r="O325" s="7">
        <v>0.42</v>
      </c>
      <c r="P325" s="8" t="s">
        <v>29</v>
      </c>
      <c r="Q325" s="8" t="s">
        <v>30</v>
      </c>
      <c r="R325" s="8" t="s">
        <v>135</v>
      </c>
      <c r="S325" s="8" t="s">
        <v>136</v>
      </c>
      <c r="T325" s="7">
        <v>89701</v>
      </c>
      <c r="U325" s="9">
        <v>42019</v>
      </c>
      <c r="V325" s="9">
        <v>42020</v>
      </c>
      <c r="W325" s="10">
        <v>1</v>
      </c>
      <c r="X325" s="4"/>
      <c r="Y325" s="4"/>
    </row>
    <row r="326" spans="1:25" ht="27" thickBot="1" x14ac:dyDescent="0.3">
      <c r="A326" s="5">
        <v>55713</v>
      </c>
      <c r="B326" s="6" t="e">
        <f>VLOOKUP(Status!A355,Status!$A$2:$B$313,2,0)</f>
        <v>#N/A</v>
      </c>
      <c r="C326" s="7">
        <v>165.285</v>
      </c>
      <c r="D326" s="7">
        <v>17</v>
      </c>
      <c r="E326" s="7">
        <v>5.98</v>
      </c>
      <c r="F326" s="7">
        <v>5.79</v>
      </c>
      <c r="G326" s="6">
        <f>E326-F326</f>
        <v>0.19000000000000039</v>
      </c>
      <c r="H326" s="6" t="str">
        <f>VLOOKUP(Orders!A355,Customer!$A$2:$B$313,2,0)</f>
        <v>Low</v>
      </c>
      <c r="I326" s="8" t="s">
        <v>33</v>
      </c>
      <c r="J326" s="8" t="s">
        <v>24</v>
      </c>
      <c r="K326" s="8" t="s">
        <v>42</v>
      </c>
      <c r="L326" s="8" t="s">
        <v>52</v>
      </c>
      <c r="M326" s="8" t="s">
        <v>36</v>
      </c>
      <c r="N326" s="8" t="s">
        <v>474</v>
      </c>
      <c r="O326" s="7">
        <v>0.36</v>
      </c>
      <c r="P326" s="8" t="s">
        <v>29</v>
      </c>
      <c r="Q326" s="8" t="s">
        <v>30</v>
      </c>
      <c r="R326" s="8" t="s">
        <v>153</v>
      </c>
      <c r="S326" s="8" t="s">
        <v>258</v>
      </c>
      <c r="T326" s="7">
        <v>98052</v>
      </c>
      <c r="U326" s="9">
        <v>42073</v>
      </c>
      <c r="V326" s="9">
        <v>42074</v>
      </c>
      <c r="W326" s="10">
        <v>1</v>
      </c>
      <c r="X326" s="4"/>
      <c r="Y326" s="4"/>
    </row>
    <row r="327" spans="1:25" ht="90.75" thickBot="1" x14ac:dyDescent="0.3">
      <c r="A327" s="11">
        <v>88062</v>
      </c>
      <c r="B327" s="6" t="e">
        <f>VLOOKUP(Status!A356,Status!$A$2:$B$313,2,0)</f>
        <v>#N/A</v>
      </c>
      <c r="C327" s="7">
        <v>167.79</v>
      </c>
      <c r="D327" s="7">
        <v>7</v>
      </c>
      <c r="E327" s="7">
        <v>15.23</v>
      </c>
      <c r="F327" s="7">
        <v>27.75</v>
      </c>
      <c r="G327" s="6">
        <f>E327-F327</f>
        <v>-12.52</v>
      </c>
      <c r="H327" s="6" t="str">
        <f>VLOOKUP(Orders!A356,Customer!$A$2:$B$313,2,0)</f>
        <v>Medium</v>
      </c>
      <c r="I327" s="8" t="s">
        <v>23</v>
      </c>
      <c r="J327" s="8" t="s">
        <v>24</v>
      </c>
      <c r="K327" s="8" t="s">
        <v>25</v>
      </c>
      <c r="L327" s="8" t="s">
        <v>26</v>
      </c>
      <c r="M327" s="8" t="s">
        <v>27</v>
      </c>
      <c r="N327" s="8" t="s">
        <v>475</v>
      </c>
      <c r="O327" s="7">
        <v>0.76</v>
      </c>
      <c r="P327" s="8" t="s">
        <v>29</v>
      </c>
      <c r="Q327" s="8" t="s">
        <v>79</v>
      </c>
      <c r="R327" s="8" t="s">
        <v>128</v>
      </c>
      <c r="S327" s="8" t="s">
        <v>476</v>
      </c>
      <c r="T327" s="7">
        <v>4401</v>
      </c>
      <c r="U327" s="9">
        <v>42035</v>
      </c>
      <c r="V327" s="9">
        <v>42036</v>
      </c>
      <c r="W327" s="10">
        <v>1</v>
      </c>
      <c r="X327" s="4"/>
      <c r="Y327" s="4"/>
    </row>
    <row r="328" spans="1:25" ht="27" thickBot="1" x14ac:dyDescent="0.3">
      <c r="A328" s="5">
        <v>89579</v>
      </c>
      <c r="B328" s="6" t="e">
        <f>VLOOKUP(Status!A358,Status!$A$2:$B$313,2,0)</f>
        <v>#N/A</v>
      </c>
      <c r="C328" s="7">
        <v>69.254999999999995</v>
      </c>
      <c r="D328" s="7">
        <v>9</v>
      </c>
      <c r="E328" s="7">
        <v>4.9800000000000004</v>
      </c>
      <c r="F328" s="7">
        <v>7.44</v>
      </c>
      <c r="G328" s="6">
        <f>E328-F328</f>
        <v>-2.46</v>
      </c>
      <c r="H328" s="6" t="str">
        <f>VLOOKUP(Orders!A358,Customer!$A$2:$B$313,2,0)</f>
        <v>Critical</v>
      </c>
      <c r="I328" s="8" t="s">
        <v>33</v>
      </c>
      <c r="J328" s="8" t="s">
        <v>76</v>
      </c>
      <c r="K328" s="8" t="s">
        <v>42</v>
      </c>
      <c r="L328" s="8" t="s">
        <v>52</v>
      </c>
      <c r="M328" s="8" t="s">
        <v>36</v>
      </c>
      <c r="N328" s="8" t="s">
        <v>229</v>
      </c>
      <c r="O328" s="7">
        <v>0.36</v>
      </c>
      <c r="P328" s="8" t="s">
        <v>29</v>
      </c>
      <c r="Q328" s="8" t="s">
        <v>30</v>
      </c>
      <c r="R328" s="8" t="s">
        <v>280</v>
      </c>
      <c r="S328" s="8" t="s">
        <v>417</v>
      </c>
      <c r="T328" s="7">
        <v>85234</v>
      </c>
      <c r="U328" s="9">
        <v>42160</v>
      </c>
      <c r="V328" s="9">
        <v>42162</v>
      </c>
      <c r="W328" s="10">
        <v>2</v>
      </c>
      <c r="X328" s="4"/>
      <c r="Y328" s="4"/>
    </row>
    <row r="329" spans="1:25" ht="90.75" thickBot="1" x14ac:dyDescent="0.3">
      <c r="A329" s="5">
        <v>88908</v>
      </c>
      <c r="B329" s="6" t="e">
        <f>VLOOKUP(Status!A359,Status!$A$2:$B$313,2,0)</f>
        <v>#N/A</v>
      </c>
      <c r="C329" s="7">
        <v>3497.85</v>
      </c>
      <c r="D329" s="7">
        <v>11</v>
      </c>
      <c r="E329" s="7">
        <v>200.98</v>
      </c>
      <c r="F329" s="7">
        <v>55.96</v>
      </c>
      <c r="G329" s="6">
        <f>E329-F329</f>
        <v>145.01999999999998</v>
      </c>
      <c r="H329" s="6" t="str">
        <f>VLOOKUP(Orders!A359,Customer!$A$2:$B$313,2,0)</f>
        <v>Critical</v>
      </c>
      <c r="I329" s="8" t="s">
        <v>23</v>
      </c>
      <c r="J329" s="8" t="s">
        <v>41</v>
      </c>
      <c r="K329" s="8" t="s">
        <v>25</v>
      </c>
      <c r="L329" s="8" t="s">
        <v>115</v>
      </c>
      <c r="M329" s="8" t="s">
        <v>27</v>
      </c>
      <c r="N329" s="8" t="s">
        <v>116</v>
      </c>
      <c r="O329" s="7">
        <v>0.75</v>
      </c>
      <c r="P329" s="8" t="s">
        <v>29</v>
      </c>
      <c r="Q329" s="8" t="s">
        <v>69</v>
      </c>
      <c r="R329" s="8" t="s">
        <v>156</v>
      </c>
      <c r="S329" s="8" t="s">
        <v>305</v>
      </c>
      <c r="T329" s="7">
        <v>37814</v>
      </c>
      <c r="U329" s="9">
        <v>42077</v>
      </c>
      <c r="V329" s="9">
        <v>42079</v>
      </c>
      <c r="W329" s="10">
        <v>2</v>
      </c>
      <c r="X329" s="4"/>
      <c r="Y329" s="4"/>
    </row>
    <row r="330" spans="1:25" ht="27" thickBot="1" x14ac:dyDescent="0.3">
      <c r="A330" s="5">
        <v>86839</v>
      </c>
      <c r="B330" s="6" t="e">
        <f>VLOOKUP(Status!A361,Status!$A$2:$B$313,2,0)</f>
        <v>#N/A</v>
      </c>
      <c r="C330" s="7">
        <v>20.984999999999999</v>
      </c>
      <c r="D330" s="7">
        <v>4</v>
      </c>
      <c r="E330" s="7">
        <v>3.28</v>
      </c>
      <c r="F330" s="7">
        <v>4.2</v>
      </c>
      <c r="G330" s="6">
        <f>E330-F330</f>
        <v>-0.92000000000000037</v>
      </c>
      <c r="H330" s="6" t="e">
        <f>VLOOKUP(Orders!A361,Customer!$A$2:$B$313,2,0)</f>
        <v>#N/A</v>
      </c>
      <c r="I330" s="8" t="s">
        <v>33</v>
      </c>
      <c r="J330" s="8" t="s">
        <v>41</v>
      </c>
      <c r="K330" s="8" t="s">
        <v>42</v>
      </c>
      <c r="L330" s="8" t="s">
        <v>63</v>
      </c>
      <c r="M330" s="8" t="s">
        <v>64</v>
      </c>
      <c r="N330" s="8" t="s">
        <v>253</v>
      </c>
      <c r="O330" s="7">
        <v>0.56000000000000005</v>
      </c>
      <c r="P330" s="8" t="s">
        <v>29</v>
      </c>
      <c r="Q330" s="8" t="s">
        <v>45</v>
      </c>
      <c r="R330" s="8" t="s">
        <v>99</v>
      </c>
      <c r="S330" s="8" t="s">
        <v>121</v>
      </c>
      <c r="T330" s="7">
        <v>55372</v>
      </c>
      <c r="U330" s="9">
        <v>42136</v>
      </c>
      <c r="V330" s="9">
        <v>42137</v>
      </c>
      <c r="W330" s="10">
        <v>1</v>
      </c>
      <c r="X330" s="4"/>
      <c r="Y330" s="4"/>
    </row>
    <row r="331" spans="1:25" ht="65.25" thickBot="1" x14ac:dyDescent="0.3">
      <c r="A331" s="5">
        <v>91213</v>
      </c>
      <c r="B331" s="6" t="e">
        <f>VLOOKUP(Status!A362,Status!$A$2:$B$313,2,0)</f>
        <v>#N/A</v>
      </c>
      <c r="C331" s="7">
        <v>2840.895</v>
      </c>
      <c r="D331" s="7">
        <v>1</v>
      </c>
      <c r="E331" s="7">
        <v>2036.48</v>
      </c>
      <c r="F331" s="7">
        <v>14.7</v>
      </c>
      <c r="G331" s="6">
        <f>E331-F331</f>
        <v>2021.78</v>
      </c>
      <c r="H331" s="6" t="e">
        <f>VLOOKUP(Orders!A362,Customer!$A$2:$B$313,2,0)</f>
        <v>#N/A</v>
      </c>
      <c r="I331" s="8" t="s">
        <v>23</v>
      </c>
      <c r="J331" s="8" t="s">
        <v>112</v>
      </c>
      <c r="K331" s="8" t="s">
        <v>34</v>
      </c>
      <c r="L331" s="8" t="s">
        <v>145</v>
      </c>
      <c r="M331" s="8" t="s">
        <v>59</v>
      </c>
      <c r="N331" s="8" t="s">
        <v>164</v>
      </c>
      <c r="O331" s="7">
        <v>0.55000000000000004</v>
      </c>
      <c r="P331" s="8" t="s">
        <v>29</v>
      </c>
      <c r="Q331" s="8" t="s">
        <v>69</v>
      </c>
      <c r="R331" s="8" t="s">
        <v>156</v>
      </c>
      <c r="S331" s="8" t="s">
        <v>398</v>
      </c>
      <c r="T331" s="7">
        <v>37922</v>
      </c>
      <c r="U331" s="9">
        <v>42024</v>
      </c>
      <c r="V331" s="9">
        <v>42026</v>
      </c>
      <c r="W331" s="10">
        <v>2</v>
      </c>
      <c r="X331" s="4"/>
      <c r="Y331" s="4"/>
    </row>
    <row r="332" spans="1:25" ht="52.5" thickBot="1" x14ac:dyDescent="0.3">
      <c r="A332" s="5">
        <v>88889</v>
      </c>
      <c r="B332" s="6" t="e">
        <f>VLOOKUP(Status!A363,Status!$A$2:$B$313,2,0)</f>
        <v>#N/A</v>
      </c>
      <c r="C332" s="7">
        <v>153.315</v>
      </c>
      <c r="D332" s="7">
        <v>1</v>
      </c>
      <c r="E332" s="7">
        <v>115.99</v>
      </c>
      <c r="F332" s="7">
        <v>5.99</v>
      </c>
      <c r="G332" s="6">
        <f>E332-F332</f>
        <v>110</v>
      </c>
      <c r="H332" s="6" t="e">
        <f>VLOOKUP(Orders!A363,Customer!$A$2:$B$313,2,0)</f>
        <v>#N/A</v>
      </c>
      <c r="I332" s="8" t="s">
        <v>92</v>
      </c>
      <c r="J332" s="8" t="s">
        <v>24</v>
      </c>
      <c r="K332" s="8" t="s">
        <v>34</v>
      </c>
      <c r="L332" s="8" t="s">
        <v>35</v>
      </c>
      <c r="M332" s="8" t="s">
        <v>36</v>
      </c>
      <c r="N332" s="7">
        <v>2160</v>
      </c>
      <c r="O332" s="7">
        <v>0.56999999999999995</v>
      </c>
      <c r="P332" s="8" t="s">
        <v>29</v>
      </c>
      <c r="Q332" s="8" t="s">
        <v>45</v>
      </c>
      <c r="R332" s="8" t="s">
        <v>61</v>
      </c>
      <c r="S332" s="8" t="s">
        <v>62</v>
      </c>
      <c r="T332" s="7">
        <v>78155</v>
      </c>
      <c r="U332" s="9">
        <v>42167</v>
      </c>
      <c r="V332" s="9">
        <v>42168</v>
      </c>
      <c r="W332" s="10">
        <v>1</v>
      </c>
      <c r="X332" s="4"/>
      <c r="Y332" s="4"/>
    </row>
    <row r="333" spans="1:25" ht="78" thickBot="1" x14ac:dyDescent="0.3">
      <c r="A333" s="5">
        <v>89202</v>
      </c>
      <c r="B333" s="6" t="e">
        <f>VLOOKUP(Status!A364,Status!$A$2:$B$313,2,0)</f>
        <v>#N/A</v>
      </c>
      <c r="C333" s="7">
        <v>1371.4349999999999</v>
      </c>
      <c r="D333" s="7">
        <v>71</v>
      </c>
      <c r="E333" s="7">
        <v>12.99</v>
      </c>
      <c r="F333" s="7">
        <v>9.44</v>
      </c>
      <c r="G333" s="6">
        <f>E333-F333</f>
        <v>3.5500000000000007</v>
      </c>
      <c r="H333" s="6" t="e">
        <f>VLOOKUP(Orders!A364,Customer!$A$2:$B$313,2,0)</f>
        <v>#N/A</v>
      </c>
      <c r="I333" s="8" t="s">
        <v>33</v>
      </c>
      <c r="J333" s="8" t="s">
        <v>41</v>
      </c>
      <c r="K333" s="8" t="s">
        <v>34</v>
      </c>
      <c r="L333" s="8" t="s">
        <v>145</v>
      </c>
      <c r="M333" s="8" t="s">
        <v>183</v>
      </c>
      <c r="N333" s="8" t="s">
        <v>298</v>
      </c>
      <c r="O333" s="7">
        <v>0.39</v>
      </c>
      <c r="P333" s="8" t="s">
        <v>29</v>
      </c>
      <c r="Q333" s="8" t="s">
        <v>79</v>
      </c>
      <c r="R333" s="8" t="s">
        <v>80</v>
      </c>
      <c r="S333" s="8" t="s">
        <v>212</v>
      </c>
      <c r="T333" s="7">
        <v>10012</v>
      </c>
      <c r="U333" s="9">
        <v>42145</v>
      </c>
      <c r="V333" s="9">
        <v>42147</v>
      </c>
      <c r="W333" s="10">
        <v>2</v>
      </c>
      <c r="X333" s="4"/>
      <c r="Y333" s="4"/>
    </row>
    <row r="334" spans="1:25" ht="141.75" thickBot="1" x14ac:dyDescent="0.3">
      <c r="A334" s="5">
        <v>8353</v>
      </c>
      <c r="B334" s="6" t="e">
        <f>VLOOKUP(Status!A365,Status!$A$2:$B$313,2,0)</f>
        <v>#N/A</v>
      </c>
      <c r="C334" s="7">
        <v>2951.97</v>
      </c>
      <c r="D334" s="7">
        <v>6</v>
      </c>
      <c r="E334" s="7">
        <v>328.14</v>
      </c>
      <c r="F334" s="7">
        <v>91.05</v>
      </c>
      <c r="G334" s="6">
        <f>E334-F334</f>
        <v>237.08999999999997</v>
      </c>
      <c r="H334" s="6" t="e">
        <f>VLOOKUP(Orders!A365,Customer!$A$2:$B$313,2,0)</f>
        <v>#N/A</v>
      </c>
      <c r="I334" s="8" t="s">
        <v>23</v>
      </c>
      <c r="J334" s="8" t="s">
        <v>41</v>
      </c>
      <c r="K334" s="8" t="s">
        <v>42</v>
      </c>
      <c r="L334" s="8" t="s">
        <v>85</v>
      </c>
      <c r="M334" s="8" t="s">
        <v>59</v>
      </c>
      <c r="N334" s="8" t="s">
        <v>477</v>
      </c>
      <c r="O334" s="7">
        <v>0.56999999999999995</v>
      </c>
      <c r="P334" s="8" t="s">
        <v>29</v>
      </c>
      <c r="Q334" s="8" t="s">
        <v>79</v>
      </c>
      <c r="R334" s="8" t="s">
        <v>478</v>
      </c>
      <c r="S334" s="8" t="s">
        <v>479</v>
      </c>
      <c r="T334" s="7">
        <v>2910</v>
      </c>
      <c r="U334" s="9">
        <v>42021</v>
      </c>
      <c r="V334" s="9">
        <v>42023</v>
      </c>
      <c r="W334" s="10">
        <v>2</v>
      </c>
      <c r="X334" s="4"/>
      <c r="Y334" s="4"/>
    </row>
    <row r="335" spans="1:25" ht="27" thickBot="1" x14ac:dyDescent="0.3">
      <c r="A335" s="5">
        <v>88503</v>
      </c>
      <c r="B335" s="6" t="e">
        <f>VLOOKUP(Status!A366,Status!$A$2:$B$313,2,0)</f>
        <v>#N/A</v>
      </c>
      <c r="C335" s="7">
        <v>495.315</v>
      </c>
      <c r="D335" s="7">
        <v>63</v>
      </c>
      <c r="E335" s="7">
        <v>4.9800000000000004</v>
      </c>
      <c r="F335" s="7">
        <v>7.44</v>
      </c>
      <c r="G335" s="6">
        <f>E335-F335</f>
        <v>-2.46</v>
      </c>
      <c r="H335" s="6" t="e">
        <f>VLOOKUP(Orders!A366,Customer!$A$2:$B$313,2,0)</f>
        <v>#N/A</v>
      </c>
      <c r="I335" s="8" t="s">
        <v>33</v>
      </c>
      <c r="J335" s="8" t="s">
        <v>24</v>
      </c>
      <c r="K335" s="8" t="s">
        <v>42</v>
      </c>
      <c r="L335" s="8" t="s">
        <v>52</v>
      </c>
      <c r="M335" s="8" t="s">
        <v>36</v>
      </c>
      <c r="N335" s="8" t="s">
        <v>229</v>
      </c>
      <c r="O335" s="7">
        <v>0.36</v>
      </c>
      <c r="P335" s="8" t="s">
        <v>29</v>
      </c>
      <c r="Q335" s="8" t="s">
        <v>30</v>
      </c>
      <c r="R335" s="8" t="s">
        <v>31</v>
      </c>
      <c r="S335" s="8" t="s">
        <v>32</v>
      </c>
      <c r="T335" s="7">
        <v>90008</v>
      </c>
      <c r="U335" s="9">
        <v>42109</v>
      </c>
      <c r="V335" s="9">
        <v>42118</v>
      </c>
      <c r="W335" s="10">
        <v>9</v>
      </c>
      <c r="X335" s="4"/>
      <c r="Y335" s="4"/>
    </row>
    <row r="336" spans="1:25" ht="65.25" thickBot="1" x14ac:dyDescent="0.3">
      <c r="A336" s="5">
        <v>3138</v>
      </c>
      <c r="B336" s="6" t="e">
        <f>VLOOKUP(Status!A367,Status!$A$2:$B$313,2,0)</f>
        <v>#N/A</v>
      </c>
      <c r="C336" s="7">
        <v>319.33499999999998</v>
      </c>
      <c r="D336" s="7">
        <v>23</v>
      </c>
      <c r="E336" s="7">
        <v>8.34</v>
      </c>
      <c r="F336" s="7">
        <v>2.64</v>
      </c>
      <c r="G336" s="6">
        <f>E336-F336</f>
        <v>5.6999999999999993</v>
      </c>
      <c r="H336" s="6" t="e">
        <f>VLOOKUP(Orders!A367,Customer!$A$2:$B$313,2,0)</f>
        <v>#N/A</v>
      </c>
      <c r="I336" s="8" t="s">
        <v>92</v>
      </c>
      <c r="J336" s="8" t="s">
        <v>76</v>
      </c>
      <c r="K336" s="8" t="s">
        <v>42</v>
      </c>
      <c r="L336" s="8" t="s">
        <v>149</v>
      </c>
      <c r="M336" s="8" t="s">
        <v>49</v>
      </c>
      <c r="N336" s="8" t="s">
        <v>221</v>
      </c>
      <c r="O336" s="7">
        <v>0.59</v>
      </c>
      <c r="P336" s="8" t="s">
        <v>29</v>
      </c>
      <c r="Q336" s="8" t="s">
        <v>69</v>
      </c>
      <c r="R336" s="8" t="s">
        <v>118</v>
      </c>
      <c r="S336" s="8" t="s">
        <v>131</v>
      </c>
      <c r="T336" s="7">
        <v>33132</v>
      </c>
      <c r="U336" s="9">
        <v>42164</v>
      </c>
      <c r="V336" s="9">
        <v>42166</v>
      </c>
      <c r="W336" s="10">
        <v>2</v>
      </c>
      <c r="X336" s="4"/>
      <c r="Y336" s="4"/>
    </row>
    <row r="337" spans="1:25" ht="27" thickBot="1" x14ac:dyDescent="0.3">
      <c r="A337" s="5">
        <v>90449</v>
      </c>
      <c r="B337" s="6" t="e">
        <f>VLOOKUP(Status!A368,Status!$A$2:$B$313,2,0)</f>
        <v>#N/A</v>
      </c>
      <c r="C337" s="7">
        <v>155.23500000000001</v>
      </c>
      <c r="D337" s="7">
        <v>17</v>
      </c>
      <c r="E337" s="7">
        <v>5.98</v>
      </c>
      <c r="F337" s="7">
        <v>5.15</v>
      </c>
      <c r="G337" s="6">
        <f>E337-F337</f>
        <v>0.83000000000000007</v>
      </c>
      <c r="H337" s="6" t="e">
        <f>VLOOKUP(Orders!A368,Customer!$A$2:$B$313,2,0)</f>
        <v>#N/A</v>
      </c>
      <c r="I337" s="8" t="s">
        <v>33</v>
      </c>
      <c r="J337" s="8" t="s">
        <v>24</v>
      </c>
      <c r="K337" s="8" t="s">
        <v>42</v>
      </c>
      <c r="L337" s="8" t="s">
        <v>52</v>
      </c>
      <c r="M337" s="8" t="s">
        <v>36</v>
      </c>
      <c r="N337" s="8" t="s">
        <v>330</v>
      </c>
      <c r="O337" s="7">
        <v>0.36</v>
      </c>
      <c r="P337" s="8" t="s">
        <v>29</v>
      </c>
      <c r="Q337" s="8" t="s">
        <v>30</v>
      </c>
      <c r="R337" s="8" t="s">
        <v>31</v>
      </c>
      <c r="S337" s="8" t="s">
        <v>196</v>
      </c>
      <c r="T337" s="7">
        <v>91945</v>
      </c>
      <c r="U337" s="9">
        <v>42172</v>
      </c>
      <c r="V337" s="9">
        <v>42173</v>
      </c>
      <c r="W337" s="10">
        <v>1</v>
      </c>
      <c r="X337" s="4"/>
      <c r="Y337" s="4"/>
    </row>
    <row r="338" spans="1:25" ht="52.5" thickBot="1" x14ac:dyDescent="0.3">
      <c r="A338" s="5">
        <v>89320</v>
      </c>
      <c r="B338" s="6" t="e">
        <f>VLOOKUP(Status!A369,Status!$A$2:$B$313,2,0)</f>
        <v>#N/A</v>
      </c>
      <c r="C338" s="7">
        <v>61.424999999999997</v>
      </c>
      <c r="D338" s="7">
        <v>9</v>
      </c>
      <c r="E338" s="7">
        <v>4.13</v>
      </c>
      <c r="F338" s="7">
        <v>5.34</v>
      </c>
      <c r="G338" s="6">
        <f>E338-F338</f>
        <v>-1.21</v>
      </c>
      <c r="H338" s="6" t="e">
        <f>VLOOKUP(Orders!A369,Customer!$A$2:$B$313,2,0)</f>
        <v>#N/A</v>
      </c>
      <c r="I338" s="8" t="s">
        <v>33</v>
      </c>
      <c r="J338" s="8" t="s">
        <v>41</v>
      </c>
      <c r="K338" s="8" t="s">
        <v>42</v>
      </c>
      <c r="L338" s="8" t="s">
        <v>43</v>
      </c>
      <c r="M338" s="8" t="s">
        <v>36</v>
      </c>
      <c r="N338" s="8" t="s">
        <v>480</v>
      </c>
      <c r="O338" s="7">
        <v>0.38</v>
      </c>
      <c r="P338" s="8" t="s">
        <v>29</v>
      </c>
      <c r="Q338" s="8" t="s">
        <v>45</v>
      </c>
      <c r="R338" s="8" t="s">
        <v>101</v>
      </c>
      <c r="S338" s="8" t="s">
        <v>341</v>
      </c>
      <c r="T338" s="7">
        <v>66203</v>
      </c>
      <c r="U338" s="9">
        <v>42172</v>
      </c>
      <c r="V338" s="9">
        <v>42176</v>
      </c>
      <c r="W338" s="10">
        <v>4</v>
      </c>
      <c r="X338" s="4"/>
      <c r="Y338" s="4"/>
    </row>
    <row r="339" spans="1:25" ht="116.25" thickBot="1" x14ac:dyDescent="0.3">
      <c r="A339" s="11">
        <v>88063</v>
      </c>
      <c r="B339" s="6" t="e">
        <f>VLOOKUP(Status!A370,Status!$A$2:$B$313,2,0)</f>
        <v>#N/A</v>
      </c>
      <c r="C339" s="7">
        <v>110.955</v>
      </c>
      <c r="D339" s="7">
        <v>20</v>
      </c>
      <c r="E339" s="7">
        <v>3.26</v>
      </c>
      <c r="F339" s="7">
        <v>1.86</v>
      </c>
      <c r="G339" s="6">
        <f>E339-F339</f>
        <v>1.3999999999999997</v>
      </c>
      <c r="H339" s="6" t="e">
        <f>VLOOKUP(Orders!A370,Customer!$A$2:$B$313,2,0)</f>
        <v>#N/A</v>
      </c>
      <c r="I339" s="8" t="s">
        <v>33</v>
      </c>
      <c r="J339" s="8" t="s">
        <v>24</v>
      </c>
      <c r="K339" s="8" t="s">
        <v>42</v>
      </c>
      <c r="L339" s="8" t="s">
        <v>63</v>
      </c>
      <c r="M339" s="8" t="s">
        <v>64</v>
      </c>
      <c r="N339" s="8" t="s">
        <v>180</v>
      </c>
      <c r="O339" s="7">
        <v>0.41</v>
      </c>
      <c r="P339" s="8" t="s">
        <v>29</v>
      </c>
      <c r="Q339" s="8" t="s">
        <v>69</v>
      </c>
      <c r="R339" s="8" t="s">
        <v>118</v>
      </c>
      <c r="S339" s="8" t="s">
        <v>131</v>
      </c>
      <c r="T339" s="7">
        <v>33181</v>
      </c>
      <c r="U339" s="9">
        <v>42128</v>
      </c>
      <c r="V339" s="9">
        <v>42130</v>
      </c>
      <c r="W339" s="10">
        <v>2</v>
      </c>
      <c r="X339" s="4"/>
      <c r="Y339" s="4"/>
    </row>
    <row r="340" spans="1:25" ht="65.25" thickBot="1" x14ac:dyDescent="0.3">
      <c r="A340" s="11">
        <v>91065</v>
      </c>
      <c r="B340" s="6" t="e">
        <f>VLOOKUP(Status!A371,Status!$A$2:$B$313,2,0)</f>
        <v>#N/A</v>
      </c>
      <c r="C340" s="7">
        <v>2572.395</v>
      </c>
      <c r="D340" s="7">
        <v>14</v>
      </c>
      <c r="E340" s="7">
        <v>124.49</v>
      </c>
      <c r="F340" s="7">
        <v>51.94</v>
      </c>
      <c r="G340" s="6">
        <f>E340-F340</f>
        <v>72.55</v>
      </c>
      <c r="H340" s="6" t="e">
        <f>VLOOKUP(Orders!A371,Customer!$A$2:$B$313,2,0)</f>
        <v>#N/A</v>
      </c>
      <c r="I340" s="8" t="s">
        <v>23</v>
      </c>
      <c r="J340" s="8" t="s">
        <v>24</v>
      </c>
      <c r="K340" s="8" t="s">
        <v>25</v>
      </c>
      <c r="L340" s="8" t="s">
        <v>26</v>
      </c>
      <c r="M340" s="8" t="s">
        <v>27</v>
      </c>
      <c r="N340" s="8" t="s">
        <v>28</v>
      </c>
      <c r="O340" s="7">
        <v>0.63</v>
      </c>
      <c r="P340" s="8" t="s">
        <v>29</v>
      </c>
      <c r="Q340" s="8" t="s">
        <v>30</v>
      </c>
      <c r="R340" s="8" t="s">
        <v>280</v>
      </c>
      <c r="S340" s="8" t="s">
        <v>481</v>
      </c>
      <c r="T340" s="7">
        <v>86401</v>
      </c>
      <c r="U340" s="9">
        <v>42148</v>
      </c>
      <c r="V340" s="9">
        <v>42149</v>
      </c>
      <c r="W340" s="10">
        <v>1</v>
      </c>
      <c r="X340" s="4"/>
      <c r="Y340" s="4"/>
    </row>
    <row r="341" spans="1:25" ht="65.25" thickBot="1" x14ac:dyDescent="0.3">
      <c r="A341" s="11">
        <v>89840</v>
      </c>
      <c r="B341" s="6" t="e">
        <f>VLOOKUP(Status!A372,Status!$A$2:$B$313,2,0)</f>
        <v>#N/A</v>
      </c>
      <c r="C341" s="7">
        <v>1599.81</v>
      </c>
      <c r="D341" s="7">
        <v>16</v>
      </c>
      <c r="E341" s="7">
        <v>67.28</v>
      </c>
      <c r="F341" s="7">
        <v>19.989999999999998</v>
      </c>
      <c r="G341" s="6">
        <f>E341-F341</f>
        <v>47.290000000000006</v>
      </c>
      <c r="H341" s="6" t="e">
        <f>VLOOKUP(Orders!A372,Customer!$A$2:$B$313,2,0)</f>
        <v>#N/A</v>
      </c>
      <c r="I341" s="8" t="s">
        <v>92</v>
      </c>
      <c r="J341" s="8" t="s">
        <v>112</v>
      </c>
      <c r="K341" s="8" t="s">
        <v>42</v>
      </c>
      <c r="L341" s="8" t="s">
        <v>43</v>
      </c>
      <c r="M341" s="8" t="s">
        <v>36</v>
      </c>
      <c r="N341" s="8" t="s">
        <v>482</v>
      </c>
      <c r="O341" s="7">
        <v>0.4</v>
      </c>
      <c r="P341" s="8" t="s">
        <v>29</v>
      </c>
      <c r="Q341" s="8" t="s">
        <v>69</v>
      </c>
      <c r="R341" s="8" t="s">
        <v>198</v>
      </c>
      <c r="S341" s="8" t="s">
        <v>199</v>
      </c>
      <c r="T341" s="7">
        <v>39701</v>
      </c>
      <c r="U341" s="9">
        <v>42095</v>
      </c>
      <c r="V341" s="9">
        <v>42097</v>
      </c>
      <c r="W341" s="10">
        <v>2</v>
      </c>
      <c r="X341" s="4"/>
      <c r="Y341" s="4"/>
    </row>
    <row r="342" spans="1:25" ht="52.5" thickBot="1" x14ac:dyDescent="0.3">
      <c r="A342" s="5">
        <v>87277</v>
      </c>
      <c r="B342" s="6" t="e">
        <f>VLOOKUP(Status!A373,Status!$A$2:$B$313,2,0)</f>
        <v>#N/A</v>
      </c>
      <c r="C342" s="7">
        <v>1309.77</v>
      </c>
      <c r="D342" s="7">
        <v>8</v>
      </c>
      <c r="E342" s="7">
        <v>125.99</v>
      </c>
      <c r="F342" s="7">
        <v>3</v>
      </c>
      <c r="G342" s="6">
        <f>E342-F342</f>
        <v>122.99</v>
      </c>
      <c r="H342" s="6" t="e">
        <f>VLOOKUP(Orders!A373,Customer!$A$2:$B$313,2,0)</f>
        <v>#N/A</v>
      </c>
      <c r="I342" s="8" t="s">
        <v>33</v>
      </c>
      <c r="J342" s="8" t="s">
        <v>41</v>
      </c>
      <c r="K342" s="8" t="s">
        <v>34</v>
      </c>
      <c r="L342" s="8" t="s">
        <v>35</v>
      </c>
      <c r="M342" s="8" t="s">
        <v>36</v>
      </c>
      <c r="N342" s="8" t="s">
        <v>483</v>
      </c>
      <c r="O342" s="7">
        <v>0.59</v>
      </c>
      <c r="P342" s="8" t="s">
        <v>29</v>
      </c>
      <c r="Q342" s="8" t="s">
        <v>30</v>
      </c>
      <c r="R342" s="8" t="s">
        <v>147</v>
      </c>
      <c r="S342" s="8" t="s">
        <v>337</v>
      </c>
      <c r="T342" s="7">
        <v>81503</v>
      </c>
      <c r="U342" s="9">
        <v>42150</v>
      </c>
      <c r="V342" s="9">
        <v>42150</v>
      </c>
      <c r="W342" s="10">
        <v>0</v>
      </c>
      <c r="X342" s="4"/>
      <c r="Y342" s="4"/>
    </row>
    <row r="343" spans="1:25" ht="154.5" thickBot="1" x14ac:dyDescent="0.3">
      <c r="A343" s="5">
        <v>86520</v>
      </c>
      <c r="B343" s="6" t="e">
        <f>VLOOKUP(Status!A374,Status!$A$2:$B$313,2,0)</f>
        <v>#N/A</v>
      </c>
      <c r="C343" s="7">
        <v>9414.51</v>
      </c>
      <c r="D343" s="7">
        <v>37</v>
      </c>
      <c r="E343" s="7">
        <v>160.97999999999999</v>
      </c>
      <c r="F343" s="7">
        <v>30</v>
      </c>
      <c r="G343" s="6">
        <f>E343-F343</f>
        <v>130.97999999999999</v>
      </c>
      <c r="H343" s="6" t="e">
        <f>VLOOKUP(Orders!A374,Customer!$A$2:$B$313,2,0)</f>
        <v>#N/A</v>
      </c>
      <c r="I343" s="8" t="s">
        <v>23</v>
      </c>
      <c r="J343" s="8" t="s">
        <v>76</v>
      </c>
      <c r="K343" s="8" t="s">
        <v>25</v>
      </c>
      <c r="L343" s="8" t="s">
        <v>97</v>
      </c>
      <c r="M343" s="8" t="s">
        <v>59</v>
      </c>
      <c r="N343" s="8" t="s">
        <v>288</v>
      </c>
      <c r="O343" s="7">
        <v>0.62</v>
      </c>
      <c r="P343" s="8" t="s">
        <v>29</v>
      </c>
      <c r="Q343" s="8" t="s">
        <v>45</v>
      </c>
      <c r="R343" s="8" t="s">
        <v>46</v>
      </c>
      <c r="S343" s="8" t="s">
        <v>272</v>
      </c>
      <c r="T343" s="7">
        <v>60601</v>
      </c>
      <c r="U343" s="9">
        <v>42127</v>
      </c>
      <c r="V343" s="9">
        <v>42129</v>
      </c>
      <c r="W343" s="10">
        <v>2</v>
      </c>
      <c r="X343" s="4"/>
      <c r="Y343" s="4"/>
    </row>
    <row r="344" spans="1:25" ht="78" thickBot="1" x14ac:dyDescent="0.3">
      <c r="A344" s="5">
        <v>86267</v>
      </c>
      <c r="B344" s="6" t="e">
        <f>VLOOKUP(Status!A375,Status!$A$2:$B$313,2,0)</f>
        <v>#N/A</v>
      </c>
      <c r="C344" s="7">
        <v>336.18</v>
      </c>
      <c r="D344" s="7">
        <v>1</v>
      </c>
      <c r="E344" s="7">
        <v>213.45</v>
      </c>
      <c r="F344" s="7">
        <v>14.7</v>
      </c>
      <c r="G344" s="6">
        <f>E344-F344</f>
        <v>198.75</v>
      </c>
      <c r="H344" s="6" t="e">
        <f>VLOOKUP(Orders!A375,Customer!$A$2:$B$313,2,0)</f>
        <v>#N/A</v>
      </c>
      <c r="I344" s="8" t="s">
        <v>23</v>
      </c>
      <c r="J344" s="8" t="s">
        <v>24</v>
      </c>
      <c r="K344" s="8" t="s">
        <v>34</v>
      </c>
      <c r="L344" s="8" t="s">
        <v>145</v>
      </c>
      <c r="M344" s="8" t="s">
        <v>59</v>
      </c>
      <c r="N344" s="8" t="s">
        <v>484</v>
      </c>
      <c r="O344" s="7">
        <v>0.59</v>
      </c>
      <c r="P344" s="8" t="s">
        <v>29</v>
      </c>
      <c r="Q344" s="8" t="s">
        <v>30</v>
      </c>
      <c r="R344" s="8" t="s">
        <v>83</v>
      </c>
      <c r="S344" s="8" t="s">
        <v>225</v>
      </c>
      <c r="T344" s="7">
        <v>84041</v>
      </c>
      <c r="U344" s="9">
        <v>42007</v>
      </c>
      <c r="V344" s="9">
        <v>42009</v>
      </c>
      <c r="W344" s="10">
        <v>2</v>
      </c>
      <c r="X344" s="4"/>
      <c r="Y344" s="4"/>
    </row>
    <row r="345" spans="1:25" ht="78" thickBot="1" x14ac:dyDescent="0.3">
      <c r="A345" s="11">
        <v>87358</v>
      </c>
      <c r="B345" s="6" t="e">
        <f>VLOOKUP(Status!A376,Status!$A$2:$B$313,2,0)</f>
        <v>#N/A</v>
      </c>
      <c r="C345" s="7">
        <v>57.975000000000001</v>
      </c>
      <c r="D345" s="7">
        <v>7</v>
      </c>
      <c r="E345" s="7">
        <v>5.34</v>
      </c>
      <c r="F345" s="7">
        <v>5.63</v>
      </c>
      <c r="G345" s="6">
        <f>E345-F345</f>
        <v>-0.29000000000000004</v>
      </c>
      <c r="H345" s="6" t="e">
        <f>VLOOKUP(Orders!A376,Customer!$A$2:$B$313,2,0)</f>
        <v>#N/A</v>
      </c>
      <c r="I345" s="8" t="s">
        <v>33</v>
      </c>
      <c r="J345" s="8" t="s">
        <v>24</v>
      </c>
      <c r="K345" s="8" t="s">
        <v>42</v>
      </c>
      <c r="L345" s="8" t="s">
        <v>43</v>
      </c>
      <c r="M345" s="8" t="s">
        <v>36</v>
      </c>
      <c r="N345" s="8" t="s">
        <v>485</v>
      </c>
      <c r="O345" s="7">
        <v>0.39</v>
      </c>
      <c r="P345" s="8" t="s">
        <v>29</v>
      </c>
      <c r="Q345" s="8" t="s">
        <v>79</v>
      </c>
      <c r="R345" s="8" t="s">
        <v>222</v>
      </c>
      <c r="S345" s="8" t="s">
        <v>285</v>
      </c>
      <c r="T345" s="7">
        <v>19026</v>
      </c>
      <c r="U345" s="9">
        <v>42082</v>
      </c>
      <c r="V345" s="9">
        <v>42082</v>
      </c>
      <c r="W345" s="10">
        <v>0</v>
      </c>
      <c r="X345" s="4"/>
      <c r="Y345" s="4"/>
    </row>
    <row r="346" spans="1:25" ht="52.5" thickBot="1" x14ac:dyDescent="0.3">
      <c r="A346" s="5">
        <v>88075</v>
      </c>
      <c r="B346" s="6" t="e">
        <f>VLOOKUP(Status!A377,Status!$A$2:$B$313,2,0)</f>
        <v>#N/A</v>
      </c>
      <c r="C346" s="7">
        <v>5757.21</v>
      </c>
      <c r="D346" s="7">
        <v>22</v>
      </c>
      <c r="E346" s="7">
        <v>205.99</v>
      </c>
      <c r="F346" s="7">
        <v>8.99</v>
      </c>
      <c r="G346" s="6">
        <f>E346-F346</f>
        <v>197</v>
      </c>
      <c r="H346" s="6" t="e">
        <f>VLOOKUP(Orders!A377,Customer!$A$2:$B$313,2,0)</f>
        <v>#N/A</v>
      </c>
      <c r="I346" s="8" t="s">
        <v>33</v>
      </c>
      <c r="J346" s="8" t="s">
        <v>24</v>
      </c>
      <c r="K346" s="8" t="s">
        <v>34</v>
      </c>
      <c r="L346" s="8" t="s">
        <v>35</v>
      </c>
      <c r="M346" s="8" t="s">
        <v>36</v>
      </c>
      <c r="N346" s="8" t="s">
        <v>256</v>
      </c>
      <c r="O346" s="7">
        <v>0.56000000000000005</v>
      </c>
      <c r="P346" s="8" t="s">
        <v>29</v>
      </c>
      <c r="Q346" s="8" t="s">
        <v>30</v>
      </c>
      <c r="R346" s="8" t="s">
        <v>139</v>
      </c>
      <c r="S346" s="8" t="s">
        <v>250</v>
      </c>
      <c r="T346" s="7">
        <v>97526</v>
      </c>
      <c r="U346" s="9">
        <v>42075</v>
      </c>
      <c r="V346" s="9">
        <v>42082</v>
      </c>
      <c r="W346" s="10">
        <v>7</v>
      </c>
      <c r="X346" s="4"/>
      <c r="Y346" s="4"/>
    </row>
    <row r="347" spans="1:25" ht="103.5" thickBot="1" x14ac:dyDescent="0.3">
      <c r="A347" s="5">
        <v>91089</v>
      </c>
      <c r="B347" s="6" t="e">
        <f>VLOOKUP(Status!A378,Status!$A$2:$B$313,2,0)</f>
        <v>#N/A</v>
      </c>
      <c r="C347" s="7">
        <v>3661.9050000000002</v>
      </c>
      <c r="D347" s="7">
        <v>8</v>
      </c>
      <c r="E347" s="7">
        <v>300.98</v>
      </c>
      <c r="F347" s="7">
        <v>54.92</v>
      </c>
      <c r="G347" s="6">
        <f>E347-F347</f>
        <v>246.06</v>
      </c>
      <c r="H347" s="6" t="e">
        <f>VLOOKUP(Orders!A378,Customer!$A$2:$B$313,2,0)</f>
        <v>#N/A</v>
      </c>
      <c r="I347" s="8" t="s">
        <v>23</v>
      </c>
      <c r="J347" s="8" t="s">
        <v>112</v>
      </c>
      <c r="K347" s="8" t="s">
        <v>25</v>
      </c>
      <c r="L347" s="8" t="s">
        <v>115</v>
      </c>
      <c r="M347" s="8" t="s">
        <v>27</v>
      </c>
      <c r="N347" s="8" t="s">
        <v>325</v>
      </c>
      <c r="O347" s="7">
        <v>0.55000000000000004</v>
      </c>
      <c r="P347" s="8" t="s">
        <v>29</v>
      </c>
      <c r="Q347" s="8" t="s">
        <v>79</v>
      </c>
      <c r="R347" s="8" t="s">
        <v>349</v>
      </c>
      <c r="S347" s="8" t="s">
        <v>410</v>
      </c>
      <c r="T347" s="7">
        <v>3820</v>
      </c>
      <c r="U347" s="9">
        <v>42100</v>
      </c>
      <c r="V347" s="9">
        <v>42101</v>
      </c>
      <c r="W347" s="10">
        <v>1</v>
      </c>
      <c r="X347" s="4"/>
      <c r="Y347" s="4"/>
    </row>
    <row r="348" spans="1:25" ht="90.75" thickBot="1" x14ac:dyDescent="0.3">
      <c r="A348" s="5">
        <v>86555</v>
      </c>
      <c r="B348" s="6" t="e">
        <f>VLOOKUP(Status!A379,Status!$A$2:$B$313,2,0)</f>
        <v>#N/A</v>
      </c>
      <c r="C348" s="7">
        <v>29.79</v>
      </c>
      <c r="D348" s="7">
        <v>2</v>
      </c>
      <c r="E348" s="7">
        <v>8.8800000000000008</v>
      </c>
      <c r="F348" s="7">
        <v>6.28</v>
      </c>
      <c r="G348" s="6">
        <f>E348-F348</f>
        <v>2.6000000000000005</v>
      </c>
      <c r="H348" s="6" t="e">
        <f>VLOOKUP(Orders!A379,Customer!$A$2:$B$313,2,0)</f>
        <v>#N/A</v>
      </c>
      <c r="I348" s="8" t="s">
        <v>33</v>
      </c>
      <c r="J348" s="8" t="s">
        <v>76</v>
      </c>
      <c r="K348" s="8" t="s">
        <v>42</v>
      </c>
      <c r="L348" s="8" t="s">
        <v>43</v>
      </c>
      <c r="M348" s="8" t="s">
        <v>36</v>
      </c>
      <c r="N348" s="8" t="s">
        <v>356</v>
      </c>
      <c r="O348" s="7">
        <v>0.35</v>
      </c>
      <c r="P348" s="8" t="s">
        <v>29</v>
      </c>
      <c r="Q348" s="8" t="s">
        <v>30</v>
      </c>
      <c r="R348" s="8" t="s">
        <v>31</v>
      </c>
      <c r="S348" s="8" t="s">
        <v>236</v>
      </c>
      <c r="T348" s="7">
        <v>94024</v>
      </c>
      <c r="U348" s="9">
        <v>42009</v>
      </c>
      <c r="V348" s="9">
        <v>42014</v>
      </c>
      <c r="W348" s="10">
        <v>5</v>
      </c>
      <c r="X348" s="4"/>
      <c r="Y348" s="4"/>
    </row>
    <row r="349" spans="1:25" ht="90.75" thickBot="1" x14ac:dyDescent="0.3">
      <c r="A349" s="5">
        <v>88061</v>
      </c>
      <c r="B349" s="6" t="e">
        <f>VLOOKUP(Status!A380,Status!$A$2:$B$313,2,0)</f>
        <v>#N/A</v>
      </c>
      <c r="C349" s="7">
        <v>12.795</v>
      </c>
      <c r="D349" s="7">
        <v>1</v>
      </c>
      <c r="E349" s="7">
        <v>6.28</v>
      </c>
      <c r="F349" s="7">
        <v>5.29</v>
      </c>
      <c r="G349" s="6">
        <f>E349-F349</f>
        <v>0.99000000000000021</v>
      </c>
      <c r="H349" s="6" t="e">
        <f>VLOOKUP(Orders!A380,Customer!$A$2:$B$313,2,0)</f>
        <v>#N/A</v>
      </c>
      <c r="I349" s="8" t="s">
        <v>33</v>
      </c>
      <c r="J349" s="8" t="s">
        <v>24</v>
      </c>
      <c r="K349" s="8" t="s">
        <v>25</v>
      </c>
      <c r="L349" s="8" t="s">
        <v>48</v>
      </c>
      <c r="M349" s="8" t="s">
        <v>36</v>
      </c>
      <c r="N349" s="8" t="s">
        <v>486</v>
      </c>
      <c r="O349" s="7">
        <v>0.43</v>
      </c>
      <c r="P349" s="8" t="s">
        <v>29</v>
      </c>
      <c r="Q349" s="8" t="s">
        <v>30</v>
      </c>
      <c r="R349" s="8" t="s">
        <v>139</v>
      </c>
      <c r="S349" s="8" t="s">
        <v>140</v>
      </c>
      <c r="T349" s="7">
        <v>97504</v>
      </c>
      <c r="U349" s="9">
        <v>42128</v>
      </c>
      <c r="V349" s="9">
        <v>42128</v>
      </c>
      <c r="W349" s="10">
        <v>0</v>
      </c>
      <c r="X349" s="4"/>
      <c r="Y349" s="4"/>
    </row>
    <row r="350" spans="1:25" ht="39.75" thickBot="1" x14ac:dyDescent="0.3">
      <c r="A350" s="11">
        <v>89728</v>
      </c>
      <c r="B350" s="6" t="e">
        <f>VLOOKUP(Status!A381,Status!$A$2:$B$313,2,0)</f>
        <v>#N/A</v>
      </c>
      <c r="C350" s="7">
        <v>119.895</v>
      </c>
      <c r="D350" s="7">
        <v>13</v>
      </c>
      <c r="E350" s="7">
        <v>5.94</v>
      </c>
      <c r="F350" s="7">
        <v>9.92</v>
      </c>
      <c r="G350" s="6">
        <f>E350-F350</f>
        <v>-3.9799999999999995</v>
      </c>
      <c r="H350" s="6" t="e">
        <f>VLOOKUP(Orders!A381,Customer!$A$2:$B$313,2,0)</f>
        <v>#N/A</v>
      </c>
      <c r="I350" s="8" t="s">
        <v>33</v>
      </c>
      <c r="J350" s="8" t="s">
        <v>41</v>
      </c>
      <c r="K350" s="8" t="s">
        <v>42</v>
      </c>
      <c r="L350" s="8" t="s">
        <v>43</v>
      </c>
      <c r="M350" s="8" t="s">
        <v>36</v>
      </c>
      <c r="N350" s="8" t="s">
        <v>487</v>
      </c>
      <c r="O350" s="7">
        <v>0.38</v>
      </c>
      <c r="P350" s="8" t="s">
        <v>29</v>
      </c>
      <c r="Q350" s="8" t="s">
        <v>30</v>
      </c>
      <c r="R350" s="8" t="s">
        <v>147</v>
      </c>
      <c r="S350" s="8" t="s">
        <v>337</v>
      </c>
      <c r="T350" s="7">
        <v>81503</v>
      </c>
      <c r="U350" s="9">
        <v>42150</v>
      </c>
      <c r="V350" s="9">
        <v>42157</v>
      </c>
      <c r="W350" s="10">
        <v>7</v>
      </c>
      <c r="X350" s="4"/>
      <c r="Y350" s="4"/>
    </row>
    <row r="351" spans="1:25" ht="129" thickBot="1" x14ac:dyDescent="0.3">
      <c r="A351" s="5">
        <v>7909</v>
      </c>
      <c r="B351" s="6" t="e">
        <f>VLOOKUP(Status!A382,Status!$A$2:$B$313,2,0)</f>
        <v>#N/A</v>
      </c>
      <c r="C351" s="7">
        <v>198.12</v>
      </c>
      <c r="D351" s="7">
        <v>16</v>
      </c>
      <c r="E351" s="7">
        <v>8.34</v>
      </c>
      <c r="F351" s="7">
        <v>1.43</v>
      </c>
      <c r="G351" s="6">
        <f>E351-F351</f>
        <v>6.91</v>
      </c>
      <c r="H351" s="6" t="e">
        <f>VLOOKUP(Orders!A382,Customer!$A$2:$B$313,2,0)</f>
        <v>#N/A</v>
      </c>
      <c r="I351" s="8" t="s">
        <v>33</v>
      </c>
      <c r="J351" s="8" t="s">
        <v>76</v>
      </c>
      <c r="K351" s="8" t="s">
        <v>42</v>
      </c>
      <c r="L351" s="8" t="s">
        <v>52</v>
      </c>
      <c r="M351" s="8" t="s">
        <v>64</v>
      </c>
      <c r="N351" s="8" t="s">
        <v>284</v>
      </c>
      <c r="O351" s="7">
        <v>0.35</v>
      </c>
      <c r="P351" s="8" t="s">
        <v>29</v>
      </c>
      <c r="Q351" s="8" t="s">
        <v>69</v>
      </c>
      <c r="R351" s="8" t="s">
        <v>104</v>
      </c>
      <c r="S351" s="8" t="s">
        <v>142</v>
      </c>
      <c r="T351" s="7">
        <v>70056</v>
      </c>
      <c r="U351" s="9">
        <v>42141</v>
      </c>
      <c r="V351" s="9">
        <v>42143</v>
      </c>
      <c r="W351" s="10">
        <v>2</v>
      </c>
      <c r="X351" s="4"/>
      <c r="Y351" s="4"/>
    </row>
    <row r="352" spans="1:25" ht="78" thickBot="1" x14ac:dyDescent="0.3">
      <c r="A352" s="5">
        <v>88644</v>
      </c>
      <c r="B352" s="6" t="e">
        <f>VLOOKUP(Status!A383,Status!$A$2:$B$313,2,0)</f>
        <v>#N/A</v>
      </c>
      <c r="C352" s="7">
        <v>48.6</v>
      </c>
      <c r="D352" s="7">
        <v>1</v>
      </c>
      <c r="E352" s="7">
        <v>29.34</v>
      </c>
      <c r="F352" s="7">
        <v>7.87</v>
      </c>
      <c r="G352" s="6">
        <f>E352-F352</f>
        <v>21.47</v>
      </c>
      <c r="H352" s="6" t="e">
        <f>VLOOKUP(Orders!A383,Customer!$A$2:$B$313,2,0)</f>
        <v>#N/A</v>
      </c>
      <c r="I352" s="8" t="s">
        <v>33</v>
      </c>
      <c r="J352" s="8" t="s">
        <v>24</v>
      </c>
      <c r="K352" s="8" t="s">
        <v>25</v>
      </c>
      <c r="L352" s="8" t="s">
        <v>48</v>
      </c>
      <c r="M352" s="8" t="s">
        <v>36</v>
      </c>
      <c r="N352" s="8" t="s">
        <v>488</v>
      </c>
      <c r="O352" s="7">
        <v>0.54</v>
      </c>
      <c r="P352" s="8" t="s">
        <v>29</v>
      </c>
      <c r="Q352" s="8" t="s">
        <v>30</v>
      </c>
      <c r="R352" s="8" t="s">
        <v>31</v>
      </c>
      <c r="S352" s="8" t="s">
        <v>489</v>
      </c>
      <c r="T352" s="7">
        <v>95032</v>
      </c>
      <c r="U352" s="9">
        <v>42132</v>
      </c>
      <c r="V352" s="9">
        <v>42134</v>
      </c>
      <c r="W352" s="10">
        <v>2</v>
      </c>
      <c r="X352" s="4"/>
      <c r="Y352" s="4"/>
    </row>
    <row r="353" spans="1:25" ht="27" thickBot="1" x14ac:dyDescent="0.3">
      <c r="A353" s="5">
        <v>86309</v>
      </c>
      <c r="B353" s="6" t="e">
        <f>VLOOKUP(Status!A384,Status!$A$2:$B$313,2,0)</f>
        <v>#N/A</v>
      </c>
      <c r="C353" s="7">
        <v>90.36</v>
      </c>
      <c r="D353" s="7">
        <v>5</v>
      </c>
      <c r="E353" s="7">
        <v>11.34</v>
      </c>
      <c r="F353" s="7">
        <v>5.01</v>
      </c>
      <c r="G353" s="6">
        <f>E353-F353</f>
        <v>6.33</v>
      </c>
      <c r="H353" s="6" t="e">
        <f>VLOOKUP(Orders!A384,Customer!$A$2:$B$313,2,0)</f>
        <v>#N/A</v>
      </c>
      <c r="I353" s="8" t="s">
        <v>33</v>
      </c>
      <c r="J353" s="8" t="s">
        <v>41</v>
      </c>
      <c r="K353" s="8" t="s">
        <v>42</v>
      </c>
      <c r="L353" s="8" t="s">
        <v>52</v>
      </c>
      <c r="M353" s="8" t="s">
        <v>36</v>
      </c>
      <c r="N353" s="8" t="s">
        <v>490</v>
      </c>
      <c r="O353" s="7">
        <v>0.36</v>
      </c>
      <c r="P353" s="8" t="s">
        <v>29</v>
      </c>
      <c r="Q353" s="8" t="s">
        <v>79</v>
      </c>
      <c r="R353" s="8" t="s">
        <v>95</v>
      </c>
      <c r="S353" s="8" t="s">
        <v>491</v>
      </c>
      <c r="T353" s="7">
        <v>8601</v>
      </c>
      <c r="U353" s="9">
        <v>42015</v>
      </c>
      <c r="V353" s="9">
        <v>42015</v>
      </c>
      <c r="W353" s="10">
        <v>0</v>
      </c>
      <c r="X353" s="4"/>
      <c r="Y353" s="4"/>
    </row>
    <row r="354" spans="1:25" ht="52.5" thickBot="1" x14ac:dyDescent="0.3">
      <c r="A354" s="5">
        <v>3332</v>
      </c>
      <c r="B354" s="6" t="e">
        <f>VLOOKUP(Status!A385,Status!$A$2:$B$313,2,0)</f>
        <v>#N/A</v>
      </c>
      <c r="C354" s="7">
        <v>1188.165</v>
      </c>
      <c r="D354" s="7">
        <v>14</v>
      </c>
      <c r="E354" s="7">
        <v>65.989999999999995</v>
      </c>
      <c r="F354" s="7">
        <v>5.92</v>
      </c>
      <c r="G354" s="6">
        <f>E354-F354</f>
        <v>60.069999999999993</v>
      </c>
      <c r="H354" s="6" t="e">
        <f>VLOOKUP(Orders!A385,Customer!$A$2:$B$313,2,0)</f>
        <v>#N/A</v>
      </c>
      <c r="I354" s="8" t="s">
        <v>33</v>
      </c>
      <c r="J354" s="8" t="s">
        <v>24</v>
      </c>
      <c r="K354" s="8" t="s">
        <v>34</v>
      </c>
      <c r="L354" s="8" t="s">
        <v>35</v>
      </c>
      <c r="M354" s="8" t="s">
        <v>36</v>
      </c>
      <c r="N354" s="7">
        <v>252</v>
      </c>
      <c r="O354" s="7">
        <v>0.55000000000000004</v>
      </c>
      <c r="P354" s="8" t="s">
        <v>29</v>
      </c>
      <c r="Q354" s="8" t="s">
        <v>69</v>
      </c>
      <c r="R354" s="8" t="s">
        <v>156</v>
      </c>
      <c r="S354" s="8" t="s">
        <v>189</v>
      </c>
      <c r="T354" s="7">
        <v>37804</v>
      </c>
      <c r="U354" s="9">
        <v>42058</v>
      </c>
      <c r="V354" s="9">
        <v>42059</v>
      </c>
      <c r="W354" s="10">
        <v>1</v>
      </c>
      <c r="X354" s="4"/>
      <c r="Y354" s="4"/>
    </row>
    <row r="355" spans="1:25" ht="103.5" thickBot="1" x14ac:dyDescent="0.3">
      <c r="A355" s="5">
        <v>88527</v>
      </c>
      <c r="B355" s="6" t="e">
        <f>VLOOKUP(Status!A386,Status!$A$2:$B$313,2,0)</f>
        <v>#N/A</v>
      </c>
      <c r="C355" s="7">
        <v>10417.74</v>
      </c>
      <c r="D355" s="7">
        <v>12</v>
      </c>
      <c r="E355" s="7">
        <v>574.74</v>
      </c>
      <c r="F355" s="7">
        <v>24.49</v>
      </c>
      <c r="G355" s="6">
        <f>E355-F355</f>
        <v>550.25</v>
      </c>
      <c r="H355" s="6" t="e">
        <f>VLOOKUP(Orders!A386,Customer!$A$2:$B$313,2,0)</f>
        <v>#N/A</v>
      </c>
      <c r="I355" s="8" t="s">
        <v>33</v>
      </c>
      <c r="J355" s="8" t="s">
        <v>24</v>
      </c>
      <c r="K355" s="8" t="s">
        <v>34</v>
      </c>
      <c r="L355" s="8" t="s">
        <v>145</v>
      </c>
      <c r="M355" s="8" t="s">
        <v>137</v>
      </c>
      <c r="N355" s="8" t="s">
        <v>492</v>
      </c>
      <c r="O355" s="7">
        <v>0.37</v>
      </c>
      <c r="P355" s="8" t="s">
        <v>29</v>
      </c>
      <c r="Q355" s="8" t="s">
        <v>69</v>
      </c>
      <c r="R355" s="8" t="s">
        <v>104</v>
      </c>
      <c r="S355" s="8" t="s">
        <v>105</v>
      </c>
      <c r="T355" s="7">
        <v>70802</v>
      </c>
      <c r="U355" s="9">
        <v>42007</v>
      </c>
      <c r="V355" s="9">
        <v>42014</v>
      </c>
      <c r="W355" s="10">
        <v>7</v>
      </c>
      <c r="X355" s="4"/>
      <c r="Y355" s="4"/>
    </row>
    <row r="356" spans="1:25" ht="27" thickBot="1" x14ac:dyDescent="0.3">
      <c r="A356" s="5">
        <v>87347</v>
      </c>
      <c r="B356" s="6" t="e">
        <f>VLOOKUP(Status!A387,Status!$A$2:$B$313,2,0)</f>
        <v>#N/A</v>
      </c>
      <c r="C356" s="7">
        <v>101.79</v>
      </c>
      <c r="D356" s="7">
        <v>10</v>
      </c>
      <c r="E356" s="7">
        <v>6.48</v>
      </c>
      <c r="F356" s="7">
        <v>7.03</v>
      </c>
      <c r="G356" s="6">
        <f>E356-F356</f>
        <v>-0.54999999999999982</v>
      </c>
      <c r="H356" s="6" t="e">
        <f>VLOOKUP(Orders!A387,Customer!$A$2:$B$313,2,0)</f>
        <v>#N/A</v>
      </c>
      <c r="I356" s="8" t="s">
        <v>33</v>
      </c>
      <c r="J356" s="8" t="s">
        <v>24</v>
      </c>
      <c r="K356" s="8" t="s">
        <v>42</v>
      </c>
      <c r="L356" s="8" t="s">
        <v>52</v>
      </c>
      <c r="M356" s="8" t="s">
        <v>36</v>
      </c>
      <c r="N356" s="8" t="s">
        <v>493</v>
      </c>
      <c r="O356" s="7">
        <v>0.37</v>
      </c>
      <c r="P356" s="8" t="s">
        <v>29</v>
      </c>
      <c r="Q356" s="8" t="s">
        <v>45</v>
      </c>
      <c r="R356" s="8" t="s">
        <v>61</v>
      </c>
      <c r="S356" s="8" t="s">
        <v>292</v>
      </c>
      <c r="T356" s="7">
        <v>78207</v>
      </c>
      <c r="U356" s="9">
        <v>42139</v>
      </c>
      <c r="V356" s="9">
        <v>42140</v>
      </c>
      <c r="W356" s="10">
        <v>1</v>
      </c>
      <c r="X356" s="4"/>
      <c r="Y356" s="4"/>
    </row>
    <row r="357" spans="1:25" ht="27" thickBot="1" x14ac:dyDescent="0.3">
      <c r="A357" s="5">
        <v>88360</v>
      </c>
      <c r="B357" s="6" t="e">
        <f>VLOOKUP(Status!A388,Status!$A$2:$B$313,2,0)</f>
        <v>#N/A</v>
      </c>
      <c r="C357" s="7">
        <v>468.88499999999999</v>
      </c>
      <c r="D357" s="7">
        <v>13</v>
      </c>
      <c r="E357" s="7">
        <v>22.84</v>
      </c>
      <c r="F357" s="7">
        <v>11.54</v>
      </c>
      <c r="G357" s="6">
        <f>E357-F357</f>
        <v>11.3</v>
      </c>
      <c r="H357" s="6" t="e">
        <f>VLOOKUP(Orders!A388,Customer!$A$2:$B$313,2,0)</f>
        <v>#N/A</v>
      </c>
      <c r="I357" s="8" t="s">
        <v>33</v>
      </c>
      <c r="J357" s="8" t="s">
        <v>41</v>
      </c>
      <c r="K357" s="8" t="s">
        <v>42</v>
      </c>
      <c r="L357" s="8" t="s">
        <v>52</v>
      </c>
      <c r="M357" s="8" t="s">
        <v>36</v>
      </c>
      <c r="N357" s="8" t="s">
        <v>243</v>
      </c>
      <c r="O357" s="7">
        <v>0.39</v>
      </c>
      <c r="P357" s="8" t="s">
        <v>29</v>
      </c>
      <c r="Q357" s="8" t="s">
        <v>79</v>
      </c>
      <c r="R357" s="8" t="s">
        <v>90</v>
      </c>
      <c r="S357" s="8" t="s">
        <v>244</v>
      </c>
      <c r="T357" s="7">
        <v>6401</v>
      </c>
      <c r="U357" s="9">
        <v>42157</v>
      </c>
      <c r="V357" s="9">
        <v>42158</v>
      </c>
      <c r="W357" s="10">
        <v>1</v>
      </c>
      <c r="X357" s="4"/>
      <c r="Y357" s="4"/>
    </row>
    <row r="358" spans="1:25" ht="27" thickBot="1" x14ac:dyDescent="0.3">
      <c r="A358" s="5">
        <v>88198</v>
      </c>
      <c r="B358" s="6" t="e">
        <f>VLOOKUP(Status!A389,Status!$A$2:$B$313,2,0)</f>
        <v>#N/A</v>
      </c>
      <c r="C358" s="7">
        <v>325.5</v>
      </c>
      <c r="D358" s="7">
        <v>41</v>
      </c>
      <c r="E358" s="7">
        <v>4.9800000000000004</v>
      </c>
      <c r="F358" s="7">
        <v>6.07</v>
      </c>
      <c r="G358" s="6">
        <f>E358-F358</f>
        <v>-1.0899999999999999</v>
      </c>
      <c r="H358" s="6" t="e">
        <f>VLOOKUP(Orders!A389,Customer!$A$2:$B$313,2,0)</f>
        <v>#N/A</v>
      </c>
      <c r="I358" s="8" t="s">
        <v>33</v>
      </c>
      <c r="J358" s="8" t="s">
        <v>112</v>
      </c>
      <c r="K358" s="8" t="s">
        <v>42</v>
      </c>
      <c r="L358" s="8" t="s">
        <v>52</v>
      </c>
      <c r="M358" s="8" t="s">
        <v>36</v>
      </c>
      <c r="N358" s="8" t="s">
        <v>141</v>
      </c>
      <c r="O358" s="7">
        <v>0.36</v>
      </c>
      <c r="P358" s="8" t="s">
        <v>29</v>
      </c>
      <c r="Q358" s="8" t="s">
        <v>79</v>
      </c>
      <c r="R358" s="8" t="s">
        <v>80</v>
      </c>
      <c r="S358" s="8" t="s">
        <v>212</v>
      </c>
      <c r="T358" s="7">
        <v>10154</v>
      </c>
      <c r="U358" s="9">
        <v>42045</v>
      </c>
      <c r="V358" s="9">
        <v>42046</v>
      </c>
      <c r="W358" s="10">
        <v>1</v>
      </c>
      <c r="X358" s="4"/>
      <c r="Y358" s="4"/>
    </row>
    <row r="359" spans="1:25" ht="78" thickBot="1" x14ac:dyDescent="0.3">
      <c r="A359" s="5">
        <v>89284</v>
      </c>
      <c r="B359" s="6" t="e">
        <f>VLOOKUP(Status!A391,Status!$A$2:$B$313,2,0)</f>
        <v>#N/A</v>
      </c>
      <c r="C359" s="7">
        <v>7593.7349999999997</v>
      </c>
      <c r="D359" s="7">
        <v>35</v>
      </c>
      <c r="E359" s="7">
        <v>152.47999999999999</v>
      </c>
      <c r="F359" s="7">
        <v>6.5</v>
      </c>
      <c r="G359" s="6">
        <f>E359-F359</f>
        <v>145.97999999999999</v>
      </c>
      <c r="H359" s="6" t="e">
        <f>VLOOKUP(Orders!A391,Customer!$A$2:$B$313,2,0)</f>
        <v>#N/A</v>
      </c>
      <c r="I359" s="8" t="s">
        <v>33</v>
      </c>
      <c r="J359" s="8" t="s">
        <v>41</v>
      </c>
      <c r="K359" s="8" t="s">
        <v>34</v>
      </c>
      <c r="L359" s="8" t="s">
        <v>67</v>
      </c>
      <c r="M359" s="8" t="s">
        <v>36</v>
      </c>
      <c r="N359" s="8" t="s">
        <v>494</v>
      </c>
      <c r="O359" s="7">
        <v>0.74</v>
      </c>
      <c r="P359" s="8" t="s">
        <v>29</v>
      </c>
      <c r="Q359" s="8" t="s">
        <v>69</v>
      </c>
      <c r="R359" s="8" t="s">
        <v>156</v>
      </c>
      <c r="S359" s="8" t="s">
        <v>495</v>
      </c>
      <c r="T359" s="7">
        <v>37130</v>
      </c>
      <c r="U359" s="9">
        <v>42138</v>
      </c>
      <c r="V359" s="9">
        <v>42140</v>
      </c>
      <c r="W359" s="10">
        <v>2</v>
      </c>
      <c r="X359" s="4"/>
      <c r="Y35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4B6B-E50F-4557-A72E-846E9F07DFF8}">
  <dimension ref="A1:D23"/>
  <sheetViews>
    <sheetView workbookViewId="0">
      <selection activeCell="D2" sqref="D2:D23"/>
    </sheetView>
  </sheetViews>
  <sheetFormatPr defaultRowHeight="15" x14ac:dyDescent="0.25"/>
  <cols>
    <col min="3" max="3" width="14.5703125" customWidth="1"/>
    <col min="4" max="4" width="13.85546875" customWidth="1"/>
  </cols>
  <sheetData>
    <row r="1" spans="1:4" ht="39.75" thickBot="1" x14ac:dyDescent="0.3">
      <c r="A1" s="14" t="s">
        <v>0</v>
      </c>
      <c r="B1" s="3" t="s">
        <v>8</v>
      </c>
      <c r="C1" s="3" t="s">
        <v>10</v>
      </c>
      <c r="D1" s="3" t="s">
        <v>12</v>
      </c>
    </row>
    <row r="2" spans="1:4" ht="27" thickBot="1" x14ac:dyDescent="0.3">
      <c r="A2" s="5">
        <v>88504</v>
      </c>
      <c r="B2" s="6" t="str">
        <f>VLOOKUP('Fetch details'!A2,Orders!$A$2:$M$391,9,0)</f>
        <v>Delivery Truck</v>
      </c>
      <c r="C2" s="6" t="str">
        <f>VLOOKUP('Fetch details'!A2,Orders!$A$2:$M$391,11,0)</f>
        <v>Furniture</v>
      </c>
      <c r="D2" s="6" t="str">
        <f>VLOOKUP('Fetch details'!A2,Orders!$A$2:$M$391,13,0)</f>
        <v>Jumbo Box</v>
      </c>
    </row>
    <row r="3" spans="1:4" ht="27" thickBot="1" x14ac:dyDescent="0.3">
      <c r="A3" s="5">
        <v>89585</v>
      </c>
      <c r="B3" s="6" t="str">
        <f>VLOOKUP('Fetch details'!A3,Orders!$A$2:$M$391,9,0)</f>
        <v>Regular Air</v>
      </c>
      <c r="C3" s="6" t="str">
        <f>VLOOKUP('Fetch details'!A3,Orders!$A$2:$M$391,11,0)</f>
        <v>Technology</v>
      </c>
      <c r="D3" s="6" t="str">
        <f>VLOOKUP('Fetch details'!A3,Orders!$A$2:$M$391,13,0)</f>
        <v>Small Box</v>
      </c>
    </row>
    <row r="4" spans="1:4" ht="27" thickBot="1" x14ac:dyDescent="0.3">
      <c r="A4" s="11">
        <v>88206</v>
      </c>
      <c r="B4" s="6" t="str">
        <f>VLOOKUP('Fetch details'!A4,Orders!$A$2:$M$391,9,0)</f>
        <v>Delivery Truck</v>
      </c>
      <c r="C4" s="6" t="str">
        <f>VLOOKUP('Fetch details'!A4,Orders!$A$2:$M$391,11,0)</f>
        <v>Furniture</v>
      </c>
      <c r="D4" s="6" t="str">
        <f>VLOOKUP('Fetch details'!A4,Orders!$A$2:$M$391,13,0)</f>
        <v>Jumbo Box</v>
      </c>
    </row>
    <row r="5" spans="1:4" ht="27" thickBot="1" x14ac:dyDescent="0.3">
      <c r="A5" s="5">
        <v>90837</v>
      </c>
      <c r="B5" s="6" t="e">
        <f>VLOOKUP('Fetch details'!A5,Orders!$A$2:$M$391,9,0)</f>
        <v>#N/A</v>
      </c>
      <c r="C5" s="6" t="e">
        <f>VLOOKUP('Fetch details'!A5,Orders!$A$2:$M$391,11,0)</f>
        <v>#N/A</v>
      </c>
      <c r="D5" s="6" t="e">
        <f>VLOOKUP('Fetch details'!A5,Orders!$A$2:$M$391,13,0)</f>
        <v>#N/A</v>
      </c>
    </row>
    <row r="6" spans="1:4" ht="27" thickBot="1" x14ac:dyDescent="0.3">
      <c r="A6" s="5">
        <v>87463</v>
      </c>
      <c r="B6" s="6" t="str">
        <f>VLOOKUP('Fetch details'!A6,Orders!$A$2:$M$391,9,0)</f>
        <v>Regular Air</v>
      </c>
      <c r="C6" s="6" t="str">
        <f>VLOOKUP('Fetch details'!A6,Orders!$A$2:$M$391,11,0)</f>
        <v>Furniture</v>
      </c>
      <c r="D6" s="6" t="str">
        <f>VLOOKUP('Fetch details'!A6,Orders!$A$2:$M$391,13,0)</f>
        <v>Small Pack</v>
      </c>
    </row>
    <row r="7" spans="1:4" ht="27" thickBot="1" x14ac:dyDescent="0.3">
      <c r="A7" s="5">
        <v>88905</v>
      </c>
      <c r="B7" s="6" t="str">
        <f>VLOOKUP('Fetch details'!A7,Orders!$A$2:$M$391,9,0)</f>
        <v>Regular Air</v>
      </c>
      <c r="C7" s="6" t="str">
        <f>VLOOKUP('Fetch details'!A7,Orders!$A$2:$M$391,11,0)</f>
        <v>Office Supplies</v>
      </c>
      <c r="D7" s="6" t="str">
        <f>VLOOKUP('Fetch details'!A7,Orders!$A$2:$M$391,13,0)</f>
        <v>Small Box</v>
      </c>
    </row>
    <row r="8" spans="1:4" ht="27" thickBot="1" x14ac:dyDescent="0.3">
      <c r="A8" s="5">
        <v>88679</v>
      </c>
      <c r="B8" s="6" t="str">
        <f>VLOOKUP('Fetch details'!A8,Orders!$A$2:$M$391,9,0)</f>
        <v>Regular Air</v>
      </c>
      <c r="C8" s="6" t="str">
        <f>VLOOKUP('Fetch details'!A8,Orders!$A$2:$M$391,11,0)</f>
        <v>Technology</v>
      </c>
      <c r="D8" s="6" t="str">
        <f>VLOOKUP('Fetch details'!A8,Orders!$A$2:$M$391,13,0)</f>
        <v>Small Pack</v>
      </c>
    </row>
    <row r="9" spans="1:4" ht="27" thickBot="1" x14ac:dyDescent="0.3">
      <c r="A9" s="5">
        <v>88174</v>
      </c>
      <c r="B9" s="6" t="e">
        <f>VLOOKUP('Fetch details'!A9,Orders!$A$2:$M$391,9,0)</f>
        <v>#N/A</v>
      </c>
      <c r="C9" s="6" t="e">
        <f>VLOOKUP('Fetch details'!A9,Orders!$A$2:$M$391,11,0)</f>
        <v>#N/A</v>
      </c>
      <c r="D9" s="6" t="e">
        <f>VLOOKUP('Fetch details'!A9,Orders!$A$2:$M$391,13,0)</f>
        <v>#N/A</v>
      </c>
    </row>
    <row r="10" spans="1:4" ht="27" thickBot="1" x14ac:dyDescent="0.3">
      <c r="A10" s="5">
        <v>90239</v>
      </c>
      <c r="B10" s="6" t="str">
        <f>VLOOKUP('Fetch details'!A10,Orders!$A$2:$M$391,9,0)</f>
        <v>Regular Air</v>
      </c>
      <c r="C10" s="6" t="str">
        <f>VLOOKUP('Fetch details'!A10,Orders!$A$2:$M$391,11,0)</f>
        <v>Office Supplies</v>
      </c>
      <c r="D10" s="6" t="str">
        <f>VLOOKUP('Fetch details'!A10,Orders!$A$2:$M$391,13,0)</f>
        <v>Wrap Bag</v>
      </c>
    </row>
    <row r="11" spans="1:4" ht="27" thickBot="1" x14ac:dyDescent="0.3">
      <c r="A11" s="5">
        <v>91174</v>
      </c>
      <c r="B11" s="6" t="e">
        <f>VLOOKUP('Fetch details'!A11,Orders!$A$2:$M$391,9,0)</f>
        <v>#N/A</v>
      </c>
      <c r="C11" s="6" t="e">
        <f>VLOOKUP('Fetch details'!A11,Orders!$A$2:$M$391,11,0)</f>
        <v>#N/A</v>
      </c>
      <c r="D11" s="6" t="e">
        <f>VLOOKUP('Fetch details'!A11,Orders!$A$2:$M$391,13,0)</f>
        <v>#N/A</v>
      </c>
    </row>
    <row r="12" spans="1:4" ht="27" thickBot="1" x14ac:dyDescent="0.3">
      <c r="A12" s="5">
        <v>90596</v>
      </c>
      <c r="B12" s="6" t="str">
        <f>VLOOKUP('Fetch details'!A12,Orders!$A$2:$M$391,9,0)</f>
        <v>Regular Air</v>
      </c>
      <c r="C12" s="6" t="str">
        <f>VLOOKUP('Fetch details'!A12,Orders!$A$2:$M$391,11,0)</f>
        <v>Office Supplies</v>
      </c>
      <c r="D12" s="6" t="str">
        <f>VLOOKUP('Fetch details'!A12,Orders!$A$2:$M$391,13,0)</f>
        <v>Small Box</v>
      </c>
    </row>
    <row r="13" spans="1:4" ht="27" thickBot="1" x14ac:dyDescent="0.3">
      <c r="A13" s="5">
        <v>88940</v>
      </c>
      <c r="B13" s="6" t="str">
        <f>VLOOKUP('Fetch details'!A13,Orders!$A$2:$M$391,9,0)</f>
        <v>Regular Air</v>
      </c>
      <c r="C13" s="6" t="str">
        <f>VLOOKUP('Fetch details'!A13,Orders!$A$2:$M$391,11,0)</f>
        <v>Office Supplies</v>
      </c>
      <c r="D13" s="6" t="str">
        <f>VLOOKUP('Fetch details'!A13,Orders!$A$2:$M$391,13,0)</f>
        <v>Wrap Bag</v>
      </c>
    </row>
    <row r="14" spans="1:4" ht="27" thickBot="1" x14ac:dyDescent="0.3">
      <c r="A14" s="5">
        <v>86297</v>
      </c>
      <c r="B14" s="6" t="e">
        <f>VLOOKUP('Fetch details'!A14,Orders!$A$2:$M$391,9,0)</f>
        <v>#N/A</v>
      </c>
      <c r="C14" s="6" t="e">
        <f>VLOOKUP('Fetch details'!A14,Orders!$A$2:$M$391,11,0)</f>
        <v>#N/A</v>
      </c>
      <c r="D14" s="6" t="e">
        <f>VLOOKUP('Fetch details'!A14,Orders!$A$2:$M$391,13,0)</f>
        <v>#N/A</v>
      </c>
    </row>
    <row r="15" spans="1:4" ht="27" thickBot="1" x14ac:dyDescent="0.3">
      <c r="A15" s="11">
        <v>86316</v>
      </c>
      <c r="B15" s="6" t="str">
        <f>VLOOKUP('Fetch details'!A15,Orders!$A$2:$M$391,9,0)</f>
        <v>Regular Air</v>
      </c>
      <c r="C15" s="6" t="str">
        <f>VLOOKUP('Fetch details'!A15,Orders!$A$2:$M$391,11,0)</f>
        <v>Office Supplies</v>
      </c>
      <c r="D15" s="6" t="str">
        <f>VLOOKUP('Fetch details'!A15,Orders!$A$2:$M$391,13,0)</f>
        <v>Small Box</v>
      </c>
    </row>
    <row r="16" spans="1:4" ht="27" thickBot="1" x14ac:dyDescent="0.3">
      <c r="A16" s="5">
        <v>55392</v>
      </c>
      <c r="B16" s="6" t="str">
        <f>VLOOKUP('Fetch details'!A16,Orders!$A$2:$M$391,9,0)</f>
        <v>Regular Air</v>
      </c>
      <c r="C16" s="6" t="str">
        <f>VLOOKUP('Fetch details'!A16,Orders!$A$2:$M$391,11,0)</f>
        <v>Office Supplies</v>
      </c>
      <c r="D16" s="6" t="str">
        <f>VLOOKUP('Fetch details'!A16,Orders!$A$2:$M$391,13,0)</f>
        <v>Small Box</v>
      </c>
    </row>
    <row r="17" spans="1:4" ht="27" thickBot="1" x14ac:dyDescent="0.3">
      <c r="A17" s="5">
        <v>5509</v>
      </c>
      <c r="B17" s="6" t="str">
        <f>VLOOKUP('Fetch details'!A17,Orders!$A$2:$M$391,9,0)</f>
        <v>Express Air</v>
      </c>
      <c r="C17" s="6" t="str">
        <f>VLOOKUP('Fetch details'!A17,Orders!$A$2:$M$391,11,0)</f>
        <v>Office Supplies</v>
      </c>
      <c r="D17" s="6" t="str">
        <f>VLOOKUP('Fetch details'!A17,Orders!$A$2:$M$391,13,0)</f>
        <v>Small Box</v>
      </c>
    </row>
    <row r="18" spans="1:4" ht="27" thickBot="1" x14ac:dyDescent="0.3">
      <c r="A18" s="5">
        <v>90236</v>
      </c>
      <c r="B18" s="6" t="e">
        <f>VLOOKUP('Fetch details'!A18,Orders!$A$2:$M$391,9,0)</f>
        <v>#N/A</v>
      </c>
      <c r="C18" s="6" t="e">
        <f>VLOOKUP('Fetch details'!A18,Orders!$A$2:$M$391,11,0)</f>
        <v>#N/A</v>
      </c>
      <c r="D18" s="6" t="e">
        <f>VLOOKUP('Fetch details'!A18,Orders!$A$2:$M$391,13,0)</f>
        <v>#N/A</v>
      </c>
    </row>
    <row r="19" spans="1:4" ht="27" thickBot="1" x14ac:dyDescent="0.3">
      <c r="A19" s="5">
        <v>88879</v>
      </c>
      <c r="B19" s="6" t="str">
        <f>VLOOKUP('Fetch details'!A19,Orders!$A$2:$M$391,9,0)</f>
        <v>Delivery Truck</v>
      </c>
      <c r="C19" s="6" t="str">
        <f>VLOOKUP('Fetch details'!A19,Orders!$A$2:$M$391,11,0)</f>
        <v>Furniture</v>
      </c>
      <c r="D19" s="6" t="str">
        <f>VLOOKUP('Fetch details'!A19,Orders!$A$2:$M$391,13,0)</f>
        <v>Jumbo Drum</v>
      </c>
    </row>
    <row r="20" spans="1:4" ht="27" thickBot="1" x14ac:dyDescent="0.3">
      <c r="A20" s="5">
        <v>86694</v>
      </c>
      <c r="B20" s="6" t="str">
        <f>VLOOKUP('Fetch details'!A20,Orders!$A$2:$M$391,9,0)</f>
        <v>Regular Air</v>
      </c>
      <c r="C20" s="6" t="str">
        <f>VLOOKUP('Fetch details'!A20,Orders!$A$2:$M$391,11,0)</f>
        <v>Technology</v>
      </c>
      <c r="D20" s="6" t="str">
        <f>VLOOKUP('Fetch details'!A20,Orders!$A$2:$M$391,13,0)</f>
        <v>Small Box</v>
      </c>
    </row>
    <row r="21" spans="1:4" ht="27" thickBot="1" x14ac:dyDescent="0.3">
      <c r="A21" s="5">
        <v>90237</v>
      </c>
      <c r="B21" s="6" t="str">
        <f>VLOOKUP('Fetch details'!A21,Orders!$A$2:$M$391,9,0)</f>
        <v>Regular Air</v>
      </c>
      <c r="C21" s="6" t="str">
        <f>VLOOKUP('Fetch details'!A21,Orders!$A$2:$M$391,11,0)</f>
        <v>Office Supplies</v>
      </c>
      <c r="D21" s="6" t="str">
        <f>VLOOKUP('Fetch details'!A21,Orders!$A$2:$M$391,13,0)</f>
        <v>Wrap Bag</v>
      </c>
    </row>
    <row r="22" spans="1:4" ht="27" thickBot="1" x14ac:dyDescent="0.3">
      <c r="A22" s="5">
        <v>88152</v>
      </c>
      <c r="B22" s="6" t="str">
        <f>VLOOKUP('Fetch details'!A22,Orders!$A$2:$M$391,9,0)</f>
        <v>Express Air</v>
      </c>
      <c r="C22" s="6" t="str">
        <f>VLOOKUP('Fetch details'!A22,Orders!$A$2:$M$391,11,0)</f>
        <v>Office Supplies</v>
      </c>
      <c r="D22" s="6" t="str">
        <f>VLOOKUP('Fetch details'!A22,Orders!$A$2:$M$391,13,0)</f>
        <v>Wrap Bag</v>
      </c>
    </row>
    <row r="23" spans="1:4" ht="27" thickBot="1" x14ac:dyDescent="0.3">
      <c r="A23" s="5">
        <v>86191</v>
      </c>
      <c r="B23" s="6" t="str">
        <f>VLOOKUP('Fetch details'!A23,Orders!$A$2:$M$391,9,0)</f>
        <v>Regular Air</v>
      </c>
      <c r="C23" s="6" t="str">
        <f>VLOOKUP('Fetch details'!A23,Orders!$A$2:$M$391,11,0)</f>
        <v>Office Supplies</v>
      </c>
      <c r="D23" s="6" t="str">
        <f>VLOOKUP('Fetch details'!A23,Orders!$A$2:$M$391,13,0)</f>
        <v>Small Box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1677-3094-48B5-8BE3-595A35E28777}">
  <dimension ref="A1:D313"/>
  <sheetViews>
    <sheetView topLeftCell="A256" workbookViewId="0">
      <selection sqref="A1:B313"/>
    </sheetView>
  </sheetViews>
  <sheetFormatPr defaultRowHeight="15" x14ac:dyDescent="0.25"/>
  <cols>
    <col min="1" max="1" width="15.140625" customWidth="1"/>
    <col min="2" max="2" width="16.7109375" customWidth="1"/>
  </cols>
  <sheetData>
    <row r="1" spans="1:4" ht="39.75" thickBot="1" x14ac:dyDescent="0.3">
      <c r="A1" s="3" t="s">
        <v>500</v>
      </c>
      <c r="B1" s="16" t="s">
        <v>1</v>
      </c>
      <c r="C1" s="3"/>
      <c r="D1" s="3"/>
    </row>
    <row r="2" spans="1:4" ht="27" thickBot="1" x14ac:dyDescent="0.3">
      <c r="A2" s="8" t="s">
        <v>502</v>
      </c>
      <c r="B2" s="17" t="s">
        <v>684</v>
      </c>
      <c r="C2" s="6"/>
      <c r="D2" s="6"/>
    </row>
    <row r="3" spans="1:4" ht="27" thickBot="1" x14ac:dyDescent="0.3">
      <c r="A3" s="8" t="s">
        <v>504</v>
      </c>
      <c r="B3" s="17" t="s">
        <v>685</v>
      </c>
      <c r="C3" s="6"/>
      <c r="D3" s="6"/>
    </row>
    <row r="4" spans="1:4" ht="27" thickBot="1" x14ac:dyDescent="0.3">
      <c r="A4" s="8" t="s">
        <v>506</v>
      </c>
      <c r="B4" s="17" t="s">
        <v>685</v>
      </c>
      <c r="C4" s="6"/>
      <c r="D4" s="6"/>
    </row>
    <row r="5" spans="1:4" ht="39.75" thickBot="1" x14ac:dyDescent="0.3">
      <c r="A5" s="8" t="s">
        <v>508</v>
      </c>
      <c r="B5" s="17" t="s">
        <v>684</v>
      </c>
      <c r="C5" s="6"/>
      <c r="D5" s="6"/>
    </row>
    <row r="6" spans="1:4" ht="39.75" thickBot="1" x14ac:dyDescent="0.3">
      <c r="A6" s="8" t="s">
        <v>508</v>
      </c>
      <c r="B6" s="17" t="s">
        <v>684</v>
      </c>
      <c r="C6" s="6"/>
      <c r="D6" s="6"/>
    </row>
    <row r="7" spans="1:4" ht="39.75" thickBot="1" x14ac:dyDescent="0.3">
      <c r="A7" s="8" t="s">
        <v>508</v>
      </c>
      <c r="B7" s="17" t="s">
        <v>685</v>
      </c>
      <c r="C7" s="6"/>
      <c r="D7" s="6"/>
    </row>
    <row r="8" spans="1:4" ht="39.75" thickBot="1" x14ac:dyDescent="0.3">
      <c r="A8" s="8" t="s">
        <v>508</v>
      </c>
      <c r="B8" s="17" t="s">
        <v>685</v>
      </c>
      <c r="C8" s="6"/>
      <c r="D8" s="6"/>
    </row>
    <row r="9" spans="1:4" ht="27" thickBot="1" x14ac:dyDescent="0.3">
      <c r="A9" s="8" t="s">
        <v>509</v>
      </c>
      <c r="B9" s="17" t="s">
        <v>684</v>
      </c>
      <c r="C9" s="6"/>
      <c r="D9" s="6"/>
    </row>
    <row r="10" spans="1:4" ht="27" thickBot="1" x14ac:dyDescent="0.3">
      <c r="A10" s="8" t="s">
        <v>509</v>
      </c>
      <c r="B10" s="17" t="s">
        <v>684</v>
      </c>
      <c r="C10" s="6"/>
      <c r="D10" s="6"/>
    </row>
    <row r="11" spans="1:4" ht="27" thickBot="1" x14ac:dyDescent="0.3">
      <c r="A11" s="8" t="s">
        <v>510</v>
      </c>
      <c r="B11" s="17" t="s">
        <v>685</v>
      </c>
      <c r="C11" s="6"/>
      <c r="D11" s="6"/>
    </row>
    <row r="12" spans="1:4" ht="27" thickBot="1" x14ac:dyDescent="0.3">
      <c r="A12" s="8" t="s">
        <v>510</v>
      </c>
      <c r="B12" s="17" t="s">
        <v>685</v>
      </c>
      <c r="C12" s="6"/>
      <c r="D12" s="6"/>
    </row>
    <row r="13" spans="1:4" ht="27" thickBot="1" x14ac:dyDescent="0.3">
      <c r="A13" s="8" t="s">
        <v>511</v>
      </c>
      <c r="B13" s="17" t="s">
        <v>684</v>
      </c>
      <c r="C13" s="6"/>
      <c r="D13" s="6"/>
    </row>
    <row r="14" spans="1:4" ht="27" thickBot="1" x14ac:dyDescent="0.3">
      <c r="A14" s="8" t="s">
        <v>512</v>
      </c>
      <c r="B14" s="17" t="s">
        <v>684</v>
      </c>
      <c r="C14" s="6"/>
      <c r="D14" s="6"/>
    </row>
    <row r="15" spans="1:4" ht="39.75" thickBot="1" x14ac:dyDescent="0.3">
      <c r="A15" s="8" t="s">
        <v>513</v>
      </c>
      <c r="B15" s="17" t="s">
        <v>685</v>
      </c>
      <c r="C15" s="6"/>
      <c r="D15" s="6"/>
    </row>
    <row r="16" spans="1:4" ht="39.75" thickBot="1" x14ac:dyDescent="0.3">
      <c r="A16" s="8" t="s">
        <v>513</v>
      </c>
      <c r="B16" s="17" t="s">
        <v>684</v>
      </c>
      <c r="C16" s="6"/>
      <c r="D16" s="6"/>
    </row>
    <row r="17" spans="1:4" ht="39.75" thickBot="1" x14ac:dyDescent="0.3">
      <c r="A17" s="8" t="s">
        <v>513</v>
      </c>
      <c r="B17" s="17" t="s">
        <v>684</v>
      </c>
      <c r="C17" s="6"/>
      <c r="D17" s="6"/>
    </row>
    <row r="18" spans="1:4" ht="27" thickBot="1" x14ac:dyDescent="0.3">
      <c r="A18" s="8" t="s">
        <v>514</v>
      </c>
      <c r="B18" s="17" t="s">
        <v>685</v>
      </c>
      <c r="C18" s="6"/>
      <c r="D18" s="6"/>
    </row>
    <row r="19" spans="1:4" ht="27" thickBot="1" x14ac:dyDescent="0.3">
      <c r="A19" s="8" t="s">
        <v>514</v>
      </c>
      <c r="B19" s="17" t="s">
        <v>685</v>
      </c>
      <c r="C19" s="6"/>
      <c r="D19" s="6"/>
    </row>
    <row r="20" spans="1:4" ht="39.75" thickBot="1" x14ac:dyDescent="0.3">
      <c r="A20" s="8" t="s">
        <v>515</v>
      </c>
      <c r="B20" s="17" t="s">
        <v>684</v>
      </c>
      <c r="C20" s="6"/>
      <c r="D20" s="6"/>
    </row>
    <row r="21" spans="1:4" ht="27" thickBot="1" x14ac:dyDescent="0.3">
      <c r="A21" s="8" t="s">
        <v>516</v>
      </c>
      <c r="B21" s="17" t="s">
        <v>684</v>
      </c>
      <c r="C21" s="6"/>
      <c r="D21" s="6"/>
    </row>
    <row r="22" spans="1:4" ht="27" thickBot="1" x14ac:dyDescent="0.3">
      <c r="A22" s="8" t="s">
        <v>516</v>
      </c>
      <c r="B22" s="17" t="s">
        <v>685</v>
      </c>
      <c r="C22" s="6"/>
      <c r="D22" s="6"/>
    </row>
    <row r="23" spans="1:4" ht="27" thickBot="1" x14ac:dyDescent="0.3">
      <c r="A23" s="8" t="s">
        <v>516</v>
      </c>
      <c r="B23" s="17" t="s">
        <v>685</v>
      </c>
      <c r="C23" s="6"/>
      <c r="D23" s="6"/>
    </row>
    <row r="24" spans="1:4" ht="27" thickBot="1" x14ac:dyDescent="0.3">
      <c r="A24" s="8" t="s">
        <v>516</v>
      </c>
      <c r="B24" s="17" t="s">
        <v>684</v>
      </c>
    </row>
    <row r="25" spans="1:4" ht="27" thickBot="1" x14ac:dyDescent="0.3">
      <c r="A25" s="8" t="s">
        <v>518</v>
      </c>
      <c r="B25" s="17" t="s">
        <v>684</v>
      </c>
    </row>
    <row r="26" spans="1:4" ht="27" thickBot="1" x14ac:dyDescent="0.3">
      <c r="A26" s="8" t="s">
        <v>518</v>
      </c>
      <c r="B26" s="17" t="s">
        <v>685</v>
      </c>
    </row>
    <row r="27" spans="1:4" ht="27" thickBot="1" x14ac:dyDescent="0.3">
      <c r="A27" s="8" t="s">
        <v>519</v>
      </c>
      <c r="B27" s="17" t="s">
        <v>685</v>
      </c>
    </row>
    <row r="28" spans="1:4" ht="27" thickBot="1" x14ac:dyDescent="0.3">
      <c r="A28" s="8" t="s">
        <v>520</v>
      </c>
      <c r="B28" s="17" t="s">
        <v>684</v>
      </c>
    </row>
    <row r="29" spans="1:4" ht="39.75" thickBot="1" x14ac:dyDescent="0.3">
      <c r="A29" s="8" t="s">
        <v>521</v>
      </c>
      <c r="B29" s="17" t="s">
        <v>684</v>
      </c>
    </row>
    <row r="30" spans="1:4" ht="39.75" thickBot="1" x14ac:dyDescent="0.3">
      <c r="A30" s="8" t="s">
        <v>521</v>
      </c>
      <c r="B30" s="17" t="s">
        <v>685</v>
      </c>
    </row>
    <row r="31" spans="1:4" ht="39.75" thickBot="1" x14ac:dyDescent="0.3">
      <c r="A31" s="8" t="s">
        <v>522</v>
      </c>
      <c r="B31" s="17" t="s">
        <v>685</v>
      </c>
    </row>
    <row r="32" spans="1:4" ht="39.75" thickBot="1" x14ac:dyDescent="0.3">
      <c r="A32" s="8" t="s">
        <v>522</v>
      </c>
      <c r="B32" s="17" t="s">
        <v>684</v>
      </c>
    </row>
    <row r="33" spans="1:2" ht="27" thickBot="1" x14ac:dyDescent="0.3">
      <c r="A33" s="8" t="s">
        <v>523</v>
      </c>
      <c r="B33" s="17" t="s">
        <v>684</v>
      </c>
    </row>
    <row r="34" spans="1:2" ht="27" thickBot="1" x14ac:dyDescent="0.3">
      <c r="A34" s="8" t="s">
        <v>523</v>
      </c>
      <c r="B34" s="17" t="s">
        <v>684</v>
      </c>
    </row>
    <row r="35" spans="1:2" ht="27" thickBot="1" x14ac:dyDescent="0.3">
      <c r="A35" s="8" t="s">
        <v>524</v>
      </c>
      <c r="B35" s="17" t="s">
        <v>684</v>
      </c>
    </row>
    <row r="36" spans="1:2" ht="27" thickBot="1" x14ac:dyDescent="0.3">
      <c r="A36" s="8" t="s">
        <v>524</v>
      </c>
      <c r="B36" s="17" t="s">
        <v>684</v>
      </c>
    </row>
    <row r="37" spans="1:2" ht="39.75" thickBot="1" x14ac:dyDescent="0.3">
      <c r="A37" s="8" t="s">
        <v>525</v>
      </c>
      <c r="B37" s="17" t="s">
        <v>684</v>
      </c>
    </row>
    <row r="38" spans="1:2" ht="27" thickBot="1" x14ac:dyDescent="0.3">
      <c r="A38" s="8" t="s">
        <v>526</v>
      </c>
      <c r="B38" s="17" t="s">
        <v>685</v>
      </c>
    </row>
    <row r="39" spans="1:2" ht="27" thickBot="1" x14ac:dyDescent="0.3">
      <c r="A39" s="8" t="s">
        <v>526</v>
      </c>
      <c r="B39" s="17" t="s">
        <v>685</v>
      </c>
    </row>
    <row r="40" spans="1:2" ht="27" thickBot="1" x14ac:dyDescent="0.3">
      <c r="A40" s="8" t="s">
        <v>526</v>
      </c>
      <c r="B40" s="17" t="s">
        <v>684</v>
      </c>
    </row>
    <row r="41" spans="1:2" ht="27" thickBot="1" x14ac:dyDescent="0.3">
      <c r="A41" s="8" t="s">
        <v>526</v>
      </c>
      <c r="B41" s="17" t="s">
        <v>684</v>
      </c>
    </row>
    <row r="42" spans="1:2" ht="27" thickBot="1" x14ac:dyDescent="0.3">
      <c r="A42" s="8" t="s">
        <v>527</v>
      </c>
      <c r="B42" s="17" t="s">
        <v>684</v>
      </c>
    </row>
    <row r="43" spans="1:2" ht="27" thickBot="1" x14ac:dyDescent="0.3">
      <c r="A43" s="8" t="s">
        <v>528</v>
      </c>
      <c r="B43" s="17" t="s">
        <v>685</v>
      </c>
    </row>
    <row r="44" spans="1:2" ht="27" thickBot="1" x14ac:dyDescent="0.3">
      <c r="A44" s="8" t="s">
        <v>529</v>
      </c>
      <c r="B44" s="17" t="s">
        <v>685</v>
      </c>
    </row>
    <row r="45" spans="1:2" ht="27" thickBot="1" x14ac:dyDescent="0.3">
      <c r="A45" s="8" t="s">
        <v>529</v>
      </c>
      <c r="B45" s="17" t="s">
        <v>684</v>
      </c>
    </row>
    <row r="46" spans="1:2" ht="27" thickBot="1" x14ac:dyDescent="0.3">
      <c r="A46" s="8" t="s">
        <v>530</v>
      </c>
      <c r="B46" s="17" t="s">
        <v>684</v>
      </c>
    </row>
    <row r="47" spans="1:2" ht="27" thickBot="1" x14ac:dyDescent="0.3">
      <c r="A47" s="8" t="s">
        <v>530</v>
      </c>
      <c r="B47" s="17" t="s">
        <v>684</v>
      </c>
    </row>
    <row r="48" spans="1:2" ht="27" thickBot="1" x14ac:dyDescent="0.3">
      <c r="A48" s="8" t="s">
        <v>530</v>
      </c>
      <c r="B48" s="17" t="s">
        <v>685</v>
      </c>
    </row>
    <row r="49" spans="1:2" ht="27" thickBot="1" x14ac:dyDescent="0.3">
      <c r="A49" s="8" t="s">
        <v>531</v>
      </c>
      <c r="B49" s="17" t="s">
        <v>685</v>
      </c>
    </row>
    <row r="50" spans="1:2" ht="27" thickBot="1" x14ac:dyDescent="0.3">
      <c r="A50" s="8" t="s">
        <v>531</v>
      </c>
      <c r="B50" s="17" t="s">
        <v>684</v>
      </c>
    </row>
    <row r="51" spans="1:2" ht="27" thickBot="1" x14ac:dyDescent="0.3">
      <c r="A51" s="8" t="s">
        <v>531</v>
      </c>
      <c r="B51" s="17" t="s">
        <v>684</v>
      </c>
    </row>
    <row r="52" spans="1:2" ht="39.75" thickBot="1" x14ac:dyDescent="0.3">
      <c r="A52" s="8" t="s">
        <v>532</v>
      </c>
      <c r="B52" s="17" t="s">
        <v>684</v>
      </c>
    </row>
    <row r="53" spans="1:2" ht="39.75" thickBot="1" x14ac:dyDescent="0.3">
      <c r="A53" s="8" t="s">
        <v>532</v>
      </c>
      <c r="B53" s="17" t="s">
        <v>685</v>
      </c>
    </row>
    <row r="54" spans="1:2" ht="39.75" thickBot="1" x14ac:dyDescent="0.3">
      <c r="A54" s="8" t="s">
        <v>532</v>
      </c>
      <c r="B54" s="17" t="s">
        <v>685</v>
      </c>
    </row>
    <row r="55" spans="1:2" ht="39.75" thickBot="1" x14ac:dyDescent="0.3">
      <c r="A55" s="8" t="s">
        <v>533</v>
      </c>
      <c r="B55" s="17" t="s">
        <v>684</v>
      </c>
    </row>
    <row r="56" spans="1:2" ht="39.75" thickBot="1" x14ac:dyDescent="0.3">
      <c r="A56" s="8" t="s">
        <v>533</v>
      </c>
      <c r="B56" s="17" t="s">
        <v>684</v>
      </c>
    </row>
    <row r="57" spans="1:2" ht="27" thickBot="1" x14ac:dyDescent="0.3">
      <c r="A57" s="8" t="s">
        <v>534</v>
      </c>
      <c r="B57" s="17" t="s">
        <v>685</v>
      </c>
    </row>
    <row r="58" spans="1:2" ht="27" thickBot="1" x14ac:dyDescent="0.3">
      <c r="A58" s="8" t="s">
        <v>534</v>
      </c>
      <c r="B58" s="17" t="s">
        <v>685</v>
      </c>
    </row>
    <row r="59" spans="1:2" ht="27" thickBot="1" x14ac:dyDescent="0.3">
      <c r="A59" s="8" t="s">
        <v>535</v>
      </c>
      <c r="B59" s="17" t="s">
        <v>684</v>
      </c>
    </row>
    <row r="60" spans="1:2" ht="27" thickBot="1" x14ac:dyDescent="0.3">
      <c r="A60" s="8" t="s">
        <v>536</v>
      </c>
      <c r="B60" s="17" t="s">
        <v>684</v>
      </c>
    </row>
    <row r="61" spans="1:2" ht="27" thickBot="1" x14ac:dyDescent="0.3">
      <c r="A61" s="8" t="s">
        <v>536</v>
      </c>
      <c r="B61" s="17" t="s">
        <v>685</v>
      </c>
    </row>
    <row r="62" spans="1:2" ht="27" thickBot="1" x14ac:dyDescent="0.3">
      <c r="A62" s="8" t="s">
        <v>536</v>
      </c>
      <c r="B62" s="17" t="s">
        <v>685</v>
      </c>
    </row>
    <row r="63" spans="1:2" ht="27" thickBot="1" x14ac:dyDescent="0.3">
      <c r="A63" s="8" t="s">
        <v>537</v>
      </c>
      <c r="B63" s="17" t="s">
        <v>685</v>
      </c>
    </row>
    <row r="64" spans="1:2" ht="39.75" thickBot="1" x14ac:dyDescent="0.3">
      <c r="A64" s="8" t="s">
        <v>538</v>
      </c>
      <c r="B64" s="17" t="s">
        <v>685</v>
      </c>
    </row>
    <row r="65" spans="1:2" ht="27" thickBot="1" x14ac:dyDescent="0.3">
      <c r="A65" s="8" t="s">
        <v>539</v>
      </c>
      <c r="B65" s="17" t="s">
        <v>684</v>
      </c>
    </row>
    <row r="66" spans="1:2" ht="27" thickBot="1" x14ac:dyDescent="0.3">
      <c r="A66" s="8" t="s">
        <v>539</v>
      </c>
      <c r="B66" s="17" t="s">
        <v>684</v>
      </c>
    </row>
    <row r="67" spans="1:2" ht="27" thickBot="1" x14ac:dyDescent="0.3">
      <c r="A67" s="8" t="s">
        <v>539</v>
      </c>
      <c r="B67" s="17" t="s">
        <v>685</v>
      </c>
    </row>
    <row r="68" spans="1:2" ht="27" thickBot="1" x14ac:dyDescent="0.3">
      <c r="A68" s="8" t="s">
        <v>540</v>
      </c>
      <c r="B68" s="17" t="s">
        <v>685</v>
      </c>
    </row>
    <row r="69" spans="1:2" ht="27" thickBot="1" x14ac:dyDescent="0.3">
      <c r="A69" s="8" t="s">
        <v>541</v>
      </c>
      <c r="B69" s="17" t="s">
        <v>684</v>
      </c>
    </row>
    <row r="70" spans="1:2" ht="27" thickBot="1" x14ac:dyDescent="0.3">
      <c r="A70" s="8" t="s">
        <v>541</v>
      </c>
      <c r="B70" s="17" t="s">
        <v>684</v>
      </c>
    </row>
    <row r="71" spans="1:2" ht="27" thickBot="1" x14ac:dyDescent="0.3">
      <c r="A71" s="8" t="s">
        <v>541</v>
      </c>
      <c r="B71" s="17" t="s">
        <v>685</v>
      </c>
    </row>
    <row r="72" spans="1:2" ht="27" thickBot="1" x14ac:dyDescent="0.3">
      <c r="A72" s="8" t="s">
        <v>541</v>
      </c>
      <c r="B72" s="17" t="s">
        <v>685</v>
      </c>
    </row>
    <row r="73" spans="1:2" ht="27" thickBot="1" x14ac:dyDescent="0.3">
      <c r="A73" s="8" t="s">
        <v>542</v>
      </c>
      <c r="B73" s="17" t="s">
        <v>685</v>
      </c>
    </row>
    <row r="74" spans="1:2" ht="27" thickBot="1" x14ac:dyDescent="0.3">
      <c r="A74" s="8" t="s">
        <v>542</v>
      </c>
      <c r="B74" s="17" t="s">
        <v>685</v>
      </c>
    </row>
    <row r="75" spans="1:2" ht="27" thickBot="1" x14ac:dyDescent="0.3">
      <c r="A75" s="8" t="s">
        <v>543</v>
      </c>
      <c r="B75" s="17" t="s">
        <v>684</v>
      </c>
    </row>
    <row r="76" spans="1:2" ht="27" thickBot="1" x14ac:dyDescent="0.3">
      <c r="A76" s="8" t="s">
        <v>544</v>
      </c>
      <c r="B76" s="17" t="s">
        <v>684</v>
      </c>
    </row>
    <row r="77" spans="1:2" ht="27" thickBot="1" x14ac:dyDescent="0.3">
      <c r="A77" s="8" t="s">
        <v>544</v>
      </c>
      <c r="B77" s="17" t="s">
        <v>685</v>
      </c>
    </row>
    <row r="78" spans="1:2" ht="27" thickBot="1" x14ac:dyDescent="0.3">
      <c r="A78" s="8" t="s">
        <v>545</v>
      </c>
      <c r="B78" s="17" t="s">
        <v>685</v>
      </c>
    </row>
    <row r="79" spans="1:2" ht="27" thickBot="1" x14ac:dyDescent="0.3">
      <c r="A79" s="8" t="s">
        <v>545</v>
      </c>
      <c r="B79" s="17" t="s">
        <v>684</v>
      </c>
    </row>
    <row r="80" spans="1:2" ht="39.75" thickBot="1" x14ac:dyDescent="0.3">
      <c r="A80" s="8" t="s">
        <v>546</v>
      </c>
      <c r="B80" s="17" t="s">
        <v>684</v>
      </c>
    </row>
    <row r="81" spans="1:2" ht="27" thickBot="1" x14ac:dyDescent="0.3">
      <c r="A81" s="8" t="s">
        <v>547</v>
      </c>
      <c r="B81" s="17" t="s">
        <v>685</v>
      </c>
    </row>
    <row r="82" spans="1:2" ht="27" thickBot="1" x14ac:dyDescent="0.3">
      <c r="A82" s="8" t="s">
        <v>548</v>
      </c>
      <c r="B82" s="17" t="s">
        <v>685</v>
      </c>
    </row>
    <row r="83" spans="1:2" ht="27" thickBot="1" x14ac:dyDescent="0.3">
      <c r="A83" s="8" t="s">
        <v>548</v>
      </c>
      <c r="B83" s="17" t="s">
        <v>685</v>
      </c>
    </row>
    <row r="84" spans="1:2" ht="27" thickBot="1" x14ac:dyDescent="0.3">
      <c r="A84" s="8" t="s">
        <v>549</v>
      </c>
      <c r="B84" s="17" t="s">
        <v>685</v>
      </c>
    </row>
    <row r="85" spans="1:2" ht="27" thickBot="1" x14ac:dyDescent="0.3">
      <c r="A85" s="8" t="s">
        <v>549</v>
      </c>
      <c r="B85" s="17" t="s">
        <v>684</v>
      </c>
    </row>
    <row r="86" spans="1:2" ht="27" thickBot="1" x14ac:dyDescent="0.3">
      <c r="A86" s="8" t="s">
        <v>550</v>
      </c>
      <c r="B86" s="17" t="s">
        <v>684</v>
      </c>
    </row>
    <row r="87" spans="1:2" ht="27" thickBot="1" x14ac:dyDescent="0.3">
      <c r="A87" s="8" t="s">
        <v>550</v>
      </c>
      <c r="B87" s="17" t="s">
        <v>685</v>
      </c>
    </row>
    <row r="88" spans="1:2" ht="27" thickBot="1" x14ac:dyDescent="0.3">
      <c r="A88" s="8" t="s">
        <v>551</v>
      </c>
      <c r="B88" s="17" t="s">
        <v>685</v>
      </c>
    </row>
    <row r="89" spans="1:2" ht="15.75" thickBot="1" x14ac:dyDescent="0.3">
      <c r="A89" s="8" t="s">
        <v>551</v>
      </c>
      <c r="B89" s="17" t="s">
        <v>684</v>
      </c>
    </row>
    <row r="90" spans="1:2" ht="15.75" thickBot="1" x14ac:dyDescent="0.3">
      <c r="A90" s="8" t="s">
        <v>551</v>
      </c>
      <c r="B90" s="17" t="s">
        <v>684</v>
      </c>
    </row>
    <row r="91" spans="1:2" ht="27" thickBot="1" x14ac:dyDescent="0.3">
      <c r="A91" s="8" t="s">
        <v>551</v>
      </c>
      <c r="B91" s="17" t="s">
        <v>685</v>
      </c>
    </row>
    <row r="92" spans="1:2" ht="27" thickBot="1" x14ac:dyDescent="0.3">
      <c r="A92" s="8" t="s">
        <v>552</v>
      </c>
      <c r="B92" s="17" t="s">
        <v>685</v>
      </c>
    </row>
    <row r="93" spans="1:2" ht="27" thickBot="1" x14ac:dyDescent="0.3">
      <c r="A93" s="8" t="s">
        <v>552</v>
      </c>
      <c r="B93" s="17" t="s">
        <v>685</v>
      </c>
    </row>
    <row r="94" spans="1:2" ht="39.75" thickBot="1" x14ac:dyDescent="0.3">
      <c r="A94" s="8" t="s">
        <v>553</v>
      </c>
      <c r="B94" s="17" t="s">
        <v>685</v>
      </c>
    </row>
    <row r="95" spans="1:2" ht="39.75" thickBot="1" x14ac:dyDescent="0.3">
      <c r="A95" s="8" t="s">
        <v>553</v>
      </c>
      <c r="B95" s="17" t="s">
        <v>684</v>
      </c>
    </row>
    <row r="96" spans="1:2" ht="27" thickBot="1" x14ac:dyDescent="0.3">
      <c r="A96" s="8" t="s">
        <v>554</v>
      </c>
      <c r="B96" s="17" t="s">
        <v>684</v>
      </c>
    </row>
    <row r="97" spans="1:2" ht="27" thickBot="1" x14ac:dyDescent="0.3">
      <c r="A97" s="8" t="s">
        <v>555</v>
      </c>
      <c r="B97" s="17" t="s">
        <v>685</v>
      </c>
    </row>
    <row r="98" spans="1:2" ht="27" thickBot="1" x14ac:dyDescent="0.3">
      <c r="A98" s="8" t="s">
        <v>555</v>
      </c>
      <c r="B98" s="17" t="s">
        <v>685</v>
      </c>
    </row>
    <row r="99" spans="1:2" ht="27" thickBot="1" x14ac:dyDescent="0.3">
      <c r="A99" s="8" t="s">
        <v>555</v>
      </c>
      <c r="B99" s="17" t="s">
        <v>684</v>
      </c>
    </row>
    <row r="100" spans="1:2" ht="27" thickBot="1" x14ac:dyDescent="0.3">
      <c r="A100" s="8" t="s">
        <v>556</v>
      </c>
      <c r="B100" s="17" t="s">
        <v>684</v>
      </c>
    </row>
    <row r="101" spans="1:2" ht="27" thickBot="1" x14ac:dyDescent="0.3">
      <c r="A101" s="8" t="s">
        <v>557</v>
      </c>
      <c r="B101" s="17" t="s">
        <v>685</v>
      </c>
    </row>
    <row r="102" spans="1:2" ht="27" thickBot="1" x14ac:dyDescent="0.3">
      <c r="A102" s="8" t="s">
        <v>557</v>
      </c>
      <c r="B102" s="17" t="s">
        <v>685</v>
      </c>
    </row>
    <row r="103" spans="1:2" ht="27" thickBot="1" x14ac:dyDescent="0.3">
      <c r="A103" s="8" t="s">
        <v>558</v>
      </c>
      <c r="B103" s="17" t="s">
        <v>685</v>
      </c>
    </row>
    <row r="104" spans="1:2" ht="27" thickBot="1" x14ac:dyDescent="0.3">
      <c r="A104" s="8" t="s">
        <v>559</v>
      </c>
      <c r="B104" s="17" t="s">
        <v>685</v>
      </c>
    </row>
    <row r="105" spans="1:2" ht="27" thickBot="1" x14ac:dyDescent="0.3">
      <c r="A105" s="8" t="s">
        <v>559</v>
      </c>
      <c r="B105" s="17" t="s">
        <v>684</v>
      </c>
    </row>
    <row r="106" spans="1:2" ht="27" thickBot="1" x14ac:dyDescent="0.3">
      <c r="A106" s="8" t="s">
        <v>560</v>
      </c>
      <c r="B106" s="17" t="s">
        <v>684</v>
      </c>
    </row>
    <row r="107" spans="1:2" ht="27" thickBot="1" x14ac:dyDescent="0.3">
      <c r="A107" s="8" t="s">
        <v>561</v>
      </c>
      <c r="B107" s="17" t="s">
        <v>685</v>
      </c>
    </row>
    <row r="108" spans="1:2" ht="27" thickBot="1" x14ac:dyDescent="0.3">
      <c r="A108" s="8" t="s">
        <v>561</v>
      </c>
      <c r="B108" s="17" t="s">
        <v>685</v>
      </c>
    </row>
    <row r="109" spans="1:2" ht="27" thickBot="1" x14ac:dyDescent="0.3">
      <c r="A109" s="8" t="s">
        <v>561</v>
      </c>
      <c r="B109" s="17" t="s">
        <v>684</v>
      </c>
    </row>
    <row r="110" spans="1:2" ht="27" thickBot="1" x14ac:dyDescent="0.3">
      <c r="A110" s="8" t="s">
        <v>561</v>
      </c>
      <c r="B110" s="17" t="s">
        <v>684</v>
      </c>
    </row>
    <row r="111" spans="1:2" ht="27" thickBot="1" x14ac:dyDescent="0.3">
      <c r="A111" s="8" t="s">
        <v>562</v>
      </c>
      <c r="B111" s="17" t="s">
        <v>685</v>
      </c>
    </row>
    <row r="112" spans="1:2" ht="27" thickBot="1" x14ac:dyDescent="0.3">
      <c r="A112" s="8" t="s">
        <v>562</v>
      </c>
      <c r="B112" s="17" t="s">
        <v>685</v>
      </c>
    </row>
    <row r="113" spans="1:2" ht="27" thickBot="1" x14ac:dyDescent="0.3">
      <c r="A113" s="8" t="s">
        <v>563</v>
      </c>
      <c r="B113" s="17" t="s">
        <v>685</v>
      </c>
    </row>
    <row r="114" spans="1:2" ht="27" thickBot="1" x14ac:dyDescent="0.3">
      <c r="A114" s="8" t="s">
        <v>563</v>
      </c>
      <c r="B114" s="17" t="s">
        <v>685</v>
      </c>
    </row>
    <row r="115" spans="1:2" ht="39.75" thickBot="1" x14ac:dyDescent="0.3">
      <c r="A115" s="8" t="s">
        <v>564</v>
      </c>
      <c r="B115" s="17" t="s">
        <v>684</v>
      </c>
    </row>
    <row r="116" spans="1:2" ht="39.75" thickBot="1" x14ac:dyDescent="0.3">
      <c r="A116" s="8" t="s">
        <v>565</v>
      </c>
      <c r="B116" s="17" t="s">
        <v>684</v>
      </c>
    </row>
    <row r="117" spans="1:2" ht="27" thickBot="1" x14ac:dyDescent="0.3">
      <c r="A117" s="8" t="s">
        <v>566</v>
      </c>
      <c r="B117" s="17" t="s">
        <v>685</v>
      </c>
    </row>
    <row r="118" spans="1:2" ht="27" thickBot="1" x14ac:dyDescent="0.3">
      <c r="A118" s="8" t="s">
        <v>566</v>
      </c>
      <c r="B118" s="17" t="s">
        <v>685</v>
      </c>
    </row>
    <row r="119" spans="1:2" ht="27" thickBot="1" x14ac:dyDescent="0.3">
      <c r="A119" s="8" t="s">
        <v>567</v>
      </c>
      <c r="B119" s="17" t="s">
        <v>684</v>
      </c>
    </row>
    <row r="120" spans="1:2" ht="27" thickBot="1" x14ac:dyDescent="0.3">
      <c r="A120" s="8" t="s">
        <v>567</v>
      </c>
      <c r="B120" s="17" t="s">
        <v>684</v>
      </c>
    </row>
    <row r="121" spans="1:2" ht="27" thickBot="1" x14ac:dyDescent="0.3">
      <c r="A121" s="8" t="s">
        <v>567</v>
      </c>
      <c r="B121" s="17" t="s">
        <v>685</v>
      </c>
    </row>
    <row r="122" spans="1:2" ht="27" thickBot="1" x14ac:dyDescent="0.3">
      <c r="A122" s="8" t="s">
        <v>567</v>
      </c>
      <c r="B122" s="17" t="s">
        <v>685</v>
      </c>
    </row>
    <row r="123" spans="1:2" ht="27" thickBot="1" x14ac:dyDescent="0.3">
      <c r="A123" s="8" t="s">
        <v>568</v>
      </c>
      <c r="B123" s="17" t="s">
        <v>685</v>
      </c>
    </row>
    <row r="124" spans="1:2" ht="27" thickBot="1" x14ac:dyDescent="0.3">
      <c r="A124" s="8" t="s">
        <v>568</v>
      </c>
      <c r="B124" s="17" t="s">
        <v>685</v>
      </c>
    </row>
    <row r="125" spans="1:2" ht="27" thickBot="1" x14ac:dyDescent="0.3">
      <c r="A125" s="8" t="s">
        <v>568</v>
      </c>
      <c r="B125" s="17" t="s">
        <v>684</v>
      </c>
    </row>
    <row r="126" spans="1:2" ht="39.75" thickBot="1" x14ac:dyDescent="0.3">
      <c r="A126" s="8" t="s">
        <v>569</v>
      </c>
      <c r="B126" s="17" t="s">
        <v>684</v>
      </c>
    </row>
    <row r="127" spans="1:2" ht="27" thickBot="1" x14ac:dyDescent="0.3">
      <c r="A127" s="8" t="s">
        <v>570</v>
      </c>
      <c r="B127" s="17" t="s">
        <v>685</v>
      </c>
    </row>
    <row r="128" spans="1:2" ht="27" thickBot="1" x14ac:dyDescent="0.3">
      <c r="A128" s="8" t="s">
        <v>571</v>
      </c>
      <c r="B128" s="17" t="s">
        <v>684</v>
      </c>
    </row>
    <row r="129" spans="1:2" ht="27" thickBot="1" x14ac:dyDescent="0.3">
      <c r="A129" s="8" t="s">
        <v>571</v>
      </c>
      <c r="B129" s="17" t="s">
        <v>684</v>
      </c>
    </row>
    <row r="130" spans="1:2" ht="27" thickBot="1" x14ac:dyDescent="0.3">
      <c r="A130" s="8" t="s">
        <v>572</v>
      </c>
      <c r="B130" s="17" t="s">
        <v>684</v>
      </c>
    </row>
    <row r="131" spans="1:2" ht="27" thickBot="1" x14ac:dyDescent="0.3">
      <c r="A131" s="8" t="s">
        <v>572</v>
      </c>
      <c r="B131" s="17" t="s">
        <v>685</v>
      </c>
    </row>
    <row r="132" spans="1:2" ht="27" thickBot="1" x14ac:dyDescent="0.3">
      <c r="A132" s="8" t="s">
        <v>572</v>
      </c>
      <c r="B132" s="17" t="s">
        <v>685</v>
      </c>
    </row>
    <row r="133" spans="1:2" ht="27" thickBot="1" x14ac:dyDescent="0.3">
      <c r="A133" s="8" t="s">
        <v>572</v>
      </c>
      <c r="B133" s="17" t="s">
        <v>685</v>
      </c>
    </row>
    <row r="134" spans="1:2" ht="27" thickBot="1" x14ac:dyDescent="0.3">
      <c r="A134" s="8" t="s">
        <v>573</v>
      </c>
      <c r="B134" s="17" t="s">
        <v>684</v>
      </c>
    </row>
    <row r="135" spans="1:2" ht="39.75" thickBot="1" x14ac:dyDescent="0.3">
      <c r="A135" s="8" t="s">
        <v>574</v>
      </c>
      <c r="B135" s="17" t="s">
        <v>684</v>
      </c>
    </row>
    <row r="136" spans="1:2" ht="27" thickBot="1" x14ac:dyDescent="0.3">
      <c r="A136" s="8" t="s">
        <v>575</v>
      </c>
      <c r="B136" s="17" t="s">
        <v>684</v>
      </c>
    </row>
    <row r="137" spans="1:2" ht="27" thickBot="1" x14ac:dyDescent="0.3">
      <c r="A137" s="8" t="s">
        <v>575</v>
      </c>
      <c r="B137" s="17" t="s">
        <v>684</v>
      </c>
    </row>
    <row r="138" spans="1:2" ht="27" thickBot="1" x14ac:dyDescent="0.3">
      <c r="A138" s="8" t="s">
        <v>575</v>
      </c>
      <c r="B138" s="17" t="s">
        <v>685</v>
      </c>
    </row>
    <row r="139" spans="1:2" ht="39.75" thickBot="1" x14ac:dyDescent="0.3">
      <c r="A139" s="8" t="s">
        <v>576</v>
      </c>
      <c r="B139" s="17" t="s">
        <v>684</v>
      </c>
    </row>
    <row r="140" spans="1:2" ht="39.75" thickBot="1" x14ac:dyDescent="0.3">
      <c r="A140" s="8" t="s">
        <v>576</v>
      </c>
      <c r="B140" s="17" t="s">
        <v>684</v>
      </c>
    </row>
    <row r="141" spans="1:2" ht="39.75" thickBot="1" x14ac:dyDescent="0.3">
      <c r="A141" s="8" t="s">
        <v>576</v>
      </c>
      <c r="B141" s="17" t="s">
        <v>684</v>
      </c>
    </row>
    <row r="142" spans="1:2" ht="52.5" thickBot="1" x14ac:dyDescent="0.3">
      <c r="A142" s="8" t="s">
        <v>577</v>
      </c>
      <c r="B142" s="17" t="s">
        <v>685</v>
      </c>
    </row>
    <row r="143" spans="1:2" ht="52.5" thickBot="1" x14ac:dyDescent="0.3">
      <c r="A143" s="8" t="s">
        <v>577</v>
      </c>
      <c r="B143" s="17" t="s">
        <v>685</v>
      </c>
    </row>
    <row r="144" spans="1:2" ht="27" thickBot="1" x14ac:dyDescent="0.3">
      <c r="A144" s="8" t="s">
        <v>578</v>
      </c>
      <c r="B144" s="17" t="s">
        <v>685</v>
      </c>
    </row>
    <row r="145" spans="1:2" ht="15.75" thickBot="1" x14ac:dyDescent="0.3">
      <c r="A145" s="8" t="s">
        <v>579</v>
      </c>
      <c r="B145" s="17" t="s">
        <v>684</v>
      </c>
    </row>
    <row r="146" spans="1:2" ht="27" thickBot="1" x14ac:dyDescent="0.3">
      <c r="A146" s="8" t="s">
        <v>580</v>
      </c>
      <c r="B146" s="17" t="s">
        <v>684</v>
      </c>
    </row>
    <row r="147" spans="1:2" ht="27" thickBot="1" x14ac:dyDescent="0.3">
      <c r="A147" s="8" t="s">
        <v>581</v>
      </c>
      <c r="B147" s="17" t="s">
        <v>684</v>
      </c>
    </row>
    <row r="148" spans="1:2" ht="27" thickBot="1" x14ac:dyDescent="0.3">
      <c r="A148" s="8" t="s">
        <v>582</v>
      </c>
      <c r="B148" s="17" t="s">
        <v>684</v>
      </c>
    </row>
    <row r="149" spans="1:2" ht="27" thickBot="1" x14ac:dyDescent="0.3">
      <c r="A149" s="8" t="s">
        <v>583</v>
      </c>
      <c r="B149" s="17" t="s">
        <v>685</v>
      </c>
    </row>
    <row r="150" spans="1:2" ht="27" thickBot="1" x14ac:dyDescent="0.3">
      <c r="A150" s="8" t="s">
        <v>583</v>
      </c>
      <c r="B150" s="17" t="s">
        <v>685</v>
      </c>
    </row>
    <row r="151" spans="1:2" ht="27" thickBot="1" x14ac:dyDescent="0.3">
      <c r="A151" s="8" t="s">
        <v>583</v>
      </c>
      <c r="B151" s="17" t="s">
        <v>685</v>
      </c>
    </row>
    <row r="152" spans="1:2" ht="27" thickBot="1" x14ac:dyDescent="0.3">
      <c r="A152" s="8" t="s">
        <v>584</v>
      </c>
      <c r="B152" s="17" t="s">
        <v>685</v>
      </c>
    </row>
    <row r="153" spans="1:2" ht="27" thickBot="1" x14ac:dyDescent="0.3">
      <c r="A153" s="8" t="s">
        <v>584</v>
      </c>
      <c r="B153" s="17" t="s">
        <v>684</v>
      </c>
    </row>
    <row r="154" spans="1:2" ht="27" thickBot="1" x14ac:dyDescent="0.3">
      <c r="A154" s="8" t="s">
        <v>585</v>
      </c>
      <c r="B154" s="17" t="s">
        <v>684</v>
      </c>
    </row>
    <row r="155" spans="1:2" ht="27" thickBot="1" x14ac:dyDescent="0.3">
      <c r="A155" s="8" t="s">
        <v>585</v>
      </c>
      <c r="B155" s="17" t="s">
        <v>685</v>
      </c>
    </row>
    <row r="156" spans="1:2" ht="27" thickBot="1" x14ac:dyDescent="0.3">
      <c r="A156" s="8" t="s">
        <v>585</v>
      </c>
      <c r="B156" s="17" t="s">
        <v>685</v>
      </c>
    </row>
    <row r="157" spans="1:2" ht="27" thickBot="1" x14ac:dyDescent="0.3">
      <c r="A157" s="8" t="s">
        <v>586</v>
      </c>
      <c r="B157" s="17" t="s">
        <v>684</v>
      </c>
    </row>
    <row r="158" spans="1:2" ht="27" thickBot="1" x14ac:dyDescent="0.3">
      <c r="A158" s="8" t="s">
        <v>587</v>
      </c>
      <c r="B158" s="17" t="s">
        <v>684</v>
      </c>
    </row>
    <row r="159" spans="1:2" ht="27" thickBot="1" x14ac:dyDescent="0.3">
      <c r="A159" s="8" t="s">
        <v>587</v>
      </c>
      <c r="B159" s="17" t="s">
        <v>685</v>
      </c>
    </row>
    <row r="160" spans="1:2" ht="27" thickBot="1" x14ac:dyDescent="0.3">
      <c r="A160" s="8" t="s">
        <v>587</v>
      </c>
      <c r="B160" s="17" t="s">
        <v>685</v>
      </c>
    </row>
    <row r="161" spans="1:2" ht="27" thickBot="1" x14ac:dyDescent="0.3">
      <c r="A161" s="8" t="s">
        <v>587</v>
      </c>
      <c r="B161" s="17" t="s">
        <v>685</v>
      </c>
    </row>
    <row r="162" spans="1:2" ht="39.75" thickBot="1" x14ac:dyDescent="0.3">
      <c r="A162" s="8" t="s">
        <v>588</v>
      </c>
      <c r="B162" s="17" t="s">
        <v>685</v>
      </c>
    </row>
    <row r="163" spans="1:2" ht="27" thickBot="1" x14ac:dyDescent="0.3">
      <c r="A163" s="8" t="s">
        <v>589</v>
      </c>
      <c r="B163" s="17" t="s">
        <v>685</v>
      </c>
    </row>
    <row r="164" spans="1:2" ht="27" thickBot="1" x14ac:dyDescent="0.3">
      <c r="A164" s="8" t="s">
        <v>590</v>
      </c>
      <c r="B164" s="17" t="s">
        <v>685</v>
      </c>
    </row>
    <row r="165" spans="1:2" ht="27" thickBot="1" x14ac:dyDescent="0.3">
      <c r="A165" s="8" t="s">
        <v>591</v>
      </c>
      <c r="B165" s="17" t="s">
        <v>685</v>
      </c>
    </row>
    <row r="166" spans="1:2" ht="27" thickBot="1" x14ac:dyDescent="0.3">
      <c r="A166" s="8" t="s">
        <v>592</v>
      </c>
      <c r="B166" s="17" t="s">
        <v>684</v>
      </c>
    </row>
    <row r="167" spans="1:2" ht="27" thickBot="1" x14ac:dyDescent="0.3">
      <c r="A167" s="8" t="s">
        <v>592</v>
      </c>
      <c r="B167" s="17" t="s">
        <v>684</v>
      </c>
    </row>
    <row r="168" spans="1:2" ht="39.75" thickBot="1" x14ac:dyDescent="0.3">
      <c r="A168" s="8" t="s">
        <v>593</v>
      </c>
      <c r="B168" s="17" t="s">
        <v>685</v>
      </c>
    </row>
    <row r="169" spans="1:2" ht="39.75" thickBot="1" x14ac:dyDescent="0.3">
      <c r="A169" s="8" t="s">
        <v>593</v>
      </c>
      <c r="B169" s="17" t="s">
        <v>685</v>
      </c>
    </row>
    <row r="170" spans="1:2" ht="27" thickBot="1" x14ac:dyDescent="0.3">
      <c r="A170" s="8" t="s">
        <v>594</v>
      </c>
      <c r="B170" s="17" t="s">
        <v>684</v>
      </c>
    </row>
    <row r="171" spans="1:2" ht="39.75" thickBot="1" x14ac:dyDescent="0.3">
      <c r="A171" s="8" t="s">
        <v>595</v>
      </c>
      <c r="B171" s="17" t="s">
        <v>684</v>
      </c>
    </row>
    <row r="172" spans="1:2" ht="39.75" thickBot="1" x14ac:dyDescent="0.3">
      <c r="A172" s="8" t="s">
        <v>595</v>
      </c>
      <c r="B172" s="17" t="s">
        <v>685</v>
      </c>
    </row>
    <row r="173" spans="1:2" ht="27" thickBot="1" x14ac:dyDescent="0.3">
      <c r="A173" s="8" t="s">
        <v>596</v>
      </c>
      <c r="B173" s="17" t="s">
        <v>685</v>
      </c>
    </row>
    <row r="174" spans="1:2" ht="27" thickBot="1" x14ac:dyDescent="0.3">
      <c r="A174" s="8" t="s">
        <v>597</v>
      </c>
      <c r="B174" s="17" t="s">
        <v>685</v>
      </c>
    </row>
    <row r="175" spans="1:2" ht="27" thickBot="1" x14ac:dyDescent="0.3">
      <c r="A175" s="8" t="s">
        <v>598</v>
      </c>
      <c r="B175" s="17" t="s">
        <v>684</v>
      </c>
    </row>
    <row r="176" spans="1:2" ht="27" thickBot="1" x14ac:dyDescent="0.3">
      <c r="A176" s="8" t="s">
        <v>599</v>
      </c>
      <c r="B176" s="17" t="s">
        <v>684</v>
      </c>
    </row>
    <row r="177" spans="1:2" ht="27" thickBot="1" x14ac:dyDescent="0.3">
      <c r="A177" s="8" t="s">
        <v>599</v>
      </c>
      <c r="B177" s="17" t="s">
        <v>684</v>
      </c>
    </row>
    <row r="178" spans="1:2" ht="27" thickBot="1" x14ac:dyDescent="0.3">
      <c r="A178" s="8" t="s">
        <v>599</v>
      </c>
      <c r="B178" s="17" t="s">
        <v>684</v>
      </c>
    </row>
    <row r="179" spans="1:2" ht="39.75" thickBot="1" x14ac:dyDescent="0.3">
      <c r="A179" s="8" t="s">
        <v>600</v>
      </c>
      <c r="B179" s="17" t="s">
        <v>684</v>
      </c>
    </row>
    <row r="180" spans="1:2" ht="27" thickBot="1" x14ac:dyDescent="0.3">
      <c r="A180" s="8" t="s">
        <v>601</v>
      </c>
      <c r="B180" s="17" t="s">
        <v>684</v>
      </c>
    </row>
    <row r="181" spans="1:2" ht="27" thickBot="1" x14ac:dyDescent="0.3">
      <c r="A181" s="8" t="s">
        <v>602</v>
      </c>
      <c r="B181" s="17" t="s">
        <v>684</v>
      </c>
    </row>
    <row r="182" spans="1:2" ht="27" thickBot="1" x14ac:dyDescent="0.3">
      <c r="A182" s="8" t="s">
        <v>603</v>
      </c>
      <c r="B182" s="17" t="s">
        <v>685</v>
      </c>
    </row>
    <row r="183" spans="1:2" ht="39.75" thickBot="1" x14ac:dyDescent="0.3">
      <c r="A183" s="8" t="s">
        <v>604</v>
      </c>
      <c r="B183" s="17" t="s">
        <v>685</v>
      </c>
    </row>
    <row r="184" spans="1:2" ht="39.75" thickBot="1" x14ac:dyDescent="0.3">
      <c r="A184" s="8" t="s">
        <v>604</v>
      </c>
      <c r="B184" s="17" t="s">
        <v>684</v>
      </c>
    </row>
    <row r="185" spans="1:2" ht="27" thickBot="1" x14ac:dyDescent="0.3">
      <c r="A185" s="8" t="s">
        <v>605</v>
      </c>
      <c r="B185" s="17" t="s">
        <v>685</v>
      </c>
    </row>
    <row r="186" spans="1:2" ht="27" thickBot="1" x14ac:dyDescent="0.3">
      <c r="A186" s="8" t="s">
        <v>605</v>
      </c>
      <c r="B186" s="17" t="s">
        <v>684</v>
      </c>
    </row>
    <row r="187" spans="1:2" ht="27" thickBot="1" x14ac:dyDescent="0.3">
      <c r="A187" s="8" t="s">
        <v>606</v>
      </c>
      <c r="B187" s="17" t="s">
        <v>684</v>
      </c>
    </row>
    <row r="188" spans="1:2" ht="27" thickBot="1" x14ac:dyDescent="0.3">
      <c r="A188" s="8" t="s">
        <v>607</v>
      </c>
      <c r="B188" s="17" t="s">
        <v>685</v>
      </c>
    </row>
    <row r="189" spans="1:2" ht="27" thickBot="1" x14ac:dyDescent="0.3">
      <c r="A189" s="8" t="s">
        <v>608</v>
      </c>
      <c r="B189" s="17" t="s">
        <v>685</v>
      </c>
    </row>
    <row r="190" spans="1:2" ht="27" thickBot="1" x14ac:dyDescent="0.3">
      <c r="A190" s="8" t="s">
        <v>609</v>
      </c>
      <c r="B190" s="17" t="s">
        <v>685</v>
      </c>
    </row>
    <row r="191" spans="1:2" ht="27" thickBot="1" x14ac:dyDescent="0.3">
      <c r="A191" s="8" t="s">
        <v>609</v>
      </c>
      <c r="B191" s="17" t="s">
        <v>685</v>
      </c>
    </row>
    <row r="192" spans="1:2" ht="39.75" thickBot="1" x14ac:dyDescent="0.3">
      <c r="A192" s="8" t="s">
        <v>610</v>
      </c>
      <c r="B192" s="17" t="s">
        <v>684</v>
      </c>
    </row>
    <row r="193" spans="1:2" ht="39.75" thickBot="1" x14ac:dyDescent="0.3">
      <c r="A193" s="8" t="s">
        <v>610</v>
      </c>
      <c r="B193" s="17" t="s">
        <v>684</v>
      </c>
    </row>
    <row r="194" spans="1:2" ht="39.75" thickBot="1" x14ac:dyDescent="0.3">
      <c r="A194" s="8" t="s">
        <v>611</v>
      </c>
      <c r="B194" s="17" t="s">
        <v>685</v>
      </c>
    </row>
    <row r="195" spans="1:2" ht="39.75" thickBot="1" x14ac:dyDescent="0.3">
      <c r="A195" s="8" t="s">
        <v>611</v>
      </c>
      <c r="B195" s="17" t="s">
        <v>684</v>
      </c>
    </row>
    <row r="196" spans="1:2" ht="39.75" thickBot="1" x14ac:dyDescent="0.3">
      <c r="A196" s="8" t="s">
        <v>612</v>
      </c>
      <c r="B196" s="17" t="s">
        <v>685</v>
      </c>
    </row>
    <row r="197" spans="1:2" ht="27" thickBot="1" x14ac:dyDescent="0.3">
      <c r="A197" s="8" t="s">
        <v>613</v>
      </c>
      <c r="B197" s="17" t="s">
        <v>684</v>
      </c>
    </row>
    <row r="198" spans="1:2" ht="39.75" thickBot="1" x14ac:dyDescent="0.3">
      <c r="A198" s="8" t="s">
        <v>614</v>
      </c>
      <c r="B198" s="17" t="s">
        <v>685</v>
      </c>
    </row>
    <row r="199" spans="1:2" ht="27" thickBot="1" x14ac:dyDescent="0.3">
      <c r="A199" s="8" t="s">
        <v>615</v>
      </c>
      <c r="B199" s="17" t="s">
        <v>685</v>
      </c>
    </row>
    <row r="200" spans="1:2" ht="15.75" thickBot="1" x14ac:dyDescent="0.3">
      <c r="A200" s="8" t="s">
        <v>616</v>
      </c>
      <c r="B200" s="17" t="s">
        <v>684</v>
      </c>
    </row>
    <row r="201" spans="1:2" ht="39.75" thickBot="1" x14ac:dyDescent="0.3">
      <c r="A201" s="8" t="s">
        <v>617</v>
      </c>
      <c r="B201" s="17" t="s">
        <v>684</v>
      </c>
    </row>
    <row r="202" spans="1:2" ht="27" thickBot="1" x14ac:dyDescent="0.3">
      <c r="A202" s="8" t="s">
        <v>618</v>
      </c>
      <c r="B202" s="17" t="s">
        <v>684</v>
      </c>
    </row>
    <row r="203" spans="1:2" ht="27" thickBot="1" x14ac:dyDescent="0.3">
      <c r="A203" s="8" t="s">
        <v>618</v>
      </c>
      <c r="B203" s="17" t="s">
        <v>684</v>
      </c>
    </row>
    <row r="204" spans="1:2" ht="27" thickBot="1" x14ac:dyDescent="0.3">
      <c r="A204" s="8" t="s">
        <v>618</v>
      </c>
      <c r="B204" s="17" t="s">
        <v>684</v>
      </c>
    </row>
    <row r="205" spans="1:2" ht="27" thickBot="1" x14ac:dyDescent="0.3">
      <c r="A205" s="8" t="s">
        <v>619</v>
      </c>
      <c r="B205" s="17" t="s">
        <v>685</v>
      </c>
    </row>
    <row r="206" spans="1:2" ht="27" thickBot="1" x14ac:dyDescent="0.3">
      <c r="A206" s="8" t="s">
        <v>619</v>
      </c>
      <c r="B206" s="17" t="s">
        <v>685</v>
      </c>
    </row>
    <row r="207" spans="1:2" ht="27" thickBot="1" x14ac:dyDescent="0.3">
      <c r="A207" s="8" t="s">
        <v>620</v>
      </c>
      <c r="B207" s="17" t="s">
        <v>685</v>
      </c>
    </row>
    <row r="208" spans="1:2" ht="27" thickBot="1" x14ac:dyDescent="0.3">
      <c r="A208" s="8" t="s">
        <v>621</v>
      </c>
      <c r="B208" s="17" t="s">
        <v>684</v>
      </c>
    </row>
    <row r="209" spans="1:2" ht="27" thickBot="1" x14ac:dyDescent="0.3">
      <c r="A209" s="8" t="s">
        <v>622</v>
      </c>
      <c r="B209" s="17" t="s">
        <v>684</v>
      </c>
    </row>
    <row r="210" spans="1:2" ht="27" thickBot="1" x14ac:dyDescent="0.3">
      <c r="A210" s="8" t="s">
        <v>622</v>
      </c>
      <c r="B210" s="17" t="s">
        <v>685</v>
      </c>
    </row>
    <row r="211" spans="1:2" ht="27" thickBot="1" x14ac:dyDescent="0.3">
      <c r="A211" s="8" t="s">
        <v>623</v>
      </c>
      <c r="B211" s="17" t="s">
        <v>684</v>
      </c>
    </row>
    <row r="212" spans="1:2" ht="27" thickBot="1" x14ac:dyDescent="0.3">
      <c r="A212" s="8" t="s">
        <v>624</v>
      </c>
      <c r="B212" s="17" t="s">
        <v>685</v>
      </c>
    </row>
    <row r="213" spans="1:2" ht="27" thickBot="1" x14ac:dyDescent="0.3">
      <c r="A213" s="8" t="s">
        <v>624</v>
      </c>
      <c r="B213" s="17" t="s">
        <v>684</v>
      </c>
    </row>
    <row r="214" spans="1:2" ht="27" thickBot="1" x14ac:dyDescent="0.3">
      <c r="A214" s="8" t="s">
        <v>625</v>
      </c>
      <c r="B214" s="17" t="s">
        <v>685</v>
      </c>
    </row>
    <row r="215" spans="1:2" ht="27" thickBot="1" x14ac:dyDescent="0.3">
      <c r="A215" s="8" t="s">
        <v>626</v>
      </c>
      <c r="B215" s="17" t="s">
        <v>685</v>
      </c>
    </row>
    <row r="216" spans="1:2" ht="27" thickBot="1" x14ac:dyDescent="0.3">
      <c r="A216" s="8" t="s">
        <v>626</v>
      </c>
      <c r="B216" s="17" t="s">
        <v>684</v>
      </c>
    </row>
    <row r="217" spans="1:2" ht="27" thickBot="1" x14ac:dyDescent="0.3">
      <c r="A217" s="8" t="s">
        <v>627</v>
      </c>
      <c r="B217" s="17" t="s">
        <v>685</v>
      </c>
    </row>
    <row r="218" spans="1:2" ht="39.75" thickBot="1" x14ac:dyDescent="0.3">
      <c r="A218" s="8" t="s">
        <v>628</v>
      </c>
      <c r="B218" s="17" t="s">
        <v>684</v>
      </c>
    </row>
    <row r="219" spans="1:2" ht="39.75" thickBot="1" x14ac:dyDescent="0.3">
      <c r="A219" s="8" t="s">
        <v>628</v>
      </c>
      <c r="B219" s="17" t="s">
        <v>685</v>
      </c>
    </row>
    <row r="220" spans="1:2" ht="27" thickBot="1" x14ac:dyDescent="0.3">
      <c r="A220" s="8" t="s">
        <v>629</v>
      </c>
      <c r="B220" s="17" t="s">
        <v>685</v>
      </c>
    </row>
    <row r="221" spans="1:2" ht="27" thickBot="1" x14ac:dyDescent="0.3">
      <c r="A221" s="8" t="s">
        <v>630</v>
      </c>
      <c r="B221" s="17" t="s">
        <v>684</v>
      </c>
    </row>
    <row r="222" spans="1:2" ht="52.5" thickBot="1" x14ac:dyDescent="0.3">
      <c r="A222" s="8" t="s">
        <v>631</v>
      </c>
      <c r="B222" s="17" t="s">
        <v>684</v>
      </c>
    </row>
    <row r="223" spans="1:2" ht="39.75" thickBot="1" x14ac:dyDescent="0.3">
      <c r="A223" s="8" t="s">
        <v>632</v>
      </c>
      <c r="B223" s="17" t="s">
        <v>684</v>
      </c>
    </row>
    <row r="224" spans="1:2" ht="27" thickBot="1" x14ac:dyDescent="0.3">
      <c r="A224" s="8" t="s">
        <v>633</v>
      </c>
      <c r="B224" s="17" t="s">
        <v>684</v>
      </c>
    </row>
    <row r="225" spans="1:2" ht="27" thickBot="1" x14ac:dyDescent="0.3">
      <c r="A225" s="8" t="s">
        <v>634</v>
      </c>
      <c r="B225" s="17" t="s">
        <v>684</v>
      </c>
    </row>
    <row r="226" spans="1:2" ht="27" thickBot="1" x14ac:dyDescent="0.3">
      <c r="A226" s="8" t="s">
        <v>635</v>
      </c>
      <c r="B226" s="17" t="s">
        <v>685</v>
      </c>
    </row>
    <row r="227" spans="1:2" ht="27" thickBot="1" x14ac:dyDescent="0.3">
      <c r="A227" s="8" t="s">
        <v>635</v>
      </c>
      <c r="B227" s="17" t="s">
        <v>685</v>
      </c>
    </row>
    <row r="228" spans="1:2" ht="27" thickBot="1" x14ac:dyDescent="0.3">
      <c r="A228" s="8" t="s">
        <v>635</v>
      </c>
      <c r="B228" s="17" t="s">
        <v>685</v>
      </c>
    </row>
    <row r="229" spans="1:2" ht="39.75" thickBot="1" x14ac:dyDescent="0.3">
      <c r="A229" s="8" t="s">
        <v>636</v>
      </c>
      <c r="B229" s="17" t="s">
        <v>684</v>
      </c>
    </row>
    <row r="230" spans="1:2" ht="27" thickBot="1" x14ac:dyDescent="0.3">
      <c r="A230" s="8" t="s">
        <v>637</v>
      </c>
      <c r="B230" s="17" t="s">
        <v>684</v>
      </c>
    </row>
    <row r="231" spans="1:2" ht="27" thickBot="1" x14ac:dyDescent="0.3">
      <c r="A231" s="8" t="s">
        <v>638</v>
      </c>
      <c r="B231" s="17" t="s">
        <v>685</v>
      </c>
    </row>
    <row r="232" spans="1:2" ht="27" thickBot="1" x14ac:dyDescent="0.3">
      <c r="A232" s="8" t="s">
        <v>638</v>
      </c>
      <c r="B232" s="17" t="s">
        <v>684</v>
      </c>
    </row>
    <row r="233" spans="1:2" ht="27" thickBot="1" x14ac:dyDescent="0.3">
      <c r="A233" s="8" t="s">
        <v>638</v>
      </c>
      <c r="B233" s="17" t="s">
        <v>685</v>
      </c>
    </row>
    <row r="234" spans="1:2" ht="27" thickBot="1" x14ac:dyDescent="0.3">
      <c r="A234" s="8" t="s">
        <v>639</v>
      </c>
      <c r="B234" s="17" t="s">
        <v>684</v>
      </c>
    </row>
    <row r="235" spans="1:2" ht="27" thickBot="1" x14ac:dyDescent="0.3">
      <c r="A235" s="8" t="s">
        <v>639</v>
      </c>
      <c r="B235" s="17" t="s">
        <v>685</v>
      </c>
    </row>
    <row r="236" spans="1:2" ht="27" thickBot="1" x14ac:dyDescent="0.3">
      <c r="A236" s="8" t="s">
        <v>640</v>
      </c>
      <c r="B236" s="17" t="s">
        <v>685</v>
      </c>
    </row>
    <row r="237" spans="1:2" ht="27" thickBot="1" x14ac:dyDescent="0.3">
      <c r="A237" s="8" t="s">
        <v>640</v>
      </c>
      <c r="B237" s="17" t="s">
        <v>684</v>
      </c>
    </row>
    <row r="238" spans="1:2" ht="27" thickBot="1" x14ac:dyDescent="0.3">
      <c r="A238" s="8" t="s">
        <v>640</v>
      </c>
      <c r="B238" s="17" t="s">
        <v>685</v>
      </c>
    </row>
    <row r="239" spans="1:2" ht="27" thickBot="1" x14ac:dyDescent="0.3">
      <c r="A239" s="8" t="s">
        <v>640</v>
      </c>
      <c r="B239" s="17" t="s">
        <v>684</v>
      </c>
    </row>
    <row r="240" spans="1:2" ht="27" thickBot="1" x14ac:dyDescent="0.3">
      <c r="A240" s="8" t="s">
        <v>641</v>
      </c>
      <c r="B240" s="17" t="s">
        <v>685</v>
      </c>
    </row>
    <row r="241" spans="1:2" ht="27" thickBot="1" x14ac:dyDescent="0.3">
      <c r="A241" s="8" t="s">
        <v>642</v>
      </c>
      <c r="B241" s="17" t="s">
        <v>685</v>
      </c>
    </row>
    <row r="242" spans="1:2" ht="39.75" thickBot="1" x14ac:dyDescent="0.3">
      <c r="A242" s="8" t="s">
        <v>643</v>
      </c>
      <c r="B242" s="17" t="s">
        <v>684</v>
      </c>
    </row>
    <row r="243" spans="1:2" ht="39.75" thickBot="1" x14ac:dyDescent="0.3">
      <c r="A243" s="8" t="s">
        <v>644</v>
      </c>
      <c r="B243" s="17" t="s">
        <v>684</v>
      </c>
    </row>
    <row r="244" spans="1:2" ht="27" thickBot="1" x14ac:dyDescent="0.3">
      <c r="A244" s="8" t="s">
        <v>645</v>
      </c>
      <c r="B244" s="17" t="s">
        <v>684</v>
      </c>
    </row>
    <row r="245" spans="1:2" ht="27" thickBot="1" x14ac:dyDescent="0.3">
      <c r="A245" s="8" t="s">
        <v>646</v>
      </c>
      <c r="B245" s="17" t="s">
        <v>684</v>
      </c>
    </row>
    <row r="246" spans="1:2" ht="27" thickBot="1" x14ac:dyDescent="0.3">
      <c r="A246" s="8" t="s">
        <v>647</v>
      </c>
      <c r="B246" s="17" t="s">
        <v>684</v>
      </c>
    </row>
    <row r="247" spans="1:2" ht="27" thickBot="1" x14ac:dyDescent="0.3">
      <c r="A247" s="8" t="s">
        <v>648</v>
      </c>
      <c r="B247" s="17" t="s">
        <v>685</v>
      </c>
    </row>
    <row r="248" spans="1:2" ht="27" thickBot="1" x14ac:dyDescent="0.3">
      <c r="A248" s="8" t="s">
        <v>649</v>
      </c>
      <c r="B248" s="17" t="s">
        <v>685</v>
      </c>
    </row>
    <row r="249" spans="1:2" ht="27" thickBot="1" x14ac:dyDescent="0.3">
      <c r="A249" s="8" t="s">
        <v>650</v>
      </c>
      <c r="B249" s="17" t="s">
        <v>685</v>
      </c>
    </row>
    <row r="250" spans="1:2" ht="27" thickBot="1" x14ac:dyDescent="0.3">
      <c r="A250" s="8" t="s">
        <v>651</v>
      </c>
      <c r="B250" s="17" t="s">
        <v>684</v>
      </c>
    </row>
    <row r="251" spans="1:2" ht="39.75" thickBot="1" x14ac:dyDescent="0.3">
      <c r="A251" s="8" t="s">
        <v>652</v>
      </c>
      <c r="B251" s="17" t="s">
        <v>684</v>
      </c>
    </row>
    <row r="252" spans="1:2" ht="39.75" thickBot="1" x14ac:dyDescent="0.3">
      <c r="A252" s="8" t="s">
        <v>652</v>
      </c>
      <c r="B252" s="17" t="s">
        <v>685</v>
      </c>
    </row>
    <row r="253" spans="1:2" ht="39.75" thickBot="1" x14ac:dyDescent="0.3">
      <c r="A253" s="8" t="s">
        <v>652</v>
      </c>
      <c r="B253" s="17" t="s">
        <v>684</v>
      </c>
    </row>
    <row r="254" spans="1:2" ht="27" thickBot="1" x14ac:dyDescent="0.3">
      <c r="A254" s="8" t="s">
        <v>653</v>
      </c>
      <c r="B254" s="17" t="s">
        <v>685</v>
      </c>
    </row>
    <row r="255" spans="1:2" ht="27" thickBot="1" x14ac:dyDescent="0.3">
      <c r="A255" s="8" t="s">
        <v>654</v>
      </c>
      <c r="B255" s="17" t="s">
        <v>684</v>
      </c>
    </row>
    <row r="256" spans="1:2" ht="27" thickBot="1" x14ac:dyDescent="0.3">
      <c r="A256" s="8" t="s">
        <v>655</v>
      </c>
      <c r="B256" s="17" t="s">
        <v>685</v>
      </c>
    </row>
    <row r="257" spans="1:2" ht="27" thickBot="1" x14ac:dyDescent="0.3">
      <c r="A257" s="8" t="s">
        <v>656</v>
      </c>
      <c r="B257" s="17" t="s">
        <v>685</v>
      </c>
    </row>
    <row r="258" spans="1:2" ht="27" thickBot="1" x14ac:dyDescent="0.3">
      <c r="A258" s="8" t="s">
        <v>657</v>
      </c>
      <c r="B258" s="17" t="s">
        <v>684</v>
      </c>
    </row>
    <row r="259" spans="1:2" ht="27" thickBot="1" x14ac:dyDescent="0.3">
      <c r="A259" s="8" t="s">
        <v>657</v>
      </c>
      <c r="B259" s="17" t="s">
        <v>685</v>
      </c>
    </row>
    <row r="260" spans="1:2" ht="27" thickBot="1" x14ac:dyDescent="0.3">
      <c r="A260" s="8" t="s">
        <v>657</v>
      </c>
      <c r="B260" s="17" t="s">
        <v>684</v>
      </c>
    </row>
    <row r="261" spans="1:2" ht="27" thickBot="1" x14ac:dyDescent="0.3">
      <c r="A261" s="8" t="s">
        <v>657</v>
      </c>
      <c r="B261" s="17" t="s">
        <v>685</v>
      </c>
    </row>
    <row r="262" spans="1:2" ht="27" thickBot="1" x14ac:dyDescent="0.3">
      <c r="A262" s="8" t="s">
        <v>658</v>
      </c>
      <c r="B262" s="17" t="s">
        <v>685</v>
      </c>
    </row>
    <row r="263" spans="1:2" ht="27" thickBot="1" x14ac:dyDescent="0.3">
      <c r="A263" s="8" t="s">
        <v>658</v>
      </c>
      <c r="B263" s="17" t="s">
        <v>684</v>
      </c>
    </row>
    <row r="264" spans="1:2" ht="39.75" thickBot="1" x14ac:dyDescent="0.3">
      <c r="A264" s="8" t="s">
        <v>659</v>
      </c>
      <c r="B264" s="17" t="s">
        <v>684</v>
      </c>
    </row>
    <row r="265" spans="1:2" ht="39.75" thickBot="1" x14ac:dyDescent="0.3">
      <c r="A265" s="8" t="s">
        <v>659</v>
      </c>
      <c r="B265" s="17" t="s">
        <v>684</v>
      </c>
    </row>
    <row r="266" spans="1:2" ht="39.75" thickBot="1" x14ac:dyDescent="0.3">
      <c r="A266" s="8" t="s">
        <v>659</v>
      </c>
      <c r="B266" s="17" t="s">
        <v>684</v>
      </c>
    </row>
    <row r="267" spans="1:2" ht="39.75" thickBot="1" x14ac:dyDescent="0.3">
      <c r="A267" s="8" t="s">
        <v>659</v>
      </c>
      <c r="B267" s="17" t="s">
        <v>684</v>
      </c>
    </row>
    <row r="268" spans="1:2" ht="39.75" thickBot="1" x14ac:dyDescent="0.3">
      <c r="A268" s="8" t="s">
        <v>659</v>
      </c>
      <c r="B268" s="17" t="s">
        <v>685</v>
      </c>
    </row>
    <row r="269" spans="1:2" ht="27" thickBot="1" x14ac:dyDescent="0.3">
      <c r="A269" s="8" t="s">
        <v>660</v>
      </c>
      <c r="B269" s="17" t="s">
        <v>685</v>
      </c>
    </row>
    <row r="270" spans="1:2" ht="39.75" thickBot="1" x14ac:dyDescent="0.3">
      <c r="A270" s="8" t="s">
        <v>661</v>
      </c>
      <c r="B270" s="17" t="s">
        <v>685</v>
      </c>
    </row>
    <row r="271" spans="1:2" ht="39.75" thickBot="1" x14ac:dyDescent="0.3">
      <c r="A271" s="8" t="s">
        <v>661</v>
      </c>
      <c r="B271" s="17" t="s">
        <v>684</v>
      </c>
    </row>
    <row r="272" spans="1:2" ht="27" thickBot="1" x14ac:dyDescent="0.3">
      <c r="A272" s="8" t="s">
        <v>662</v>
      </c>
      <c r="B272" s="17" t="s">
        <v>684</v>
      </c>
    </row>
    <row r="273" spans="1:2" ht="27" thickBot="1" x14ac:dyDescent="0.3">
      <c r="A273" s="8" t="s">
        <v>662</v>
      </c>
      <c r="B273" s="17" t="s">
        <v>685</v>
      </c>
    </row>
    <row r="274" spans="1:2" ht="27" thickBot="1" x14ac:dyDescent="0.3">
      <c r="A274" s="8" t="s">
        <v>663</v>
      </c>
      <c r="B274" s="17" t="s">
        <v>684</v>
      </c>
    </row>
    <row r="275" spans="1:2" ht="27" thickBot="1" x14ac:dyDescent="0.3">
      <c r="A275" s="8" t="s">
        <v>663</v>
      </c>
      <c r="B275" s="17" t="s">
        <v>685</v>
      </c>
    </row>
    <row r="276" spans="1:2" ht="27" thickBot="1" x14ac:dyDescent="0.3">
      <c r="A276" s="8" t="s">
        <v>664</v>
      </c>
      <c r="B276" s="17" t="s">
        <v>684</v>
      </c>
    </row>
    <row r="277" spans="1:2" ht="27" thickBot="1" x14ac:dyDescent="0.3">
      <c r="A277" s="8" t="s">
        <v>665</v>
      </c>
      <c r="B277" s="17" t="s">
        <v>685</v>
      </c>
    </row>
    <row r="278" spans="1:2" ht="27" thickBot="1" x14ac:dyDescent="0.3">
      <c r="A278" s="8" t="s">
        <v>665</v>
      </c>
      <c r="B278" s="17" t="s">
        <v>685</v>
      </c>
    </row>
    <row r="279" spans="1:2" ht="27" thickBot="1" x14ac:dyDescent="0.3">
      <c r="A279" s="8" t="s">
        <v>665</v>
      </c>
      <c r="B279" s="17" t="s">
        <v>684</v>
      </c>
    </row>
    <row r="280" spans="1:2" ht="27" thickBot="1" x14ac:dyDescent="0.3">
      <c r="A280" s="8" t="s">
        <v>666</v>
      </c>
      <c r="B280" s="17" t="s">
        <v>685</v>
      </c>
    </row>
    <row r="281" spans="1:2" ht="27" thickBot="1" x14ac:dyDescent="0.3">
      <c r="A281" s="8" t="s">
        <v>666</v>
      </c>
      <c r="B281" s="17" t="s">
        <v>684</v>
      </c>
    </row>
    <row r="282" spans="1:2" ht="27" thickBot="1" x14ac:dyDescent="0.3">
      <c r="A282" s="8" t="s">
        <v>667</v>
      </c>
      <c r="B282" s="17" t="s">
        <v>685</v>
      </c>
    </row>
    <row r="283" spans="1:2" ht="27" thickBot="1" x14ac:dyDescent="0.3">
      <c r="A283" s="8" t="s">
        <v>667</v>
      </c>
      <c r="B283" s="17" t="s">
        <v>685</v>
      </c>
    </row>
    <row r="284" spans="1:2" ht="15.75" thickBot="1" x14ac:dyDescent="0.3">
      <c r="A284" s="8" t="s">
        <v>667</v>
      </c>
      <c r="B284" s="17" t="s">
        <v>684</v>
      </c>
    </row>
    <row r="285" spans="1:2" ht="27" thickBot="1" x14ac:dyDescent="0.3">
      <c r="A285" s="8" t="s">
        <v>668</v>
      </c>
      <c r="B285" s="17" t="s">
        <v>684</v>
      </c>
    </row>
    <row r="286" spans="1:2" ht="27" thickBot="1" x14ac:dyDescent="0.3">
      <c r="A286" s="8" t="s">
        <v>669</v>
      </c>
      <c r="B286" s="17" t="s">
        <v>684</v>
      </c>
    </row>
    <row r="287" spans="1:2" ht="27" thickBot="1" x14ac:dyDescent="0.3">
      <c r="A287" s="8" t="s">
        <v>670</v>
      </c>
      <c r="B287" s="17" t="s">
        <v>684</v>
      </c>
    </row>
    <row r="288" spans="1:2" ht="27" thickBot="1" x14ac:dyDescent="0.3">
      <c r="A288" s="8" t="s">
        <v>670</v>
      </c>
      <c r="B288" s="17" t="s">
        <v>684</v>
      </c>
    </row>
    <row r="289" spans="1:2" ht="27" thickBot="1" x14ac:dyDescent="0.3">
      <c r="A289" s="8" t="s">
        <v>671</v>
      </c>
      <c r="B289" s="17" t="s">
        <v>685</v>
      </c>
    </row>
    <row r="290" spans="1:2" ht="52.5" thickBot="1" x14ac:dyDescent="0.3">
      <c r="A290" s="8" t="s">
        <v>672</v>
      </c>
      <c r="B290" s="17" t="s">
        <v>685</v>
      </c>
    </row>
    <row r="291" spans="1:2" ht="39.75" thickBot="1" x14ac:dyDescent="0.3">
      <c r="A291" s="8" t="s">
        <v>673</v>
      </c>
      <c r="B291" s="17" t="s">
        <v>685</v>
      </c>
    </row>
    <row r="292" spans="1:2" ht="39.75" thickBot="1" x14ac:dyDescent="0.3">
      <c r="A292" s="8" t="s">
        <v>673</v>
      </c>
      <c r="B292" s="17" t="s">
        <v>684</v>
      </c>
    </row>
    <row r="293" spans="1:2" ht="39.75" thickBot="1" x14ac:dyDescent="0.3">
      <c r="A293" s="8" t="s">
        <v>673</v>
      </c>
      <c r="B293" s="17" t="s">
        <v>684</v>
      </c>
    </row>
    <row r="294" spans="1:2" ht="39.75" thickBot="1" x14ac:dyDescent="0.3">
      <c r="A294" s="8" t="s">
        <v>673</v>
      </c>
      <c r="B294" s="17" t="s">
        <v>685</v>
      </c>
    </row>
    <row r="295" spans="1:2" ht="27" thickBot="1" x14ac:dyDescent="0.3">
      <c r="A295" s="8" t="s">
        <v>674</v>
      </c>
      <c r="B295" s="17" t="s">
        <v>684</v>
      </c>
    </row>
    <row r="296" spans="1:2" ht="27" thickBot="1" x14ac:dyDescent="0.3">
      <c r="A296" s="8" t="s">
        <v>675</v>
      </c>
      <c r="B296" s="17" t="s">
        <v>685</v>
      </c>
    </row>
    <row r="297" spans="1:2" ht="27" thickBot="1" x14ac:dyDescent="0.3">
      <c r="A297" s="8" t="s">
        <v>675</v>
      </c>
      <c r="B297" s="17" t="s">
        <v>684</v>
      </c>
    </row>
    <row r="298" spans="1:2" ht="27" thickBot="1" x14ac:dyDescent="0.3">
      <c r="A298" s="8" t="s">
        <v>675</v>
      </c>
      <c r="B298" s="17" t="s">
        <v>685</v>
      </c>
    </row>
    <row r="299" spans="1:2" ht="27" thickBot="1" x14ac:dyDescent="0.3">
      <c r="A299" s="8" t="s">
        <v>675</v>
      </c>
      <c r="B299" s="17" t="s">
        <v>685</v>
      </c>
    </row>
    <row r="300" spans="1:2" ht="27" thickBot="1" x14ac:dyDescent="0.3">
      <c r="A300" s="8" t="s">
        <v>676</v>
      </c>
      <c r="B300" s="17" t="s">
        <v>684</v>
      </c>
    </row>
    <row r="301" spans="1:2" ht="27" thickBot="1" x14ac:dyDescent="0.3">
      <c r="A301" s="8" t="s">
        <v>676</v>
      </c>
      <c r="B301" s="17" t="s">
        <v>685</v>
      </c>
    </row>
    <row r="302" spans="1:2" ht="27" thickBot="1" x14ac:dyDescent="0.3">
      <c r="A302" s="8" t="s">
        <v>676</v>
      </c>
      <c r="B302" s="17" t="s">
        <v>684</v>
      </c>
    </row>
    <row r="303" spans="1:2" ht="27" thickBot="1" x14ac:dyDescent="0.3">
      <c r="A303" s="8" t="s">
        <v>677</v>
      </c>
      <c r="B303" s="17" t="s">
        <v>685</v>
      </c>
    </row>
    <row r="304" spans="1:2" ht="27" thickBot="1" x14ac:dyDescent="0.3">
      <c r="A304" s="8" t="s">
        <v>677</v>
      </c>
      <c r="B304" s="17" t="s">
        <v>685</v>
      </c>
    </row>
    <row r="305" spans="1:2" ht="39.75" thickBot="1" x14ac:dyDescent="0.3">
      <c r="A305" s="8" t="s">
        <v>678</v>
      </c>
      <c r="B305" s="17" t="s">
        <v>684</v>
      </c>
    </row>
    <row r="306" spans="1:2" ht="39.75" thickBot="1" x14ac:dyDescent="0.3">
      <c r="A306" s="8" t="s">
        <v>678</v>
      </c>
      <c r="B306" s="17" t="s">
        <v>684</v>
      </c>
    </row>
    <row r="307" spans="1:2" ht="39.75" thickBot="1" x14ac:dyDescent="0.3">
      <c r="A307" s="8" t="s">
        <v>678</v>
      </c>
      <c r="B307" s="17" t="s">
        <v>684</v>
      </c>
    </row>
    <row r="308" spans="1:2" ht="27" thickBot="1" x14ac:dyDescent="0.3">
      <c r="A308" s="8" t="s">
        <v>679</v>
      </c>
      <c r="B308" s="17" t="s">
        <v>684</v>
      </c>
    </row>
    <row r="309" spans="1:2" ht="27" thickBot="1" x14ac:dyDescent="0.3">
      <c r="A309" s="8" t="s">
        <v>680</v>
      </c>
      <c r="B309" s="17" t="s">
        <v>684</v>
      </c>
    </row>
    <row r="310" spans="1:2" ht="27" thickBot="1" x14ac:dyDescent="0.3">
      <c r="A310" s="8" t="s">
        <v>680</v>
      </c>
      <c r="B310" s="17" t="s">
        <v>685</v>
      </c>
    </row>
    <row r="311" spans="1:2" ht="27" thickBot="1" x14ac:dyDescent="0.3">
      <c r="A311" s="8" t="s">
        <v>681</v>
      </c>
      <c r="B311" s="17" t="s">
        <v>685</v>
      </c>
    </row>
    <row r="312" spans="1:2" ht="27" thickBot="1" x14ac:dyDescent="0.3">
      <c r="A312" s="8" t="s">
        <v>682</v>
      </c>
      <c r="B312" s="17" t="s">
        <v>685</v>
      </c>
    </row>
    <row r="313" spans="1:2" ht="27" thickBot="1" x14ac:dyDescent="0.3">
      <c r="A313" s="8" t="s">
        <v>683</v>
      </c>
      <c r="B313" s="17" t="s">
        <v>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39A5-97DD-4272-9439-534A65BC41C2}">
  <dimension ref="A1:D313"/>
  <sheetViews>
    <sheetView workbookViewId="0">
      <selection sqref="A1:D313"/>
    </sheetView>
  </sheetViews>
  <sheetFormatPr defaultRowHeight="15" x14ac:dyDescent="0.25"/>
  <cols>
    <col min="4" max="4" width="18.42578125" customWidth="1"/>
  </cols>
  <sheetData>
    <row r="1" spans="1:4" ht="27" thickBot="1" x14ac:dyDescent="0.3">
      <c r="A1" s="1" t="s">
        <v>0</v>
      </c>
      <c r="B1" s="3" t="s">
        <v>498</v>
      </c>
      <c r="C1" s="3" t="s">
        <v>499</v>
      </c>
      <c r="D1" s="15" t="s">
        <v>500</v>
      </c>
    </row>
    <row r="2" spans="1:4" ht="27" thickBot="1" x14ac:dyDescent="0.3">
      <c r="A2" s="5">
        <v>88522</v>
      </c>
      <c r="B2" s="8" t="s">
        <v>501</v>
      </c>
      <c r="C2" s="7">
        <v>3</v>
      </c>
      <c r="D2" s="8" t="s">
        <v>502</v>
      </c>
    </row>
    <row r="3" spans="1:4" ht="27" thickBot="1" x14ac:dyDescent="0.3">
      <c r="A3" s="5">
        <v>90193</v>
      </c>
      <c r="B3" s="8" t="s">
        <v>503</v>
      </c>
      <c r="C3" s="7">
        <v>5</v>
      </c>
      <c r="D3" s="8" t="s">
        <v>504</v>
      </c>
    </row>
    <row r="4" spans="1:4" ht="27" thickBot="1" x14ac:dyDescent="0.3">
      <c r="A4" s="5">
        <v>90192</v>
      </c>
      <c r="B4" s="8" t="s">
        <v>505</v>
      </c>
      <c r="C4" s="7">
        <v>11</v>
      </c>
      <c r="D4" s="8" t="s">
        <v>506</v>
      </c>
    </row>
    <row r="5" spans="1:4" ht="15.75" thickBot="1" x14ac:dyDescent="0.3">
      <c r="A5" s="5">
        <v>86838</v>
      </c>
      <c r="B5" s="8" t="s">
        <v>507</v>
      </c>
      <c r="C5" s="7">
        <v>14</v>
      </c>
      <c r="D5" s="12" t="s">
        <v>508</v>
      </c>
    </row>
    <row r="6" spans="1:4" ht="15.75" thickBot="1" x14ac:dyDescent="0.3">
      <c r="A6" s="5">
        <v>86837</v>
      </c>
      <c r="B6" s="8" t="s">
        <v>507</v>
      </c>
      <c r="C6" s="7">
        <v>14</v>
      </c>
      <c r="D6" s="12" t="s">
        <v>508</v>
      </c>
    </row>
    <row r="7" spans="1:4" ht="15.75" thickBot="1" x14ac:dyDescent="0.3">
      <c r="A7" s="5">
        <v>86839</v>
      </c>
      <c r="B7" s="8" t="s">
        <v>507</v>
      </c>
      <c r="C7" s="7">
        <v>14</v>
      </c>
      <c r="D7" s="12" t="s">
        <v>508</v>
      </c>
    </row>
    <row r="8" spans="1:4" ht="15.75" thickBot="1" x14ac:dyDescent="0.3">
      <c r="A8" s="5">
        <v>86836</v>
      </c>
      <c r="B8" s="8" t="s">
        <v>507</v>
      </c>
      <c r="C8" s="7">
        <v>14</v>
      </c>
      <c r="D8" s="12" t="s">
        <v>508</v>
      </c>
    </row>
    <row r="9" spans="1:4" ht="27" thickBot="1" x14ac:dyDescent="0.3">
      <c r="A9" s="5">
        <v>90031</v>
      </c>
      <c r="B9" s="8" t="s">
        <v>505</v>
      </c>
      <c r="C9" s="7">
        <v>15</v>
      </c>
      <c r="D9" s="8" t="s">
        <v>509</v>
      </c>
    </row>
    <row r="10" spans="1:4" ht="27" thickBot="1" x14ac:dyDescent="0.3">
      <c r="A10" s="5">
        <v>90032</v>
      </c>
      <c r="B10" s="8" t="s">
        <v>507</v>
      </c>
      <c r="C10" s="7">
        <v>15</v>
      </c>
      <c r="D10" s="8" t="s">
        <v>509</v>
      </c>
    </row>
    <row r="11" spans="1:4" ht="27" thickBot="1" x14ac:dyDescent="0.3">
      <c r="A11" s="5">
        <v>41793</v>
      </c>
      <c r="B11" s="8" t="s">
        <v>501</v>
      </c>
      <c r="C11" s="7">
        <v>16</v>
      </c>
      <c r="D11" s="8" t="s">
        <v>510</v>
      </c>
    </row>
    <row r="12" spans="1:4" ht="27" thickBot="1" x14ac:dyDescent="0.3">
      <c r="A12" s="5">
        <v>42949</v>
      </c>
      <c r="B12" s="8" t="s">
        <v>501</v>
      </c>
      <c r="C12" s="7">
        <v>16</v>
      </c>
      <c r="D12" s="8" t="s">
        <v>510</v>
      </c>
    </row>
    <row r="13" spans="1:4" ht="27" thickBot="1" x14ac:dyDescent="0.3">
      <c r="A13" s="5">
        <v>87651</v>
      </c>
      <c r="B13" s="8" t="s">
        <v>501</v>
      </c>
      <c r="C13" s="7">
        <v>18</v>
      </c>
      <c r="D13" s="8" t="s">
        <v>511</v>
      </c>
    </row>
    <row r="14" spans="1:4" ht="27" thickBot="1" x14ac:dyDescent="0.3">
      <c r="A14" s="5">
        <v>87652</v>
      </c>
      <c r="B14" s="8" t="s">
        <v>503</v>
      </c>
      <c r="C14" s="7">
        <v>19</v>
      </c>
      <c r="D14" s="8" t="s">
        <v>512</v>
      </c>
    </row>
    <row r="15" spans="1:4" ht="15.75" thickBot="1" x14ac:dyDescent="0.3">
      <c r="A15" s="5">
        <v>89199</v>
      </c>
      <c r="B15" s="8" t="s">
        <v>501</v>
      </c>
      <c r="C15" s="7">
        <v>21</v>
      </c>
      <c r="D15" s="12" t="s">
        <v>513</v>
      </c>
    </row>
    <row r="16" spans="1:4" ht="27" thickBot="1" x14ac:dyDescent="0.3">
      <c r="A16" s="5">
        <v>89200</v>
      </c>
      <c r="B16" s="8" t="s">
        <v>503</v>
      </c>
      <c r="C16" s="7">
        <v>21</v>
      </c>
      <c r="D16" s="12" t="s">
        <v>513</v>
      </c>
    </row>
    <row r="17" spans="1:4" ht="27" thickBot="1" x14ac:dyDescent="0.3">
      <c r="A17" s="5">
        <v>89202</v>
      </c>
      <c r="B17" s="8" t="s">
        <v>503</v>
      </c>
      <c r="C17" s="7">
        <v>21</v>
      </c>
      <c r="D17" s="12" t="s">
        <v>513</v>
      </c>
    </row>
    <row r="18" spans="1:4" ht="27" thickBot="1" x14ac:dyDescent="0.3">
      <c r="A18" s="5">
        <v>89203</v>
      </c>
      <c r="B18" s="8" t="s">
        <v>501</v>
      </c>
      <c r="C18" s="7">
        <v>24</v>
      </c>
      <c r="D18" s="8" t="s">
        <v>514</v>
      </c>
    </row>
    <row r="19" spans="1:4" ht="27" thickBot="1" x14ac:dyDescent="0.3">
      <c r="A19" s="5">
        <v>89201</v>
      </c>
      <c r="B19" s="8" t="s">
        <v>501</v>
      </c>
      <c r="C19" s="7">
        <v>24</v>
      </c>
      <c r="D19" s="8" t="s">
        <v>514</v>
      </c>
    </row>
    <row r="20" spans="1:4" ht="39.75" thickBot="1" x14ac:dyDescent="0.3">
      <c r="A20" s="5">
        <v>91454</v>
      </c>
      <c r="B20" s="8" t="s">
        <v>503</v>
      </c>
      <c r="C20" s="7">
        <v>27</v>
      </c>
      <c r="D20" s="8" t="s">
        <v>515</v>
      </c>
    </row>
    <row r="21" spans="1:4" ht="15.75" thickBot="1" x14ac:dyDescent="0.3">
      <c r="A21" s="5">
        <v>88426</v>
      </c>
      <c r="B21" s="8" t="s">
        <v>501</v>
      </c>
      <c r="C21" s="7">
        <v>32</v>
      </c>
      <c r="D21" s="12" t="s">
        <v>516</v>
      </c>
    </row>
    <row r="22" spans="1:4" ht="15.75" thickBot="1" x14ac:dyDescent="0.3">
      <c r="A22" s="5">
        <v>88425</v>
      </c>
      <c r="B22" s="8" t="s">
        <v>501</v>
      </c>
      <c r="C22" s="7">
        <v>32</v>
      </c>
      <c r="D22" s="12" t="s">
        <v>516</v>
      </c>
    </row>
    <row r="23" spans="1:4" ht="15.75" thickBot="1" x14ac:dyDescent="0.3">
      <c r="A23" s="11">
        <v>88427</v>
      </c>
      <c r="B23" s="8" t="s">
        <v>507</v>
      </c>
      <c r="C23" s="7">
        <v>32</v>
      </c>
      <c r="D23" s="12" t="s">
        <v>516</v>
      </c>
    </row>
    <row r="24" spans="1:4" ht="15.75" thickBot="1" x14ac:dyDescent="0.3">
      <c r="A24" s="5">
        <v>88075</v>
      </c>
      <c r="B24" s="8" t="s">
        <v>517</v>
      </c>
      <c r="C24" s="7">
        <v>32</v>
      </c>
      <c r="D24" s="12" t="s">
        <v>516</v>
      </c>
    </row>
    <row r="25" spans="1:4" ht="27" thickBot="1" x14ac:dyDescent="0.3">
      <c r="A25" s="5">
        <v>87407</v>
      </c>
      <c r="B25" s="8" t="s">
        <v>503</v>
      </c>
      <c r="C25" s="7">
        <v>33</v>
      </c>
      <c r="D25" s="8" t="s">
        <v>518</v>
      </c>
    </row>
    <row r="26" spans="1:4" ht="27" thickBot="1" x14ac:dyDescent="0.3">
      <c r="A26" s="5">
        <v>87408</v>
      </c>
      <c r="B26" s="8" t="s">
        <v>503</v>
      </c>
      <c r="C26" s="7">
        <v>33</v>
      </c>
      <c r="D26" s="8" t="s">
        <v>518</v>
      </c>
    </row>
    <row r="27" spans="1:4" ht="15.75" thickBot="1" x14ac:dyDescent="0.3">
      <c r="A27" s="5">
        <v>87406</v>
      </c>
      <c r="B27" s="8" t="s">
        <v>501</v>
      </c>
      <c r="C27" s="7">
        <v>43</v>
      </c>
      <c r="D27" s="12" t="s">
        <v>519</v>
      </c>
    </row>
    <row r="28" spans="1:4" ht="27" thickBot="1" x14ac:dyDescent="0.3">
      <c r="A28" s="5">
        <v>87946</v>
      </c>
      <c r="B28" s="8" t="s">
        <v>503</v>
      </c>
      <c r="C28" s="7">
        <v>52</v>
      </c>
      <c r="D28" s="8" t="s">
        <v>520</v>
      </c>
    </row>
    <row r="29" spans="1:4" ht="15.75" thickBot="1" x14ac:dyDescent="0.3">
      <c r="A29" s="5">
        <v>37537</v>
      </c>
      <c r="B29" s="8" t="s">
        <v>505</v>
      </c>
      <c r="C29" s="7">
        <v>53</v>
      </c>
      <c r="D29" s="12" t="s">
        <v>521</v>
      </c>
    </row>
    <row r="30" spans="1:4" ht="27" thickBot="1" x14ac:dyDescent="0.3">
      <c r="A30" s="5">
        <v>55713</v>
      </c>
      <c r="B30" s="8" t="s">
        <v>503</v>
      </c>
      <c r="C30" s="7">
        <v>53</v>
      </c>
      <c r="D30" s="12" t="s">
        <v>521</v>
      </c>
    </row>
    <row r="31" spans="1:4" ht="15.75" thickBot="1" x14ac:dyDescent="0.3">
      <c r="A31" s="5">
        <v>87947</v>
      </c>
      <c r="B31" s="8" t="s">
        <v>507</v>
      </c>
      <c r="C31" s="7">
        <v>56</v>
      </c>
      <c r="D31" s="12" t="s">
        <v>522</v>
      </c>
    </row>
    <row r="32" spans="1:4" ht="15.75" thickBot="1" x14ac:dyDescent="0.3">
      <c r="A32" s="5">
        <v>87365</v>
      </c>
      <c r="B32" s="8" t="s">
        <v>507</v>
      </c>
      <c r="C32" s="7">
        <v>56</v>
      </c>
      <c r="D32" s="12" t="s">
        <v>522</v>
      </c>
    </row>
    <row r="33" spans="1:4" ht="27" thickBot="1" x14ac:dyDescent="0.3">
      <c r="A33" s="5">
        <v>87364</v>
      </c>
      <c r="B33" s="8" t="s">
        <v>501</v>
      </c>
      <c r="C33" s="7">
        <v>62</v>
      </c>
      <c r="D33" s="8" t="s">
        <v>523</v>
      </c>
    </row>
    <row r="34" spans="1:4" ht="27" thickBot="1" x14ac:dyDescent="0.3">
      <c r="A34" s="5">
        <v>87366</v>
      </c>
      <c r="B34" s="8" t="s">
        <v>501</v>
      </c>
      <c r="C34" s="7">
        <v>62</v>
      </c>
      <c r="D34" s="8" t="s">
        <v>523</v>
      </c>
    </row>
    <row r="35" spans="1:4" ht="27" thickBot="1" x14ac:dyDescent="0.3">
      <c r="A35" s="5">
        <v>90596</v>
      </c>
      <c r="B35" s="8" t="s">
        <v>503</v>
      </c>
      <c r="C35" s="7">
        <v>64</v>
      </c>
      <c r="D35" s="8" t="s">
        <v>524</v>
      </c>
    </row>
    <row r="36" spans="1:4" ht="27" thickBot="1" x14ac:dyDescent="0.3">
      <c r="A36" s="5">
        <v>90597</v>
      </c>
      <c r="B36" s="8" t="s">
        <v>503</v>
      </c>
      <c r="C36" s="7">
        <v>64</v>
      </c>
      <c r="D36" s="8" t="s">
        <v>524</v>
      </c>
    </row>
    <row r="37" spans="1:4" ht="15.75" thickBot="1" x14ac:dyDescent="0.3">
      <c r="A37" s="5">
        <v>87175</v>
      </c>
      <c r="B37" s="8" t="s">
        <v>517</v>
      </c>
      <c r="C37" s="7">
        <v>67</v>
      </c>
      <c r="D37" s="12" t="s">
        <v>525</v>
      </c>
    </row>
    <row r="38" spans="1:4" ht="27" thickBot="1" x14ac:dyDescent="0.3">
      <c r="A38" s="5">
        <v>87176</v>
      </c>
      <c r="B38" s="8" t="s">
        <v>517</v>
      </c>
      <c r="C38" s="7">
        <v>68</v>
      </c>
      <c r="D38" s="8" t="s">
        <v>526</v>
      </c>
    </row>
    <row r="39" spans="1:4" ht="27" thickBot="1" x14ac:dyDescent="0.3">
      <c r="A39" s="5">
        <v>87177</v>
      </c>
      <c r="B39" s="8" t="s">
        <v>517</v>
      </c>
      <c r="C39" s="7">
        <v>68</v>
      </c>
      <c r="D39" s="8" t="s">
        <v>526</v>
      </c>
    </row>
    <row r="40" spans="1:4" ht="27" thickBot="1" x14ac:dyDescent="0.3">
      <c r="A40" s="11">
        <v>87178</v>
      </c>
      <c r="B40" s="8" t="s">
        <v>517</v>
      </c>
      <c r="C40" s="7">
        <v>68</v>
      </c>
      <c r="D40" s="8" t="s">
        <v>526</v>
      </c>
    </row>
    <row r="41" spans="1:4" ht="27" thickBot="1" x14ac:dyDescent="0.3">
      <c r="A41" s="11">
        <v>87179</v>
      </c>
      <c r="B41" s="8" t="s">
        <v>501</v>
      </c>
      <c r="C41" s="7">
        <v>68</v>
      </c>
      <c r="D41" s="8" t="s">
        <v>526</v>
      </c>
    </row>
    <row r="42" spans="1:4" ht="27" thickBot="1" x14ac:dyDescent="0.3">
      <c r="A42" s="5">
        <v>44231</v>
      </c>
      <c r="B42" s="8" t="s">
        <v>501</v>
      </c>
      <c r="C42" s="7">
        <v>70</v>
      </c>
      <c r="D42" s="8" t="s">
        <v>527</v>
      </c>
    </row>
    <row r="43" spans="1:4" ht="27" thickBot="1" x14ac:dyDescent="0.3">
      <c r="A43" s="5">
        <v>87306</v>
      </c>
      <c r="B43" s="8" t="s">
        <v>501</v>
      </c>
      <c r="C43" s="7">
        <v>83</v>
      </c>
      <c r="D43" s="8" t="s">
        <v>528</v>
      </c>
    </row>
    <row r="44" spans="1:4" ht="27" thickBot="1" x14ac:dyDescent="0.3">
      <c r="A44" s="5">
        <v>88205</v>
      </c>
      <c r="B44" s="8" t="s">
        <v>503</v>
      </c>
      <c r="C44" s="7">
        <v>84</v>
      </c>
      <c r="D44" s="8" t="s">
        <v>529</v>
      </c>
    </row>
    <row r="45" spans="1:4" ht="27" thickBot="1" x14ac:dyDescent="0.3">
      <c r="A45" s="5">
        <v>42599</v>
      </c>
      <c r="B45" s="8" t="s">
        <v>501</v>
      </c>
      <c r="C45" s="7">
        <v>84</v>
      </c>
      <c r="D45" s="8" t="s">
        <v>529</v>
      </c>
    </row>
    <row r="46" spans="1:4" ht="27" thickBot="1" x14ac:dyDescent="0.3">
      <c r="A46" s="5">
        <v>3397</v>
      </c>
      <c r="B46" s="8" t="s">
        <v>517</v>
      </c>
      <c r="C46" s="7">
        <v>87</v>
      </c>
      <c r="D46" s="8" t="s">
        <v>530</v>
      </c>
    </row>
    <row r="47" spans="1:4" ht="27" thickBot="1" x14ac:dyDescent="0.3">
      <c r="A47" s="5">
        <v>88204</v>
      </c>
      <c r="B47" s="8" t="s">
        <v>501</v>
      </c>
      <c r="C47" s="7">
        <v>87</v>
      </c>
      <c r="D47" s="8" t="s">
        <v>530</v>
      </c>
    </row>
    <row r="48" spans="1:4" ht="27" thickBot="1" x14ac:dyDescent="0.3">
      <c r="A48" s="11">
        <v>88206</v>
      </c>
      <c r="B48" s="8" t="s">
        <v>501</v>
      </c>
      <c r="C48" s="7">
        <v>87</v>
      </c>
      <c r="D48" s="8" t="s">
        <v>530</v>
      </c>
    </row>
    <row r="49" spans="1:4" ht="27" thickBot="1" x14ac:dyDescent="0.3">
      <c r="A49" s="5">
        <v>89583</v>
      </c>
      <c r="B49" s="8" t="s">
        <v>501</v>
      </c>
      <c r="C49" s="7">
        <v>91</v>
      </c>
      <c r="D49" s="8" t="s">
        <v>531</v>
      </c>
    </row>
    <row r="50" spans="1:4" ht="27" thickBot="1" x14ac:dyDescent="0.3">
      <c r="A50" s="5">
        <v>89584</v>
      </c>
      <c r="B50" s="8" t="s">
        <v>507</v>
      </c>
      <c r="C50" s="7">
        <v>91</v>
      </c>
      <c r="D50" s="8" t="s">
        <v>531</v>
      </c>
    </row>
    <row r="51" spans="1:4" ht="27" thickBot="1" x14ac:dyDescent="0.3">
      <c r="A51" s="5">
        <v>89585</v>
      </c>
      <c r="B51" s="8" t="s">
        <v>507</v>
      </c>
      <c r="C51" s="7">
        <v>91</v>
      </c>
      <c r="D51" s="8" t="s">
        <v>531</v>
      </c>
    </row>
    <row r="52" spans="1:4" ht="15.75" thickBot="1" x14ac:dyDescent="0.3">
      <c r="A52" s="5">
        <v>7909</v>
      </c>
      <c r="B52" s="8" t="s">
        <v>501</v>
      </c>
      <c r="C52" s="7">
        <v>92</v>
      </c>
      <c r="D52" s="12" t="s">
        <v>532</v>
      </c>
    </row>
    <row r="53" spans="1:4" ht="15.75" thickBot="1" x14ac:dyDescent="0.3">
      <c r="A53" s="5">
        <v>13959</v>
      </c>
      <c r="B53" s="8" t="s">
        <v>501</v>
      </c>
      <c r="C53" s="7">
        <v>92</v>
      </c>
      <c r="D53" s="12" t="s">
        <v>532</v>
      </c>
    </row>
    <row r="54" spans="1:4" ht="15.75" thickBot="1" x14ac:dyDescent="0.3">
      <c r="A54" s="5">
        <v>58914</v>
      </c>
      <c r="B54" s="8" t="s">
        <v>507</v>
      </c>
      <c r="C54" s="7">
        <v>92</v>
      </c>
      <c r="D54" s="12" t="s">
        <v>532</v>
      </c>
    </row>
    <row r="55" spans="1:4" ht="27" thickBot="1" x14ac:dyDescent="0.3">
      <c r="A55" s="5">
        <v>86520</v>
      </c>
      <c r="B55" s="8" t="s">
        <v>503</v>
      </c>
      <c r="C55" s="7">
        <v>94</v>
      </c>
      <c r="D55" s="12" t="s">
        <v>533</v>
      </c>
    </row>
    <row r="56" spans="1:4" ht="27" thickBot="1" x14ac:dyDescent="0.3">
      <c r="A56" s="5">
        <v>90669</v>
      </c>
      <c r="B56" s="8" t="s">
        <v>503</v>
      </c>
      <c r="C56" s="7">
        <v>94</v>
      </c>
      <c r="D56" s="12" t="s">
        <v>533</v>
      </c>
    </row>
    <row r="57" spans="1:4" ht="27" thickBot="1" x14ac:dyDescent="0.3">
      <c r="A57" s="5">
        <v>86693</v>
      </c>
      <c r="B57" s="8" t="s">
        <v>503</v>
      </c>
      <c r="C57" s="7">
        <v>97</v>
      </c>
      <c r="D57" s="8" t="s">
        <v>534</v>
      </c>
    </row>
    <row r="58" spans="1:4" ht="27" thickBot="1" x14ac:dyDescent="0.3">
      <c r="A58" s="5">
        <v>86694</v>
      </c>
      <c r="B58" s="8" t="s">
        <v>503</v>
      </c>
      <c r="C58" s="7">
        <v>97</v>
      </c>
      <c r="D58" s="8" t="s">
        <v>534</v>
      </c>
    </row>
    <row r="59" spans="1:4" ht="27" thickBot="1" x14ac:dyDescent="0.3">
      <c r="A59" s="5">
        <v>88534</v>
      </c>
      <c r="B59" s="8" t="s">
        <v>507</v>
      </c>
      <c r="C59" s="7">
        <v>101</v>
      </c>
      <c r="D59" s="8" t="s">
        <v>535</v>
      </c>
    </row>
    <row r="60" spans="1:4" ht="15.75" thickBot="1" x14ac:dyDescent="0.3">
      <c r="A60" s="5">
        <v>91087</v>
      </c>
      <c r="B60" s="8" t="s">
        <v>507</v>
      </c>
      <c r="C60" s="7">
        <v>102</v>
      </c>
      <c r="D60" s="12" t="s">
        <v>536</v>
      </c>
    </row>
    <row r="61" spans="1:4" ht="15.75" thickBot="1" x14ac:dyDescent="0.3">
      <c r="A61" s="11">
        <v>91009</v>
      </c>
      <c r="B61" s="8" t="s">
        <v>507</v>
      </c>
      <c r="C61" s="7">
        <v>102</v>
      </c>
      <c r="D61" s="12" t="s">
        <v>536</v>
      </c>
    </row>
    <row r="62" spans="1:4" ht="15.75" thickBot="1" x14ac:dyDescent="0.3">
      <c r="A62" s="5">
        <v>91086</v>
      </c>
      <c r="B62" s="8" t="s">
        <v>507</v>
      </c>
      <c r="C62" s="7">
        <v>102</v>
      </c>
      <c r="D62" s="12" t="s">
        <v>536</v>
      </c>
    </row>
    <row r="63" spans="1:4" ht="27" thickBot="1" x14ac:dyDescent="0.3">
      <c r="A63" s="5">
        <v>91089</v>
      </c>
      <c r="B63" s="8" t="s">
        <v>507</v>
      </c>
      <c r="C63" s="7">
        <v>107</v>
      </c>
      <c r="D63" s="8" t="s">
        <v>537</v>
      </c>
    </row>
    <row r="64" spans="1:4" ht="39.75" thickBot="1" x14ac:dyDescent="0.3">
      <c r="A64" s="5">
        <v>91088</v>
      </c>
      <c r="B64" s="8" t="s">
        <v>507</v>
      </c>
      <c r="C64" s="7">
        <v>109</v>
      </c>
      <c r="D64" s="8" t="s">
        <v>538</v>
      </c>
    </row>
    <row r="65" spans="1:4" ht="27" thickBot="1" x14ac:dyDescent="0.3">
      <c r="A65" s="5">
        <v>91090</v>
      </c>
      <c r="B65" s="8" t="s">
        <v>501</v>
      </c>
      <c r="C65" s="7">
        <v>114</v>
      </c>
      <c r="D65" s="8" t="s">
        <v>539</v>
      </c>
    </row>
    <row r="66" spans="1:4" ht="27" thickBot="1" x14ac:dyDescent="0.3">
      <c r="A66" s="5">
        <v>89521</v>
      </c>
      <c r="B66" s="8" t="s">
        <v>507</v>
      </c>
      <c r="C66" s="7">
        <v>114</v>
      </c>
      <c r="D66" s="8" t="s">
        <v>539</v>
      </c>
    </row>
    <row r="67" spans="1:4" ht="27" thickBot="1" x14ac:dyDescent="0.3">
      <c r="A67" s="5">
        <v>89523</v>
      </c>
      <c r="B67" s="8" t="s">
        <v>507</v>
      </c>
      <c r="C67" s="7">
        <v>114</v>
      </c>
      <c r="D67" s="8" t="s">
        <v>539</v>
      </c>
    </row>
    <row r="68" spans="1:4" ht="27" thickBot="1" x14ac:dyDescent="0.3">
      <c r="A68" s="5">
        <v>89520</v>
      </c>
      <c r="B68" s="8" t="s">
        <v>517</v>
      </c>
      <c r="C68" s="7">
        <v>115</v>
      </c>
      <c r="D68" s="8" t="s">
        <v>540</v>
      </c>
    </row>
    <row r="69" spans="1:4" ht="27" thickBot="1" x14ac:dyDescent="0.3">
      <c r="A69" s="5">
        <v>89522</v>
      </c>
      <c r="B69" s="8" t="s">
        <v>501</v>
      </c>
      <c r="C69" s="7">
        <v>117</v>
      </c>
      <c r="D69" s="8" t="s">
        <v>541</v>
      </c>
    </row>
    <row r="70" spans="1:4" ht="27" thickBot="1" x14ac:dyDescent="0.3">
      <c r="A70" s="5">
        <v>89524</v>
      </c>
      <c r="B70" s="8" t="s">
        <v>507</v>
      </c>
      <c r="C70" s="7">
        <v>117</v>
      </c>
      <c r="D70" s="8" t="s">
        <v>541</v>
      </c>
    </row>
    <row r="71" spans="1:4" ht="27" thickBot="1" x14ac:dyDescent="0.3">
      <c r="A71" s="5">
        <v>89525</v>
      </c>
      <c r="B71" s="8" t="s">
        <v>507</v>
      </c>
      <c r="C71" s="7">
        <v>117</v>
      </c>
      <c r="D71" s="8" t="s">
        <v>541</v>
      </c>
    </row>
    <row r="72" spans="1:4" ht="27" thickBot="1" x14ac:dyDescent="0.3">
      <c r="A72" s="5">
        <v>87671</v>
      </c>
      <c r="B72" s="8" t="s">
        <v>517</v>
      </c>
      <c r="C72" s="7">
        <v>117</v>
      </c>
      <c r="D72" s="8" t="s">
        <v>541</v>
      </c>
    </row>
    <row r="73" spans="1:4" ht="27" thickBot="1" x14ac:dyDescent="0.3">
      <c r="A73" s="5">
        <v>87672</v>
      </c>
      <c r="B73" s="8" t="s">
        <v>501</v>
      </c>
      <c r="C73" s="7">
        <v>120</v>
      </c>
      <c r="D73" s="8" t="s">
        <v>542</v>
      </c>
    </row>
    <row r="74" spans="1:4" ht="27" thickBot="1" x14ac:dyDescent="0.3">
      <c r="A74" s="5">
        <v>89961</v>
      </c>
      <c r="B74" s="8" t="s">
        <v>501</v>
      </c>
      <c r="C74" s="7">
        <v>120</v>
      </c>
      <c r="D74" s="8" t="s">
        <v>542</v>
      </c>
    </row>
    <row r="75" spans="1:4" ht="27" thickBot="1" x14ac:dyDescent="0.3">
      <c r="A75" s="5">
        <v>89426</v>
      </c>
      <c r="B75" s="8" t="s">
        <v>505</v>
      </c>
      <c r="C75" s="7">
        <v>123</v>
      </c>
      <c r="D75" s="8" t="s">
        <v>543</v>
      </c>
    </row>
    <row r="76" spans="1:4" ht="27" thickBot="1" x14ac:dyDescent="0.3">
      <c r="A76" s="5">
        <v>87463</v>
      </c>
      <c r="B76" s="8" t="s">
        <v>503</v>
      </c>
      <c r="C76" s="7">
        <v>129</v>
      </c>
      <c r="D76" s="8" t="s">
        <v>544</v>
      </c>
    </row>
    <row r="77" spans="1:4" ht="27" thickBot="1" x14ac:dyDescent="0.3">
      <c r="A77" s="5">
        <v>87464</v>
      </c>
      <c r="B77" s="8" t="s">
        <v>503</v>
      </c>
      <c r="C77" s="7">
        <v>129</v>
      </c>
      <c r="D77" s="8" t="s">
        <v>544</v>
      </c>
    </row>
    <row r="78" spans="1:4" ht="27" thickBot="1" x14ac:dyDescent="0.3">
      <c r="A78" s="5">
        <v>38087</v>
      </c>
      <c r="B78" s="8" t="s">
        <v>505</v>
      </c>
      <c r="C78" s="7">
        <v>136</v>
      </c>
      <c r="D78" s="8" t="s">
        <v>545</v>
      </c>
    </row>
    <row r="79" spans="1:4" ht="27" thickBot="1" x14ac:dyDescent="0.3">
      <c r="A79" s="5">
        <v>3585</v>
      </c>
      <c r="B79" s="8" t="s">
        <v>505</v>
      </c>
      <c r="C79" s="7">
        <v>136</v>
      </c>
      <c r="D79" s="8" t="s">
        <v>545</v>
      </c>
    </row>
    <row r="80" spans="1:4" ht="15.75" thickBot="1" x14ac:dyDescent="0.3">
      <c r="A80" s="5">
        <v>88360</v>
      </c>
      <c r="B80" s="8" t="s">
        <v>505</v>
      </c>
      <c r="C80" s="7">
        <v>142</v>
      </c>
      <c r="D80" s="12" t="s">
        <v>546</v>
      </c>
    </row>
    <row r="81" spans="1:4" ht="15.75" thickBot="1" x14ac:dyDescent="0.3">
      <c r="A81" s="5">
        <v>88361</v>
      </c>
      <c r="B81" s="8" t="s">
        <v>505</v>
      </c>
      <c r="C81" s="7">
        <v>144</v>
      </c>
      <c r="D81" s="12" t="s">
        <v>547</v>
      </c>
    </row>
    <row r="82" spans="1:4" ht="27" thickBot="1" x14ac:dyDescent="0.3">
      <c r="A82" s="5">
        <v>89092</v>
      </c>
      <c r="B82" s="8" t="s">
        <v>507</v>
      </c>
      <c r="C82" s="7">
        <v>145</v>
      </c>
      <c r="D82" s="8" t="s">
        <v>548</v>
      </c>
    </row>
    <row r="83" spans="1:4" ht="27" thickBot="1" x14ac:dyDescent="0.3">
      <c r="A83" s="11">
        <v>89094</v>
      </c>
      <c r="B83" s="8" t="s">
        <v>517</v>
      </c>
      <c r="C83" s="7">
        <v>145</v>
      </c>
      <c r="D83" s="8" t="s">
        <v>548</v>
      </c>
    </row>
    <row r="84" spans="1:4" ht="27" thickBot="1" x14ac:dyDescent="0.3">
      <c r="A84" s="5">
        <v>89093</v>
      </c>
      <c r="B84" s="8" t="s">
        <v>503</v>
      </c>
      <c r="C84" s="7">
        <v>146</v>
      </c>
      <c r="D84" s="8" t="s">
        <v>549</v>
      </c>
    </row>
    <row r="85" spans="1:4" ht="27" thickBot="1" x14ac:dyDescent="0.3">
      <c r="A85" s="5">
        <v>90430</v>
      </c>
      <c r="B85" s="8" t="s">
        <v>507</v>
      </c>
      <c r="C85" s="7">
        <v>146</v>
      </c>
      <c r="D85" s="8" t="s">
        <v>549</v>
      </c>
    </row>
    <row r="86" spans="1:4" ht="27" thickBot="1" x14ac:dyDescent="0.3">
      <c r="A86" s="5">
        <v>90432</v>
      </c>
      <c r="B86" s="8" t="s">
        <v>505</v>
      </c>
      <c r="C86" s="7">
        <v>151</v>
      </c>
      <c r="D86" s="8" t="s">
        <v>550</v>
      </c>
    </row>
    <row r="87" spans="1:4" ht="27" thickBot="1" x14ac:dyDescent="0.3">
      <c r="A87" s="5">
        <v>90431</v>
      </c>
      <c r="B87" s="8" t="s">
        <v>501</v>
      </c>
      <c r="C87" s="7">
        <v>151</v>
      </c>
      <c r="D87" s="8" t="s">
        <v>550</v>
      </c>
    </row>
    <row r="88" spans="1:4" ht="15.75" thickBot="1" x14ac:dyDescent="0.3">
      <c r="A88" s="11">
        <v>90435</v>
      </c>
      <c r="B88" s="8" t="s">
        <v>505</v>
      </c>
      <c r="C88" s="7">
        <v>152</v>
      </c>
      <c r="D88" s="8" t="s">
        <v>551</v>
      </c>
    </row>
    <row r="89" spans="1:4" ht="15.75" thickBot="1" x14ac:dyDescent="0.3">
      <c r="A89" s="5">
        <v>88921</v>
      </c>
      <c r="B89" s="8" t="s">
        <v>517</v>
      </c>
      <c r="C89" s="7">
        <v>152</v>
      </c>
      <c r="D89" s="8" t="s">
        <v>551</v>
      </c>
    </row>
    <row r="90" spans="1:4" ht="15.75" thickBot="1" x14ac:dyDescent="0.3">
      <c r="A90" s="5">
        <v>51072</v>
      </c>
      <c r="B90" s="8" t="s">
        <v>501</v>
      </c>
      <c r="C90" s="7">
        <v>152</v>
      </c>
      <c r="D90" s="8" t="s">
        <v>551</v>
      </c>
    </row>
    <row r="91" spans="1:4" ht="15.75" thickBot="1" x14ac:dyDescent="0.3">
      <c r="A91" s="5">
        <v>88971</v>
      </c>
      <c r="B91" s="8" t="s">
        <v>517</v>
      </c>
      <c r="C91" s="7">
        <v>152</v>
      </c>
      <c r="D91" s="8" t="s">
        <v>551</v>
      </c>
    </row>
    <row r="92" spans="1:4" ht="15.75" thickBot="1" x14ac:dyDescent="0.3">
      <c r="A92" s="5">
        <v>88972</v>
      </c>
      <c r="B92" s="8" t="s">
        <v>505</v>
      </c>
      <c r="C92" s="7">
        <v>156</v>
      </c>
      <c r="D92" s="8" t="s">
        <v>552</v>
      </c>
    </row>
    <row r="93" spans="1:4" ht="15.75" thickBot="1" x14ac:dyDescent="0.3">
      <c r="A93" s="5">
        <v>85965</v>
      </c>
      <c r="B93" s="8" t="s">
        <v>501</v>
      </c>
      <c r="C93" s="7">
        <v>156</v>
      </c>
      <c r="D93" s="8" t="s">
        <v>552</v>
      </c>
    </row>
    <row r="94" spans="1:4" ht="15.75" thickBot="1" x14ac:dyDescent="0.3">
      <c r="A94" s="5">
        <v>85966</v>
      </c>
      <c r="B94" s="8" t="s">
        <v>507</v>
      </c>
      <c r="C94" s="7">
        <v>164</v>
      </c>
      <c r="D94" s="12" t="s">
        <v>553</v>
      </c>
    </row>
    <row r="95" spans="1:4" ht="15.75" thickBot="1" x14ac:dyDescent="0.3">
      <c r="A95" s="5">
        <v>85964</v>
      </c>
      <c r="B95" s="8" t="s">
        <v>507</v>
      </c>
      <c r="C95" s="7">
        <v>164</v>
      </c>
      <c r="D95" s="12" t="s">
        <v>553</v>
      </c>
    </row>
    <row r="96" spans="1:4" ht="27" thickBot="1" x14ac:dyDescent="0.3">
      <c r="A96" s="11">
        <v>85968</v>
      </c>
      <c r="B96" s="8" t="s">
        <v>517</v>
      </c>
      <c r="C96" s="7">
        <v>166</v>
      </c>
      <c r="D96" s="8" t="s">
        <v>554</v>
      </c>
    </row>
    <row r="97" spans="1:4" ht="27" thickBot="1" x14ac:dyDescent="0.3">
      <c r="A97" s="5">
        <v>88048</v>
      </c>
      <c r="B97" s="8" t="s">
        <v>517</v>
      </c>
      <c r="C97" s="7">
        <v>169</v>
      </c>
      <c r="D97" s="8" t="s">
        <v>555</v>
      </c>
    </row>
    <row r="98" spans="1:4" ht="27" thickBot="1" x14ac:dyDescent="0.3">
      <c r="A98" s="5">
        <v>88527</v>
      </c>
      <c r="B98" s="8" t="s">
        <v>517</v>
      </c>
      <c r="C98" s="7">
        <v>169</v>
      </c>
      <c r="D98" s="8" t="s">
        <v>555</v>
      </c>
    </row>
    <row r="99" spans="1:4" ht="27" thickBot="1" x14ac:dyDescent="0.3">
      <c r="A99" s="5">
        <v>90237</v>
      </c>
      <c r="B99" s="8" t="s">
        <v>517</v>
      </c>
      <c r="C99" s="7">
        <v>169</v>
      </c>
      <c r="D99" s="8" t="s">
        <v>555</v>
      </c>
    </row>
    <row r="100" spans="1:4" ht="15.75" thickBot="1" x14ac:dyDescent="0.3">
      <c r="A100" s="5">
        <v>90236</v>
      </c>
      <c r="B100" s="8" t="s">
        <v>505</v>
      </c>
      <c r="C100" s="7">
        <v>171</v>
      </c>
      <c r="D100" s="12" t="s">
        <v>556</v>
      </c>
    </row>
    <row r="101" spans="1:4" ht="27" thickBot="1" x14ac:dyDescent="0.3">
      <c r="A101" s="5">
        <v>90238</v>
      </c>
      <c r="B101" s="8" t="s">
        <v>505</v>
      </c>
      <c r="C101" s="7">
        <v>181</v>
      </c>
      <c r="D101" s="8" t="s">
        <v>557</v>
      </c>
    </row>
    <row r="102" spans="1:4" ht="27" thickBot="1" x14ac:dyDescent="0.3">
      <c r="A102" s="5">
        <v>90239</v>
      </c>
      <c r="B102" s="8" t="s">
        <v>501</v>
      </c>
      <c r="C102" s="7">
        <v>181</v>
      </c>
      <c r="D102" s="8" t="s">
        <v>557</v>
      </c>
    </row>
    <row r="103" spans="1:4" ht="27" thickBot="1" x14ac:dyDescent="0.3">
      <c r="A103" s="5">
        <v>86621</v>
      </c>
      <c r="B103" s="8" t="s">
        <v>505</v>
      </c>
      <c r="C103" s="7">
        <v>184</v>
      </c>
      <c r="D103" s="8" t="s">
        <v>558</v>
      </c>
    </row>
    <row r="104" spans="1:4" ht="27" thickBot="1" x14ac:dyDescent="0.3">
      <c r="A104" s="5">
        <v>90479</v>
      </c>
      <c r="B104" s="8" t="s">
        <v>501</v>
      </c>
      <c r="C104" s="7">
        <v>188</v>
      </c>
      <c r="D104" s="8" t="s">
        <v>559</v>
      </c>
    </row>
    <row r="105" spans="1:4" ht="27" thickBot="1" x14ac:dyDescent="0.3">
      <c r="A105" s="11">
        <v>90482</v>
      </c>
      <c r="B105" s="8" t="s">
        <v>501</v>
      </c>
      <c r="C105" s="7">
        <v>188</v>
      </c>
      <c r="D105" s="8" t="s">
        <v>559</v>
      </c>
    </row>
    <row r="106" spans="1:4" ht="27" thickBot="1" x14ac:dyDescent="0.3">
      <c r="A106" s="5">
        <v>90480</v>
      </c>
      <c r="B106" s="8" t="s">
        <v>501</v>
      </c>
      <c r="C106" s="7">
        <v>190</v>
      </c>
      <c r="D106" s="8" t="s">
        <v>560</v>
      </c>
    </row>
    <row r="107" spans="1:4" ht="27" thickBot="1" x14ac:dyDescent="0.3">
      <c r="A107" s="5">
        <v>89139</v>
      </c>
      <c r="B107" s="8" t="s">
        <v>501</v>
      </c>
      <c r="C107" s="7">
        <v>191</v>
      </c>
      <c r="D107" s="8" t="s">
        <v>561</v>
      </c>
    </row>
    <row r="108" spans="1:4" ht="27" thickBot="1" x14ac:dyDescent="0.3">
      <c r="A108" s="5">
        <v>89140</v>
      </c>
      <c r="B108" s="8" t="s">
        <v>503</v>
      </c>
      <c r="C108" s="7">
        <v>191</v>
      </c>
      <c r="D108" s="8" t="s">
        <v>561</v>
      </c>
    </row>
    <row r="109" spans="1:4" ht="27" thickBot="1" x14ac:dyDescent="0.3">
      <c r="A109" s="5">
        <v>87214</v>
      </c>
      <c r="B109" s="8" t="s">
        <v>503</v>
      </c>
      <c r="C109" s="7">
        <v>191</v>
      </c>
      <c r="D109" s="8" t="s">
        <v>561</v>
      </c>
    </row>
    <row r="110" spans="1:4" ht="27" thickBot="1" x14ac:dyDescent="0.3">
      <c r="A110" s="5">
        <v>86268</v>
      </c>
      <c r="B110" s="8" t="s">
        <v>503</v>
      </c>
      <c r="C110" s="7">
        <v>191</v>
      </c>
      <c r="D110" s="8" t="s">
        <v>561</v>
      </c>
    </row>
    <row r="111" spans="1:4" ht="27" thickBot="1" x14ac:dyDescent="0.3">
      <c r="A111" s="5">
        <v>86267</v>
      </c>
      <c r="B111" s="8" t="s">
        <v>503</v>
      </c>
      <c r="C111" s="7">
        <v>193</v>
      </c>
      <c r="D111" s="8" t="s">
        <v>562</v>
      </c>
    </row>
    <row r="112" spans="1:4" ht="27" thickBot="1" x14ac:dyDescent="0.3">
      <c r="A112" s="5">
        <v>85858</v>
      </c>
      <c r="B112" s="8" t="s">
        <v>507</v>
      </c>
      <c r="C112" s="7">
        <v>193</v>
      </c>
      <c r="D112" s="8" t="s">
        <v>562</v>
      </c>
    </row>
    <row r="113" spans="1:4" ht="27" thickBot="1" x14ac:dyDescent="0.3">
      <c r="A113" s="5">
        <v>85857</v>
      </c>
      <c r="B113" s="8" t="s">
        <v>503</v>
      </c>
      <c r="C113" s="7">
        <v>194</v>
      </c>
      <c r="D113" s="12" t="s">
        <v>563</v>
      </c>
    </row>
    <row r="114" spans="1:4" ht="15.75" thickBot="1" x14ac:dyDescent="0.3">
      <c r="A114" s="5">
        <v>86297</v>
      </c>
      <c r="B114" s="8" t="s">
        <v>507</v>
      </c>
      <c r="C114" s="7">
        <v>194</v>
      </c>
      <c r="D114" s="12" t="s">
        <v>563</v>
      </c>
    </row>
    <row r="115" spans="1:4" ht="15.75" thickBot="1" x14ac:dyDescent="0.3">
      <c r="A115" s="5">
        <v>90593</v>
      </c>
      <c r="B115" s="8" t="s">
        <v>505</v>
      </c>
      <c r="C115" s="7">
        <v>197</v>
      </c>
      <c r="D115" s="12" t="s">
        <v>564</v>
      </c>
    </row>
    <row r="116" spans="1:4" ht="39.75" thickBot="1" x14ac:dyDescent="0.3">
      <c r="A116" s="5">
        <v>90594</v>
      </c>
      <c r="B116" s="8" t="s">
        <v>505</v>
      </c>
      <c r="C116" s="7">
        <v>198</v>
      </c>
      <c r="D116" s="8" t="s">
        <v>565</v>
      </c>
    </row>
    <row r="117" spans="1:4" ht="27" thickBot="1" x14ac:dyDescent="0.3">
      <c r="A117" s="5">
        <v>88941</v>
      </c>
      <c r="B117" s="8" t="s">
        <v>503</v>
      </c>
      <c r="C117" s="7">
        <v>202</v>
      </c>
      <c r="D117" s="8" t="s">
        <v>566</v>
      </c>
    </row>
    <row r="118" spans="1:4" ht="27" thickBot="1" x14ac:dyDescent="0.3">
      <c r="A118" s="5">
        <v>88942</v>
      </c>
      <c r="B118" s="8" t="s">
        <v>501</v>
      </c>
      <c r="C118" s="7">
        <v>202</v>
      </c>
      <c r="D118" s="8" t="s">
        <v>566</v>
      </c>
    </row>
    <row r="119" spans="1:4" ht="27" thickBot="1" x14ac:dyDescent="0.3">
      <c r="A119" s="5">
        <v>88940</v>
      </c>
      <c r="B119" s="8" t="s">
        <v>517</v>
      </c>
      <c r="C119" s="7">
        <v>210</v>
      </c>
      <c r="D119" s="8" t="s">
        <v>567</v>
      </c>
    </row>
    <row r="120" spans="1:4" ht="27" thickBot="1" x14ac:dyDescent="0.3">
      <c r="A120" s="5">
        <v>5509</v>
      </c>
      <c r="B120" s="8" t="s">
        <v>507</v>
      </c>
      <c r="C120" s="7">
        <v>210</v>
      </c>
      <c r="D120" s="8" t="s">
        <v>567</v>
      </c>
    </row>
    <row r="121" spans="1:4" ht="27" thickBot="1" x14ac:dyDescent="0.3">
      <c r="A121" s="5">
        <v>36069</v>
      </c>
      <c r="B121" s="8" t="s">
        <v>507</v>
      </c>
      <c r="C121" s="7">
        <v>210</v>
      </c>
      <c r="D121" s="8" t="s">
        <v>567</v>
      </c>
    </row>
    <row r="122" spans="1:4" ht="27" thickBot="1" x14ac:dyDescent="0.3">
      <c r="A122" s="5">
        <v>89292</v>
      </c>
      <c r="B122" s="8" t="s">
        <v>507</v>
      </c>
      <c r="C122" s="7">
        <v>210</v>
      </c>
      <c r="D122" s="8" t="s">
        <v>567</v>
      </c>
    </row>
    <row r="123" spans="1:4" ht="27" thickBot="1" x14ac:dyDescent="0.3">
      <c r="A123" s="5">
        <v>89291</v>
      </c>
      <c r="B123" s="8" t="s">
        <v>507</v>
      </c>
      <c r="C123" s="7">
        <v>211</v>
      </c>
      <c r="D123" s="8" t="s">
        <v>568</v>
      </c>
    </row>
    <row r="124" spans="1:4" ht="27" thickBot="1" x14ac:dyDescent="0.3">
      <c r="A124" s="11">
        <v>89295</v>
      </c>
      <c r="B124" s="8" t="s">
        <v>507</v>
      </c>
      <c r="C124" s="7">
        <v>211</v>
      </c>
      <c r="D124" s="8" t="s">
        <v>568</v>
      </c>
    </row>
    <row r="125" spans="1:4" ht="27" thickBot="1" x14ac:dyDescent="0.3">
      <c r="A125" s="5">
        <v>89293</v>
      </c>
      <c r="B125" s="8" t="s">
        <v>507</v>
      </c>
      <c r="C125" s="7">
        <v>211</v>
      </c>
      <c r="D125" s="8" t="s">
        <v>568</v>
      </c>
    </row>
    <row r="126" spans="1:4" ht="15.75" thickBot="1" x14ac:dyDescent="0.3">
      <c r="A126" s="5">
        <v>89761</v>
      </c>
      <c r="B126" s="8" t="s">
        <v>507</v>
      </c>
      <c r="C126" s="7">
        <v>218</v>
      </c>
      <c r="D126" s="12" t="s">
        <v>569</v>
      </c>
    </row>
    <row r="127" spans="1:4" ht="15.75" thickBot="1" x14ac:dyDescent="0.3">
      <c r="A127" s="5">
        <v>89762</v>
      </c>
      <c r="B127" s="8" t="s">
        <v>507</v>
      </c>
      <c r="C127" s="7">
        <v>228</v>
      </c>
      <c r="D127" s="12" t="s">
        <v>570</v>
      </c>
    </row>
    <row r="128" spans="1:4" ht="27" thickBot="1" x14ac:dyDescent="0.3">
      <c r="A128" s="5">
        <v>90837</v>
      </c>
      <c r="B128" s="8" t="s">
        <v>507</v>
      </c>
      <c r="C128" s="7">
        <v>233</v>
      </c>
      <c r="D128" s="8" t="s">
        <v>571</v>
      </c>
    </row>
    <row r="129" spans="1:4" ht="27" thickBot="1" x14ac:dyDescent="0.3">
      <c r="A129" s="5">
        <v>87057</v>
      </c>
      <c r="B129" s="8" t="s">
        <v>507</v>
      </c>
      <c r="C129" s="7">
        <v>233</v>
      </c>
      <c r="D129" s="8" t="s">
        <v>571</v>
      </c>
    </row>
    <row r="130" spans="1:4" ht="27" thickBot="1" x14ac:dyDescent="0.3">
      <c r="A130" s="5">
        <v>37760</v>
      </c>
      <c r="B130" s="8" t="s">
        <v>505</v>
      </c>
      <c r="C130" s="7">
        <v>234</v>
      </c>
      <c r="D130" s="8" t="s">
        <v>572</v>
      </c>
    </row>
    <row r="131" spans="1:4" ht="27" thickBot="1" x14ac:dyDescent="0.3">
      <c r="A131" s="5">
        <v>89166</v>
      </c>
      <c r="B131" s="8" t="s">
        <v>501</v>
      </c>
      <c r="C131" s="7">
        <v>234</v>
      </c>
      <c r="D131" s="8" t="s">
        <v>572</v>
      </c>
    </row>
    <row r="132" spans="1:4" ht="27" thickBot="1" x14ac:dyDescent="0.3">
      <c r="A132" s="11">
        <v>89168</v>
      </c>
      <c r="B132" s="8" t="s">
        <v>501</v>
      </c>
      <c r="C132" s="7">
        <v>234</v>
      </c>
      <c r="D132" s="8" t="s">
        <v>572</v>
      </c>
    </row>
    <row r="133" spans="1:4" ht="27" thickBot="1" x14ac:dyDescent="0.3">
      <c r="A133" s="5">
        <v>86041</v>
      </c>
      <c r="B133" s="8" t="s">
        <v>517</v>
      </c>
      <c r="C133" s="7">
        <v>234</v>
      </c>
      <c r="D133" s="8" t="s">
        <v>572</v>
      </c>
    </row>
    <row r="134" spans="1:4" ht="27" thickBot="1" x14ac:dyDescent="0.3">
      <c r="A134" s="5">
        <v>91057</v>
      </c>
      <c r="B134" s="8" t="s">
        <v>503</v>
      </c>
      <c r="C134" s="7">
        <v>236</v>
      </c>
      <c r="D134" s="8" t="s">
        <v>573</v>
      </c>
    </row>
    <row r="135" spans="1:4" ht="15.75" thickBot="1" x14ac:dyDescent="0.3">
      <c r="A135" s="5">
        <v>90973</v>
      </c>
      <c r="B135" s="8" t="s">
        <v>507</v>
      </c>
      <c r="C135" s="7">
        <v>240</v>
      </c>
      <c r="D135" s="12" t="s">
        <v>574</v>
      </c>
    </row>
    <row r="136" spans="1:4" ht="27" thickBot="1" x14ac:dyDescent="0.3">
      <c r="A136" s="5">
        <v>89726</v>
      </c>
      <c r="B136" s="8" t="s">
        <v>507</v>
      </c>
      <c r="C136" s="7">
        <v>241</v>
      </c>
      <c r="D136" s="8" t="s">
        <v>575</v>
      </c>
    </row>
    <row r="137" spans="1:4" ht="27" thickBot="1" x14ac:dyDescent="0.3">
      <c r="A137" s="11">
        <v>89728</v>
      </c>
      <c r="B137" s="8" t="s">
        <v>517</v>
      </c>
      <c r="C137" s="7">
        <v>241</v>
      </c>
      <c r="D137" s="8" t="s">
        <v>575</v>
      </c>
    </row>
    <row r="138" spans="1:4" ht="27" thickBot="1" x14ac:dyDescent="0.3">
      <c r="A138" s="5">
        <v>87277</v>
      </c>
      <c r="B138" s="8" t="s">
        <v>517</v>
      </c>
      <c r="C138" s="7">
        <v>241</v>
      </c>
      <c r="D138" s="8" t="s">
        <v>575</v>
      </c>
    </row>
    <row r="139" spans="1:4" ht="15.75" thickBot="1" x14ac:dyDescent="0.3">
      <c r="A139" s="5">
        <v>90583</v>
      </c>
      <c r="B139" s="8" t="s">
        <v>507</v>
      </c>
      <c r="C139" s="7">
        <v>247</v>
      </c>
      <c r="D139" s="12" t="s">
        <v>576</v>
      </c>
    </row>
    <row r="140" spans="1:4" ht="15.75" thickBot="1" x14ac:dyDescent="0.3">
      <c r="A140" s="5">
        <v>3332</v>
      </c>
      <c r="B140" s="8" t="s">
        <v>507</v>
      </c>
      <c r="C140" s="7">
        <v>247</v>
      </c>
      <c r="D140" s="12" t="s">
        <v>576</v>
      </c>
    </row>
    <row r="141" spans="1:4" ht="15.75" thickBot="1" x14ac:dyDescent="0.3">
      <c r="A141" s="5">
        <v>88151</v>
      </c>
      <c r="B141" s="8" t="s">
        <v>507</v>
      </c>
      <c r="C141" s="7">
        <v>247</v>
      </c>
      <c r="D141" s="12" t="s">
        <v>576</v>
      </c>
    </row>
    <row r="142" spans="1:4" ht="15.75" thickBot="1" x14ac:dyDescent="0.3">
      <c r="A142" s="5">
        <v>88152</v>
      </c>
      <c r="B142" s="8" t="s">
        <v>505</v>
      </c>
      <c r="C142" s="7">
        <v>250</v>
      </c>
      <c r="D142" s="12" t="s">
        <v>577</v>
      </c>
    </row>
    <row r="143" spans="1:4" ht="15.75" thickBot="1" x14ac:dyDescent="0.3">
      <c r="A143" s="5">
        <v>17446</v>
      </c>
      <c r="B143" s="8" t="s">
        <v>505</v>
      </c>
      <c r="C143" s="7">
        <v>250</v>
      </c>
      <c r="D143" s="12" t="s">
        <v>577</v>
      </c>
    </row>
    <row r="144" spans="1:4" ht="27" thickBot="1" x14ac:dyDescent="0.3">
      <c r="A144" s="5">
        <v>11527</v>
      </c>
      <c r="B144" s="8" t="s">
        <v>507</v>
      </c>
      <c r="C144" s="7">
        <v>254</v>
      </c>
      <c r="D144" s="8" t="s">
        <v>578</v>
      </c>
    </row>
    <row r="145" spans="1:4" ht="15.75" thickBot="1" x14ac:dyDescent="0.3">
      <c r="A145" s="5">
        <v>88685</v>
      </c>
      <c r="B145" s="8" t="s">
        <v>505</v>
      </c>
      <c r="C145" s="7">
        <v>256</v>
      </c>
      <c r="D145" s="8" t="s">
        <v>579</v>
      </c>
    </row>
    <row r="146" spans="1:4" ht="27" thickBot="1" x14ac:dyDescent="0.3">
      <c r="A146" s="5">
        <v>88686</v>
      </c>
      <c r="B146" s="8" t="s">
        <v>507</v>
      </c>
      <c r="C146" s="7">
        <v>258</v>
      </c>
      <c r="D146" s="8" t="s">
        <v>580</v>
      </c>
    </row>
    <row r="147" spans="1:4" ht="27" thickBot="1" x14ac:dyDescent="0.3">
      <c r="A147" s="5">
        <v>89647</v>
      </c>
      <c r="B147" s="8" t="s">
        <v>517</v>
      </c>
      <c r="C147" s="7">
        <v>259</v>
      </c>
      <c r="D147" s="8" t="s">
        <v>581</v>
      </c>
    </row>
    <row r="148" spans="1:4" ht="27" thickBot="1" x14ac:dyDescent="0.3">
      <c r="A148" s="5">
        <v>91131</v>
      </c>
      <c r="B148" s="8" t="s">
        <v>501</v>
      </c>
      <c r="C148" s="7">
        <v>263</v>
      </c>
      <c r="D148" s="8" t="s">
        <v>582</v>
      </c>
    </row>
    <row r="149" spans="1:4" ht="27" thickBot="1" x14ac:dyDescent="0.3">
      <c r="A149" s="5">
        <v>91130</v>
      </c>
      <c r="B149" s="8" t="s">
        <v>503</v>
      </c>
      <c r="C149" s="7">
        <v>266</v>
      </c>
      <c r="D149" s="8" t="s">
        <v>583</v>
      </c>
    </row>
    <row r="150" spans="1:4" ht="27" thickBot="1" x14ac:dyDescent="0.3">
      <c r="A150" s="5">
        <v>87347</v>
      </c>
      <c r="B150" s="8" t="s">
        <v>507</v>
      </c>
      <c r="C150" s="7">
        <v>266</v>
      </c>
      <c r="D150" s="8" t="s">
        <v>583</v>
      </c>
    </row>
    <row r="151" spans="1:4" ht="27" thickBot="1" x14ac:dyDescent="0.3">
      <c r="A151" s="5">
        <v>90292</v>
      </c>
      <c r="B151" s="8" t="s">
        <v>507</v>
      </c>
      <c r="C151" s="7">
        <v>266</v>
      </c>
      <c r="D151" s="8" t="s">
        <v>583</v>
      </c>
    </row>
    <row r="152" spans="1:4" ht="27" thickBot="1" x14ac:dyDescent="0.3">
      <c r="A152" s="11">
        <v>90291</v>
      </c>
      <c r="B152" s="8" t="s">
        <v>517</v>
      </c>
      <c r="C152" s="7">
        <v>268</v>
      </c>
      <c r="D152" s="8" t="s">
        <v>584</v>
      </c>
    </row>
    <row r="153" spans="1:4" ht="27" thickBot="1" x14ac:dyDescent="0.3">
      <c r="A153" s="11">
        <v>90294</v>
      </c>
      <c r="B153" s="8" t="s">
        <v>517</v>
      </c>
      <c r="C153" s="7">
        <v>268</v>
      </c>
      <c r="D153" s="8" t="s">
        <v>584</v>
      </c>
    </row>
    <row r="154" spans="1:4" ht="27" thickBot="1" x14ac:dyDescent="0.3">
      <c r="A154" s="5">
        <v>24193</v>
      </c>
      <c r="B154" s="8" t="s">
        <v>517</v>
      </c>
      <c r="C154" s="7">
        <v>269</v>
      </c>
      <c r="D154" s="8" t="s">
        <v>585</v>
      </c>
    </row>
    <row r="155" spans="1:4" ht="27" thickBot="1" x14ac:dyDescent="0.3">
      <c r="A155" s="5">
        <v>90917</v>
      </c>
      <c r="B155" s="8" t="s">
        <v>517</v>
      </c>
      <c r="C155" s="7">
        <v>269</v>
      </c>
      <c r="D155" s="8" t="s">
        <v>585</v>
      </c>
    </row>
    <row r="156" spans="1:4" ht="27" thickBot="1" x14ac:dyDescent="0.3">
      <c r="A156" s="5">
        <v>89579</v>
      </c>
      <c r="B156" s="8" t="s">
        <v>517</v>
      </c>
      <c r="C156" s="7">
        <v>269</v>
      </c>
      <c r="D156" s="8" t="s">
        <v>585</v>
      </c>
    </row>
    <row r="157" spans="1:4" ht="27" thickBot="1" x14ac:dyDescent="0.3">
      <c r="A157" s="5">
        <v>88929</v>
      </c>
      <c r="B157" s="8" t="s">
        <v>507</v>
      </c>
      <c r="C157" s="7">
        <v>271</v>
      </c>
      <c r="D157" s="8" t="s">
        <v>586</v>
      </c>
    </row>
    <row r="158" spans="1:4" ht="27" thickBot="1" x14ac:dyDescent="0.3">
      <c r="A158" s="5">
        <v>88928</v>
      </c>
      <c r="B158" s="8" t="s">
        <v>517</v>
      </c>
      <c r="C158" s="7">
        <v>272</v>
      </c>
      <c r="D158" s="8" t="s">
        <v>587</v>
      </c>
    </row>
    <row r="159" spans="1:4" ht="27" thickBot="1" x14ac:dyDescent="0.3">
      <c r="A159" s="5">
        <v>90339</v>
      </c>
      <c r="B159" s="8" t="s">
        <v>517</v>
      </c>
      <c r="C159" s="7">
        <v>272</v>
      </c>
      <c r="D159" s="8" t="s">
        <v>587</v>
      </c>
    </row>
    <row r="160" spans="1:4" ht="27" thickBot="1" x14ac:dyDescent="0.3">
      <c r="A160" s="5">
        <v>90337</v>
      </c>
      <c r="B160" s="8" t="s">
        <v>517</v>
      </c>
      <c r="C160" s="7">
        <v>272</v>
      </c>
      <c r="D160" s="8" t="s">
        <v>587</v>
      </c>
    </row>
    <row r="161" spans="1:4" ht="27" thickBot="1" x14ac:dyDescent="0.3">
      <c r="A161" s="5">
        <v>90338</v>
      </c>
      <c r="B161" s="8" t="s">
        <v>517</v>
      </c>
      <c r="C161" s="7">
        <v>272</v>
      </c>
      <c r="D161" s="8" t="s">
        <v>587</v>
      </c>
    </row>
    <row r="162" spans="1:4" ht="27" thickBot="1" x14ac:dyDescent="0.3">
      <c r="A162" s="5">
        <v>86383</v>
      </c>
      <c r="B162" s="8" t="s">
        <v>503</v>
      </c>
      <c r="C162" s="7">
        <v>275</v>
      </c>
      <c r="D162" s="12" t="s">
        <v>588</v>
      </c>
    </row>
    <row r="163" spans="1:4" ht="27" thickBot="1" x14ac:dyDescent="0.3">
      <c r="A163" s="5">
        <v>86382</v>
      </c>
      <c r="B163" s="8" t="s">
        <v>505</v>
      </c>
      <c r="C163" s="7">
        <v>276</v>
      </c>
      <c r="D163" s="8" t="s">
        <v>589</v>
      </c>
    </row>
    <row r="164" spans="1:4" ht="27" thickBot="1" x14ac:dyDescent="0.3">
      <c r="A164" s="5">
        <v>86384</v>
      </c>
      <c r="B164" s="8" t="s">
        <v>505</v>
      </c>
      <c r="C164" s="7">
        <v>282</v>
      </c>
      <c r="D164" s="8" t="s">
        <v>590</v>
      </c>
    </row>
    <row r="165" spans="1:4" ht="27" thickBot="1" x14ac:dyDescent="0.3">
      <c r="A165" s="5">
        <v>89319</v>
      </c>
      <c r="B165" s="8" t="s">
        <v>501</v>
      </c>
      <c r="C165" s="7">
        <v>283</v>
      </c>
      <c r="D165" s="8" t="s">
        <v>591</v>
      </c>
    </row>
    <row r="166" spans="1:4" ht="27" thickBot="1" x14ac:dyDescent="0.3">
      <c r="A166" s="5">
        <v>89320</v>
      </c>
      <c r="B166" s="8" t="s">
        <v>517</v>
      </c>
      <c r="C166" s="7">
        <v>286</v>
      </c>
      <c r="D166" s="8" t="s">
        <v>592</v>
      </c>
    </row>
    <row r="167" spans="1:4" ht="27" thickBot="1" x14ac:dyDescent="0.3">
      <c r="A167" s="5">
        <v>87804</v>
      </c>
      <c r="B167" s="8" t="s">
        <v>517</v>
      </c>
      <c r="C167" s="7">
        <v>286</v>
      </c>
      <c r="D167" s="8" t="s">
        <v>592</v>
      </c>
    </row>
    <row r="168" spans="1:4" ht="15.75" thickBot="1" x14ac:dyDescent="0.3">
      <c r="A168" s="5">
        <v>89639</v>
      </c>
      <c r="B168" s="8" t="s">
        <v>505</v>
      </c>
      <c r="C168" s="7">
        <v>288</v>
      </c>
      <c r="D168" s="12" t="s">
        <v>593</v>
      </c>
    </row>
    <row r="169" spans="1:4" ht="15.75" thickBot="1" x14ac:dyDescent="0.3">
      <c r="A169" s="5">
        <v>87905</v>
      </c>
      <c r="B169" s="8" t="s">
        <v>505</v>
      </c>
      <c r="C169" s="7">
        <v>288</v>
      </c>
      <c r="D169" s="12" t="s">
        <v>593</v>
      </c>
    </row>
    <row r="170" spans="1:4" ht="27" thickBot="1" x14ac:dyDescent="0.3">
      <c r="A170" s="5">
        <v>87700</v>
      </c>
      <c r="B170" s="8" t="s">
        <v>503</v>
      </c>
      <c r="C170" s="7">
        <v>290</v>
      </c>
      <c r="D170" s="8" t="s">
        <v>594</v>
      </c>
    </row>
    <row r="171" spans="1:4" ht="15.75" thickBot="1" x14ac:dyDescent="0.3">
      <c r="A171" s="5">
        <v>88479</v>
      </c>
      <c r="B171" s="8" t="s">
        <v>501</v>
      </c>
      <c r="C171" s="7">
        <v>306</v>
      </c>
      <c r="D171" s="12" t="s">
        <v>595</v>
      </c>
    </row>
    <row r="172" spans="1:4" ht="15.75" thickBot="1" x14ac:dyDescent="0.3">
      <c r="A172" s="5">
        <v>88480</v>
      </c>
      <c r="B172" s="8" t="s">
        <v>501</v>
      </c>
      <c r="C172" s="7">
        <v>306</v>
      </c>
      <c r="D172" s="12" t="s">
        <v>595</v>
      </c>
    </row>
    <row r="173" spans="1:4" ht="27" thickBot="1" x14ac:dyDescent="0.3">
      <c r="A173" s="5">
        <v>90695</v>
      </c>
      <c r="B173" s="8" t="s">
        <v>501</v>
      </c>
      <c r="C173" s="7">
        <v>308</v>
      </c>
      <c r="D173" s="8" t="s">
        <v>596</v>
      </c>
    </row>
    <row r="174" spans="1:4" ht="27" thickBot="1" x14ac:dyDescent="0.3">
      <c r="A174" s="5">
        <v>88085</v>
      </c>
      <c r="B174" s="8" t="s">
        <v>507</v>
      </c>
      <c r="C174" s="7">
        <v>314</v>
      </c>
      <c r="D174" s="8" t="s">
        <v>597</v>
      </c>
    </row>
    <row r="175" spans="1:4" ht="15.75" thickBot="1" x14ac:dyDescent="0.3">
      <c r="A175" s="5">
        <v>88083</v>
      </c>
      <c r="B175" s="8" t="s">
        <v>507</v>
      </c>
      <c r="C175" s="7">
        <v>315</v>
      </c>
      <c r="D175" s="12" t="s">
        <v>598</v>
      </c>
    </row>
    <row r="176" spans="1:4" ht="27" thickBot="1" x14ac:dyDescent="0.3">
      <c r="A176" s="5">
        <v>88084</v>
      </c>
      <c r="B176" s="8" t="s">
        <v>503</v>
      </c>
      <c r="C176" s="7">
        <v>317</v>
      </c>
      <c r="D176" s="12" t="s">
        <v>599</v>
      </c>
    </row>
    <row r="177" spans="1:4" ht="27" thickBot="1" x14ac:dyDescent="0.3">
      <c r="A177" s="5">
        <v>90449</v>
      </c>
      <c r="B177" s="8" t="s">
        <v>503</v>
      </c>
      <c r="C177" s="7">
        <v>317</v>
      </c>
      <c r="D177" s="12" t="s">
        <v>599</v>
      </c>
    </row>
    <row r="178" spans="1:4" ht="27" thickBot="1" x14ac:dyDescent="0.3">
      <c r="A178" s="5">
        <v>86010</v>
      </c>
      <c r="B178" s="8" t="s">
        <v>503</v>
      </c>
      <c r="C178" s="7">
        <v>317</v>
      </c>
      <c r="D178" s="12" t="s">
        <v>599</v>
      </c>
    </row>
    <row r="179" spans="1:4" ht="15.75" thickBot="1" x14ac:dyDescent="0.3">
      <c r="A179" s="5">
        <v>86012</v>
      </c>
      <c r="B179" s="8" t="s">
        <v>517</v>
      </c>
      <c r="C179" s="7">
        <v>321</v>
      </c>
      <c r="D179" s="12" t="s">
        <v>600</v>
      </c>
    </row>
    <row r="180" spans="1:4" ht="27" thickBot="1" x14ac:dyDescent="0.3">
      <c r="A180" s="5">
        <v>86013</v>
      </c>
      <c r="B180" s="8" t="s">
        <v>503</v>
      </c>
      <c r="C180" s="7">
        <v>326</v>
      </c>
      <c r="D180" s="8" t="s">
        <v>601</v>
      </c>
    </row>
    <row r="181" spans="1:4" ht="27" thickBot="1" x14ac:dyDescent="0.3">
      <c r="A181" s="11">
        <v>86014</v>
      </c>
      <c r="B181" s="8" t="s">
        <v>507</v>
      </c>
      <c r="C181" s="7">
        <v>329</v>
      </c>
      <c r="D181" s="8" t="s">
        <v>602</v>
      </c>
    </row>
    <row r="182" spans="1:4" ht="27" thickBot="1" x14ac:dyDescent="0.3">
      <c r="A182" s="5">
        <v>86011</v>
      </c>
      <c r="B182" s="8" t="s">
        <v>507</v>
      </c>
      <c r="C182" s="7">
        <v>331</v>
      </c>
      <c r="D182" s="8" t="s">
        <v>603</v>
      </c>
    </row>
    <row r="183" spans="1:4" ht="39.75" thickBot="1" x14ac:dyDescent="0.3">
      <c r="A183" s="11">
        <v>86019</v>
      </c>
      <c r="B183" s="8" t="s">
        <v>505</v>
      </c>
      <c r="C183" s="7">
        <v>335</v>
      </c>
      <c r="D183" s="8" t="s">
        <v>604</v>
      </c>
    </row>
    <row r="184" spans="1:4" ht="39.75" thickBot="1" x14ac:dyDescent="0.3">
      <c r="A184" s="5">
        <v>88061</v>
      </c>
      <c r="B184" s="8" t="s">
        <v>505</v>
      </c>
      <c r="C184" s="7">
        <v>335</v>
      </c>
      <c r="D184" s="8" t="s">
        <v>604</v>
      </c>
    </row>
    <row r="185" spans="1:4" ht="27" thickBot="1" x14ac:dyDescent="0.3">
      <c r="A185" s="5">
        <v>88060</v>
      </c>
      <c r="B185" s="8" t="s">
        <v>507</v>
      </c>
      <c r="C185" s="7">
        <v>339</v>
      </c>
      <c r="D185" s="8" t="s">
        <v>605</v>
      </c>
    </row>
    <row r="186" spans="1:4" ht="27" thickBot="1" x14ac:dyDescent="0.3">
      <c r="A186" s="11">
        <v>88064</v>
      </c>
      <c r="B186" s="8" t="s">
        <v>507</v>
      </c>
      <c r="C186" s="7">
        <v>339</v>
      </c>
      <c r="D186" s="8" t="s">
        <v>605</v>
      </c>
    </row>
    <row r="187" spans="1:4" ht="15.75" thickBot="1" x14ac:dyDescent="0.3">
      <c r="A187" s="11">
        <v>88063</v>
      </c>
      <c r="B187" s="8" t="s">
        <v>505</v>
      </c>
      <c r="C187" s="7">
        <v>342</v>
      </c>
      <c r="D187" s="12" t="s">
        <v>606</v>
      </c>
    </row>
    <row r="188" spans="1:4" ht="27" thickBot="1" x14ac:dyDescent="0.3">
      <c r="A188" s="11">
        <v>88062</v>
      </c>
      <c r="B188" s="8" t="s">
        <v>505</v>
      </c>
      <c r="C188" s="7">
        <v>343</v>
      </c>
      <c r="D188" s="8" t="s">
        <v>607</v>
      </c>
    </row>
    <row r="189" spans="1:4" ht="15.75" thickBot="1" x14ac:dyDescent="0.3">
      <c r="A189" s="11">
        <v>88065</v>
      </c>
      <c r="B189" s="8" t="s">
        <v>505</v>
      </c>
      <c r="C189" s="7">
        <v>344</v>
      </c>
      <c r="D189" s="12" t="s">
        <v>608</v>
      </c>
    </row>
    <row r="190" spans="1:4" ht="27" thickBot="1" x14ac:dyDescent="0.3">
      <c r="A190" s="5">
        <v>3138</v>
      </c>
      <c r="B190" s="8" t="s">
        <v>505</v>
      </c>
      <c r="C190" s="7">
        <v>349</v>
      </c>
      <c r="D190" s="8" t="s">
        <v>609</v>
      </c>
    </row>
    <row r="191" spans="1:4" ht="27" thickBot="1" x14ac:dyDescent="0.3">
      <c r="A191" s="5">
        <v>88023</v>
      </c>
      <c r="B191" s="8" t="s">
        <v>507</v>
      </c>
      <c r="C191" s="7">
        <v>349</v>
      </c>
      <c r="D191" s="8" t="s">
        <v>609</v>
      </c>
    </row>
    <row r="192" spans="1:4" ht="15.75" thickBot="1" x14ac:dyDescent="0.3">
      <c r="A192" s="5">
        <v>90353</v>
      </c>
      <c r="B192" s="8" t="s">
        <v>505</v>
      </c>
      <c r="C192" s="7">
        <v>351</v>
      </c>
      <c r="D192" s="12" t="s">
        <v>610</v>
      </c>
    </row>
    <row r="193" spans="1:4" ht="15.75" thickBot="1" x14ac:dyDescent="0.3">
      <c r="A193" s="5">
        <v>90354</v>
      </c>
      <c r="B193" s="8" t="s">
        <v>507</v>
      </c>
      <c r="C193" s="7">
        <v>351</v>
      </c>
      <c r="D193" s="12" t="s">
        <v>610</v>
      </c>
    </row>
    <row r="194" spans="1:4" ht="15.75" thickBot="1" x14ac:dyDescent="0.3">
      <c r="A194" s="5">
        <v>91062</v>
      </c>
      <c r="B194" s="8" t="s">
        <v>517</v>
      </c>
      <c r="C194" s="7">
        <v>353</v>
      </c>
      <c r="D194" s="12" t="s">
        <v>611</v>
      </c>
    </row>
    <row r="195" spans="1:4" ht="15.75" thickBot="1" x14ac:dyDescent="0.3">
      <c r="A195" s="5">
        <v>91063</v>
      </c>
      <c r="B195" s="8" t="s">
        <v>517</v>
      </c>
      <c r="C195" s="7">
        <v>353</v>
      </c>
      <c r="D195" s="12" t="s">
        <v>611</v>
      </c>
    </row>
    <row r="196" spans="1:4" ht="15.75" thickBot="1" x14ac:dyDescent="0.3">
      <c r="A196" s="11">
        <v>91065</v>
      </c>
      <c r="B196" s="8" t="s">
        <v>505</v>
      </c>
      <c r="C196" s="7">
        <v>357</v>
      </c>
      <c r="D196" s="12" t="s">
        <v>612</v>
      </c>
    </row>
    <row r="197" spans="1:4" ht="27" thickBot="1" x14ac:dyDescent="0.3">
      <c r="A197" s="11">
        <v>91064</v>
      </c>
      <c r="B197" s="8" t="s">
        <v>517</v>
      </c>
      <c r="C197" s="7">
        <v>358</v>
      </c>
      <c r="D197" s="8" t="s">
        <v>613</v>
      </c>
    </row>
    <row r="198" spans="1:4" ht="15.75" thickBot="1" x14ac:dyDescent="0.3">
      <c r="A198" s="5">
        <v>8353</v>
      </c>
      <c r="B198" s="8" t="s">
        <v>507</v>
      </c>
      <c r="C198" s="7">
        <v>366</v>
      </c>
      <c r="D198" s="12" t="s">
        <v>614</v>
      </c>
    </row>
    <row r="199" spans="1:4" ht="27" thickBot="1" x14ac:dyDescent="0.3">
      <c r="A199" s="5">
        <v>10464</v>
      </c>
      <c r="B199" s="8" t="s">
        <v>517</v>
      </c>
      <c r="C199" s="7">
        <v>369</v>
      </c>
      <c r="D199" s="8" t="s">
        <v>615</v>
      </c>
    </row>
    <row r="200" spans="1:4" ht="27" thickBot="1" x14ac:dyDescent="0.3">
      <c r="A200" s="5">
        <v>6562</v>
      </c>
      <c r="B200" s="8" t="s">
        <v>503</v>
      </c>
      <c r="C200" s="7">
        <v>370</v>
      </c>
      <c r="D200" s="8" t="s">
        <v>616</v>
      </c>
    </row>
    <row r="201" spans="1:4" ht="27" thickBot="1" x14ac:dyDescent="0.3">
      <c r="A201" s="5">
        <v>42852</v>
      </c>
      <c r="B201" s="8" t="s">
        <v>503</v>
      </c>
      <c r="C201" s="7">
        <v>371</v>
      </c>
      <c r="D201" s="12" t="s">
        <v>617</v>
      </c>
    </row>
    <row r="202" spans="1:4" ht="27" thickBot="1" x14ac:dyDescent="0.3">
      <c r="A202" s="5">
        <v>88906</v>
      </c>
      <c r="B202" s="8" t="s">
        <v>503</v>
      </c>
      <c r="C202" s="7">
        <v>373</v>
      </c>
      <c r="D202" s="8" t="s">
        <v>618</v>
      </c>
    </row>
    <row r="203" spans="1:4" ht="27" thickBot="1" x14ac:dyDescent="0.3">
      <c r="A203" s="5">
        <v>88905</v>
      </c>
      <c r="B203" s="8" t="s">
        <v>503</v>
      </c>
      <c r="C203" s="7">
        <v>373</v>
      </c>
      <c r="D203" s="8" t="s">
        <v>618</v>
      </c>
    </row>
    <row r="204" spans="1:4" ht="27" thickBot="1" x14ac:dyDescent="0.3">
      <c r="A204" s="5">
        <v>88907</v>
      </c>
      <c r="B204" s="8" t="s">
        <v>503</v>
      </c>
      <c r="C204" s="7">
        <v>373</v>
      </c>
      <c r="D204" s="8" t="s">
        <v>618</v>
      </c>
    </row>
    <row r="205" spans="1:4" ht="27" thickBot="1" x14ac:dyDescent="0.3">
      <c r="A205" s="5">
        <v>88908</v>
      </c>
      <c r="B205" s="8" t="s">
        <v>503</v>
      </c>
      <c r="C205" s="7">
        <v>375</v>
      </c>
      <c r="D205" s="8" t="s">
        <v>619</v>
      </c>
    </row>
    <row r="206" spans="1:4" ht="27" thickBot="1" x14ac:dyDescent="0.3">
      <c r="A206" s="5">
        <v>90706</v>
      </c>
      <c r="B206" s="8" t="s">
        <v>503</v>
      </c>
      <c r="C206" s="7">
        <v>375</v>
      </c>
      <c r="D206" s="8" t="s">
        <v>619</v>
      </c>
    </row>
    <row r="207" spans="1:4" ht="27" thickBot="1" x14ac:dyDescent="0.3">
      <c r="A207" s="5">
        <v>87357</v>
      </c>
      <c r="B207" s="8" t="s">
        <v>507</v>
      </c>
      <c r="C207" s="7">
        <v>377</v>
      </c>
      <c r="D207" s="8" t="s">
        <v>620</v>
      </c>
    </row>
    <row r="208" spans="1:4" ht="27" thickBot="1" x14ac:dyDescent="0.3">
      <c r="A208" s="5">
        <v>87356</v>
      </c>
      <c r="B208" s="8" t="s">
        <v>503</v>
      </c>
      <c r="C208" s="7">
        <v>381</v>
      </c>
      <c r="D208" s="8" t="s">
        <v>621</v>
      </c>
    </row>
    <row r="209" spans="1:4" ht="27" thickBot="1" x14ac:dyDescent="0.3">
      <c r="A209" s="11">
        <v>87358</v>
      </c>
      <c r="B209" s="8" t="s">
        <v>505</v>
      </c>
      <c r="C209" s="7">
        <v>383</v>
      </c>
      <c r="D209" s="8" t="s">
        <v>622</v>
      </c>
    </row>
    <row r="210" spans="1:4" ht="27" thickBot="1" x14ac:dyDescent="0.3">
      <c r="A210" s="5">
        <v>90058</v>
      </c>
      <c r="B210" s="8" t="s">
        <v>505</v>
      </c>
      <c r="C210" s="7">
        <v>383</v>
      </c>
      <c r="D210" s="8" t="s">
        <v>622</v>
      </c>
    </row>
    <row r="211" spans="1:4" ht="27" thickBot="1" x14ac:dyDescent="0.3">
      <c r="A211" s="5">
        <v>90059</v>
      </c>
      <c r="B211" s="8" t="s">
        <v>501</v>
      </c>
      <c r="C211" s="7">
        <v>387</v>
      </c>
      <c r="D211" s="8" t="s">
        <v>623</v>
      </c>
    </row>
    <row r="212" spans="1:4" ht="27" thickBot="1" x14ac:dyDescent="0.3">
      <c r="A212" s="5">
        <v>90867</v>
      </c>
      <c r="B212" s="8" t="s">
        <v>505</v>
      </c>
      <c r="C212" s="7">
        <v>388</v>
      </c>
      <c r="D212" s="8" t="s">
        <v>624</v>
      </c>
    </row>
    <row r="213" spans="1:4" ht="27" thickBot="1" x14ac:dyDescent="0.3">
      <c r="A213" s="5">
        <v>89327</v>
      </c>
      <c r="B213" s="8" t="s">
        <v>505</v>
      </c>
      <c r="C213" s="7">
        <v>388</v>
      </c>
      <c r="D213" s="8" t="s">
        <v>624</v>
      </c>
    </row>
    <row r="214" spans="1:4" ht="27" thickBot="1" x14ac:dyDescent="0.3">
      <c r="A214" s="5">
        <v>91127</v>
      </c>
      <c r="B214" s="8" t="s">
        <v>517</v>
      </c>
      <c r="C214" s="7">
        <v>389</v>
      </c>
      <c r="D214" s="8" t="s">
        <v>625</v>
      </c>
    </row>
    <row r="215" spans="1:4" ht="27" thickBot="1" x14ac:dyDescent="0.3">
      <c r="A215" s="5">
        <v>90026</v>
      </c>
      <c r="B215" s="8" t="s">
        <v>507</v>
      </c>
      <c r="C215" s="7">
        <v>392</v>
      </c>
      <c r="D215" s="8" t="s">
        <v>626</v>
      </c>
    </row>
    <row r="216" spans="1:4" ht="27" thickBot="1" x14ac:dyDescent="0.3">
      <c r="A216" s="5">
        <v>90027</v>
      </c>
      <c r="B216" s="8" t="s">
        <v>507</v>
      </c>
      <c r="C216" s="7">
        <v>392</v>
      </c>
      <c r="D216" s="8" t="s">
        <v>626</v>
      </c>
    </row>
    <row r="217" spans="1:4" ht="27" thickBot="1" x14ac:dyDescent="0.3">
      <c r="A217" s="5">
        <v>88511</v>
      </c>
      <c r="B217" s="8" t="s">
        <v>517</v>
      </c>
      <c r="C217" s="7">
        <v>393</v>
      </c>
      <c r="D217" s="8" t="s">
        <v>627</v>
      </c>
    </row>
    <row r="218" spans="1:4" ht="15.75" thickBot="1" x14ac:dyDescent="0.3">
      <c r="A218" s="5">
        <v>91174</v>
      </c>
      <c r="B218" s="8" t="s">
        <v>505</v>
      </c>
      <c r="C218" s="7">
        <v>395</v>
      </c>
      <c r="D218" s="12" t="s">
        <v>628</v>
      </c>
    </row>
    <row r="219" spans="1:4" ht="15.75" thickBot="1" x14ac:dyDescent="0.3">
      <c r="A219" s="11">
        <v>91176</v>
      </c>
      <c r="B219" s="8" t="s">
        <v>505</v>
      </c>
      <c r="C219" s="7">
        <v>395</v>
      </c>
      <c r="D219" s="12" t="s">
        <v>628</v>
      </c>
    </row>
    <row r="220" spans="1:4" ht="27" thickBot="1" x14ac:dyDescent="0.3">
      <c r="A220" s="5">
        <v>91175</v>
      </c>
      <c r="B220" s="8" t="s">
        <v>505</v>
      </c>
      <c r="C220" s="7">
        <v>397</v>
      </c>
      <c r="D220" s="8" t="s">
        <v>629</v>
      </c>
    </row>
    <row r="221" spans="1:4" ht="27" thickBot="1" x14ac:dyDescent="0.3">
      <c r="A221" s="5">
        <v>86250</v>
      </c>
      <c r="B221" s="8" t="s">
        <v>507</v>
      </c>
      <c r="C221" s="7">
        <v>398</v>
      </c>
      <c r="D221" s="8" t="s">
        <v>630</v>
      </c>
    </row>
    <row r="222" spans="1:4" ht="15.75" thickBot="1" x14ac:dyDescent="0.3">
      <c r="A222" s="5">
        <v>90908</v>
      </c>
      <c r="B222" s="8" t="s">
        <v>501</v>
      </c>
      <c r="C222" s="7">
        <v>406</v>
      </c>
      <c r="D222" s="12" t="s">
        <v>631</v>
      </c>
    </row>
    <row r="223" spans="1:4" ht="15.75" thickBot="1" x14ac:dyDescent="0.3">
      <c r="A223" s="5">
        <v>90909</v>
      </c>
      <c r="B223" s="8" t="s">
        <v>517</v>
      </c>
      <c r="C223" s="7">
        <v>408</v>
      </c>
      <c r="D223" s="12" t="s">
        <v>632</v>
      </c>
    </row>
    <row r="224" spans="1:4" ht="27" thickBot="1" x14ac:dyDescent="0.3">
      <c r="A224" s="5">
        <v>90910</v>
      </c>
      <c r="B224" s="8" t="s">
        <v>501</v>
      </c>
      <c r="C224" s="7">
        <v>411</v>
      </c>
      <c r="D224" s="8" t="s">
        <v>633</v>
      </c>
    </row>
    <row r="225" spans="1:4" ht="27" thickBot="1" x14ac:dyDescent="0.3">
      <c r="A225" s="11">
        <v>90907</v>
      </c>
      <c r="B225" s="8" t="s">
        <v>505</v>
      </c>
      <c r="C225" s="7">
        <v>421</v>
      </c>
      <c r="D225" s="8" t="s">
        <v>634</v>
      </c>
    </row>
    <row r="226" spans="1:4" ht="27" thickBot="1" x14ac:dyDescent="0.3">
      <c r="A226" s="5">
        <v>17155</v>
      </c>
      <c r="B226" s="8" t="s">
        <v>501</v>
      </c>
      <c r="C226" s="7">
        <v>428</v>
      </c>
      <c r="D226" s="8" t="s">
        <v>635</v>
      </c>
    </row>
    <row r="227" spans="1:4" ht="27" thickBot="1" x14ac:dyDescent="0.3">
      <c r="A227" s="5">
        <v>2433</v>
      </c>
      <c r="B227" s="8" t="s">
        <v>501</v>
      </c>
      <c r="C227" s="7">
        <v>428</v>
      </c>
      <c r="D227" s="8" t="s">
        <v>635</v>
      </c>
    </row>
    <row r="228" spans="1:4" ht="27" thickBot="1" x14ac:dyDescent="0.3">
      <c r="A228" s="5">
        <v>8165</v>
      </c>
      <c r="B228" s="8" t="s">
        <v>503</v>
      </c>
      <c r="C228" s="7">
        <v>428</v>
      </c>
      <c r="D228" s="8" t="s">
        <v>635</v>
      </c>
    </row>
    <row r="229" spans="1:4" ht="15.75" thickBot="1" x14ac:dyDescent="0.3">
      <c r="A229" s="5">
        <v>359</v>
      </c>
      <c r="B229" s="8" t="s">
        <v>517</v>
      </c>
      <c r="C229" s="7">
        <v>437</v>
      </c>
      <c r="D229" s="12" t="s">
        <v>636</v>
      </c>
    </row>
    <row r="230" spans="1:4" ht="27" thickBot="1" x14ac:dyDescent="0.3">
      <c r="A230" s="5">
        <v>86190</v>
      </c>
      <c r="B230" s="8" t="s">
        <v>505</v>
      </c>
      <c r="C230" s="7">
        <v>444</v>
      </c>
      <c r="D230" s="8" t="s">
        <v>637</v>
      </c>
    </row>
    <row r="231" spans="1:4" ht="27" thickBot="1" x14ac:dyDescent="0.3">
      <c r="A231" s="5">
        <v>86191</v>
      </c>
      <c r="B231" s="8" t="s">
        <v>503</v>
      </c>
      <c r="C231" s="7">
        <v>445</v>
      </c>
      <c r="D231" s="8" t="s">
        <v>638</v>
      </c>
    </row>
    <row r="232" spans="1:4" ht="27" thickBot="1" x14ac:dyDescent="0.3">
      <c r="A232" s="5">
        <v>86192</v>
      </c>
      <c r="B232" s="8" t="s">
        <v>501</v>
      </c>
      <c r="C232" s="7">
        <v>445</v>
      </c>
      <c r="D232" s="8" t="s">
        <v>638</v>
      </c>
    </row>
    <row r="233" spans="1:4" ht="27" thickBot="1" x14ac:dyDescent="0.3">
      <c r="A233" s="5">
        <v>86189</v>
      </c>
      <c r="B233" s="8" t="s">
        <v>501</v>
      </c>
      <c r="C233" s="7">
        <v>445</v>
      </c>
      <c r="D233" s="8" t="s">
        <v>638</v>
      </c>
    </row>
    <row r="234" spans="1:4" ht="27" thickBot="1" x14ac:dyDescent="0.3">
      <c r="A234" s="5">
        <v>88879</v>
      </c>
      <c r="B234" s="8" t="s">
        <v>503</v>
      </c>
      <c r="C234" s="7">
        <v>447</v>
      </c>
      <c r="D234" s="8" t="s">
        <v>639</v>
      </c>
    </row>
    <row r="235" spans="1:4" ht="27" thickBot="1" x14ac:dyDescent="0.3">
      <c r="A235" s="5">
        <v>88880</v>
      </c>
      <c r="B235" s="8" t="s">
        <v>503</v>
      </c>
      <c r="C235" s="7">
        <v>447</v>
      </c>
      <c r="D235" s="8" t="s">
        <v>639</v>
      </c>
    </row>
    <row r="236" spans="1:4" ht="27" thickBot="1" x14ac:dyDescent="0.3">
      <c r="A236" s="5">
        <v>88882</v>
      </c>
      <c r="B236" s="8" t="s">
        <v>501</v>
      </c>
      <c r="C236" s="7">
        <v>451</v>
      </c>
      <c r="D236" s="8" t="s">
        <v>640</v>
      </c>
    </row>
    <row r="237" spans="1:4" ht="27" thickBot="1" x14ac:dyDescent="0.3">
      <c r="A237" s="5">
        <v>88881</v>
      </c>
      <c r="B237" s="8" t="s">
        <v>505</v>
      </c>
      <c r="C237" s="7">
        <v>451</v>
      </c>
      <c r="D237" s="8" t="s">
        <v>640</v>
      </c>
    </row>
    <row r="238" spans="1:4" ht="27" thickBot="1" x14ac:dyDescent="0.3">
      <c r="A238" s="5">
        <v>86555</v>
      </c>
      <c r="B238" s="8" t="s">
        <v>517</v>
      </c>
      <c r="C238" s="7">
        <v>451</v>
      </c>
      <c r="D238" s="8" t="s">
        <v>640</v>
      </c>
    </row>
    <row r="239" spans="1:4" ht="27" thickBot="1" x14ac:dyDescent="0.3">
      <c r="A239" s="5">
        <v>86556</v>
      </c>
      <c r="B239" s="8" t="s">
        <v>517</v>
      </c>
      <c r="C239" s="7">
        <v>451</v>
      </c>
      <c r="D239" s="8" t="s">
        <v>640</v>
      </c>
    </row>
    <row r="240" spans="1:4" ht="27" thickBot="1" x14ac:dyDescent="0.3">
      <c r="A240" s="5">
        <v>88645</v>
      </c>
      <c r="B240" s="8" t="s">
        <v>505</v>
      </c>
      <c r="C240" s="7">
        <v>452</v>
      </c>
      <c r="D240" s="8" t="s">
        <v>641</v>
      </c>
    </row>
    <row r="241" spans="1:4" ht="27" thickBot="1" x14ac:dyDescent="0.3">
      <c r="A241" s="5">
        <v>88644</v>
      </c>
      <c r="B241" s="8" t="s">
        <v>503</v>
      </c>
      <c r="C241" s="7">
        <v>453</v>
      </c>
      <c r="D241" s="8" t="s">
        <v>642</v>
      </c>
    </row>
    <row r="242" spans="1:4" ht="39.75" thickBot="1" x14ac:dyDescent="0.3">
      <c r="A242" s="11">
        <v>88648</v>
      </c>
      <c r="B242" s="8" t="s">
        <v>517</v>
      </c>
      <c r="C242" s="7">
        <v>460</v>
      </c>
      <c r="D242" s="8" t="s">
        <v>643</v>
      </c>
    </row>
    <row r="243" spans="1:4" ht="15.75" thickBot="1" x14ac:dyDescent="0.3">
      <c r="A243" s="11">
        <v>88647</v>
      </c>
      <c r="B243" s="8" t="s">
        <v>517</v>
      </c>
      <c r="C243" s="7">
        <v>463</v>
      </c>
      <c r="D243" s="12" t="s">
        <v>644</v>
      </c>
    </row>
    <row r="244" spans="1:4" ht="27" thickBot="1" x14ac:dyDescent="0.3">
      <c r="A244" s="5">
        <v>88646</v>
      </c>
      <c r="B244" s="8" t="s">
        <v>503</v>
      </c>
      <c r="C244" s="7">
        <v>466</v>
      </c>
      <c r="D244" s="8" t="s">
        <v>645</v>
      </c>
    </row>
    <row r="245" spans="1:4" ht="27" thickBot="1" x14ac:dyDescent="0.3">
      <c r="A245" s="11">
        <v>88640</v>
      </c>
      <c r="B245" s="8" t="s">
        <v>503</v>
      </c>
      <c r="C245" s="7">
        <v>467</v>
      </c>
      <c r="D245" s="8" t="s">
        <v>646</v>
      </c>
    </row>
    <row r="246" spans="1:4" ht="27" thickBot="1" x14ac:dyDescent="0.3">
      <c r="A246" s="5">
        <v>86307</v>
      </c>
      <c r="B246" s="8" t="s">
        <v>503</v>
      </c>
      <c r="C246" s="7">
        <v>468</v>
      </c>
      <c r="D246" s="8" t="s">
        <v>647</v>
      </c>
    </row>
    <row r="247" spans="1:4" ht="27" thickBot="1" x14ac:dyDescent="0.3">
      <c r="A247" s="11">
        <v>86308</v>
      </c>
      <c r="B247" s="8" t="s">
        <v>503</v>
      </c>
      <c r="C247" s="7">
        <v>469</v>
      </c>
      <c r="D247" s="8" t="s">
        <v>648</v>
      </c>
    </row>
    <row r="248" spans="1:4" ht="27" thickBot="1" x14ac:dyDescent="0.3">
      <c r="A248" s="5">
        <v>86309</v>
      </c>
      <c r="B248" s="8" t="s">
        <v>503</v>
      </c>
      <c r="C248" s="7">
        <v>470</v>
      </c>
      <c r="D248" s="8" t="s">
        <v>649</v>
      </c>
    </row>
    <row r="249" spans="1:4" ht="27" thickBot="1" x14ac:dyDescent="0.3">
      <c r="A249" s="5">
        <v>86311</v>
      </c>
      <c r="B249" s="8" t="s">
        <v>503</v>
      </c>
      <c r="C249" s="7">
        <v>471</v>
      </c>
      <c r="D249" s="8" t="s">
        <v>650</v>
      </c>
    </row>
    <row r="250" spans="1:4" ht="27" thickBot="1" x14ac:dyDescent="0.3">
      <c r="A250" s="11">
        <v>86315</v>
      </c>
      <c r="B250" s="8" t="s">
        <v>503</v>
      </c>
      <c r="C250" s="7">
        <v>472</v>
      </c>
      <c r="D250" s="8" t="s">
        <v>651</v>
      </c>
    </row>
    <row r="251" spans="1:4" ht="39.75" thickBot="1" x14ac:dyDescent="0.3">
      <c r="A251" s="11">
        <v>86316</v>
      </c>
      <c r="B251" s="8" t="s">
        <v>505</v>
      </c>
      <c r="C251" s="7">
        <v>483</v>
      </c>
      <c r="D251" s="8" t="s">
        <v>652</v>
      </c>
    </row>
    <row r="252" spans="1:4" ht="39.75" thickBot="1" x14ac:dyDescent="0.3">
      <c r="A252" s="11">
        <v>86317</v>
      </c>
      <c r="B252" s="8" t="s">
        <v>503</v>
      </c>
      <c r="C252" s="7">
        <v>483</v>
      </c>
      <c r="D252" s="8" t="s">
        <v>652</v>
      </c>
    </row>
    <row r="253" spans="1:4" ht="39.75" thickBot="1" x14ac:dyDescent="0.3">
      <c r="A253" s="5">
        <v>86310</v>
      </c>
      <c r="B253" s="8" t="s">
        <v>503</v>
      </c>
      <c r="C253" s="7">
        <v>483</v>
      </c>
      <c r="D253" s="8" t="s">
        <v>652</v>
      </c>
    </row>
    <row r="254" spans="1:4" ht="27" thickBot="1" x14ac:dyDescent="0.3">
      <c r="A254" s="5">
        <v>87579</v>
      </c>
      <c r="B254" s="8" t="s">
        <v>503</v>
      </c>
      <c r="C254" s="7">
        <v>485</v>
      </c>
      <c r="D254" s="8" t="s">
        <v>653</v>
      </c>
    </row>
    <row r="255" spans="1:4" ht="27" thickBot="1" x14ac:dyDescent="0.3">
      <c r="A255" s="5">
        <v>87020</v>
      </c>
      <c r="B255" s="8" t="s">
        <v>507</v>
      </c>
      <c r="C255" s="7">
        <v>487</v>
      </c>
      <c r="D255" s="8" t="s">
        <v>654</v>
      </c>
    </row>
    <row r="256" spans="1:4" ht="27" thickBot="1" x14ac:dyDescent="0.3">
      <c r="A256" s="5">
        <v>28647</v>
      </c>
      <c r="B256" s="8" t="s">
        <v>507</v>
      </c>
      <c r="C256" s="7">
        <v>488</v>
      </c>
      <c r="D256" s="8" t="s">
        <v>655</v>
      </c>
    </row>
    <row r="257" spans="1:4" ht="27" thickBot="1" x14ac:dyDescent="0.3">
      <c r="A257" s="5">
        <v>34882</v>
      </c>
      <c r="B257" s="8" t="s">
        <v>507</v>
      </c>
      <c r="C257" s="7">
        <v>489</v>
      </c>
      <c r="D257" s="8" t="s">
        <v>656</v>
      </c>
    </row>
    <row r="258" spans="1:4" ht="27" thickBot="1" x14ac:dyDescent="0.3">
      <c r="A258" s="5">
        <v>91144</v>
      </c>
      <c r="B258" s="8" t="s">
        <v>507</v>
      </c>
      <c r="C258" s="7">
        <v>491</v>
      </c>
      <c r="D258" s="8" t="s">
        <v>657</v>
      </c>
    </row>
    <row r="259" spans="1:4" ht="27" thickBot="1" x14ac:dyDescent="0.3">
      <c r="A259" s="5">
        <v>88198</v>
      </c>
      <c r="B259" s="8" t="s">
        <v>505</v>
      </c>
      <c r="C259" s="7">
        <v>491</v>
      </c>
      <c r="D259" s="8" t="s">
        <v>657</v>
      </c>
    </row>
    <row r="260" spans="1:4" ht="27" thickBot="1" x14ac:dyDescent="0.3">
      <c r="A260" s="5">
        <v>88197</v>
      </c>
      <c r="B260" s="8" t="s">
        <v>505</v>
      </c>
      <c r="C260" s="7">
        <v>491</v>
      </c>
      <c r="D260" s="8" t="s">
        <v>657</v>
      </c>
    </row>
    <row r="261" spans="1:4" ht="27" thickBot="1" x14ac:dyDescent="0.3">
      <c r="A261" s="11">
        <v>88195</v>
      </c>
      <c r="B261" s="8" t="s">
        <v>503</v>
      </c>
      <c r="C261" s="7">
        <v>491</v>
      </c>
      <c r="D261" s="8" t="s">
        <v>657</v>
      </c>
    </row>
    <row r="262" spans="1:4" ht="27" thickBot="1" x14ac:dyDescent="0.3">
      <c r="A262" s="11">
        <v>88199</v>
      </c>
      <c r="B262" s="8" t="s">
        <v>503</v>
      </c>
      <c r="C262" s="7">
        <v>493</v>
      </c>
      <c r="D262" s="8" t="s">
        <v>658</v>
      </c>
    </row>
    <row r="263" spans="1:4" ht="27" thickBot="1" x14ac:dyDescent="0.3">
      <c r="A263" s="5">
        <v>88196</v>
      </c>
      <c r="B263" s="8" t="s">
        <v>503</v>
      </c>
      <c r="C263" s="7">
        <v>493</v>
      </c>
      <c r="D263" s="8" t="s">
        <v>658</v>
      </c>
    </row>
    <row r="264" spans="1:4" ht="15.75" thickBot="1" x14ac:dyDescent="0.3">
      <c r="A264" s="5">
        <v>91432</v>
      </c>
      <c r="B264" s="8" t="s">
        <v>507</v>
      </c>
      <c r="C264" s="7">
        <v>494</v>
      </c>
      <c r="D264" s="12" t="s">
        <v>659</v>
      </c>
    </row>
    <row r="265" spans="1:4" ht="15.75" thickBot="1" x14ac:dyDescent="0.3">
      <c r="A265" s="11">
        <v>91435</v>
      </c>
      <c r="B265" s="8" t="s">
        <v>507</v>
      </c>
      <c r="C265" s="7">
        <v>494</v>
      </c>
      <c r="D265" s="12" t="s">
        <v>659</v>
      </c>
    </row>
    <row r="266" spans="1:4" ht="15.75" thickBot="1" x14ac:dyDescent="0.3">
      <c r="A266" s="5">
        <v>91433</v>
      </c>
      <c r="B266" s="8" t="s">
        <v>505</v>
      </c>
      <c r="C266" s="7">
        <v>494</v>
      </c>
      <c r="D266" s="12" t="s">
        <v>659</v>
      </c>
    </row>
    <row r="267" spans="1:4" ht="15.75" thickBot="1" x14ac:dyDescent="0.3">
      <c r="A267" s="11">
        <v>91434</v>
      </c>
      <c r="B267" s="8" t="s">
        <v>505</v>
      </c>
      <c r="C267" s="7">
        <v>494</v>
      </c>
      <c r="D267" s="12" t="s">
        <v>659</v>
      </c>
    </row>
    <row r="268" spans="1:4" ht="27" thickBot="1" x14ac:dyDescent="0.3">
      <c r="A268" s="5">
        <v>90469</v>
      </c>
      <c r="B268" s="8" t="s">
        <v>503</v>
      </c>
      <c r="C268" s="7">
        <v>494</v>
      </c>
      <c r="D268" s="12" t="s">
        <v>659</v>
      </c>
    </row>
    <row r="269" spans="1:4" ht="27" thickBot="1" x14ac:dyDescent="0.3">
      <c r="A269" s="5">
        <v>89284</v>
      </c>
      <c r="B269" s="8" t="s">
        <v>505</v>
      </c>
      <c r="C269" s="7">
        <v>497</v>
      </c>
      <c r="D269" s="8" t="s">
        <v>660</v>
      </c>
    </row>
    <row r="270" spans="1:4" ht="39.75" thickBot="1" x14ac:dyDescent="0.3">
      <c r="A270" s="5">
        <v>87953</v>
      </c>
      <c r="B270" s="8" t="s">
        <v>505</v>
      </c>
      <c r="C270" s="7">
        <v>507</v>
      </c>
      <c r="D270" s="8" t="s">
        <v>661</v>
      </c>
    </row>
    <row r="271" spans="1:4" ht="39.75" thickBot="1" x14ac:dyDescent="0.3">
      <c r="A271" s="5">
        <v>87954</v>
      </c>
      <c r="B271" s="8" t="s">
        <v>505</v>
      </c>
      <c r="C271" s="7">
        <v>507</v>
      </c>
      <c r="D271" s="8" t="s">
        <v>661</v>
      </c>
    </row>
    <row r="272" spans="1:4" ht="15.75" thickBot="1" x14ac:dyDescent="0.3">
      <c r="A272" s="5">
        <v>87952</v>
      </c>
      <c r="B272" s="8" t="s">
        <v>501</v>
      </c>
      <c r="C272" s="7">
        <v>508</v>
      </c>
      <c r="D272" s="12" t="s">
        <v>662</v>
      </c>
    </row>
    <row r="273" spans="1:4" ht="15.75" thickBot="1" x14ac:dyDescent="0.3">
      <c r="A273" s="5">
        <v>56452</v>
      </c>
      <c r="B273" s="8" t="s">
        <v>505</v>
      </c>
      <c r="C273" s="7">
        <v>508</v>
      </c>
      <c r="D273" s="12" t="s">
        <v>662</v>
      </c>
    </row>
    <row r="274" spans="1:4" ht="27" thickBot="1" x14ac:dyDescent="0.3">
      <c r="A274" s="5">
        <v>11077</v>
      </c>
      <c r="B274" s="8" t="s">
        <v>517</v>
      </c>
      <c r="C274" s="7">
        <v>510</v>
      </c>
      <c r="D274" s="8" t="s">
        <v>663</v>
      </c>
    </row>
    <row r="275" spans="1:4" ht="27" thickBot="1" x14ac:dyDescent="0.3">
      <c r="A275" s="5">
        <v>45380</v>
      </c>
      <c r="B275" s="8" t="s">
        <v>505</v>
      </c>
      <c r="C275" s="7">
        <v>510</v>
      </c>
      <c r="D275" s="8" t="s">
        <v>663</v>
      </c>
    </row>
    <row r="276" spans="1:4" ht="27" thickBot="1" x14ac:dyDescent="0.3">
      <c r="A276" s="5">
        <v>90735</v>
      </c>
      <c r="B276" s="8" t="s">
        <v>517</v>
      </c>
      <c r="C276" s="7">
        <v>518</v>
      </c>
      <c r="D276" s="8" t="s">
        <v>664</v>
      </c>
    </row>
    <row r="277" spans="1:4" ht="27" thickBot="1" x14ac:dyDescent="0.3">
      <c r="A277" s="5">
        <v>91365</v>
      </c>
      <c r="B277" s="8" t="s">
        <v>507</v>
      </c>
      <c r="C277" s="7">
        <v>522</v>
      </c>
      <c r="D277" s="8" t="s">
        <v>665</v>
      </c>
    </row>
    <row r="278" spans="1:4" ht="27" thickBot="1" x14ac:dyDescent="0.3">
      <c r="A278" s="5">
        <v>91366</v>
      </c>
      <c r="B278" s="8" t="s">
        <v>507</v>
      </c>
      <c r="C278" s="7">
        <v>522</v>
      </c>
      <c r="D278" s="8" t="s">
        <v>665</v>
      </c>
    </row>
    <row r="279" spans="1:4" ht="27" thickBot="1" x14ac:dyDescent="0.3">
      <c r="A279" s="5">
        <v>91575</v>
      </c>
      <c r="B279" s="8" t="s">
        <v>507</v>
      </c>
      <c r="C279" s="7">
        <v>522</v>
      </c>
      <c r="D279" s="8" t="s">
        <v>665</v>
      </c>
    </row>
    <row r="280" spans="1:4" ht="27" thickBot="1" x14ac:dyDescent="0.3">
      <c r="A280" s="5">
        <v>91576</v>
      </c>
      <c r="B280" s="8" t="s">
        <v>503</v>
      </c>
      <c r="C280" s="7">
        <v>524</v>
      </c>
      <c r="D280" s="8" t="s">
        <v>666</v>
      </c>
    </row>
    <row r="281" spans="1:4" ht="27" thickBot="1" x14ac:dyDescent="0.3">
      <c r="A281" s="5">
        <v>91213</v>
      </c>
      <c r="B281" s="8" t="s">
        <v>503</v>
      </c>
      <c r="C281" s="7">
        <v>524</v>
      </c>
      <c r="D281" s="8" t="s">
        <v>666</v>
      </c>
    </row>
    <row r="282" spans="1:4" ht="15.75" thickBot="1" x14ac:dyDescent="0.3">
      <c r="A282" s="5">
        <v>91212</v>
      </c>
      <c r="B282" s="8" t="s">
        <v>501</v>
      </c>
      <c r="C282" s="7">
        <v>526</v>
      </c>
      <c r="D282" s="8" t="s">
        <v>667</v>
      </c>
    </row>
    <row r="283" spans="1:4" ht="27" thickBot="1" x14ac:dyDescent="0.3">
      <c r="A283" s="11">
        <v>91216</v>
      </c>
      <c r="B283" s="8" t="s">
        <v>503</v>
      </c>
      <c r="C283" s="7">
        <v>526</v>
      </c>
      <c r="D283" s="8" t="s">
        <v>667</v>
      </c>
    </row>
    <row r="284" spans="1:4" ht="27" thickBot="1" x14ac:dyDescent="0.3">
      <c r="A284" s="5">
        <v>90922</v>
      </c>
      <c r="B284" s="8" t="s">
        <v>503</v>
      </c>
      <c r="C284" s="7">
        <v>526</v>
      </c>
      <c r="D284" s="8" t="s">
        <v>667</v>
      </c>
    </row>
    <row r="285" spans="1:4" ht="27" thickBot="1" x14ac:dyDescent="0.3">
      <c r="A285" s="5">
        <v>88677</v>
      </c>
      <c r="B285" s="8" t="s">
        <v>517</v>
      </c>
      <c r="C285" s="7">
        <v>535</v>
      </c>
      <c r="D285" s="8" t="s">
        <v>668</v>
      </c>
    </row>
    <row r="286" spans="1:4" ht="27" thickBot="1" x14ac:dyDescent="0.3">
      <c r="A286" s="5">
        <v>88678</v>
      </c>
      <c r="B286" s="8" t="s">
        <v>507</v>
      </c>
      <c r="C286" s="7">
        <v>539</v>
      </c>
      <c r="D286" s="8" t="s">
        <v>669</v>
      </c>
    </row>
    <row r="287" spans="1:4" ht="27" thickBot="1" x14ac:dyDescent="0.3">
      <c r="A287" s="5">
        <v>88679</v>
      </c>
      <c r="B287" s="8" t="s">
        <v>507</v>
      </c>
      <c r="C287" s="7">
        <v>540</v>
      </c>
      <c r="D287" s="8" t="s">
        <v>670</v>
      </c>
    </row>
    <row r="288" spans="1:4" ht="27" thickBot="1" x14ac:dyDescent="0.3">
      <c r="A288" s="5">
        <v>22147</v>
      </c>
      <c r="B288" s="8" t="s">
        <v>507</v>
      </c>
      <c r="C288" s="7">
        <v>540</v>
      </c>
      <c r="D288" s="8" t="s">
        <v>670</v>
      </c>
    </row>
    <row r="289" spans="1:4" ht="27" thickBot="1" x14ac:dyDescent="0.3">
      <c r="A289" s="5">
        <v>48257</v>
      </c>
      <c r="B289" s="8" t="s">
        <v>503</v>
      </c>
      <c r="C289" s="7">
        <v>547</v>
      </c>
      <c r="D289" s="8" t="s">
        <v>671</v>
      </c>
    </row>
    <row r="290" spans="1:4" ht="27" thickBot="1" x14ac:dyDescent="0.3">
      <c r="A290" s="5">
        <v>88475</v>
      </c>
      <c r="B290" s="8" t="s">
        <v>503</v>
      </c>
      <c r="C290" s="7">
        <v>549</v>
      </c>
      <c r="D290" s="12" t="s">
        <v>672</v>
      </c>
    </row>
    <row r="291" spans="1:4" ht="15.75" thickBot="1" x14ac:dyDescent="0.3">
      <c r="A291" s="5">
        <v>88474</v>
      </c>
      <c r="B291" s="8" t="s">
        <v>501</v>
      </c>
      <c r="C291" s="7">
        <v>550</v>
      </c>
      <c r="D291" s="12" t="s">
        <v>673</v>
      </c>
    </row>
    <row r="292" spans="1:4" ht="15.75" thickBot="1" x14ac:dyDescent="0.3">
      <c r="A292" s="5">
        <v>88173</v>
      </c>
      <c r="B292" s="8" t="s">
        <v>501</v>
      </c>
      <c r="C292" s="7">
        <v>550</v>
      </c>
      <c r="D292" s="12" t="s">
        <v>673</v>
      </c>
    </row>
    <row r="293" spans="1:4" ht="15.75" thickBot="1" x14ac:dyDescent="0.3">
      <c r="A293" s="5">
        <v>88174</v>
      </c>
      <c r="B293" s="8" t="s">
        <v>507</v>
      </c>
      <c r="C293" s="7">
        <v>550</v>
      </c>
      <c r="D293" s="12" t="s">
        <v>673</v>
      </c>
    </row>
    <row r="294" spans="1:4" ht="15.75" thickBot="1" x14ac:dyDescent="0.3">
      <c r="A294" s="5">
        <v>88889</v>
      </c>
      <c r="B294" s="8" t="s">
        <v>507</v>
      </c>
      <c r="C294" s="7">
        <v>550</v>
      </c>
      <c r="D294" s="12" t="s">
        <v>673</v>
      </c>
    </row>
    <row r="295" spans="1:4" ht="27" thickBot="1" x14ac:dyDescent="0.3">
      <c r="A295" s="5">
        <v>88890</v>
      </c>
      <c r="B295" s="8" t="s">
        <v>501</v>
      </c>
      <c r="C295" s="7">
        <v>551</v>
      </c>
      <c r="D295" s="8" t="s">
        <v>674</v>
      </c>
    </row>
    <row r="296" spans="1:4" ht="15.75" thickBot="1" x14ac:dyDescent="0.3">
      <c r="A296" s="11">
        <v>88891</v>
      </c>
      <c r="B296" s="8" t="s">
        <v>507</v>
      </c>
      <c r="C296" s="7">
        <v>553</v>
      </c>
      <c r="D296" s="12" t="s">
        <v>675</v>
      </c>
    </row>
    <row r="297" spans="1:4" ht="27" thickBot="1" x14ac:dyDescent="0.3">
      <c r="A297" s="5">
        <v>87765</v>
      </c>
      <c r="B297" s="8" t="s">
        <v>503</v>
      </c>
      <c r="C297" s="7">
        <v>553</v>
      </c>
      <c r="D297" s="12" t="s">
        <v>675</v>
      </c>
    </row>
    <row r="298" spans="1:4" ht="15.75" thickBot="1" x14ac:dyDescent="0.3">
      <c r="A298" s="5">
        <v>88503</v>
      </c>
      <c r="B298" s="8" t="s">
        <v>517</v>
      </c>
      <c r="C298" s="7">
        <v>553</v>
      </c>
      <c r="D298" s="12" t="s">
        <v>675</v>
      </c>
    </row>
    <row r="299" spans="1:4" ht="15.75" thickBot="1" x14ac:dyDescent="0.3">
      <c r="A299" s="5">
        <v>88504</v>
      </c>
      <c r="B299" s="8" t="s">
        <v>507</v>
      </c>
      <c r="C299" s="7">
        <v>553</v>
      </c>
      <c r="D299" s="12" t="s">
        <v>675</v>
      </c>
    </row>
    <row r="300" spans="1:4" ht="27" thickBot="1" x14ac:dyDescent="0.3">
      <c r="A300" s="5">
        <v>88502</v>
      </c>
      <c r="B300" s="8" t="s">
        <v>503</v>
      </c>
      <c r="C300" s="7">
        <v>555</v>
      </c>
      <c r="D300" s="8" t="s">
        <v>676</v>
      </c>
    </row>
    <row r="301" spans="1:4" ht="27" thickBot="1" x14ac:dyDescent="0.3">
      <c r="A301" s="5">
        <v>89915</v>
      </c>
      <c r="B301" s="8" t="s">
        <v>517</v>
      </c>
      <c r="C301" s="7">
        <v>555</v>
      </c>
      <c r="D301" s="8" t="s">
        <v>676</v>
      </c>
    </row>
    <row r="302" spans="1:4" ht="27" thickBot="1" x14ac:dyDescent="0.3">
      <c r="A302" s="5">
        <v>87811</v>
      </c>
      <c r="B302" s="8" t="s">
        <v>507</v>
      </c>
      <c r="C302" s="7">
        <v>555</v>
      </c>
      <c r="D302" s="8" t="s">
        <v>676</v>
      </c>
    </row>
    <row r="303" spans="1:4" ht="27" thickBot="1" x14ac:dyDescent="0.3">
      <c r="A303" s="5">
        <v>87812</v>
      </c>
      <c r="B303" s="8" t="s">
        <v>507</v>
      </c>
      <c r="C303" s="7">
        <v>556</v>
      </c>
      <c r="D303" s="8" t="s">
        <v>677</v>
      </c>
    </row>
    <row r="304" spans="1:4" ht="27" thickBot="1" x14ac:dyDescent="0.3">
      <c r="A304" s="5">
        <v>87813</v>
      </c>
      <c r="B304" s="8" t="s">
        <v>507</v>
      </c>
      <c r="C304" s="7">
        <v>556</v>
      </c>
      <c r="D304" s="8" t="s">
        <v>677</v>
      </c>
    </row>
    <row r="305" spans="1:4" ht="15.75" thickBot="1" x14ac:dyDescent="0.3">
      <c r="A305" s="5">
        <v>89847</v>
      </c>
      <c r="B305" s="8" t="s">
        <v>505</v>
      </c>
      <c r="C305" s="7">
        <v>568</v>
      </c>
      <c r="D305" s="12" t="s">
        <v>678</v>
      </c>
    </row>
    <row r="306" spans="1:4" ht="27" thickBot="1" x14ac:dyDescent="0.3">
      <c r="A306" s="5">
        <v>89848</v>
      </c>
      <c r="B306" s="8" t="s">
        <v>503</v>
      </c>
      <c r="C306" s="7">
        <v>568</v>
      </c>
      <c r="D306" s="12" t="s">
        <v>678</v>
      </c>
    </row>
    <row r="307" spans="1:4" ht="15.75" thickBot="1" x14ac:dyDescent="0.3">
      <c r="A307" s="11">
        <v>89840</v>
      </c>
      <c r="B307" s="8" t="s">
        <v>507</v>
      </c>
      <c r="C307" s="7">
        <v>568</v>
      </c>
      <c r="D307" s="12" t="s">
        <v>678</v>
      </c>
    </row>
    <row r="308" spans="1:4" ht="27" thickBot="1" x14ac:dyDescent="0.3">
      <c r="A308" s="5">
        <v>89849</v>
      </c>
      <c r="B308" s="8" t="s">
        <v>517</v>
      </c>
      <c r="C308" s="7">
        <v>570</v>
      </c>
      <c r="D308" s="8" t="s">
        <v>679</v>
      </c>
    </row>
    <row r="309" spans="1:4" ht="15.75" thickBot="1" x14ac:dyDescent="0.3">
      <c r="A309" s="5">
        <v>32869</v>
      </c>
      <c r="B309" s="8" t="s">
        <v>505</v>
      </c>
      <c r="C309" s="7">
        <v>573</v>
      </c>
      <c r="D309" s="12" t="s">
        <v>680</v>
      </c>
    </row>
    <row r="310" spans="1:4" ht="15.75" thickBot="1" x14ac:dyDescent="0.3">
      <c r="A310" s="5">
        <v>8994</v>
      </c>
      <c r="B310" s="8" t="s">
        <v>501</v>
      </c>
      <c r="C310" s="7">
        <v>573</v>
      </c>
      <c r="D310" s="12" t="s">
        <v>680</v>
      </c>
    </row>
    <row r="311" spans="1:4" ht="27" thickBot="1" x14ac:dyDescent="0.3">
      <c r="A311" s="5">
        <v>53410</v>
      </c>
      <c r="B311" s="8" t="s">
        <v>517</v>
      </c>
      <c r="C311" s="7">
        <v>576</v>
      </c>
      <c r="D311" s="8" t="s">
        <v>681</v>
      </c>
    </row>
    <row r="312" spans="1:4" ht="27" thickBot="1" x14ac:dyDescent="0.3">
      <c r="A312" s="5">
        <v>44517</v>
      </c>
      <c r="B312" s="8" t="s">
        <v>507</v>
      </c>
      <c r="C312" s="7">
        <v>578</v>
      </c>
      <c r="D312" s="8" t="s">
        <v>682</v>
      </c>
    </row>
    <row r="313" spans="1:4" ht="27" thickBot="1" x14ac:dyDescent="0.3">
      <c r="A313" s="5">
        <v>55392</v>
      </c>
      <c r="B313" s="8" t="s">
        <v>507</v>
      </c>
      <c r="C313" s="7">
        <v>579</v>
      </c>
      <c r="D313" s="8" t="s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Fetch details</vt:lpstr>
      <vt:lpstr>Status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 yamini</dc:creator>
  <cp:lastModifiedBy>abram yamini</cp:lastModifiedBy>
  <dcterms:created xsi:type="dcterms:W3CDTF">2024-06-12T11:28:49Z</dcterms:created>
  <dcterms:modified xsi:type="dcterms:W3CDTF">2024-06-12T13:40:40Z</dcterms:modified>
</cp:coreProperties>
</file>