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3040" windowHeight="86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U10" i="1" l="1"/>
  <c r="AB8" i="1"/>
  <c r="AB9" i="1"/>
  <c r="AB11" i="1"/>
  <c r="AB12" i="1"/>
  <c r="AB13" i="1"/>
  <c r="AB6" i="1"/>
  <c r="U8" i="1"/>
  <c r="U9" i="1"/>
  <c r="U11" i="1"/>
  <c r="U12" i="1"/>
  <c r="U13" i="1"/>
  <c r="U6" i="1"/>
  <c r="N8" i="1"/>
  <c r="N9" i="1"/>
  <c r="N10" i="1"/>
  <c r="N11" i="1"/>
  <c r="N12" i="1"/>
  <c r="N13" i="1"/>
  <c r="N6" i="1"/>
  <c r="F1" i="1"/>
  <c r="AB10" i="1" l="1"/>
  <c r="Z11" i="1"/>
  <c r="AA11" i="1" s="1"/>
  <c r="Z8" i="1"/>
  <c r="AA8" i="1" s="1"/>
  <c r="S13" i="1"/>
  <c r="T13" i="1" s="1"/>
  <c r="Z12" i="1" l="1"/>
  <c r="AA12" i="1" s="1"/>
  <c r="Z7" i="1"/>
  <c r="AA7" i="1" s="1"/>
  <c r="Z15" i="1"/>
  <c r="AA15" i="1" s="1"/>
  <c r="Z9" i="1"/>
  <c r="AA9" i="1" s="1"/>
  <c r="Z13" i="1"/>
  <c r="AA13" i="1" s="1"/>
  <c r="Z6" i="1"/>
  <c r="AA6" i="1" s="1"/>
  <c r="Z10" i="1"/>
  <c r="AA10" i="1" s="1"/>
  <c r="Z14" i="1"/>
  <c r="AA14" i="1" s="1"/>
  <c r="D13" i="1"/>
  <c r="D9" i="1"/>
  <c r="L8" i="1"/>
  <c r="M8" i="1" s="1"/>
  <c r="L12" i="1"/>
  <c r="M12" i="1" s="1"/>
  <c r="S6" i="1"/>
  <c r="T6" i="1" s="1"/>
  <c r="S10" i="1"/>
  <c r="T10" i="1" s="1"/>
  <c r="S14" i="1"/>
  <c r="T14" i="1" s="1"/>
  <c r="D6" i="1"/>
  <c r="D12" i="1"/>
  <c r="D8" i="1"/>
  <c r="L6" i="1"/>
  <c r="M6" i="1" s="1"/>
  <c r="L9" i="1"/>
  <c r="M9" i="1" s="1"/>
  <c r="L13" i="1"/>
  <c r="M13" i="1" s="1"/>
  <c r="S7" i="1"/>
  <c r="T7" i="1" s="1"/>
  <c r="S11" i="1"/>
  <c r="T11" i="1" s="1"/>
  <c r="S15" i="1"/>
  <c r="T15" i="1" s="1"/>
  <c r="D15" i="1"/>
  <c r="D11" i="1"/>
  <c r="D7" i="1"/>
  <c r="L10" i="1"/>
  <c r="M10" i="1" s="1"/>
  <c r="L14" i="1"/>
  <c r="M14" i="1" s="1"/>
  <c r="S8" i="1"/>
  <c r="T8" i="1" s="1"/>
  <c r="S12" i="1"/>
  <c r="T12" i="1" s="1"/>
  <c r="D14" i="1"/>
  <c r="D10" i="1"/>
  <c r="L7" i="1"/>
  <c r="M7" i="1" s="1"/>
  <c r="L11" i="1"/>
  <c r="M11" i="1" s="1"/>
  <c r="L15" i="1"/>
  <c r="M15" i="1" s="1"/>
  <c r="S9" i="1"/>
  <c r="T9" i="1" s="1"/>
  <c r="E7" i="1" l="1"/>
  <c r="E11" i="1"/>
  <c r="G11" i="1" s="1"/>
  <c r="E8" i="1"/>
  <c r="G8" i="1" s="1"/>
  <c r="E9" i="1"/>
  <c r="G9" i="1" s="1"/>
  <c r="E10" i="1"/>
  <c r="G10" i="1" s="1"/>
  <c r="E15" i="1"/>
  <c r="E12" i="1"/>
  <c r="G12" i="1" s="1"/>
  <c r="E13" i="1"/>
  <c r="E14" i="1"/>
  <c r="AD14" i="1" s="1"/>
  <c r="AD15" i="1"/>
  <c r="E6" i="1"/>
  <c r="G6" i="1" s="1"/>
  <c r="AD7" i="1"/>
  <c r="AF7" i="1" s="1"/>
  <c r="AG7" i="1"/>
  <c r="AD11" i="1"/>
  <c r="AF11" i="1" s="1"/>
  <c r="AG10" i="1"/>
  <c r="AD10" i="1"/>
  <c r="AF10" i="1" s="1"/>
  <c r="AD13" i="1" l="1"/>
  <c r="G13" i="1"/>
  <c r="G18" i="1" s="1"/>
  <c r="AG9" i="1"/>
  <c r="AG6" i="1"/>
  <c r="AD12" i="1"/>
  <c r="AF12" i="1" s="1"/>
  <c r="AG8" i="1"/>
  <c r="AG11" i="1"/>
  <c r="AD9" i="1"/>
  <c r="AF9" i="1" s="1"/>
  <c r="AD6" i="1"/>
  <c r="AF6" i="1" s="1"/>
  <c r="AG12" i="1"/>
  <c r="AD8" i="1"/>
  <c r="AF8" i="1" s="1"/>
  <c r="G17" i="1" l="1"/>
  <c r="AF16" i="1"/>
  <c r="AG16" i="1"/>
</calcChain>
</file>

<file path=xl/sharedStrings.xml><?xml version="1.0" encoding="utf-8"?>
<sst xmlns="http://schemas.openxmlformats.org/spreadsheetml/2006/main" count="74" uniqueCount="31">
  <si>
    <t>Red</t>
  </si>
  <si>
    <t>Voltage</t>
  </si>
  <si>
    <t>Violet</t>
  </si>
  <si>
    <t>Run 1</t>
  </si>
  <si>
    <t>Current  (mA)</t>
  </si>
  <si>
    <t>Orange</t>
  </si>
  <si>
    <t>Yellow</t>
  </si>
  <si>
    <t>Voltage (V)</t>
  </si>
  <si>
    <t>Y-G</t>
  </si>
  <si>
    <t>kOhm</t>
  </si>
  <si>
    <t>Green</t>
  </si>
  <si>
    <t>Blue</t>
  </si>
  <si>
    <t>White</t>
  </si>
  <si>
    <t>V resistor</t>
  </si>
  <si>
    <t>V LED</t>
  </si>
  <si>
    <t>UV</t>
  </si>
  <si>
    <t>Warm-White</t>
  </si>
  <si>
    <t>measured directly</t>
  </si>
  <si>
    <t>R = V/I</t>
  </si>
  <si>
    <t>Current (mA)</t>
  </si>
  <si>
    <t>Run 2</t>
  </si>
  <si>
    <t>Run 4</t>
  </si>
  <si>
    <t>Run 3</t>
  </si>
  <si>
    <t>AVG V LED</t>
  </si>
  <si>
    <t>Wavelen</t>
  </si>
  <si>
    <t>AVG</t>
  </si>
  <si>
    <t xml:space="preserve">AVG = </t>
  </si>
  <si>
    <t>Purple (Pink)</t>
  </si>
  <si>
    <t>STDDEV=</t>
  </si>
  <si>
    <t>6.2 +/- .3</t>
  </si>
  <si>
    <t xml:space="preserve">TRUE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</si>
</sst>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"/>
  <sheetViews>
    <sheetView tabSelected="1" topLeftCell="C1" workbookViewId="0">
      <selection activeCell="G13" sqref="G13"/>
    </sheetView>
  </sheetViews>
  <sheetFormatPr defaultRowHeight="14.4" x14ac:dyDescent="0.3"/>
  <cols>
    <col min="1" max="1" width="12.6640625" customWidth="1"/>
    <col min="2" max="2" width="12.5546875" customWidth="1"/>
    <col min="3" max="3" width="11.6640625" customWidth="1"/>
    <col min="7" max="7" width="12" bestFit="1" customWidth="1"/>
    <col min="14" max="14" width="12" bestFit="1" customWidth="1"/>
    <col min="21" max="21" width="12" bestFit="1" customWidth="1"/>
    <col min="28" max="28" width="12" bestFit="1" customWidth="1"/>
    <col min="32" max="33" width="12" bestFit="1" customWidth="1"/>
  </cols>
  <sheetData>
    <row r="1" spans="1:33" x14ac:dyDescent="0.3">
      <c r="A1" t="s">
        <v>19</v>
      </c>
      <c r="B1">
        <v>2.4380000000000002</v>
      </c>
      <c r="C1" t="s">
        <v>1</v>
      </c>
      <c r="D1">
        <v>2.4380000000000002</v>
      </c>
      <c r="E1" t="s">
        <v>18</v>
      </c>
      <c r="F1">
        <f>D1/B1</f>
        <v>1</v>
      </c>
      <c r="G1" t="s">
        <v>9</v>
      </c>
    </row>
    <row r="2" spans="1:33" x14ac:dyDescent="0.3">
      <c r="A2" t="s">
        <v>17</v>
      </c>
      <c r="B2">
        <v>0.9919</v>
      </c>
      <c r="C2" t="s">
        <v>9</v>
      </c>
    </row>
    <row r="4" spans="1:33" x14ac:dyDescent="0.3">
      <c r="A4" t="s">
        <v>3</v>
      </c>
      <c r="I4" t="s">
        <v>20</v>
      </c>
      <c r="P4" t="s">
        <v>22</v>
      </c>
      <c r="W4" t="s">
        <v>21</v>
      </c>
    </row>
    <row r="5" spans="1:33" x14ac:dyDescent="0.3">
      <c r="B5" t="s">
        <v>4</v>
      </c>
      <c r="C5" t="s">
        <v>7</v>
      </c>
      <c r="D5" t="s">
        <v>13</v>
      </c>
      <c r="E5" t="s">
        <v>14</v>
      </c>
      <c r="F5" t="s">
        <v>24</v>
      </c>
      <c r="J5" t="s">
        <v>4</v>
      </c>
      <c r="K5" t="s">
        <v>7</v>
      </c>
      <c r="L5" t="s">
        <v>13</v>
      </c>
      <c r="M5" t="s">
        <v>14</v>
      </c>
      <c r="Q5" t="s">
        <v>4</v>
      </c>
      <c r="R5" t="s">
        <v>7</v>
      </c>
      <c r="S5" t="s">
        <v>13</v>
      </c>
      <c r="T5" t="s">
        <v>14</v>
      </c>
      <c r="X5" t="s">
        <v>4</v>
      </c>
      <c r="Y5" t="s">
        <v>7</v>
      </c>
      <c r="Z5" t="s">
        <v>13</v>
      </c>
      <c r="AA5" t="s">
        <v>14</v>
      </c>
      <c r="AD5" t="s">
        <v>23</v>
      </c>
      <c r="AE5" t="s">
        <v>24</v>
      </c>
    </row>
    <row r="6" spans="1:33" x14ac:dyDescent="0.3">
      <c r="A6" t="s">
        <v>0</v>
      </c>
      <c r="B6">
        <v>1.0029999999999999</v>
      </c>
      <c r="C6">
        <v>2.8180000000000001</v>
      </c>
      <c r="D6">
        <f>B6*$F$1</f>
        <v>1.0029999999999999</v>
      </c>
      <c r="E6">
        <f t="shared" ref="E6:F15" si="0">C6-D6</f>
        <v>1.8150000000000002</v>
      </c>
      <c r="F6">
        <v>626.69000000000005</v>
      </c>
      <c r="G6">
        <f>E6/(3*(10^8))*1.602*10^(-19)*($F6*10^(-9))</f>
        <v>6.0739421490000004E-34</v>
      </c>
      <c r="I6" t="s">
        <v>0</v>
      </c>
      <c r="J6">
        <v>1.0089999999999999</v>
      </c>
      <c r="K6">
        <v>2.8119999999999998</v>
      </c>
      <c r="L6">
        <f>J6*$F$1</f>
        <v>1.0089999999999999</v>
      </c>
      <c r="M6">
        <f t="shared" ref="M6:M15" si="1">K6-L6</f>
        <v>1.8029999999999999</v>
      </c>
      <c r="N6">
        <f>M6/(3*(10^8))*1.602*10^(-19)*($F6*10^(-9))</f>
        <v>6.0337838538000006E-34</v>
      </c>
      <c r="P6" t="s">
        <v>0</v>
      </c>
      <c r="Q6">
        <v>0.997</v>
      </c>
      <c r="R6">
        <v>2.8050000000000002</v>
      </c>
      <c r="S6">
        <f>Q6*$F$1</f>
        <v>0.997</v>
      </c>
      <c r="T6">
        <f t="shared" ref="T6:T15" si="2">R6-S6</f>
        <v>1.8080000000000003</v>
      </c>
      <c r="U6">
        <f>T6/(3*(10^8))*1.602*10^(-19)*($F6*10^(-9))</f>
        <v>6.0505164768000018E-34</v>
      </c>
      <c r="W6" t="s">
        <v>0</v>
      </c>
      <c r="X6">
        <v>1.01</v>
      </c>
      <c r="Y6">
        <v>2.8260000000000001</v>
      </c>
      <c r="Z6">
        <f>X6*$F$1</f>
        <v>1.01</v>
      </c>
      <c r="AA6">
        <f t="shared" ref="AA6:AA15" si="3">Y6-Z6</f>
        <v>1.8160000000000001</v>
      </c>
      <c r="AB6">
        <f>AA6/(3*(10^8))*1.602*10^(-19)*($F6*10^(-9))</f>
        <v>6.0772886736000017E-34</v>
      </c>
      <c r="AD6">
        <f>AVERAGE(AA6,T6, M6, E6)</f>
        <v>1.8105000000000002</v>
      </c>
      <c r="AE6">
        <v>630</v>
      </c>
      <c r="AF6">
        <f>AD6/(3*(10^8))*1.602*10^(-19)*(AE6*10^(-9))</f>
        <v>6.0908841000000014E-34</v>
      </c>
      <c r="AG6">
        <f>_xlfn.STDEV.S(AA6,T6, M6, E6)</f>
        <v>6.1373175465073704E-3</v>
      </c>
    </row>
    <row r="7" spans="1:33" x14ac:dyDescent="0.3">
      <c r="A7" t="s">
        <v>27</v>
      </c>
      <c r="B7">
        <v>1.018</v>
      </c>
      <c r="C7">
        <v>3.7130000000000001</v>
      </c>
      <c r="D7">
        <f>B7*$F$1</f>
        <v>1.018</v>
      </c>
      <c r="E7">
        <f t="shared" si="0"/>
        <v>2.6950000000000003</v>
      </c>
      <c r="I7" t="s">
        <v>2</v>
      </c>
      <c r="J7">
        <v>1.008</v>
      </c>
      <c r="K7">
        <v>3.6960000000000002</v>
      </c>
      <c r="L7">
        <f>J7*$F$1</f>
        <v>1.008</v>
      </c>
      <c r="M7">
        <f t="shared" si="1"/>
        <v>2.6880000000000002</v>
      </c>
      <c r="P7" t="s">
        <v>2</v>
      </c>
      <c r="Q7">
        <v>0.999</v>
      </c>
      <c r="R7">
        <v>3.69</v>
      </c>
      <c r="S7">
        <f>Q7*$F$1</f>
        <v>0.999</v>
      </c>
      <c r="T7">
        <f t="shared" si="2"/>
        <v>2.6909999999999998</v>
      </c>
      <c r="W7" t="s">
        <v>2</v>
      </c>
      <c r="X7">
        <v>1</v>
      </c>
      <c r="Y7">
        <v>3.6909999999999998</v>
      </c>
      <c r="Z7">
        <f>X7*$F$1</f>
        <v>1</v>
      </c>
      <c r="AA7">
        <f t="shared" si="3"/>
        <v>2.6909999999999998</v>
      </c>
      <c r="AD7">
        <f>AVERAGE(AA7,T7, M7, E7)</f>
        <v>2.6912500000000001</v>
      </c>
      <c r="AF7">
        <f t="shared" ref="AF7:AF12" si="4">AD7/(3*(10^8))*1.602*10^(-19)*(AE7*10^(-9))</f>
        <v>0</v>
      </c>
      <c r="AG7">
        <f>_xlfn.STDEV.S(AA7,T7, M7, E7)</f>
        <v>2.8722813232690846E-3</v>
      </c>
    </row>
    <row r="8" spans="1:33" x14ac:dyDescent="0.3">
      <c r="A8" t="s">
        <v>5</v>
      </c>
      <c r="B8">
        <v>1</v>
      </c>
      <c r="C8">
        <v>2.8570000000000002</v>
      </c>
      <c r="D8">
        <f>B8*$F$1</f>
        <v>1</v>
      </c>
      <c r="E8">
        <f t="shared" si="0"/>
        <v>1.8570000000000002</v>
      </c>
      <c r="F8">
        <v>606.47</v>
      </c>
      <c r="G8">
        <f t="shared" ref="G8:G13" si="5">E8/(3*(10^8))*1.602*10^(-19)*($F8*10^(-9))</f>
        <v>6.013986978600001E-34</v>
      </c>
      <c r="I8" t="s">
        <v>5</v>
      </c>
      <c r="J8">
        <v>0.999</v>
      </c>
      <c r="K8">
        <v>2.8490000000000002</v>
      </c>
      <c r="L8">
        <f>J8*$F$1</f>
        <v>0.999</v>
      </c>
      <c r="M8">
        <f t="shared" si="1"/>
        <v>1.85</v>
      </c>
      <c r="N8">
        <f t="shared" ref="N7:N13" si="6">M8/(3*(10^8))*1.602*10^(-19)*($F8*10^(-9))</f>
        <v>5.9913171300000018E-34</v>
      </c>
      <c r="P8" t="s">
        <v>5</v>
      </c>
      <c r="Q8">
        <v>1.0069999999999999</v>
      </c>
      <c r="R8">
        <v>2.859</v>
      </c>
      <c r="S8">
        <f>Q8*$F$1</f>
        <v>1.0069999999999999</v>
      </c>
      <c r="T8">
        <f t="shared" si="2"/>
        <v>1.8520000000000001</v>
      </c>
      <c r="U8">
        <f t="shared" ref="U7:U13" si="7">T8/(3*(10^8))*1.602*10^(-19)*($F8*10^(-9))</f>
        <v>5.9977942295999999E-34</v>
      </c>
      <c r="W8" t="s">
        <v>5</v>
      </c>
      <c r="X8">
        <v>1.0029999999999999</v>
      </c>
      <c r="Y8">
        <v>2.86</v>
      </c>
      <c r="Z8">
        <f>X8*$F$1</f>
        <v>1.0029999999999999</v>
      </c>
      <c r="AA8">
        <f t="shared" si="3"/>
        <v>1.857</v>
      </c>
      <c r="AB8">
        <f t="shared" ref="AB7:AB13" si="8">AA8/(3*(10^8))*1.602*10^(-19)*($F8*10^(-9))</f>
        <v>6.013986978600001E-34</v>
      </c>
      <c r="AD8">
        <f>AVERAGE(AA8,T8, M8, E8)</f>
        <v>1.8540000000000001</v>
      </c>
      <c r="AE8">
        <v>617</v>
      </c>
      <c r="AF8">
        <f t="shared" si="4"/>
        <v>6.1085221200000021E-34</v>
      </c>
      <c r="AG8">
        <f>_xlfn.STDEV.S(AA8,T8, M8, E8)</f>
        <v>3.5590260840104404E-3</v>
      </c>
    </row>
    <row r="9" spans="1:33" x14ac:dyDescent="0.3">
      <c r="A9" t="s">
        <v>6</v>
      </c>
      <c r="B9">
        <v>1</v>
      </c>
      <c r="C9">
        <v>2.88</v>
      </c>
      <c r="D9">
        <f>B9*$F$1</f>
        <v>1</v>
      </c>
      <c r="E9">
        <f t="shared" si="0"/>
        <v>1.88</v>
      </c>
      <c r="F9">
        <v>588.54999999999995</v>
      </c>
      <c r="G9">
        <f t="shared" si="5"/>
        <v>5.9085711600000001E-34</v>
      </c>
      <c r="I9" t="s">
        <v>6</v>
      </c>
      <c r="J9">
        <v>1.0009999999999999</v>
      </c>
      <c r="K9">
        <v>2.8730000000000002</v>
      </c>
      <c r="L9">
        <f>J9*$F$1</f>
        <v>1.0009999999999999</v>
      </c>
      <c r="M9">
        <f t="shared" si="1"/>
        <v>1.8720000000000003</v>
      </c>
      <c r="N9">
        <f t="shared" si="6"/>
        <v>5.8834283040000002E-34</v>
      </c>
      <c r="P9" t="s">
        <v>6</v>
      </c>
      <c r="Q9">
        <v>0.99299999999999999</v>
      </c>
      <c r="R9">
        <v>2.8730000000000002</v>
      </c>
      <c r="S9">
        <f>Q9*$F$1</f>
        <v>0.99299999999999999</v>
      </c>
      <c r="T9">
        <f t="shared" si="2"/>
        <v>1.8800000000000003</v>
      </c>
      <c r="U9">
        <f t="shared" si="7"/>
        <v>5.908571160000001E-34</v>
      </c>
      <c r="W9" t="s">
        <v>6</v>
      </c>
      <c r="X9">
        <v>0.998</v>
      </c>
      <c r="Y9">
        <v>2.8759999999999999</v>
      </c>
      <c r="Z9">
        <f>X9*$F$1</f>
        <v>0.998</v>
      </c>
      <c r="AA9">
        <f t="shared" si="3"/>
        <v>1.8779999999999999</v>
      </c>
      <c r="AB9">
        <f t="shared" si="8"/>
        <v>5.9022854459999993E-34</v>
      </c>
      <c r="AD9">
        <f>AVERAGE(AA9,T9, M9, E9)</f>
        <v>1.8775000000000002</v>
      </c>
      <c r="AE9">
        <v>590</v>
      </c>
      <c r="AF9">
        <f t="shared" si="4"/>
        <v>5.9152515000000012E-34</v>
      </c>
      <c r="AG9">
        <f>_xlfn.STDEV.S(AA9,T9, M9, E9)</f>
        <v>3.7859388972000681E-3</v>
      </c>
    </row>
    <row r="10" spans="1:33" x14ac:dyDescent="0.3">
      <c r="A10" t="s">
        <v>8</v>
      </c>
      <c r="B10">
        <v>1.0009999999999999</v>
      </c>
      <c r="C10">
        <v>2.879</v>
      </c>
      <c r="D10">
        <f>B10*$F$1</f>
        <v>1.0009999999999999</v>
      </c>
      <c r="E10">
        <f t="shared" si="0"/>
        <v>1.8780000000000001</v>
      </c>
      <c r="F10">
        <v>566.41999999999996</v>
      </c>
      <c r="G10">
        <f t="shared" si="5"/>
        <v>5.6803542984000001E-34</v>
      </c>
      <c r="I10" t="s">
        <v>8</v>
      </c>
      <c r="J10">
        <v>1.002</v>
      </c>
      <c r="K10">
        <v>2.87</v>
      </c>
      <c r="L10">
        <f>J10*$F$1</f>
        <v>1.002</v>
      </c>
      <c r="M10">
        <f t="shared" si="1"/>
        <v>1.8680000000000001</v>
      </c>
      <c r="N10">
        <f t="shared" si="6"/>
        <v>5.6501074704000001E-34</v>
      </c>
      <c r="P10" t="s">
        <v>8</v>
      </c>
      <c r="Q10">
        <v>0.99399999999999999</v>
      </c>
      <c r="R10">
        <v>2.8719999999999999</v>
      </c>
      <c r="S10">
        <f>Q10*$F$1</f>
        <v>0.99399999999999999</v>
      </c>
      <c r="T10">
        <f t="shared" si="2"/>
        <v>1.8779999999999999</v>
      </c>
      <c r="U10">
        <f t="shared" si="7"/>
        <v>5.6803542984000001E-34</v>
      </c>
      <c r="W10" t="s">
        <v>8</v>
      </c>
      <c r="X10">
        <v>1.0009999999999999</v>
      </c>
      <c r="Y10">
        <v>2.8740000000000001</v>
      </c>
      <c r="Z10">
        <f>X10*$F$1</f>
        <v>1.0009999999999999</v>
      </c>
      <c r="AA10">
        <f t="shared" si="3"/>
        <v>1.8730000000000002</v>
      </c>
      <c r="AB10">
        <f t="shared" si="8"/>
        <v>5.6652308844000014E-34</v>
      </c>
      <c r="AD10">
        <f>AVERAGE(AA10,T10, M10, E10)</f>
        <v>1.8742500000000002</v>
      </c>
      <c r="AF10">
        <f t="shared" si="4"/>
        <v>0</v>
      </c>
      <c r="AG10">
        <f>_xlfn.STDEV.S(AA10,T10, M10, E10)</f>
        <v>4.7871355387816266E-3</v>
      </c>
    </row>
    <row r="11" spans="1:33" x14ac:dyDescent="0.3">
      <c r="A11" t="s">
        <v>10</v>
      </c>
      <c r="B11">
        <v>1.0089999999999999</v>
      </c>
      <c r="C11">
        <v>3.3580000000000001</v>
      </c>
      <c r="D11">
        <f>B11*$F$1</f>
        <v>1.0089999999999999</v>
      </c>
      <c r="E11">
        <f t="shared" si="0"/>
        <v>2.3490000000000002</v>
      </c>
      <c r="F11">
        <v>533.88</v>
      </c>
      <c r="G11">
        <f t="shared" si="5"/>
        <v>6.6968092008000023E-34</v>
      </c>
      <c r="I11" t="s">
        <v>10</v>
      </c>
      <c r="J11">
        <v>1.0009999999999999</v>
      </c>
      <c r="K11">
        <v>3.35</v>
      </c>
      <c r="L11">
        <f>J11*$F$1</f>
        <v>1.0009999999999999</v>
      </c>
      <c r="M11">
        <f t="shared" si="1"/>
        <v>2.3490000000000002</v>
      </c>
      <c r="N11">
        <f t="shared" si="6"/>
        <v>6.6968092008000023E-34</v>
      </c>
      <c r="P11" t="s">
        <v>10</v>
      </c>
      <c r="Q11">
        <v>1.0089999999999999</v>
      </c>
      <c r="R11">
        <v>3.363</v>
      </c>
      <c r="S11">
        <f>Q11*$F$1</f>
        <v>1.0089999999999999</v>
      </c>
      <c r="T11">
        <f t="shared" si="2"/>
        <v>2.3540000000000001</v>
      </c>
      <c r="U11">
        <f t="shared" si="7"/>
        <v>6.7110637968000011E-34</v>
      </c>
      <c r="W11" t="s">
        <v>10</v>
      </c>
      <c r="X11">
        <v>1.0029999999999999</v>
      </c>
      <c r="Y11">
        <v>3.3559999999999999</v>
      </c>
      <c r="Z11">
        <f>X11*$F$1</f>
        <v>1.0029999999999999</v>
      </c>
      <c r="AA11">
        <f t="shared" si="3"/>
        <v>2.3529999999999998</v>
      </c>
      <c r="AB11">
        <f t="shared" si="8"/>
        <v>6.7082128775999998E-34</v>
      </c>
      <c r="AD11">
        <f>AVERAGE(AA11,T11, M11, E11)</f>
        <v>2.3512500000000003</v>
      </c>
      <c r="AE11">
        <v>565</v>
      </c>
      <c r="AF11">
        <f t="shared" si="4"/>
        <v>7.0939563750000014E-34</v>
      </c>
      <c r="AG11">
        <f>_xlfn.STDEV.S(AA11,T11, M11, E11)</f>
        <v>2.6299556396764483E-3</v>
      </c>
    </row>
    <row r="12" spans="1:33" x14ac:dyDescent="0.3">
      <c r="A12" t="s">
        <v>11</v>
      </c>
      <c r="B12">
        <v>1.0049999999999999</v>
      </c>
      <c r="C12">
        <v>3.641</v>
      </c>
      <c r="D12">
        <f>B12*$F$1</f>
        <v>1.0049999999999999</v>
      </c>
      <c r="E12">
        <f t="shared" si="0"/>
        <v>2.6360000000000001</v>
      </c>
      <c r="F12">
        <v>462.14</v>
      </c>
      <c r="G12">
        <f t="shared" si="5"/>
        <v>6.505193553600001E-34</v>
      </c>
      <c r="I12" t="s">
        <v>11</v>
      </c>
      <c r="J12">
        <v>0.998</v>
      </c>
      <c r="K12">
        <v>3.6309999999999998</v>
      </c>
      <c r="L12">
        <f>J12*$F$1</f>
        <v>0.998</v>
      </c>
      <c r="M12">
        <f t="shared" si="1"/>
        <v>2.633</v>
      </c>
      <c r="N12">
        <f t="shared" si="6"/>
        <v>6.497790070800001E-34</v>
      </c>
      <c r="P12" t="s">
        <v>11</v>
      </c>
      <c r="Q12">
        <v>1.0049999999999999</v>
      </c>
      <c r="R12">
        <v>3.6440000000000001</v>
      </c>
      <c r="S12">
        <f>Q12*$F$1</f>
        <v>1.0049999999999999</v>
      </c>
      <c r="T12">
        <f t="shared" si="2"/>
        <v>2.6390000000000002</v>
      </c>
      <c r="U12">
        <f t="shared" si="7"/>
        <v>6.5125970364000011E-34</v>
      </c>
      <c r="W12" t="s">
        <v>11</v>
      </c>
      <c r="X12">
        <v>1.008</v>
      </c>
      <c r="Y12">
        <v>3.645</v>
      </c>
      <c r="Z12">
        <f>X12*$F$1</f>
        <v>1.008</v>
      </c>
      <c r="AA12">
        <f t="shared" si="3"/>
        <v>2.637</v>
      </c>
      <c r="AB12">
        <f t="shared" si="8"/>
        <v>6.5076613811999999E-34</v>
      </c>
      <c r="AD12">
        <f>AVERAGE(AA12,T12, M12, E12)</f>
        <v>2.63625</v>
      </c>
      <c r="AE12">
        <v>465</v>
      </c>
      <c r="AF12">
        <f t="shared" si="4"/>
        <v>6.546072375000001E-34</v>
      </c>
      <c r="AG12">
        <f>_xlfn.STDEV.S(AA12,T12, M12, E12)</f>
        <v>2.5000000000000798E-3</v>
      </c>
    </row>
    <row r="13" spans="1:33" x14ac:dyDescent="0.3">
      <c r="A13" t="s">
        <v>15</v>
      </c>
      <c r="B13">
        <v>1.004</v>
      </c>
      <c r="C13">
        <v>4.0019999999999998</v>
      </c>
      <c r="D13">
        <f>B13*$F$1</f>
        <v>1.004</v>
      </c>
      <c r="E13">
        <f t="shared" si="0"/>
        <v>2.9979999999999998</v>
      </c>
      <c r="F13">
        <v>399.26</v>
      </c>
      <c r="G13">
        <f t="shared" si="5"/>
        <v>6.3918811031999996E-34</v>
      </c>
      <c r="I13" t="s">
        <v>15</v>
      </c>
      <c r="J13">
        <v>1.004</v>
      </c>
      <c r="K13">
        <v>4</v>
      </c>
      <c r="L13">
        <f>J13*$F$1</f>
        <v>1.004</v>
      </c>
      <c r="M13">
        <f t="shared" si="1"/>
        <v>2.996</v>
      </c>
      <c r="N13">
        <f t="shared" si="6"/>
        <v>6.3876170064000005E-34</v>
      </c>
      <c r="P13" t="s">
        <v>15</v>
      </c>
      <c r="Q13">
        <v>1.008</v>
      </c>
      <c r="R13">
        <v>4.0119999999999996</v>
      </c>
      <c r="S13">
        <f>Q13*$F$1</f>
        <v>1.008</v>
      </c>
      <c r="T13">
        <f t="shared" si="2"/>
        <v>3.0039999999999996</v>
      </c>
      <c r="U13">
        <f t="shared" si="7"/>
        <v>6.4046733935999997E-34</v>
      </c>
      <c r="W13" t="s">
        <v>15</v>
      </c>
      <c r="X13">
        <v>1.014</v>
      </c>
      <c r="Y13">
        <v>4.0129999999999999</v>
      </c>
      <c r="Z13">
        <f>X13*$F$1</f>
        <v>1.014</v>
      </c>
      <c r="AA13">
        <f t="shared" si="3"/>
        <v>2.9989999999999997</v>
      </c>
      <c r="AB13">
        <f t="shared" si="8"/>
        <v>6.3940131515999996E-34</v>
      </c>
      <c r="AD13">
        <f>AVERAGE(AA13,T13, M13, E13)</f>
        <v>2.9992499999999995</v>
      </c>
    </row>
    <row r="14" spans="1:33" x14ac:dyDescent="0.3">
      <c r="A14" t="s">
        <v>16</v>
      </c>
      <c r="B14">
        <v>1.0029999999999999</v>
      </c>
      <c r="C14">
        <v>3.601</v>
      </c>
      <c r="D14">
        <f>B14*$F$1</f>
        <v>1.0029999999999999</v>
      </c>
      <c r="E14">
        <f t="shared" si="0"/>
        <v>2.5979999999999999</v>
      </c>
      <c r="I14" t="s">
        <v>16</v>
      </c>
      <c r="J14">
        <v>0.999</v>
      </c>
      <c r="K14">
        <v>3.605</v>
      </c>
      <c r="L14">
        <f>J14*$F$1</f>
        <v>0.999</v>
      </c>
      <c r="M14">
        <f t="shared" si="1"/>
        <v>2.6059999999999999</v>
      </c>
      <c r="P14" t="s">
        <v>16</v>
      </c>
      <c r="Q14">
        <v>0.99299999999999999</v>
      </c>
      <c r="R14">
        <v>3.5960000000000001</v>
      </c>
      <c r="S14">
        <f>Q14*$F$1</f>
        <v>0.99299999999999999</v>
      </c>
      <c r="T14">
        <f t="shared" si="2"/>
        <v>2.6030000000000002</v>
      </c>
      <c r="W14" t="s">
        <v>16</v>
      </c>
      <c r="X14">
        <v>1.0189999999999999</v>
      </c>
      <c r="Y14">
        <v>3.6240000000000001</v>
      </c>
      <c r="Z14">
        <f>X14*$F$1</f>
        <v>1.0189999999999999</v>
      </c>
      <c r="AA14">
        <f t="shared" si="3"/>
        <v>2.6050000000000004</v>
      </c>
      <c r="AD14">
        <f>AVERAGE(AA14,T14, M14, E14)</f>
        <v>2.6029999999999998</v>
      </c>
    </row>
    <row r="15" spans="1:33" x14ac:dyDescent="0.3">
      <c r="A15" t="s">
        <v>12</v>
      </c>
      <c r="B15">
        <v>1.0069999999999999</v>
      </c>
      <c r="C15">
        <v>3.6619999999999999</v>
      </c>
      <c r="D15">
        <f>B15*$F$1</f>
        <v>1.0069999999999999</v>
      </c>
      <c r="E15">
        <f t="shared" si="0"/>
        <v>2.6550000000000002</v>
      </c>
      <c r="I15" t="s">
        <v>12</v>
      </c>
      <c r="J15">
        <v>1.0109999999999999</v>
      </c>
      <c r="K15">
        <v>3.6869999999999998</v>
      </c>
      <c r="L15">
        <f>J15*$F$1</f>
        <v>1.0109999999999999</v>
      </c>
      <c r="M15">
        <f t="shared" si="1"/>
        <v>2.6760000000000002</v>
      </c>
      <c r="P15" t="s">
        <v>12</v>
      </c>
      <c r="Q15">
        <v>0.997</v>
      </c>
      <c r="R15">
        <v>3.67</v>
      </c>
      <c r="S15">
        <f>Q15*$F$1</f>
        <v>0.997</v>
      </c>
      <c r="T15">
        <f t="shared" si="2"/>
        <v>2.673</v>
      </c>
      <c r="W15" t="s">
        <v>12</v>
      </c>
      <c r="X15">
        <v>1.0189999999999999</v>
      </c>
      <c r="Y15">
        <v>3.694</v>
      </c>
      <c r="Z15">
        <f>X15*$F$1</f>
        <v>1.0189999999999999</v>
      </c>
      <c r="AA15">
        <f t="shared" si="3"/>
        <v>2.6749999999999998</v>
      </c>
      <c r="AD15">
        <f>AVERAGE(AA15,T15, M15, E15)</f>
        <v>2.6697500000000005</v>
      </c>
    </row>
    <row r="16" spans="1:33" x14ac:dyDescent="0.3">
      <c r="AE16" t="s">
        <v>25</v>
      </c>
      <c r="AF16">
        <f>AVERAGE(AF12,AF11,AF9,AF8,AF6)</f>
        <v>6.3509372940000016E-34</v>
      </c>
      <c r="AG16">
        <f>_xlfn.STDEV.S(AF12,AF11,AF9,AF8,AF6)</f>
        <v>4.7601731742538087E-35</v>
      </c>
    </row>
    <row r="17" spans="6:8" x14ac:dyDescent="0.3">
      <c r="F17" t="s">
        <v>26</v>
      </c>
      <c r="G17">
        <f>AVERAGE(G6:G13,N6:N13,U6:U13,AB6:AB13)</f>
        <v>6.1766371880142865E-34</v>
      </c>
      <c r="H17" t="s">
        <v>29</v>
      </c>
    </row>
    <row r="18" spans="6:8" x14ac:dyDescent="0.3">
      <c r="F18" t="s">
        <v>28</v>
      </c>
      <c r="G18">
        <f>_xlfn.STDEV.S(G6:G13,N6:N13,U6:U13,AB6:AB13)</f>
        <v>3.4669139878005411E-35</v>
      </c>
    </row>
    <row r="19" spans="6:8" x14ac:dyDescent="0.3">
      <c r="F19" t="s">
        <v>30</v>
      </c>
      <c r="G19" s="1">
        <v>6.6259999999999998E-34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Zhang</dc:creator>
  <cp:lastModifiedBy>Home</cp:lastModifiedBy>
  <dcterms:created xsi:type="dcterms:W3CDTF">2019-02-27T20:15:45Z</dcterms:created>
  <dcterms:modified xsi:type="dcterms:W3CDTF">2019-03-01T16:24:49Z</dcterms:modified>
</cp:coreProperties>
</file>