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drawings/drawing2.xml" ContentType="application/vnd.openxmlformats-officedocument.drawing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drawings/drawing3.xml" ContentType="application/vnd.openxmlformats-officedocument.drawing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drawings/drawing4.xml" ContentType="application/vnd.openxmlformats-officedocument.drawing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drawings/drawing5.xml" ContentType="application/vnd.openxmlformats-officedocument.drawing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Programming Projects\Python\Bathroom Rennovation Quote\"/>
    </mc:Choice>
  </mc:AlternateContent>
  <xr:revisionPtr revIDLastSave="0" documentId="13_ncr:1_{2C2F35DE-E381-4289-9869-6665D8052744}" xr6:coauthVersionLast="47" xr6:coauthVersionMax="47" xr10:uidLastSave="{00000000-0000-0000-0000-000000000000}"/>
  <bookViews>
    <workbookView xWindow="-120" yWindow="-120" windowWidth="29040" windowHeight="15720" firstSheet="1" activeTab="2" xr2:uid="{45234FB1-ABB3-44D4-A74B-22CDDCD7A23F}"/>
  </bookViews>
  <sheets>
    <sheet name="Mall" sheetId="4" state="hidden" r:id="rId1"/>
    <sheet name="Blad3" sheetId="8" r:id="rId2"/>
    <sheet name="Pricing" sheetId="9" r:id="rId3"/>
    <sheet name="Blad2" sheetId="2" state="hidden" r:id="rId4"/>
    <sheet name="Blad1" sheetId="3" state="hidden" r:id="rId5"/>
    <sheet name="Blad5" sheetId="7" state="hidden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6" i="8" l="1"/>
  <c r="Y124" i="8"/>
  <c r="Y128" i="8" s="1"/>
  <c r="M103" i="8"/>
  <c r="L102" i="8"/>
  <c r="K102" i="8"/>
  <c r="L101" i="8"/>
  <c r="K100" i="8"/>
  <c r="L99" i="8"/>
  <c r="K98" i="8"/>
  <c r="L97" i="8"/>
  <c r="K97" i="8"/>
  <c r="L96" i="8"/>
  <c r="K96" i="8"/>
  <c r="L94" i="8"/>
  <c r="K94" i="8"/>
  <c r="K92" i="8"/>
  <c r="K91" i="8"/>
  <c r="L88" i="8"/>
  <c r="K88" i="8"/>
  <c r="L87" i="8"/>
  <c r="K87" i="8"/>
  <c r="L86" i="8"/>
  <c r="K86" i="8"/>
  <c r="L85" i="8"/>
  <c r="K85" i="8"/>
  <c r="L84" i="8"/>
  <c r="K84" i="8"/>
  <c r="L83" i="8"/>
  <c r="K83" i="8"/>
  <c r="L82" i="8"/>
  <c r="K82" i="8"/>
  <c r="L81" i="8"/>
  <c r="K81" i="8"/>
  <c r="L80" i="8"/>
  <c r="K80" i="8"/>
  <c r="L79" i="8"/>
  <c r="K79" i="8"/>
  <c r="L78" i="8"/>
  <c r="K78" i="8"/>
  <c r="L77" i="8"/>
  <c r="K77" i="8"/>
  <c r="L76" i="8"/>
  <c r="K76" i="8"/>
  <c r="L75" i="8"/>
  <c r="K75" i="8"/>
  <c r="L74" i="8"/>
  <c r="K74" i="8"/>
  <c r="L73" i="8"/>
  <c r="K73" i="8"/>
  <c r="L72" i="8"/>
  <c r="K72" i="8"/>
  <c r="L71" i="8"/>
  <c r="K71" i="8"/>
  <c r="L70" i="8"/>
  <c r="K70" i="8"/>
  <c r="L69" i="8"/>
  <c r="K69" i="8"/>
  <c r="L68" i="8"/>
  <c r="K68" i="8"/>
  <c r="L67" i="8"/>
  <c r="K67" i="8"/>
  <c r="L66" i="8"/>
  <c r="K66" i="8"/>
  <c r="L65" i="8"/>
  <c r="K65" i="8"/>
  <c r="L64" i="8"/>
  <c r="K64" i="8"/>
  <c r="L63" i="8"/>
  <c r="K63" i="8"/>
  <c r="L60" i="8"/>
  <c r="K60" i="8"/>
  <c r="L59" i="8"/>
  <c r="K59" i="8"/>
  <c r="L58" i="8"/>
  <c r="K58" i="8"/>
  <c r="L57" i="8"/>
  <c r="K57" i="8"/>
  <c r="L56" i="8"/>
  <c r="K56" i="8"/>
  <c r="L55" i="8"/>
  <c r="K55" i="8"/>
  <c r="L54" i="8"/>
  <c r="K54" i="8"/>
  <c r="L53" i="8"/>
  <c r="K53" i="8"/>
  <c r="L52" i="8"/>
  <c r="K52" i="8"/>
  <c r="L51" i="8"/>
  <c r="K51" i="8"/>
  <c r="L49" i="8"/>
  <c r="K49" i="8"/>
  <c r="L48" i="8"/>
  <c r="K48" i="8"/>
  <c r="L47" i="8"/>
  <c r="K47" i="8"/>
  <c r="K46" i="8"/>
  <c r="K45" i="8"/>
  <c r="L44" i="8"/>
  <c r="K44" i="8"/>
  <c r="L43" i="8"/>
  <c r="K43" i="8"/>
  <c r="L42" i="8"/>
  <c r="K42" i="8"/>
  <c r="K41" i="8"/>
  <c r="L40" i="8"/>
  <c r="K40" i="8"/>
  <c r="L39" i="8"/>
  <c r="K39" i="8"/>
  <c r="L38" i="8"/>
  <c r="K38" i="8"/>
  <c r="O37" i="8"/>
  <c r="L37" i="8"/>
  <c r="K37" i="8"/>
  <c r="O36" i="8"/>
  <c r="L36" i="8"/>
  <c r="K36" i="8"/>
  <c r="O35" i="8"/>
  <c r="L35" i="8"/>
  <c r="K35" i="8"/>
  <c r="O34" i="8"/>
  <c r="L34" i="8"/>
  <c r="X124" i="8" s="1"/>
  <c r="K34" i="8"/>
  <c r="L33" i="8"/>
  <c r="K33" i="8"/>
  <c r="O29" i="8"/>
  <c r="L29" i="8"/>
  <c r="K29" i="8"/>
  <c r="K28" i="8"/>
  <c r="K27" i="8"/>
  <c r="D26" i="8"/>
  <c r="L25" i="8"/>
  <c r="K25" i="8"/>
  <c r="L23" i="8"/>
  <c r="K23" i="8"/>
  <c r="K22" i="8"/>
  <c r="O21" i="8"/>
  <c r="K21" i="8"/>
  <c r="O20" i="8"/>
  <c r="K20" i="8"/>
  <c r="O19" i="8"/>
  <c r="K19" i="8"/>
  <c r="O18" i="8"/>
  <c r="K18" i="8"/>
  <c r="O17" i="8"/>
  <c r="K17" i="8"/>
  <c r="O16" i="8"/>
  <c r="M16" i="8"/>
  <c r="O15" i="8"/>
  <c r="M15" i="8"/>
  <c r="O14" i="8"/>
  <c r="M14" i="8"/>
  <c r="O13" i="8"/>
  <c r="K13" i="8"/>
  <c r="O12" i="8"/>
  <c r="K12" i="8"/>
  <c r="O11" i="8"/>
  <c r="K11" i="8"/>
  <c r="O10" i="8"/>
  <c r="K10" i="8"/>
  <c r="O9" i="8"/>
  <c r="O8" i="8"/>
  <c r="K8" i="8"/>
  <c r="W124" i="8" l="1"/>
  <c r="W126" i="8" s="1"/>
  <c r="W127" i="8" s="1"/>
  <c r="W128" i="8" s="1"/>
  <c r="X128" i="8"/>
  <c r="X126" i="8"/>
  <c r="N98" i="7"/>
  <c r="J98" i="7"/>
  <c r="K97" i="7"/>
  <c r="J96" i="7"/>
  <c r="K95" i="7"/>
  <c r="J94" i="7"/>
  <c r="K93" i="7"/>
  <c r="J93" i="7"/>
  <c r="K92" i="7"/>
  <c r="J92" i="7"/>
  <c r="K90" i="7"/>
  <c r="J90" i="7"/>
  <c r="K88" i="7"/>
  <c r="J88" i="7"/>
  <c r="K87" i="7"/>
  <c r="J87" i="7"/>
  <c r="K85" i="7"/>
  <c r="J85" i="7"/>
  <c r="K84" i="7"/>
  <c r="J84" i="7"/>
  <c r="K83" i="7"/>
  <c r="J83" i="7"/>
  <c r="K82" i="7"/>
  <c r="J82" i="7"/>
  <c r="K81" i="7"/>
  <c r="J81" i="7"/>
  <c r="K80" i="7"/>
  <c r="J80" i="7"/>
  <c r="K79" i="7"/>
  <c r="J79" i="7"/>
  <c r="K78" i="7"/>
  <c r="J78" i="7"/>
  <c r="K77" i="7"/>
  <c r="J77" i="7"/>
  <c r="K76" i="7"/>
  <c r="J76" i="7"/>
  <c r="K75" i="7"/>
  <c r="J75" i="7"/>
  <c r="K74" i="7"/>
  <c r="J74" i="7"/>
  <c r="K73" i="7"/>
  <c r="J73" i="7"/>
  <c r="K72" i="7"/>
  <c r="J72" i="7"/>
  <c r="K71" i="7"/>
  <c r="J71" i="7"/>
  <c r="K70" i="7"/>
  <c r="J70" i="7"/>
  <c r="K69" i="7"/>
  <c r="J69" i="7"/>
  <c r="K68" i="7"/>
  <c r="J68" i="7"/>
  <c r="K67" i="7"/>
  <c r="J67" i="7"/>
  <c r="K66" i="7"/>
  <c r="J66" i="7"/>
  <c r="K65" i="7"/>
  <c r="J65" i="7"/>
  <c r="K64" i="7"/>
  <c r="J64" i="7"/>
  <c r="K63" i="7"/>
  <c r="J63" i="7"/>
  <c r="K62" i="7"/>
  <c r="J62" i="7"/>
  <c r="K61" i="7"/>
  <c r="J61" i="7"/>
  <c r="K60" i="7"/>
  <c r="J60" i="7"/>
  <c r="K57" i="7"/>
  <c r="J57" i="7"/>
  <c r="K56" i="7"/>
  <c r="J56" i="7"/>
  <c r="K55" i="7"/>
  <c r="J55" i="7"/>
  <c r="K54" i="7"/>
  <c r="J54" i="7"/>
  <c r="K53" i="7"/>
  <c r="J53" i="7"/>
  <c r="K52" i="7"/>
  <c r="J52" i="7"/>
  <c r="K51" i="7"/>
  <c r="J51" i="7"/>
  <c r="K50" i="7"/>
  <c r="J50" i="7"/>
  <c r="K49" i="7"/>
  <c r="J49" i="7"/>
  <c r="K48" i="7"/>
  <c r="J48" i="7"/>
  <c r="K47" i="7"/>
  <c r="J47" i="7"/>
  <c r="K45" i="7"/>
  <c r="J45" i="7"/>
  <c r="K44" i="7"/>
  <c r="J44" i="7"/>
  <c r="K43" i="7"/>
  <c r="J43" i="7"/>
  <c r="J42" i="7"/>
  <c r="J41" i="7"/>
  <c r="K40" i="7"/>
  <c r="J40" i="7"/>
  <c r="K39" i="7"/>
  <c r="J39" i="7"/>
  <c r="K38" i="7"/>
  <c r="J38" i="7"/>
  <c r="K37" i="7"/>
  <c r="J37" i="7"/>
  <c r="K36" i="7"/>
  <c r="J36" i="7"/>
  <c r="K35" i="7"/>
  <c r="J35" i="7"/>
  <c r="K33" i="7"/>
  <c r="J32" i="7"/>
  <c r="J31" i="7"/>
  <c r="N30" i="7"/>
  <c r="J30" i="7"/>
  <c r="N29" i="7"/>
  <c r="J29" i="7"/>
  <c r="N28" i="7"/>
  <c r="J28" i="7"/>
  <c r="N27" i="7"/>
  <c r="J27" i="7"/>
  <c r="N26" i="7"/>
  <c r="J26" i="7"/>
  <c r="L25" i="7"/>
  <c r="N24" i="7"/>
  <c r="L24" i="7"/>
  <c r="N23" i="7"/>
  <c r="L23" i="7"/>
  <c r="Z4" i="7" s="1"/>
  <c r="N22" i="7"/>
  <c r="L22" i="7"/>
  <c r="N21" i="7"/>
  <c r="J21" i="7"/>
  <c r="N20" i="7"/>
  <c r="J20" i="7"/>
  <c r="N19" i="7"/>
  <c r="J19" i="7"/>
  <c r="N18" i="7"/>
  <c r="J18" i="7"/>
  <c r="N17" i="7"/>
  <c r="N16" i="7"/>
  <c r="K16" i="7"/>
  <c r="J16" i="7"/>
  <c r="N15" i="7"/>
  <c r="K15" i="7"/>
  <c r="J15" i="7"/>
  <c r="N14" i="7"/>
  <c r="K14" i="7"/>
  <c r="J14" i="7"/>
  <c r="N13" i="7"/>
  <c r="K13" i="7"/>
  <c r="J13" i="7"/>
  <c r="K12" i="7"/>
  <c r="J12" i="7"/>
  <c r="N11" i="7"/>
  <c r="K11" i="7"/>
  <c r="J11" i="7"/>
  <c r="J10" i="7"/>
  <c r="J9" i="7"/>
  <c r="C8" i="7"/>
  <c r="K7" i="7"/>
  <c r="J7" i="7"/>
  <c r="J110" i="4"/>
  <c r="L103" i="4"/>
  <c r="K103" i="4"/>
  <c r="J70" i="4"/>
  <c r="J52" i="4"/>
  <c r="J58" i="4"/>
  <c r="J69" i="4"/>
  <c r="J85" i="4"/>
  <c r="K86" i="4"/>
  <c r="K85" i="4"/>
  <c r="K84" i="4"/>
  <c r="J84" i="4"/>
  <c r="J83" i="4"/>
  <c r="K82" i="4"/>
  <c r="K81" i="4"/>
  <c r="J81" i="4"/>
  <c r="K80" i="4"/>
  <c r="K79" i="4"/>
  <c r="J79" i="4"/>
  <c r="K78" i="4"/>
  <c r="K77" i="4"/>
  <c r="K75" i="4"/>
  <c r="K76" i="4"/>
  <c r="K74" i="4"/>
  <c r="J73" i="4"/>
  <c r="K73" i="4"/>
  <c r="K72" i="4"/>
  <c r="K71" i="4"/>
  <c r="K70" i="4"/>
  <c r="K69" i="4"/>
  <c r="K68" i="4"/>
  <c r="K66" i="4"/>
  <c r="K65" i="4"/>
  <c r="K64" i="4"/>
  <c r="K63" i="4"/>
  <c r="K62" i="4"/>
  <c r="K61" i="4"/>
  <c r="K58" i="4"/>
  <c r="K57" i="4"/>
  <c r="J57" i="4"/>
  <c r="K56" i="4"/>
  <c r="J56" i="4"/>
  <c r="K55" i="4"/>
  <c r="J55" i="4"/>
  <c r="K54" i="4"/>
  <c r="K53" i="4"/>
  <c r="K52" i="4"/>
  <c r="C8" i="4"/>
  <c r="K51" i="4"/>
  <c r="K46" i="4"/>
  <c r="J46" i="4"/>
  <c r="K45" i="4"/>
  <c r="J45" i="4"/>
  <c r="J21" i="4"/>
  <c r="K44" i="4"/>
  <c r="J41" i="4"/>
  <c r="K41" i="4"/>
  <c r="K40" i="4"/>
  <c r="K39" i="4"/>
  <c r="K38" i="4"/>
  <c r="J38" i="4"/>
  <c r="K37" i="4"/>
  <c r="K36" i="4"/>
  <c r="J20" i="4"/>
  <c r="K16" i="4"/>
  <c r="K14" i="4"/>
  <c r="K13" i="4"/>
  <c r="K12" i="4"/>
  <c r="K11" i="4"/>
  <c r="K7" i="4"/>
  <c r="J7" i="4"/>
  <c r="W131" i="8" l="1"/>
  <c r="Y4" i="7"/>
  <c r="Y8" i="7" s="1"/>
  <c r="X4" i="7"/>
  <c r="X6" i="7" s="1"/>
  <c r="X7" i="7" s="1"/>
  <c r="X8" i="7" s="1"/>
  <c r="Z6" i="7"/>
  <c r="Z8" i="7"/>
  <c r="L25" i="4"/>
  <c r="K98" i="4"/>
  <c r="K96" i="4"/>
  <c r="J97" i="4"/>
  <c r="J95" i="4"/>
  <c r="J94" i="4"/>
  <c r="J33" i="4"/>
  <c r="K94" i="4"/>
  <c r="K93" i="4"/>
  <c r="K91" i="4"/>
  <c r="K88" i="4"/>
  <c r="K89" i="4"/>
  <c r="K83" i="4"/>
  <c r="K67" i="4"/>
  <c r="K49" i="4"/>
  <c r="K50" i="4"/>
  <c r="K48" i="4"/>
  <c r="K34" i="4"/>
  <c r="J31" i="4"/>
  <c r="L24" i="4"/>
  <c r="L23" i="4"/>
  <c r="L22" i="4"/>
  <c r="K15" i="4"/>
  <c r="O11" i="4"/>
  <c r="O13" i="4"/>
  <c r="O14" i="4"/>
  <c r="O15" i="4"/>
  <c r="O16" i="4"/>
  <c r="O17" i="4"/>
  <c r="O18" i="4"/>
  <c r="O19" i="4"/>
  <c r="O20" i="4"/>
  <c r="O21" i="4"/>
  <c r="O22" i="4"/>
  <c r="O23" i="4"/>
  <c r="O24" i="4"/>
  <c r="O26" i="4"/>
  <c r="O27" i="4"/>
  <c r="O28" i="4"/>
  <c r="O30" i="4"/>
  <c r="O99" i="4"/>
  <c r="O31" i="4"/>
  <c r="J93" i="4"/>
  <c r="J91" i="4"/>
  <c r="J89" i="4"/>
  <c r="J88" i="4"/>
  <c r="J86" i="4"/>
  <c r="J82" i="4"/>
  <c r="J80" i="4"/>
  <c r="J78" i="4"/>
  <c r="J77" i="4"/>
  <c r="J76" i="4"/>
  <c r="J75" i="4"/>
  <c r="J74" i="4"/>
  <c r="J72" i="4"/>
  <c r="J71" i="4"/>
  <c r="J68" i="4"/>
  <c r="J67" i="4"/>
  <c r="J66" i="4"/>
  <c r="J65" i="4"/>
  <c r="J64" i="4"/>
  <c r="J63" i="4"/>
  <c r="J62" i="4"/>
  <c r="J61" i="4"/>
  <c r="J54" i="4"/>
  <c r="J53" i="4"/>
  <c r="J51" i="4"/>
  <c r="J50" i="4"/>
  <c r="J49" i="4"/>
  <c r="J48" i="4"/>
  <c r="J44" i="4"/>
  <c r="J43" i="4"/>
  <c r="J42" i="4"/>
  <c r="J40" i="4"/>
  <c r="J39" i="4"/>
  <c r="J37" i="4"/>
  <c r="J36" i="4"/>
  <c r="J32" i="4"/>
  <c r="J99" i="4"/>
  <c r="J30" i="4"/>
  <c r="J28" i="4"/>
  <c r="J27" i="4"/>
  <c r="J26" i="4"/>
  <c r="J19" i="4"/>
  <c r="J18" i="4"/>
  <c r="J16" i="4"/>
  <c r="J15" i="4"/>
  <c r="J14" i="4"/>
  <c r="J13" i="4"/>
  <c r="J12" i="4"/>
  <c r="J11" i="4"/>
  <c r="J10" i="4"/>
  <c r="J9" i="4"/>
  <c r="F10" i="2"/>
  <c r="F85" i="2"/>
  <c r="F57" i="2"/>
  <c r="F9" i="2"/>
  <c r="F8" i="2"/>
  <c r="F86" i="2"/>
  <c r="F84" i="2"/>
  <c r="F83" i="2"/>
  <c r="F82" i="2"/>
  <c r="F81" i="2"/>
  <c r="F80" i="2"/>
  <c r="F79" i="2"/>
  <c r="F78" i="2"/>
  <c r="F77" i="2"/>
  <c r="F76" i="2"/>
  <c r="F75" i="2"/>
  <c r="F74" i="2"/>
  <c r="F72" i="2"/>
  <c r="F15" i="2"/>
  <c r="F14" i="2"/>
  <c r="F13" i="2"/>
  <c r="F12" i="2"/>
  <c r="F11" i="2"/>
  <c r="F40" i="2"/>
  <c r="F37" i="2"/>
  <c r="F71" i="2"/>
  <c r="F70" i="2"/>
  <c r="F69" i="2"/>
  <c r="F68" i="2"/>
  <c r="F66" i="2"/>
  <c r="F67" i="2"/>
  <c r="F65" i="2"/>
  <c r="F64" i="2"/>
  <c r="F63" i="2"/>
  <c r="F62" i="2"/>
  <c r="F61" i="2"/>
  <c r="F60" i="2"/>
  <c r="F55" i="2"/>
  <c r="F54" i="2"/>
  <c r="F53" i="2"/>
  <c r="F52" i="2"/>
  <c r="F50" i="2"/>
  <c r="F49" i="2"/>
  <c r="F48" i="2"/>
  <c r="F47" i="2"/>
  <c r="F45" i="2"/>
  <c r="F44" i="2"/>
  <c r="F43" i="2"/>
  <c r="F42" i="2"/>
  <c r="F41" i="2"/>
  <c r="F38" i="2"/>
  <c r="F39" i="2"/>
  <c r="F36" i="2"/>
  <c r="F35" i="2"/>
  <c r="F28" i="2"/>
  <c r="F27" i="2"/>
  <c r="F26" i="2"/>
  <c r="F25" i="2"/>
  <c r="F24" i="2"/>
  <c r="F20" i="2"/>
  <c r="F19" i="2"/>
  <c r="F18" i="2"/>
  <c r="F17" i="2"/>
  <c r="F7" i="2"/>
  <c r="F91" i="3"/>
  <c r="F90" i="3"/>
  <c r="F89" i="3"/>
  <c r="F88" i="3"/>
  <c r="F87" i="3"/>
  <c r="F86" i="3"/>
  <c r="F85" i="3"/>
  <c r="F50" i="3"/>
  <c r="F28" i="3"/>
  <c r="F27" i="3"/>
  <c r="F26" i="3"/>
  <c r="F25" i="3"/>
  <c r="F24" i="3"/>
  <c r="F18" i="3"/>
  <c r="F17" i="3"/>
  <c r="F16" i="3"/>
  <c r="F56" i="2"/>
  <c r="F89" i="2"/>
  <c r="F91" i="2"/>
  <c r="F93" i="2"/>
  <c r="F94" i="2"/>
  <c r="F95" i="2"/>
  <c r="F96" i="2"/>
  <c r="F88" i="2"/>
  <c r="F30" i="2"/>
  <c r="F31" i="2"/>
  <c r="F32" i="2"/>
  <c r="F29" i="2"/>
  <c r="F21" i="2"/>
  <c r="F23" i="2"/>
  <c r="F22" i="2"/>
  <c r="Y6" i="7" l="1"/>
  <c r="X11" i="7"/>
  <c r="J103" i="4"/>
  <c r="J105" i="4"/>
  <c r="K107" i="4"/>
  <c r="L107" i="4"/>
  <c r="F100" i="2"/>
  <c r="J106" i="4" l="1"/>
  <c r="J107" i="4" s="1"/>
  <c r="F101" i="2"/>
  <c r="F102" i="2" s="1"/>
</calcChain>
</file>

<file path=xl/sharedStrings.xml><?xml version="1.0" encoding="utf-8"?>
<sst xmlns="http://schemas.openxmlformats.org/spreadsheetml/2006/main" count="1724" uniqueCount="467">
  <si>
    <t>Badrumsrenovering</t>
  </si>
  <si>
    <t>Personuppgifter</t>
  </si>
  <si>
    <t>Arbetskostnad</t>
  </si>
  <si>
    <t>Materialkostnad</t>
  </si>
  <si>
    <t>Servicebil, trängselskatt, parkering, byggsäck</t>
  </si>
  <si>
    <t>preliminär prisuppskattning</t>
  </si>
  <si>
    <t>Personens namn</t>
  </si>
  <si>
    <t>Förnamn</t>
  </si>
  <si>
    <t>Efternamn</t>
  </si>
  <si>
    <t>Telefonnummer</t>
  </si>
  <si>
    <t>Tel.</t>
  </si>
  <si>
    <t>Adress fullständig</t>
  </si>
  <si>
    <t>Adress</t>
  </si>
  <si>
    <t>Portkod</t>
  </si>
  <si>
    <t>Mått på badrumet.   BxLxH</t>
  </si>
  <si>
    <t>Golvyta</t>
  </si>
  <si>
    <t xml:space="preserve">Skiss på badrummet </t>
  </si>
  <si>
    <t>Finns</t>
  </si>
  <si>
    <t>Tagit fram av oss</t>
  </si>
  <si>
    <t xml:space="preserve">Befintliga placeringar </t>
  </si>
  <si>
    <t>Ritat</t>
  </si>
  <si>
    <t xml:space="preserve">Antal omplaceringar </t>
  </si>
  <si>
    <t>Omplacering av toalett (ange antal cm)</t>
  </si>
  <si>
    <t>Ja</t>
  </si>
  <si>
    <t>Nej</t>
  </si>
  <si>
    <t>Omplacering av tvättställ (ange antal cm)</t>
  </si>
  <si>
    <t>Omplacering av dusch (ange antal cm)</t>
  </si>
  <si>
    <t>Omplacering av badkar (ange antal cm)</t>
  </si>
  <si>
    <t>Omplacering av handdukstork(ange antal cm)</t>
  </si>
  <si>
    <t>Antal våningar</t>
  </si>
  <si>
    <t>Antal</t>
  </si>
  <si>
    <t>Boende, (lägenhet eller hus)</t>
  </si>
  <si>
    <t>Brf Lägenhet</t>
  </si>
  <si>
    <t>Hus</t>
  </si>
  <si>
    <t>Fritidshus</t>
  </si>
  <si>
    <t>Hyresrätt/lokal</t>
  </si>
  <si>
    <t>Parkeringsmöjlighet(avstånd till fastighet)</t>
  </si>
  <si>
    <t>Dålig</t>
  </si>
  <si>
    <t>Helt okej</t>
  </si>
  <si>
    <t>Bra</t>
  </si>
  <si>
    <t>Transportmöjlighet fram till fastigheten</t>
  </si>
  <si>
    <t>Parkeringskostnad</t>
  </si>
  <si>
    <t>Antal dagar</t>
  </si>
  <si>
    <t>Kostnad per dag</t>
  </si>
  <si>
    <t>Service bil</t>
  </si>
  <si>
    <t>Trängselskatt</t>
  </si>
  <si>
    <t>Byggsäck</t>
  </si>
  <si>
    <t>Antal säckar</t>
  </si>
  <si>
    <t>Pris per säck</t>
  </si>
  <si>
    <t>Hiss Ja eller Nej</t>
  </si>
  <si>
    <t xml:space="preserve">Behövs inte </t>
  </si>
  <si>
    <t>Storlek på hiss</t>
  </si>
  <si>
    <t>Liten</t>
  </si>
  <si>
    <t>Mellan</t>
  </si>
  <si>
    <t>Stor</t>
  </si>
  <si>
    <t>Trapphus med god tillgänglighet</t>
  </si>
  <si>
    <t>Möjlighet till arbetsutrymme inomhus</t>
  </si>
  <si>
    <t>Finns inte</t>
  </si>
  <si>
    <t>Distans till närmaste arbetsutrymme om nej</t>
  </si>
  <si>
    <t>Antal meter</t>
  </si>
  <si>
    <t>Pris/m</t>
  </si>
  <si>
    <t>Avstånd till arbetsutrymme från närmaste ingång</t>
  </si>
  <si>
    <t>Arbetstid för täcking av golv</t>
  </si>
  <si>
    <t>Timmar</t>
  </si>
  <si>
    <t>Pris/h</t>
  </si>
  <si>
    <t>Materialåtgång för täcking av golv</t>
  </si>
  <si>
    <t>Golvyta (kvm)</t>
  </si>
  <si>
    <t>Pris/kvm</t>
  </si>
  <si>
    <t>Vilken typ av kund (byt rubrik)</t>
  </si>
  <si>
    <t>Antal byte av golvbrunnar</t>
  </si>
  <si>
    <t xml:space="preserve"> </t>
  </si>
  <si>
    <t>Flytt av golvbrunnar</t>
  </si>
  <si>
    <t>Utföra en extra golvbrunn</t>
  </si>
  <si>
    <t xml:space="preserve">Andra genomföringar från golvet </t>
  </si>
  <si>
    <t>Flytt av genomföringar till väggar</t>
  </si>
  <si>
    <t>Byte av avloppsrör i golvet</t>
  </si>
  <si>
    <t>Avstängning av vatten finns</t>
  </si>
  <si>
    <t>I badrummet</t>
  </si>
  <si>
    <t>Utanför badrummet</t>
  </si>
  <si>
    <t>husets källare</t>
  </si>
  <si>
    <t>föreningens källare</t>
  </si>
  <si>
    <t>Säkringsskåp</t>
  </si>
  <si>
    <t>Gamla proppar</t>
  </si>
  <si>
    <t>Moderna säkringar</t>
  </si>
  <si>
    <t>Jordfelsbrytare</t>
  </si>
  <si>
    <t>Avstånd mellan elskåp till badrummet</t>
  </si>
  <si>
    <t>Upp till 5 meter</t>
  </si>
  <si>
    <t>Upp till 10 meter</t>
  </si>
  <si>
    <t>En annan våning</t>
  </si>
  <si>
    <t>Avståndet mellan närmaste kopplingsdosa till badrummet</t>
  </si>
  <si>
    <t>I närliggande vägg</t>
  </si>
  <si>
    <t>Långt bort</t>
  </si>
  <si>
    <t>Behövs följande apparater?</t>
  </si>
  <si>
    <t>Taklampa/takdosa</t>
  </si>
  <si>
    <t>Belysning i spegel</t>
  </si>
  <si>
    <t>Vägguttag</t>
  </si>
  <si>
    <t>El i handdukstork</t>
  </si>
  <si>
    <t>El-golvvärme</t>
  </si>
  <si>
    <t>Tvättmaskin</t>
  </si>
  <si>
    <t>Torktumlare</t>
  </si>
  <si>
    <t>El i tvättställ/kommod</t>
  </si>
  <si>
    <t>Extra uttag för strykjärn</t>
  </si>
  <si>
    <t>Spotlights (antal)</t>
  </si>
  <si>
    <t>Pris/ enhet</t>
  </si>
  <si>
    <t>Taksänkning</t>
  </si>
  <si>
    <t>Behövs följande inredning?</t>
  </si>
  <si>
    <t>Inbyggd spegel i väggen</t>
  </si>
  <si>
    <t>Spegel med belysning</t>
  </si>
  <si>
    <t>Spegelskåp med belysning och uttag</t>
  </si>
  <si>
    <t>Tvättställ med kommod</t>
  </si>
  <si>
    <t>Duschblandare med handdusch</t>
  </si>
  <si>
    <t>Duschblandare med tak- och handdusch</t>
  </si>
  <si>
    <t>Sätta upp en vägg som duschvägg</t>
  </si>
  <si>
    <t>Sätta upp en fast duschvägg av glasblock</t>
  </si>
  <si>
    <t>Montering av en glas-duschvägg</t>
  </si>
  <si>
    <t>Montering av duschdörrar</t>
  </si>
  <si>
    <t>Golvbrunnen i duschen</t>
  </si>
  <si>
    <t>Normal</t>
  </si>
  <si>
    <t>Avlång</t>
  </si>
  <si>
    <t>Badkar</t>
  </si>
  <si>
    <t>Fristående</t>
  </si>
  <si>
    <t>Inbyggt</t>
  </si>
  <si>
    <t>Toalett</t>
  </si>
  <si>
    <t>Vägg</t>
  </si>
  <si>
    <t>Silikondragning, applicering</t>
  </si>
  <si>
    <t>Byte av dörrfoder invändingt</t>
  </si>
  <si>
    <t>Byte av dörrfoder utvändigt</t>
  </si>
  <si>
    <t>Byte av dörrkarm</t>
  </si>
  <si>
    <t>Byte av dörrblad</t>
  </si>
  <si>
    <t>Byte / uppfräschning av tröskel</t>
  </si>
  <si>
    <t>Fönster ommålning</t>
  </si>
  <si>
    <t>Dolda rördragningar</t>
  </si>
  <si>
    <t>Utanpåliggande rördragningar</t>
  </si>
  <si>
    <t>Dold takdusch</t>
  </si>
  <si>
    <t>Räddning av befintlig vattenburen golvvärme</t>
  </si>
  <si>
    <t>Läggning av ny vattenburen golvvärme</t>
  </si>
  <si>
    <t>Avetablering och grovstädning</t>
  </si>
  <si>
    <t>Höjd på plattsättning på väggar</t>
  </si>
  <si>
    <t>Höjd i cm</t>
  </si>
  <si>
    <t>Antal dolda blandare</t>
  </si>
  <si>
    <t>Pris/enhet</t>
  </si>
  <si>
    <t>Nischar</t>
  </si>
  <si>
    <t>Storlek golvplattor (10*10 till 20*20)</t>
  </si>
  <si>
    <t>Mått</t>
  </si>
  <si>
    <t xml:space="preserve">Avvikelse i storlek för golvplattor </t>
  </si>
  <si>
    <t>Väggplattor (15*15 till 60*60)</t>
  </si>
  <si>
    <t>Avvikelse i storlek för väggplattor</t>
  </si>
  <si>
    <t>Antal färger fog</t>
  </si>
  <si>
    <t>Arbetstid målning av tak</t>
  </si>
  <si>
    <t>Målning av tak</t>
  </si>
  <si>
    <t>Antal kvm</t>
  </si>
  <si>
    <t>Arbetstid målning av okaklade väggar</t>
  </si>
  <si>
    <t>Målning av okaklade väggar</t>
  </si>
  <si>
    <t>Utförande säsong</t>
  </si>
  <si>
    <t>Sommar</t>
  </si>
  <si>
    <t>Vinter</t>
  </si>
  <si>
    <t>Noteringar för diverse arbete</t>
  </si>
  <si>
    <t>Summa rad</t>
  </si>
  <si>
    <t>Rabatt</t>
  </si>
  <si>
    <t>Efter rabatt</t>
  </si>
  <si>
    <t>Rotavdrag</t>
  </si>
  <si>
    <t>Betalas av kunden</t>
  </si>
  <si>
    <t>Totalt betalas av kunden efter rabatt</t>
  </si>
  <si>
    <t>O</t>
  </si>
  <si>
    <t>EVB</t>
  </si>
  <si>
    <t>Täcking av golv</t>
  </si>
  <si>
    <t>Angående bostad och kund</t>
  </si>
  <si>
    <t>Etablering</t>
  </si>
  <si>
    <t>OB</t>
  </si>
  <si>
    <t>Flytspackling</t>
  </si>
  <si>
    <t xml:space="preserve"> Ta in byggmaterial</t>
  </si>
  <si>
    <t>OVB</t>
  </si>
  <si>
    <t>OVEB</t>
  </si>
  <si>
    <t>Spåra golv och väggar</t>
  </si>
  <si>
    <t>VB</t>
  </si>
  <si>
    <t>Husets källare</t>
  </si>
  <si>
    <t>Föreningens källare</t>
  </si>
  <si>
    <t>EB</t>
  </si>
  <si>
    <t>E</t>
  </si>
  <si>
    <t>OEB</t>
  </si>
  <si>
    <t>El handdukstork</t>
  </si>
  <si>
    <t>OEVB</t>
  </si>
  <si>
    <t>OE</t>
  </si>
  <si>
    <t>OBV</t>
  </si>
  <si>
    <t>Plattsättning upp till tak</t>
  </si>
  <si>
    <t>Nischar utan spotlight</t>
  </si>
  <si>
    <t>Nischar med spotlight</t>
  </si>
  <si>
    <t>B</t>
  </si>
  <si>
    <t>Plus-rad</t>
  </si>
  <si>
    <t>Arbete</t>
  </si>
  <si>
    <t>VVS/EL/BYGG?</t>
  </si>
  <si>
    <t>Kostnad</t>
  </si>
  <si>
    <t xml:space="preserve">Summa </t>
  </si>
  <si>
    <t>Pris</t>
  </si>
  <si>
    <t xml:space="preserve">befintliga placeringar </t>
  </si>
  <si>
    <t>antal</t>
  </si>
  <si>
    <t>pris/h</t>
  </si>
  <si>
    <t>Vilken typ av kund ,byta,</t>
  </si>
  <si>
    <t>antal byte av golvbrunnar</t>
  </si>
  <si>
    <t>flytt av golvbrunnar</t>
  </si>
  <si>
    <t xml:space="preserve">andra genomföringar från golvet </t>
  </si>
  <si>
    <t>flytt av genomföringar till väggar</t>
  </si>
  <si>
    <t>avstängning av vatten finns</t>
  </si>
  <si>
    <t>avstånd mellan elskåp till badrummet</t>
  </si>
  <si>
    <t>avståndet mellan närmaste kopplingsdosa till badrummet</t>
  </si>
  <si>
    <t>belysning i spegel</t>
  </si>
  <si>
    <t>vägguttag</t>
  </si>
  <si>
    <t>el i handdukstork</t>
  </si>
  <si>
    <t>el-golvvärme</t>
  </si>
  <si>
    <t>tvättmaskin</t>
  </si>
  <si>
    <t>torktumlare</t>
  </si>
  <si>
    <t>el i tvättställ/kommod</t>
  </si>
  <si>
    <t>extra uttag för strykjärn</t>
  </si>
  <si>
    <t>pris/ enhet</t>
  </si>
  <si>
    <t>ja</t>
  </si>
  <si>
    <t>frihängande spegel med belysning</t>
  </si>
  <si>
    <t>höjd i cm</t>
  </si>
  <si>
    <t>30*60</t>
  </si>
  <si>
    <t>10*10</t>
  </si>
  <si>
    <t>Totalpris</t>
  </si>
  <si>
    <t>Kunden Betalar</t>
  </si>
  <si>
    <t>Mått på badrumet</t>
  </si>
  <si>
    <t>längd</t>
  </si>
  <si>
    <t>bredd</t>
  </si>
  <si>
    <t>höjd</t>
  </si>
  <si>
    <t>Skiss på badrummet FLYTTA</t>
  </si>
  <si>
    <t>befintliga placeringar Flytta</t>
  </si>
  <si>
    <t>Antal omplaceringar Flytta</t>
  </si>
  <si>
    <t>Boende, (lägenhet elr hus)</t>
  </si>
  <si>
    <t>Hyresrätt</t>
  </si>
  <si>
    <t>Möjlighet till arbetsutrymme inom hus</t>
  </si>
  <si>
    <t>pris/enhet</t>
  </si>
  <si>
    <t>Täckning av golv från ingång till badrummet</t>
  </si>
  <si>
    <t>Materialåtgång</t>
  </si>
  <si>
    <t>Vilken typ av kund</t>
  </si>
  <si>
    <t>antal golvbrunnar</t>
  </si>
  <si>
    <t>andra genomföringar från golvet</t>
  </si>
  <si>
    <t>Duschvägg</t>
  </si>
  <si>
    <t>Byte av gammal golvbrunn</t>
  </si>
  <si>
    <t>Tak sänkning</t>
  </si>
  <si>
    <t>Avvikelse för golvplattor</t>
  </si>
  <si>
    <t>Avvikelse för väggplattor</t>
  </si>
  <si>
    <t>Bathroom-renovation</t>
  </si>
  <si>
    <t>Personal details</t>
  </si>
  <si>
    <t>Firstname</t>
  </si>
  <si>
    <t>Lastname</t>
  </si>
  <si>
    <t>Laborcost</t>
  </si>
  <si>
    <t>Materials</t>
  </si>
  <si>
    <t>Cars, parking and other expenses</t>
  </si>
  <si>
    <t>Full name</t>
  </si>
  <si>
    <t>Phonenumber</t>
  </si>
  <si>
    <t>Nr.</t>
  </si>
  <si>
    <t xml:space="preserve">Adress </t>
  </si>
  <si>
    <t>Doorcode</t>
  </si>
  <si>
    <t>Bathroom dimensions (cm) Length x Width x Height</t>
  </si>
  <si>
    <t>Floor area</t>
  </si>
  <si>
    <t>Bathroom sketch</t>
  </si>
  <si>
    <t>Exists</t>
  </si>
  <si>
    <t>Made by us</t>
  </si>
  <si>
    <t>Existing placements</t>
  </si>
  <si>
    <t>Drawn</t>
  </si>
  <si>
    <t>Number of relocations</t>
  </si>
  <si>
    <t>Relocation of toilet (state number of cm)</t>
  </si>
  <si>
    <t>yes</t>
  </si>
  <si>
    <t>No</t>
  </si>
  <si>
    <t>Relocation of washbasin (state number of cm)</t>
  </si>
  <si>
    <t>Yes</t>
  </si>
  <si>
    <t>Relocation of shower (state number of cm)</t>
  </si>
  <si>
    <t>Relocation of bathtub (state number of cm)</t>
  </si>
  <si>
    <t>Relocation of towel radiator(state number of cm)</t>
  </si>
  <si>
    <t>NO</t>
  </si>
  <si>
    <t>Number of floors</t>
  </si>
  <si>
    <t>Number</t>
  </si>
  <si>
    <t>House type (apartment, villa,)</t>
  </si>
  <si>
    <t>Housing cooperative apartment</t>
  </si>
  <si>
    <t>Villa</t>
  </si>
  <si>
    <t>Holiday home</t>
  </si>
  <si>
    <t>Rental apartment</t>
  </si>
  <si>
    <t>Parking situation</t>
  </si>
  <si>
    <t>Bad</t>
  </si>
  <si>
    <t>Okay</t>
  </si>
  <si>
    <t>Good</t>
  </si>
  <si>
    <t>Transportation situation to customer</t>
  </si>
  <si>
    <t>Parking cost</t>
  </si>
  <si>
    <t>Number of days</t>
  </si>
  <si>
    <t>Cost per day</t>
  </si>
  <si>
    <t>Construction bag</t>
  </si>
  <si>
    <t>Number of bags</t>
  </si>
  <si>
    <t>Price per bag</t>
  </si>
  <si>
    <t>Elevator yes or no</t>
  </si>
  <si>
    <t>Isn't necesary</t>
  </si>
  <si>
    <t>Elevatior size</t>
  </si>
  <si>
    <t>Small</t>
  </si>
  <si>
    <t>Middle</t>
  </si>
  <si>
    <t>Big</t>
  </si>
  <si>
    <t>Staircase with good accessibility</t>
  </si>
  <si>
    <t>Doesn't exist</t>
  </si>
  <si>
    <t>Distance to the nearest workspace if no</t>
  </si>
  <si>
    <t>Meters</t>
  </si>
  <si>
    <t>Price/m</t>
  </si>
  <si>
    <t>Distance to workspace from nearest entry</t>
  </si>
  <si>
    <t>working time for floor covering</t>
  </si>
  <si>
    <t>Hours</t>
  </si>
  <si>
    <t>Price/h</t>
  </si>
  <si>
    <t>material requirements for floor covering</t>
  </si>
  <si>
    <t>Floor space (square meters)</t>
  </si>
  <si>
    <t>Price/square meter</t>
  </si>
  <si>
    <t>Regarding the property and the customer</t>
  </si>
  <si>
    <t>number of floor drain replacements</t>
  </si>
  <si>
    <t>relocation of floor drains</t>
  </si>
  <si>
    <t>install an additional floor drain</t>
  </si>
  <si>
    <t xml:space="preserve">other penetrations from the floor </t>
  </si>
  <si>
    <t>relocation of penetrations to walls</t>
  </si>
  <si>
    <t>replacement of drain pipes in the floor</t>
  </si>
  <si>
    <t>water shut-off is available</t>
  </si>
  <si>
    <t>In the bathroom</t>
  </si>
  <si>
    <t>Outside of the bathroom</t>
  </si>
  <si>
    <t>Villa basement</t>
  </si>
  <si>
    <t>the association's basement</t>
  </si>
  <si>
    <t>fuse box</t>
  </si>
  <si>
    <t>Old fuses</t>
  </si>
  <si>
    <t>Modern fuses</t>
  </si>
  <si>
    <t>residual current device (RCD)</t>
  </si>
  <si>
    <t>Distance from fusebox to bathroom</t>
  </si>
  <si>
    <t>Up to five meters</t>
  </si>
  <si>
    <t>up to ten meters</t>
  </si>
  <si>
    <t>Another floor</t>
  </si>
  <si>
    <t>the distance from the nearest junction box to the bathroom</t>
  </si>
  <si>
    <t>in the adjacent wall</t>
  </si>
  <si>
    <t>Far away</t>
  </si>
  <si>
    <t>Are the following appliances needed?</t>
  </si>
  <si>
    <t>ceiling junction box/ ceiling light</t>
  </si>
  <si>
    <t>Mirror lighting</t>
  </si>
  <si>
    <t>wall socket</t>
  </si>
  <si>
    <t>Electricity in towel radiator</t>
  </si>
  <si>
    <t>Electric floor heating</t>
  </si>
  <si>
    <t>Washingmachine</t>
  </si>
  <si>
    <t>Tumbe drier</t>
  </si>
  <si>
    <t>electricity in the washbasin/vanity unit</t>
  </si>
  <si>
    <t>Additional socket for iron</t>
  </si>
  <si>
    <t>Spotlights</t>
  </si>
  <si>
    <t>Number of units</t>
  </si>
  <si>
    <t>Price per unit</t>
  </si>
  <si>
    <t>Lowering of ceiling</t>
  </si>
  <si>
    <t>Is the following interior necessary?</t>
  </si>
  <si>
    <t>Built in morror in the wall</t>
  </si>
  <si>
    <t>Mirror with lightinh</t>
  </si>
  <si>
    <t>mirror cabinet with lighting and outlet</t>
  </si>
  <si>
    <t>washbasin with vanity unit</t>
  </si>
  <si>
    <t>shower mixer with hand shower</t>
  </si>
  <si>
    <t>shower mixer with overhead and hand shower</t>
  </si>
  <si>
    <t>Put up wall as showerwall</t>
  </si>
  <si>
    <t>Put up a solid showerwall of glass</t>
  </si>
  <si>
    <t>installation of a glass shower screen</t>
  </si>
  <si>
    <t>Installation of showerdoors</t>
  </si>
  <si>
    <t>Floordrain in shower</t>
  </si>
  <si>
    <t>Elongated</t>
  </si>
  <si>
    <t>Bathtub</t>
  </si>
  <si>
    <t>Standing free</t>
  </si>
  <si>
    <t>Built in</t>
  </si>
  <si>
    <t>Toilet</t>
  </si>
  <si>
    <t>Wall-hanging</t>
  </si>
  <si>
    <t>Silicon application</t>
  </si>
  <si>
    <t>replacement of interior door casing</t>
  </si>
  <si>
    <t>Replacement of exteriour door casing</t>
  </si>
  <si>
    <t>Replacement of doorframe</t>
  </si>
  <si>
    <t>Replacement of door</t>
  </si>
  <si>
    <t>replacement and refurbishment of the threshold</t>
  </si>
  <si>
    <t>Window repainting</t>
  </si>
  <si>
    <t>Hidden pipelines</t>
  </si>
  <si>
    <t>Shown pipelines</t>
  </si>
  <si>
    <t>Hidden ceilingshower</t>
  </si>
  <si>
    <t>Saving of present waterheated floor</t>
  </si>
  <si>
    <t>Installation of new waterheated floor</t>
  </si>
  <si>
    <t>dismantling and rough cleaning</t>
  </si>
  <si>
    <t>height of tiling on the walls</t>
  </si>
  <si>
    <t>Height in cm</t>
  </si>
  <si>
    <t>number of concealed mixers</t>
  </si>
  <si>
    <t>Nisches</t>
  </si>
  <si>
    <t>Pirce per unit</t>
  </si>
  <si>
    <t>floor tile sizes (10x10 to 20x20)</t>
  </si>
  <si>
    <t>Measurements</t>
  </si>
  <si>
    <t xml:space="preserve">size deviation in floor tiles </t>
  </si>
  <si>
    <t>Walltiles (15*15 till 60*60)</t>
  </si>
  <si>
    <t>Size deviation in wall tiles</t>
  </si>
  <si>
    <t>number of grout colors</t>
  </si>
  <si>
    <t>Labor hours for ceiling painting</t>
  </si>
  <si>
    <t>Price per hour</t>
  </si>
  <si>
    <t>Painting ceiling</t>
  </si>
  <si>
    <t>Labor hours for paiting un-tiled walls</t>
  </si>
  <si>
    <t>Painting of un-tiled walls</t>
  </si>
  <si>
    <t>Season</t>
  </si>
  <si>
    <t>Summer</t>
  </si>
  <si>
    <t>Winter</t>
  </si>
  <si>
    <t>Notes for different projects.</t>
  </si>
  <si>
    <t>Epost</t>
  </si>
  <si>
    <t>Form field</t>
  </si>
  <si>
    <t>Boende</t>
  </si>
  <si>
    <t>Apartment</t>
  </si>
  <si>
    <t>House</t>
  </si>
  <si>
    <t>Vacation Home</t>
  </si>
  <si>
    <t>Rental Property</t>
  </si>
  <si>
    <t>Commercial Property</t>
  </si>
  <si>
    <t>Labor</t>
  </si>
  <si>
    <t>Material</t>
  </si>
  <si>
    <t>100*input number</t>
  </si>
  <si>
    <t>Elevator</t>
  </si>
  <si>
    <t>Yes/small</t>
  </si>
  <si>
    <t>Yes/ medium</t>
  </si>
  <si>
    <t>Yes/ large</t>
  </si>
  <si>
    <t>Good stairwell access</t>
  </si>
  <si>
    <t>Indoor workspace available</t>
  </si>
  <si>
    <t>Parking distance</t>
  </si>
  <si>
    <t xml:space="preserve">Good </t>
  </si>
  <si>
    <t>Transport possibility</t>
  </si>
  <si>
    <t>Width</t>
  </si>
  <si>
    <t>40000+input*160</t>
  </si>
  <si>
    <t>20000+ input</t>
  </si>
  <si>
    <t>Length</t>
  </si>
  <si>
    <t>Input*160</t>
  </si>
  <si>
    <t>Input</t>
  </si>
  <si>
    <t>Height</t>
  </si>
  <si>
    <t>Input*10</t>
  </si>
  <si>
    <t>Toilet relocation</t>
  </si>
  <si>
    <t>Bathtub relocation</t>
  </si>
  <si>
    <t>Sink relocation</t>
  </si>
  <si>
    <t>Towel warmer relocation</t>
  </si>
  <si>
    <t>Shower</t>
  </si>
  <si>
    <t>Electric towel warmer</t>
  </si>
  <si>
    <t>Washing machine</t>
  </si>
  <si>
    <t>Tumble dryer</t>
  </si>
  <si>
    <t>Sink cabinet outlet</t>
  </si>
  <si>
    <t>Iron Outlet</t>
  </si>
  <si>
    <t>Ceiling lowering</t>
  </si>
  <si>
    <t>Input*price per unit</t>
  </si>
  <si>
    <t>input*480</t>
  </si>
  <si>
    <t>Working time for floor covering</t>
  </si>
  <si>
    <t>Material requirements for floor covering</t>
  </si>
  <si>
    <t>input* 680</t>
  </si>
  <si>
    <t>input*50</t>
  </si>
  <si>
    <t>Number of floor drain replacements</t>
  </si>
  <si>
    <t>Relocation of floor drains</t>
  </si>
  <si>
    <t>Install an additional floor drain</t>
  </si>
  <si>
    <t>Marking floors and walls</t>
  </si>
  <si>
    <t>Other penetrations from the floor</t>
  </si>
  <si>
    <t>Relocation of penetrations to walls</t>
  </si>
  <si>
    <t>Replacement of drain pipes in the floor</t>
  </si>
  <si>
    <t xml:space="preserve">Yes </t>
  </si>
  <si>
    <t>Water shut off is available</t>
  </si>
  <si>
    <t>Outside the bathroom</t>
  </si>
  <si>
    <t>Associations basement</t>
  </si>
  <si>
    <t>RCD</t>
  </si>
  <si>
    <t>Up to 5 meters</t>
  </si>
  <si>
    <t>Up to ten meters</t>
  </si>
  <si>
    <t>Distance from junctionbox to bathroom</t>
  </si>
  <si>
    <t>Close wall</t>
  </si>
  <si>
    <t>Built in mirror</t>
  </si>
  <si>
    <t>Shower wall</t>
  </si>
  <si>
    <t>Glass block wall</t>
  </si>
  <si>
    <t>Glass shower wall</t>
  </si>
  <si>
    <t>Shower doors</t>
  </si>
  <si>
    <t xml:space="preserve">Bathtub </t>
  </si>
  <si>
    <t>Freestanding</t>
  </si>
  <si>
    <t>Wall mounted</t>
  </si>
  <si>
    <t>Replacement interiour floor casing</t>
  </si>
  <si>
    <t>Everything else should be: input*input</t>
  </si>
  <si>
    <t>If you look in the excel ark it's really clear what should be mulitplied by what, ask if you have any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</si>
</sst>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sz val="14"/>
      <color theme="1"/>
      <name val="Arial"/>
      <family val="2"/>
    </font>
    <font>
      <sz val="9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  <font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0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/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medium">
        <color rgb="FFCCCCCC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double">
        <color indexed="64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 style="thin">
        <color indexed="64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thin">
        <color indexed="64"/>
      </top>
      <bottom style="thin">
        <color indexed="64"/>
      </bottom>
      <diagonal/>
    </border>
    <border>
      <left style="hair">
        <color rgb="FFCCCCCC"/>
      </left>
      <right/>
      <top style="hair">
        <color rgb="FFCCCCCC"/>
      </top>
      <bottom style="hair">
        <color rgb="FFCCCCCC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rgb="FFCCCCCC"/>
      </top>
      <bottom/>
      <diagonal/>
    </border>
    <border>
      <left/>
      <right style="thin">
        <color indexed="64"/>
      </right>
      <top style="hair">
        <color rgb="FFCCCCCC"/>
      </top>
      <bottom style="hair">
        <color rgb="FFCCCCCC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hair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CCCCCC"/>
      </bottom>
      <diagonal/>
    </border>
    <border>
      <left style="medium">
        <color indexed="64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rgb="FFCCCCCC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rgb="FFCCCCCC"/>
      </top>
      <bottom style="hair">
        <color rgb="FFCCCCCC"/>
      </bottom>
      <diagonal/>
    </border>
    <border>
      <left style="medium">
        <color indexed="64"/>
      </left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/>
      <top style="medium">
        <color rgb="FFCCCCCC"/>
      </top>
      <bottom style="double">
        <color indexed="64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medium">
        <color rgb="FFCCCCCC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hair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/>
      <right/>
      <top/>
      <bottom style="hair">
        <color rgb="FFCCCCCC"/>
      </bottom>
      <diagonal/>
    </border>
    <border>
      <left/>
      <right style="thin">
        <color indexed="64"/>
      </right>
      <top/>
      <bottom style="medium">
        <color rgb="FFCCCCCC"/>
      </bottom>
      <diagonal/>
    </border>
    <border>
      <left/>
      <right style="thin">
        <color indexed="64"/>
      </right>
      <top style="medium">
        <color rgb="FFCCCCCC"/>
      </top>
      <bottom/>
      <diagonal/>
    </border>
    <border>
      <left/>
      <right style="thin">
        <color indexed="64"/>
      </right>
      <top style="medium">
        <color indexed="64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rgb="FFCCCCCC"/>
      </top>
      <bottom style="thin">
        <color indexed="64"/>
      </bottom>
      <diagonal/>
    </border>
    <border>
      <left/>
      <right style="thin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thin">
        <color indexed="64"/>
      </bottom>
      <diagonal/>
    </border>
    <border>
      <left/>
      <right/>
      <top style="medium">
        <color rgb="FFCCCCCC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12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2" borderId="3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3" fillId="0" borderId="3" xfId="0" applyFont="1" applyBorder="1" applyAlignment="1">
      <alignment horizontal="left" vertical="center" wrapText="1"/>
    </xf>
    <xf numFmtId="0" fontId="0" fillId="0" borderId="10" xfId="0" applyBorder="1"/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horizontal="center" wrapText="1"/>
    </xf>
    <xf numFmtId="0" fontId="0" fillId="0" borderId="21" xfId="0" applyBorder="1" applyAlignment="1">
      <alignment horizontal="center"/>
    </xf>
    <xf numFmtId="0" fontId="2" fillId="0" borderId="22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0" fillId="0" borderId="28" xfId="0" applyBorder="1"/>
    <xf numFmtId="0" fontId="0" fillId="0" borderId="21" xfId="0" applyBorder="1"/>
    <xf numFmtId="0" fontId="2" fillId="2" borderId="0" xfId="0" applyFont="1" applyFill="1" applyAlignment="1">
      <alignment horizontal="center" wrapText="1"/>
    </xf>
    <xf numFmtId="0" fontId="2" fillId="2" borderId="26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0" borderId="13" xfId="0" applyFont="1" applyBorder="1" applyAlignment="1">
      <alignment horizontal="center" wrapText="1"/>
    </xf>
    <xf numFmtId="0" fontId="2" fillId="2" borderId="0" xfId="0" applyFont="1" applyFill="1" applyAlignment="1">
      <alignment wrapText="1"/>
    </xf>
    <xf numFmtId="0" fontId="2" fillId="0" borderId="29" xfId="0" applyFont="1" applyBorder="1" applyAlignment="1">
      <alignment horizontal="center" wrapText="1"/>
    </xf>
    <xf numFmtId="0" fontId="2" fillId="2" borderId="16" xfId="0" applyFont="1" applyFill="1" applyBorder="1" applyAlignment="1">
      <alignment horizontal="center" wrapText="1"/>
    </xf>
    <xf numFmtId="0" fontId="2" fillId="0" borderId="31" xfId="0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wrapText="1"/>
    </xf>
    <xf numFmtId="0" fontId="0" fillId="0" borderId="30" xfId="0" applyBorder="1"/>
    <xf numFmtId="0" fontId="2" fillId="0" borderId="32" xfId="0" applyFont="1" applyBorder="1" applyAlignment="1">
      <alignment wrapText="1"/>
    </xf>
    <xf numFmtId="0" fontId="2" fillId="0" borderId="33" xfId="0" applyFont="1" applyBorder="1" applyAlignment="1">
      <alignment horizontal="center" wrapText="1"/>
    </xf>
    <xf numFmtId="0" fontId="2" fillId="0" borderId="34" xfId="0" applyFont="1" applyBorder="1" applyAlignment="1">
      <alignment wrapText="1"/>
    </xf>
    <xf numFmtId="0" fontId="0" fillId="0" borderId="32" xfId="0" applyBorder="1"/>
    <xf numFmtId="0" fontId="1" fillId="2" borderId="35" xfId="0" applyFont="1" applyFill="1" applyBorder="1" applyAlignment="1">
      <alignment wrapText="1"/>
    </xf>
    <xf numFmtId="0" fontId="0" fillId="2" borderId="36" xfId="0" applyFill="1" applyBorder="1" applyAlignment="1">
      <alignment horizontal="center"/>
    </xf>
    <xf numFmtId="0" fontId="0" fillId="2" borderId="36" xfId="0" applyFill="1" applyBorder="1"/>
    <xf numFmtId="0" fontId="4" fillId="2" borderId="36" xfId="0" applyFont="1" applyFill="1" applyBorder="1" applyAlignment="1">
      <alignment horizontal="center"/>
    </xf>
    <xf numFmtId="0" fontId="2" fillId="0" borderId="5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0" fillId="0" borderId="37" xfId="0" applyBorder="1"/>
    <xf numFmtId="0" fontId="0" fillId="0" borderId="38" xfId="0" applyBorder="1"/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0" fillId="0" borderId="39" xfId="0" applyBorder="1"/>
    <xf numFmtId="0" fontId="0" fillId="0" borderId="40" xfId="0" applyBorder="1"/>
    <xf numFmtId="0" fontId="2" fillId="0" borderId="4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20" xfId="0" applyFont="1" applyBorder="1" applyAlignment="1">
      <alignment wrapText="1"/>
    </xf>
    <xf numFmtId="0" fontId="2" fillId="0" borderId="27" xfId="0" applyFont="1" applyBorder="1" applyAlignment="1">
      <alignment wrapText="1"/>
    </xf>
    <xf numFmtId="0" fontId="3" fillId="0" borderId="16" xfId="0" applyFont="1" applyBorder="1" applyAlignment="1">
      <alignment horizontal="left" wrapText="1"/>
    </xf>
    <xf numFmtId="0" fontId="4" fillId="0" borderId="0" xfId="0" applyFont="1"/>
    <xf numFmtId="0" fontId="2" fillId="3" borderId="31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18" xfId="0" applyFont="1" applyFill="1" applyBorder="1" applyAlignment="1">
      <alignment horizontal="center" wrapText="1"/>
    </xf>
    <xf numFmtId="0" fontId="0" fillId="3" borderId="21" xfId="0" applyFill="1" applyBorder="1" applyAlignment="1">
      <alignment horizontal="center"/>
    </xf>
    <xf numFmtId="0" fontId="2" fillId="3" borderId="24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2" fillId="3" borderId="3" xfId="0" applyFont="1" applyFill="1" applyBorder="1" applyAlignment="1">
      <alignment wrapText="1"/>
    </xf>
    <xf numFmtId="0" fontId="2" fillId="3" borderId="19" xfId="0" applyFont="1" applyFill="1" applyBorder="1" applyAlignment="1">
      <alignment wrapText="1"/>
    </xf>
    <xf numFmtId="0" fontId="2" fillId="3" borderId="22" xfId="0" applyFont="1" applyFill="1" applyBorder="1" applyAlignment="1">
      <alignment horizontal="center" wrapText="1"/>
    </xf>
    <xf numFmtId="0" fontId="0" fillId="4" borderId="0" xfId="0" applyFill="1"/>
    <xf numFmtId="0" fontId="0" fillId="4" borderId="38" xfId="0" applyFill="1" applyBorder="1"/>
    <xf numFmtId="0" fontId="0" fillId="4" borderId="40" xfId="0" applyFill="1" applyBorder="1"/>
    <xf numFmtId="0" fontId="0" fillId="4" borderId="30" xfId="0" applyFill="1" applyBorder="1"/>
    <xf numFmtId="0" fontId="0" fillId="4" borderId="21" xfId="0" applyFill="1" applyBorder="1"/>
    <xf numFmtId="0" fontId="6" fillId="4" borderId="36" xfId="0" applyFont="1" applyFill="1" applyBorder="1" applyAlignment="1">
      <alignment horizontal="center" wrapText="1"/>
    </xf>
    <xf numFmtId="0" fontId="7" fillId="2" borderId="0" xfId="0" applyFont="1" applyFill="1"/>
    <xf numFmtId="0" fontId="7" fillId="2" borderId="36" xfId="0" applyFont="1" applyFill="1" applyBorder="1"/>
    <xf numFmtId="0" fontId="7" fillId="0" borderId="0" xfId="0" applyFont="1"/>
    <xf numFmtId="0" fontId="7" fillId="0" borderId="38" xfId="0" applyFont="1" applyBorder="1"/>
    <xf numFmtId="0" fontId="7" fillId="0" borderId="40" xfId="0" applyFont="1" applyBorder="1"/>
    <xf numFmtId="0" fontId="7" fillId="0" borderId="30" xfId="0" applyFont="1" applyBorder="1"/>
    <xf numFmtId="0" fontId="7" fillId="0" borderId="21" xfId="0" applyFont="1" applyBorder="1"/>
    <xf numFmtId="0" fontId="2" fillId="0" borderId="42" xfId="0" applyFont="1" applyBorder="1" applyAlignment="1">
      <alignment wrapText="1"/>
    </xf>
    <xf numFmtId="0" fontId="2" fillId="0" borderId="42" xfId="0" applyFont="1" applyBorder="1" applyAlignment="1">
      <alignment horizontal="center" wrapText="1"/>
    </xf>
    <xf numFmtId="0" fontId="2" fillId="3" borderId="26" xfId="0" applyFont="1" applyFill="1" applyBorder="1" applyAlignment="1">
      <alignment wrapText="1"/>
    </xf>
    <xf numFmtId="0" fontId="0" fillId="2" borderId="10" xfId="0" applyFill="1" applyBorder="1"/>
    <xf numFmtId="0" fontId="0" fillId="2" borderId="37" xfId="0" applyFill="1" applyBorder="1"/>
    <xf numFmtId="0" fontId="0" fillId="2" borderId="39" xfId="0" applyFill="1" applyBorder="1"/>
    <xf numFmtId="0" fontId="0" fillId="2" borderId="28" xfId="0" applyFill="1" applyBorder="1"/>
    <xf numFmtId="0" fontId="0" fillId="0" borderId="36" xfId="0" applyBorder="1"/>
    <xf numFmtId="0" fontId="8" fillId="2" borderId="36" xfId="1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2" borderId="21" xfId="0" applyFill="1" applyBorder="1"/>
    <xf numFmtId="0" fontId="1" fillId="2" borderId="0" xfId="0" applyFont="1" applyFill="1" applyAlignment="1">
      <alignment wrapText="1"/>
    </xf>
    <xf numFmtId="0" fontId="0" fillId="0" borderId="43" xfId="0" applyBorder="1"/>
    <xf numFmtId="0" fontId="0" fillId="2" borderId="43" xfId="0" applyFill="1" applyBorder="1"/>
    <xf numFmtId="0" fontId="0" fillId="2" borderId="44" xfId="0" applyFill="1" applyBorder="1"/>
    <xf numFmtId="0" fontId="0" fillId="4" borderId="43" xfId="0" applyFill="1" applyBorder="1"/>
    <xf numFmtId="0" fontId="6" fillId="4" borderId="45" xfId="0" applyFont="1" applyFill="1" applyBorder="1" applyAlignment="1">
      <alignment horizontal="center" wrapText="1"/>
    </xf>
    <xf numFmtId="0" fontId="10" fillId="3" borderId="0" xfId="0" applyFont="1" applyFill="1" applyAlignment="1">
      <alignment horizontal="center"/>
    </xf>
    <xf numFmtId="0" fontId="10" fillId="2" borderId="0" xfId="0" applyFont="1" applyFill="1"/>
    <xf numFmtId="0" fontId="10" fillId="4" borderId="43" xfId="0" applyFont="1" applyFill="1" applyBorder="1"/>
    <xf numFmtId="0" fontId="0" fillId="2" borderId="46" xfId="0" applyFill="1" applyBorder="1"/>
    <xf numFmtId="0" fontId="4" fillId="2" borderId="36" xfId="0" applyFont="1" applyFill="1" applyBorder="1" applyAlignment="1">
      <alignment horizontal="center" wrapText="1"/>
    </xf>
    <xf numFmtId="0" fontId="0" fillId="5" borderId="0" xfId="0" applyFill="1"/>
    <xf numFmtId="0" fontId="7" fillId="5" borderId="0" xfId="0" applyFont="1" applyFill="1"/>
    <xf numFmtId="0" fontId="0" fillId="6" borderId="0" xfId="0" applyFill="1"/>
    <xf numFmtId="0" fontId="7" fillId="6" borderId="0" xfId="0" applyFont="1" applyFill="1"/>
    <xf numFmtId="0" fontId="0" fillId="2" borderId="45" xfId="0" applyFill="1" applyBorder="1"/>
    <xf numFmtId="0" fontId="2" fillId="2" borderId="43" xfId="0" applyFont="1" applyFill="1" applyBorder="1" applyAlignment="1">
      <alignment wrapText="1"/>
    </xf>
    <xf numFmtId="0" fontId="4" fillId="0" borderId="43" xfId="0" applyFont="1" applyBorder="1"/>
    <xf numFmtId="0" fontId="2" fillId="0" borderId="49" xfId="0" applyFont="1" applyBorder="1" applyAlignment="1">
      <alignment wrapText="1"/>
    </xf>
    <xf numFmtId="0" fontId="0" fillId="4" borderId="50" xfId="0" applyFill="1" applyBorder="1"/>
    <xf numFmtId="0" fontId="0" fillId="0" borderId="46" xfId="0" applyBorder="1" applyAlignment="1">
      <alignment horizontal="center"/>
    </xf>
    <xf numFmtId="0" fontId="0" fillId="0" borderId="50" xfId="0" applyBorder="1"/>
    <xf numFmtId="0" fontId="0" fillId="7" borderId="0" xfId="0" applyFill="1"/>
    <xf numFmtId="0" fontId="2" fillId="2" borderId="52" xfId="0" applyFont="1" applyFill="1" applyBorder="1" applyAlignment="1">
      <alignment wrapText="1"/>
    </xf>
    <xf numFmtId="0" fontId="2" fillId="0" borderId="52" xfId="0" applyFont="1" applyBorder="1" applyAlignment="1">
      <alignment wrapText="1"/>
    </xf>
    <xf numFmtId="0" fontId="2" fillId="3" borderId="53" xfId="0" applyFont="1" applyFill="1" applyBorder="1" applyAlignment="1">
      <alignment horizontal="center" wrapText="1"/>
    </xf>
    <xf numFmtId="0" fontId="2" fillId="0" borderId="52" xfId="0" applyFont="1" applyBorder="1" applyAlignment="1">
      <alignment horizontal="center" wrapText="1"/>
    </xf>
    <xf numFmtId="0" fontId="2" fillId="0" borderId="54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51" xfId="0" applyFont="1" applyBorder="1" applyAlignment="1">
      <alignment horizontal="left" wrapText="1"/>
    </xf>
    <xf numFmtId="0" fontId="2" fillId="2" borderId="52" xfId="0" applyFont="1" applyFill="1" applyBorder="1" applyAlignment="1">
      <alignment horizontal="left" wrapText="1"/>
    </xf>
    <xf numFmtId="0" fontId="2" fillId="0" borderId="52" xfId="0" applyFont="1" applyBorder="1" applyAlignment="1">
      <alignment horizontal="left" wrapText="1"/>
    </xf>
    <xf numFmtId="0" fontId="2" fillId="2" borderId="52" xfId="0" applyFont="1" applyFill="1" applyBorder="1" applyAlignment="1">
      <alignment horizontal="center" wrapText="1"/>
    </xf>
    <xf numFmtId="0" fontId="2" fillId="0" borderId="13" xfId="0" applyFont="1" applyBorder="1" applyAlignment="1">
      <alignment wrapText="1"/>
    </xf>
    <xf numFmtId="0" fontId="2" fillId="0" borderId="55" xfId="0" applyFont="1" applyBorder="1" applyAlignment="1">
      <alignment wrapText="1"/>
    </xf>
    <xf numFmtId="0" fontId="2" fillId="0" borderId="56" xfId="0" applyFont="1" applyBorder="1" applyAlignment="1">
      <alignment wrapText="1"/>
    </xf>
    <xf numFmtId="0" fontId="2" fillId="0" borderId="57" xfId="0" applyFont="1" applyBorder="1" applyAlignment="1">
      <alignment wrapText="1"/>
    </xf>
    <xf numFmtId="0" fontId="2" fillId="0" borderId="58" xfId="0" applyFont="1" applyBorder="1" applyAlignment="1">
      <alignment wrapText="1"/>
    </xf>
    <xf numFmtId="0" fontId="9" fillId="2" borderId="3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2" fillId="0" borderId="26" xfId="0" applyFont="1" applyBorder="1" applyAlignment="1">
      <alignment wrapText="1"/>
    </xf>
    <xf numFmtId="0" fontId="5" fillId="2" borderId="60" xfId="0" applyFont="1" applyFill="1" applyBorder="1" applyAlignment="1">
      <alignment wrapText="1"/>
    </xf>
    <xf numFmtId="0" fontId="1" fillId="2" borderId="61" xfId="0" applyFont="1" applyFill="1" applyBorder="1" applyAlignment="1">
      <alignment wrapText="1"/>
    </xf>
    <xf numFmtId="0" fontId="2" fillId="0" borderId="62" xfId="0" applyFont="1" applyBorder="1" applyAlignment="1">
      <alignment wrapText="1"/>
    </xf>
    <xf numFmtId="0" fontId="2" fillId="0" borderId="63" xfId="0" applyFont="1" applyBorder="1" applyAlignment="1">
      <alignment wrapText="1"/>
    </xf>
    <xf numFmtId="0" fontId="2" fillId="0" borderId="64" xfId="0" applyFont="1" applyBorder="1" applyAlignment="1">
      <alignment wrapText="1"/>
    </xf>
    <xf numFmtId="0" fontId="2" fillId="0" borderId="60" xfId="0" applyFont="1" applyBorder="1" applyAlignment="1">
      <alignment wrapText="1"/>
    </xf>
    <xf numFmtId="0" fontId="2" fillId="0" borderId="47" xfId="0" applyFont="1" applyBorder="1" applyAlignment="1">
      <alignment wrapText="1"/>
    </xf>
    <xf numFmtId="0" fontId="2" fillId="0" borderId="65" xfId="0" applyFont="1" applyBorder="1" applyAlignment="1">
      <alignment wrapText="1"/>
    </xf>
    <xf numFmtId="0" fontId="2" fillId="2" borderId="66" xfId="0" applyFont="1" applyFill="1" applyBorder="1" applyAlignment="1">
      <alignment wrapText="1"/>
    </xf>
    <xf numFmtId="0" fontId="2" fillId="0" borderId="67" xfId="0" applyFont="1" applyBorder="1" applyAlignment="1">
      <alignment wrapText="1"/>
    </xf>
    <xf numFmtId="0" fontId="2" fillId="0" borderId="68" xfId="0" applyFont="1" applyBorder="1" applyAlignment="1">
      <alignment wrapText="1"/>
    </xf>
    <xf numFmtId="0" fontId="9" fillId="2" borderId="63" xfId="0" applyFont="1" applyFill="1" applyBorder="1" applyAlignment="1">
      <alignment wrapText="1"/>
    </xf>
    <xf numFmtId="0" fontId="1" fillId="0" borderId="63" xfId="0" applyFont="1" applyBorder="1" applyAlignment="1">
      <alignment wrapText="1"/>
    </xf>
    <xf numFmtId="0" fontId="2" fillId="2" borderId="63" xfId="0" applyFont="1" applyFill="1" applyBorder="1" applyAlignment="1">
      <alignment wrapText="1"/>
    </xf>
    <xf numFmtId="0" fontId="1" fillId="0" borderId="69" xfId="0" applyFont="1" applyBorder="1" applyAlignment="1">
      <alignment wrapText="1"/>
    </xf>
    <xf numFmtId="0" fontId="2" fillId="0" borderId="66" xfId="0" applyFont="1" applyBorder="1" applyAlignment="1">
      <alignment wrapText="1"/>
    </xf>
    <xf numFmtId="0" fontId="1" fillId="2" borderId="66" xfId="0" applyFont="1" applyFill="1" applyBorder="1" applyAlignment="1">
      <alignment wrapText="1"/>
    </xf>
    <xf numFmtId="0" fontId="2" fillId="0" borderId="69" xfId="0" applyFont="1" applyBorder="1" applyAlignment="1">
      <alignment wrapText="1"/>
    </xf>
    <xf numFmtId="0" fontId="2" fillId="0" borderId="70" xfId="0" applyFont="1" applyBorder="1" applyAlignment="1">
      <alignment wrapText="1"/>
    </xf>
    <xf numFmtId="0" fontId="0" fillId="0" borderId="66" xfId="0" applyBorder="1"/>
    <xf numFmtId="0" fontId="2" fillId="0" borderId="71" xfId="0" applyFont="1" applyBorder="1" applyAlignment="1">
      <alignment wrapText="1"/>
    </xf>
    <xf numFmtId="0" fontId="2" fillId="3" borderId="38" xfId="0" applyFont="1" applyFill="1" applyBorder="1" applyAlignment="1">
      <alignment horizontal="center" wrapText="1"/>
    </xf>
    <xf numFmtId="0" fontId="1" fillId="0" borderId="72" xfId="0" applyFont="1" applyBorder="1" applyAlignment="1">
      <alignment horizontal="center" wrapText="1"/>
    </xf>
    <xf numFmtId="0" fontId="2" fillId="0" borderId="73" xfId="0" applyFont="1" applyBorder="1" applyAlignment="1">
      <alignment horizontal="center" wrapText="1"/>
    </xf>
    <xf numFmtId="0" fontId="2" fillId="0" borderId="74" xfId="0" applyFont="1" applyBorder="1" applyAlignment="1">
      <alignment horizontal="center" wrapText="1"/>
    </xf>
    <xf numFmtId="0" fontId="2" fillId="0" borderId="51" xfId="0" applyFont="1" applyBorder="1" applyAlignment="1">
      <alignment horizontal="center" wrapText="1"/>
    </xf>
    <xf numFmtId="0" fontId="2" fillId="0" borderId="75" xfId="0" applyFont="1" applyBorder="1" applyAlignment="1">
      <alignment horizontal="center" wrapText="1"/>
    </xf>
    <xf numFmtId="0" fontId="2" fillId="0" borderId="76" xfId="0" applyFont="1" applyBorder="1" applyAlignment="1">
      <alignment horizontal="center" wrapText="1"/>
    </xf>
    <xf numFmtId="0" fontId="9" fillId="2" borderId="52" xfId="0" applyFont="1" applyFill="1" applyBorder="1" applyAlignment="1">
      <alignment horizontal="center" wrapText="1"/>
    </xf>
    <xf numFmtId="0" fontId="0" fillId="2" borderId="60" xfId="0" applyFill="1" applyBorder="1" applyAlignment="1">
      <alignment horizontal="center"/>
    </xf>
    <xf numFmtId="0" fontId="8" fillId="2" borderId="61" xfId="1" applyFill="1" applyBorder="1" applyAlignment="1">
      <alignment horizontal="center"/>
    </xf>
    <xf numFmtId="0" fontId="2" fillId="3" borderId="81" xfId="0" applyFont="1" applyFill="1" applyBorder="1" applyAlignment="1">
      <alignment horizontal="center" wrapText="1"/>
    </xf>
    <xf numFmtId="0" fontId="2" fillId="0" borderId="63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3" borderId="60" xfId="0" applyFont="1" applyFill="1" applyBorder="1" applyAlignment="1">
      <alignment horizontal="center" wrapText="1"/>
    </xf>
    <xf numFmtId="0" fontId="1" fillId="0" borderId="66" xfId="0" applyFont="1" applyBorder="1" applyAlignment="1">
      <alignment horizontal="center" wrapText="1"/>
    </xf>
    <xf numFmtId="0" fontId="2" fillId="0" borderId="62" xfId="0" applyFont="1" applyBorder="1" applyAlignment="1">
      <alignment horizontal="center" wrapText="1"/>
    </xf>
    <xf numFmtId="0" fontId="2" fillId="2" borderId="66" xfId="0" applyFont="1" applyFill="1" applyBorder="1" applyAlignment="1">
      <alignment horizontal="center" wrapText="1"/>
    </xf>
    <xf numFmtId="0" fontId="2" fillId="0" borderId="67" xfId="0" applyFont="1" applyBorder="1" applyAlignment="1">
      <alignment horizontal="center" wrapText="1"/>
    </xf>
    <xf numFmtId="0" fontId="2" fillId="0" borderId="64" xfId="0" applyFont="1" applyBorder="1" applyAlignment="1">
      <alignment horizontal="center" wrapText="1"/>
    </xf>
    <xf numFmtId="0" fontId="2" fillId="0" borderId="70" xfId="0" applyFont="1" applyBorder="1" applyAlignment="1">
      <alignment horizontal="center" wrapText="1"/>
    </xf>
    <xf numFmtId="0" fontId="2" fillId="0" borderId="82" xfId="0" applyFont="1" applyBorder="1" applyAlignment="1">
      <alignment horizontal="center" wrapText="1"/>
    </xf>
    <xf numFmtId="0" fontId="2" fillId="0" borderId="68" xfId="0" applyFont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9" fillId="2" borderId="66" xfId="0" applyFont="1" applyFill="1" applyBorder="1" applyAlignment="1">
      <alignment horizontal="center" wrapText="1"/>
    </xf>
    <xf numFmtId="0" fontId="2" fillId="2" borderId="63" xfId="0" applyFont="1" applyFill="1" applyBorder="1" applyAlignment="1">
      <alignment horizontal="center" wrapText="1"/>
    </xf>
    <xf numFmtId="0" fontId="3" fillId="0" borderId="64" xfId="0" applyFont="1" applyBorder="1" applyAlignment="1">
      <alignment horizontal="left" wrapText="1"/>
    </xf>
    <xf numFmtId="0" fontId="2" fillId="0" borderId="69" xfId="0" applyFont="1" applyBorder="1" applyAlignment="1">
      <alignment horizontal="center" wrapText="1"/>
    </xf>
    <xf numFmtId="0" fontId="2" fillId="0" borderId="69" xfId="0" applyFont="1" applyBorder="1" applyAlignment="1">
      <alignment horizontal="left" wrapText="1"/>
    </xf>
    <xf numFmtId="0" fontId="2" fillId="2" borderId="63" xfId="0" applyFont="1" applyFill="1" applyBorder="1" applyAlignment="1">
      <alignment horizontal="left" wrapText="1"/>
    </xf>
    <xf numFmtId="0" fontId="2" fillId="0" borderId="63" xfId="0" applyFont="1" applyBorder="1" applyAlignment="1">
      <alignment horizontal="left" wrapText="1"/>
    </xf>
    <xf numFmtId="0" fontId="2" fillId="0" borderId="83" xfId="0" applyFont="1" applyBorder="1" applyAlignment="1">
      <alignment horizontal="center" wrapText="1"/>
    </xf>
    <xf numFmtId="0" fontId="0" fillId="0" borderId="70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71" xfId="0" applyBorder="1" applyAlignment="1">
      <alignment horizontal="center"/>
    </xf>
    <xf numFmtId="0" fontId="2" fillId="3" borderId="43" xfId="0" applyFont="1" applyFill="1" applyBorder="1" applyAlignment="1">
      <alignment wrapText="1"/>
    </xf>
    <xf numFmtId="0" fontId="0" fillId="4" borderId="46" xfId="0" applyFill="1" applyBorder="1"/>
    <xf numFmtId="0" fontId="2" fillId="0" borderId="43" xfId="0" applyFont="1" applyBorder="1" applyAlignment="1">
      <alignment wrapText="1"/>
    </xf>
    <xf numFmtId="0" fontId="2" fillId="3" borderId="52" xfId="0" applyFont="1" applyFill="1" applyBorder="1" applyAlignment="1">
      <alignment horizontal="center" wrapText="1"/>
    </xf>
    <xf numFmtId="0" fontId="2" fillId="3" borderId="74" xfId="0" applyFont="1" applyFill="1" applyBorder="1" applyAlignment="1">
      <alignment horizontal="center" wrapText="1"/>
    </xf>
    <xf numFmtId="0" fontId="2" fillId="3" borderId="30" xfId="0" applyFont="1" applyFill="1" applyBorder="1" applyAlignment="1">
      <alignment horizontal="center" wrapText="1"/>
    </xf>
    <xf numFmtId="0" fontId="2" fillId="2" borderId="73" xfId="0" applyFont="1" applyFill="1" applyBorder="1" applyAlignment="1">
      <alignment horizontal="center" wrapText="1"/>
    </xf>
    <xf numFmtId="0" fontId="2" fillId="2" borderId="74" xfId="0" applyFont="1" applyFill="1" applyBorder="1" applyAlignment="1">
      <alignment horizontal="center" wrapText="1"/>
    </xf>
    <xf numFmtId="0" fontId="2" fillId="2" borderId="30" xfId="0" applyFont="1" applyFill="1" applyBorder="1" applyAlignment="1">
      <alignment horizontal="center" wrapText="1"/>
    </xf>
    <xf numFmtId="0" fontId="0" fillId="2" borderId="40" xfId="0" applyFill="1" applyBorder="1" applyAlignment="1">
      <alignment horizontal="center"/>
    </xf>
    <xf numFmtId="0" fontId="2" fillId="3" borderId="54" xfId="0" applyFont="1" applyFill="1" applyBorder="1" applyAlignment="1">
      <alignment horizontal="center" wrapText="1"/>
    </xf>
    <xf numFmtId="0" fontId="2" fillId="3" borderId="84" xfId="0" applyFont="1" applyFill="1" applyBorder="1" applyAlignment="1">
      <alignment horizontal="center" wrapText="1"/>
    </xf>
    <xf numFmtId="0" fontId="2" fillId="3" borderId="75" xfId="0" applyFont="1" applyFill="1" applyBorder="1" applyAlignment="1">
      <alignment horizontal="center" wrapText="1"/>
    </xf>
    <xf numFmtId="0" fontId="0" fillId="2" borderId="61" xfId="0" applyFill="1" applyBorder="1" applyAlignment="1">
      <alignment horizontal="center"/>
    </xf>
    <xf numFmtId="0" fontId="2" fillId="2" borderId="62" xfId="0" applyFont="1" applyFill="1" applyBorder="1" applyAlignment="1">
      <alignment horizontal="center" wrapText="1"/>
    </xf>
    <xf numFmtId="0" fontId="2" fillId="2" borderId="64" xfId="0" applyFont="1" applyFill="1" applyBorder="1" applyAlignment="1">
      <alignment horizontal="center" wrapText="1"/>
    </xf>
    <xf numFmtId="0" fontId="2" fillId="2" borderId="85" xfId="0" applyFont="1" applyFill="1" applyBorder="1" applyAlignment="1">
      <alignment horizontal="center" wrapText="1"/>
    </xf>
    <xf numFmtId="0" fontId="2" fillId="2" borderId="65" xfId="0" applyFont="1" applyFill="1" applyBorder="1" applyAlignment="1">
      <alignment horizontal="center" wrapText="1"/>
    </xf>
    <xf numFmtId="0" fontId="2" fillId="2" borderId="67" xfId="0" applyFont="1" applyFill="1" applyBorder="1" applyAlignment="1">
      <alignment horizontal="center" wrapText="1"/>
    </xf>
    <xf numFmtId="0" fontId="0" fillId="2" borderId="70" xfId="0" applyFill="1" applyBorder="1" applyAlignment="1">
      <alignment horizontal="center"/>
    </xf>
    <xf numFmtId="0" fontId="2" fillId="2" borderId="82" xfId="0" applyFont="1" applyFill="1" applyBorder="1" applyAlignment="1">
      <alignment horizontal="center" wrapText="1"/>
    </xf>
    <xf numFmtId="0" fontId="0" fillId="2" borderId="66" xfId="0" applyFill="1" applyBorder="1" applyAlignment="1">
      <alignment horizontal="center"/>
    </xf>
    <xf numFmtId="0" fontId="10" fillId="2" borderId="66" xfId="0" applyFont="1" applyFill="1" applyBorder="1" applyAlignment="1">
      <alignment horizontal="center"/>
    </xf>
    <xf numFmtId="0" fontId="2" fillId="2" borderId="69" xfId="0" applyFont="1" applyFill="1" applyBorder="1" applyAlignment="1">
      <alignment horizontal="center" wrapText="1"/>
    </xf>
    <xf numFmtId="0" fontId="0" fillId="2" borderId="83" xfId="0" applyFill="1" applyBorder="1" applyAlignment="1">
      <alignment horizontal="center"/>
    </xf>
    <xf numFmtId="0" fontId="2" fillId="2" borderId="68" xfId="0" applyFont="1" applyFill="1" applyBorder="1" applyAlignment="1">
      <alignment horizontal="center" wrapText="1"/>
    </xf>
    <xf numFmtId="0" fontId="0" fillId="2" borderId="71" xfId="0" applyFill="1" applyBorder="1" applyAlignment="1">
      <alignment horizontal="center"/>
    </xf>
    <xf numFmtId="0" fontId="0" fillId="2" borderId="86" xfId="0" applyFill="1" applyBorder="1" applyAlignment="1">
      <alignment horizontal="center"/>
    </xf>
    <xf numFmtId="0" fontId="3" fillId="0" borderId="52" xfId="0" applyFont="1" applyBorder="1" applyAlignment="1">
      <alignment horizontal="left" wrapText="1"/>
    </xf>
    <xf numFmtId="0" fontId="2" fillId="2" borderId="87" xfId="0" applyFont="1" applyFill="1" applyBorder="1" applyAlignment="1">
      <alignment wrapText="1"/>
    </xf>
    <xf numFmtId="0" fontId="2" fillId="2" borderId="77" xfId="0" applyFont="1" applyFill="1" applyBorder="1" applyAlignment="1">
      <alignment wrapText="1"/>
    </xf>
    <xf numFmtId="0" fontId="2" fillId="2" borderId="88" xfId="0" applyFont="1" applyFill="1" applyBorder="1" applyAlignment="1">
      <alignment wrapText="1"/>
    </xf>
    <xf numFmtId="0" fontId="2" fillId="0" borderId="89" xfId="0" applyFont="1" applyBorder="1" applyAlignment="1">
      <alignment wrapText="1"/>
    </xf>
    <xf numFmtId="0" fontId="2" fillId="0" borderId="87" xfId="0" applyFont="1" applyBorder="1" applyAlignment="1">
      <alignment wrapText="1"/>
    </xf>
    <xf numFmtId="0" fontId="2" fillId="0" borderId="77" xfId="0" applyFont="1" applyBorder="1" applyAlignment="1">
      <alignment wrapText="1"/>
    </xf>
    <xf numFmtId="0" fontId="2" fillId="2" borderId="79" xfId="0" applyFont="1" applyFill="1" applyBorder="1" applyAlignment="1">
      <alignment wrapText="1"/>
    </xf>
    <xf numFmtId="0" fontId="2" fillId="0" borderId="88" xfId="0" applyFont="1" applyBorder="1" applyAlignment="1">
      <alignment wrapText="1"/>
    </xf>
    <xf numFmtId="0" fontId="2" fillId="3" borderId="80" xfId="0" applyFont="1" applyFill="1" applyBorder="1" applyAlignment="1">
      <alignment horizontal="center" wrapText="1"/>
    </xf>
    <xf numFmtId="0" fontId="2" fillId="3" borderId="90" xfId="0" applyFont="1" applyFill="1" applyBorder="1" applyAlignment="1">
      <alignment horizontal="center" wrapText="1"/>
    </xf>
    <xf numFmtId="0" fontId="9" fillId="2" borderId="77" xfId="0" applyFont="1" applyFill="1" applyBorder="1" applyAlignment="1">
      <alignment wrapText="1"/>
    </xf>
    <xf numFmtId="0" fontId="3" fillId="0" borderId="77" xfId="0" applyFont="1" applyBorder="1" applyAlignment="1">
      <alignment horizontal="left" vertical="center" wrapText="1"/>
    </xf>
    <xf numFmtId="0" fontId="2" fillId="0" borderId="80" xfId="0" applyFont="1" applyBorder="1" applyAlignment="1">
      <alignment wrapText="1"/>
    </xf>
    <xf numFmtId="0" fontId="2" fillId="3" borderId="88" xfId="0" applyFont="1" applyFill="1" applyBorder="1" applyAlignment="1">
      <alignment wrapText="1"/>
    </xf>
    <xf numFmtId="0" fontId="2" fillId="3" borderId="77" xfId="0" applyFont="1" applyFill="1" applyBorder="1" applyAlignment="1">
      <alignment wrapText="1"/>
    </xf>
    <xf numFmtId="0" fontId="2" fillId="3" borderId="78" xfId="0" applyFont="1" applyFill="1" applyBorder="1" applyAlignment="1">
      <alignment wrapText="1"/>
    </xf>
    <xf numFmtId="0" fontId="2" fillId="3" borderId="87" xfId="0" applyFont="1" applyFill="1" applyBorder="1" applyAlignment="1">
      <alignment wrapText="1"/>
    </xf>
    <xf numFmtId="0" fontId="2" fillId="3" borderId="91" xfId="0" applyFont="1" applyFill="1" applyBorder="1" applyAlignment="1">
      <alignment wrapText="1"/>
    </xf>
    <xf numFmtId="0" fontId="2" fillId="0" borderId="92" xfId="0" applyFont="1" applyBorder="1" applyAlignment="1">
      <alignment wrapText="1"/>
    </xf>
    <xf numFmtId="0" fontId="0" fillId="2" borderId="93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9" fillId="2" borderId="63" xfId="0" applyFont="1" applyFill="1" applyBorder="1" applyAlignment="1">
      <alignment horizontal="center" wrapText="1"/>
    </xf>
    <xf numFmtId="0" fontId="3" fillId="2" borderId="63" xfId="0" applyFont="1" applyFill="1" applyBorder="1" applyAlignment="1">
      <alignment horizontal="left" wrapText="1"/>
    </xf>
    <xf numFmtId="0" fontId="2" fillId="0" borderId="73" xfId="0" applyFont="1" applyBorder="1" applyAlignment="1">
      <alignment horizontal="left" wrapText="1"/>
    </xf>
    <xf numFmtId="0" fontId="2" fillId="0" borderId="54" xfId="0" applyFont="1" applyBorder="1" applyAlignment="1">
      <alignment horizontal="left" wrapText="1"/>
    </xf>
    <xf numFmtId="0" fontId="2" fillId="2" borderId="78" xfId="0" applyFont="1" applyFill="1" applyBorder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2" fillId="0" borderId="74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2" fillId="0" borderId="87" xfId="0" applyFont="1" applyBorder="1" applyAlignment="1">
      <alignment horizontal="left" wrapText="1"/>
    </xf>
    <xf numFmtId="0" fontId="3" fillId="0" borderId="74" xfId="0" applyFont="1" applyBorder="1" applyAlignment="1">
      <alignment wrapText="1"/>
    </xf>
    <xf numFmtId="0" fontId="0" fillId="3" borderId="0" xfId="0" applyFill="1"/>
    <xf numFmtId="0" fontId="4" fillId="0" borderId="94" xfId="0" applyFont="1" applyBorder="1"/>
    <xf numFmtId="0" fontId="0" fillId="2" borderId="95" xfId="0" applyFill="1" applyBorder="1"/>
    <xf numFmtId="0" fontId="2" fillId="0" borderId="94" xfId="0" applyFont="1" applyBorder="1" applyAlignment="1">
      <alignment wrapText="1"/>
    </xf>
    <xf numFmtId="0" fontId="0" fillId="0" borderId="94" xfId="0" applyBorder="1"/>
    <xf numFmtId="0" fontId="0" fillId="2" borderId="40" xfId="0" applyFill="1" applyBorder="1"/>
    <xf numFmtId="0" fontId="1" fillId="0" borderId="40" xfId="0" applyFont="1" applyBorder="1" applyAlignment="1">
      <alignment horizontal="center" wrapText="1"/>
    </xf>
    <xf numFmtId="0" fontId="2" fillId="2" borderId="21" xfId="0" applyFont="1" applyFill="1" applyBorder="1" applyAlignment="1">
      <alignment horizontal="center" wrapText="1"/>
    </xf>
    <xf numFmtId="0" fontId="2" fillId="0" borderId="46" xfId="0" applyFont="1" applyBorder="1" applyAlignment="1">
      <alignment horizontal="center" wrapText="1"/>
    </xf>
    <xf numFmtId="0" fontId="2" fillId="0" borderId="46" xfId="0" applyFont="1" applyBorder="1" applyAlignment="1">
      <alignment horizontal="left" wrapText="1"/>
    </xf>
    <xf numFmtId="0" fontId="2" fillId="2" borderId="90" xfId="0" applyFont="1" applyFill="1" applyBorder="1" applyAlignment="1">
      <alignment wrapText="1"/>
    </xf>
    <xf numFmtId="0" fontId="2" fillId="2" borderId="59" xfId="0" applyFont="1" applyFill="1" applyBorder="1" applyAlignment="1">
      <alignment wrapText="1"/>
    </xf>
    <xf numFmtId="0" fontId="2" fillId="2" borderId="50" xfId="0" applyFont="1" applyFill="1" applyBorder="1" applyAlignment="1">
      <alignment wrapText="1"/>
    </xf>
    <xf numFmtId="0" fontId="2" fillId="2" borderId="50" xfId="0" applyFont="1" applyFill="1" applyBorder="1" applyAlignment="1">
      <alignment horizontal="left" wrapText="1"/>
    </xf>
    <xf numFmtId="0" fontId="2" fillId="2" borderId="46" xfId="0" applyFont="1" applyFill="1" applyBorder="1" applyAlignment="1">
      <alignment horizontal="center" wrapText="1"/>
    </xf>
    <xf numFmtId="0" fontId="7" fillId="0" borderId="94" xfId="0" applyFont="1" applyBorder="1"/>
    <xf numFmtId="0" fontId="4" fillId="0" borderId="95" xfId="0" applyFont="1" applyBorder="1" applyAlignment="1">
      <alignment wrapText="1"/>
    </xf>
    <xf numFmtId="0" fontId="4" fillId="2" borderId="40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center" wrapText="1"/>
    </xf>
    <xf numFmtId="0" fontId="7" fillId="2" borderId="40" xfId="0" applyFont="1" applyFill="1" applyBorder="1"/>
    <xf numFmtId="0" fontId="0" fillId="2" borderId="0" xfId="0" applyFill="1" applyAlignment="1">
      <alignment wrapText="1"/>
    </xf>
    <xf numFmtId="0" fontId="0" fillId="0" borderId="48" xfId="0" applyBorder="1"/>
    <xf numFmtId="0" fontId="0" fillId="2" borderId="72" xfId="0" applyFill="1" applyBorder="1"/>
    <xf numFmtId="0" fontId="0" fillId="2" borderId="59" xfId="0" applyFill="1" applyBorder="1"/>
    <xf numFmtId="0" fontId="2" fillId="0" borderId="73" xfId="0" applyFont="1" applyBorder="1" applyAlignment="1" applyProtection="1">
      <alignment horizontal="left" wrapText="1"/>
      <protection locked="0"/>
    </xf>
    <xf numFmtId="0" fontId="2" fillId="3" borderId="72" xfId="0" applyFont="1" applyFill="1" applyBorder="1" applyAlignment="1" applyProtection="1">
      <alignment horizontal="center" wrapText="1"/>
      <protection locked="0"/>
    </xf>
    <xf numFmtId="0" fontId="2" fillId="3" borderId="74" xfId="0" applyFont="1" applyFill="1" applyBorder="1" applyAlignment="1" applyProtection="1">
      <alignment horizontal="center" wrapText="1"/>
      <protection locked="0"/>
    </xf>
    <xf numFmtId="0" fontId="2" fillId="3" borderId="52" xfId="0" applyFont="1" applyFill="1" applyBorder="1" applyAlignment="1" applyProtection="1">
      <alignment horizontal="center" wrapText="1"/>
      <protection locked="0"/>
    </xf>
    <xf numFmtId="0" fontId="2" fillId="3" borderId="73" xfId="0" applyFont="1" applyFill="1" applyBorder="1" applyAlignment="1" applyProtection="1">
      <alignment horizontal="center" wrapText="1"/>
      <protection locked="0"/>
    </xf>
    <xf numFmtId="0" fontId="0" fillId="3" borderId="0" xfId="0" applyFill="1" applyProtection="1">
      <protection locked="0"/>
    </xf>
    <xf numFmtId="0" fontId="0" fillId="3" borderId="95" xfId="0" applyFill="1" applyBorder="1" applyProtection="1">
      <protection locked="0"/>
    </xf>
    <xf numFmtId="0" fontId="2" fillId="3" borderId="30" xfId="0" applyFont="1" applyFill="1" applyBorder="1" applyAlignment="1" applyProtection="1">
      <alignment horizontal="center" wrapText="1"/>
      <protection locked="0"/>
    </xf>
    <xf numFmtId="0" fontId="0" fillId="3" borderId="21" xfId="0" applyFill="1" applyBorder="1" applyAlignment="1" applyProtection="1">
      <alignment horizontal="center"/>
      <protection locked="0"/>
    </xf>
    <xf numFmtId="0" fontId="2" fillId="3" borderId="75" xfId="0" applyFont="1" applyFill="1" applyBorder="1" applyAlignment="1" applyProtection="1">
      <alignment horizontal="center" wrapText="1"/>
      <protection locked="0"/>
    </xf>
    <xf numFmtId="0" fontId="2" fillId="3" borderId="80" xfId="0" applyFont="1" applyFill="1" applyBorder="1" applyAlignment="1" applyProtection="1">
      <alignment horizontal="center" wrapText="1"/>
      <protection locked="0"/>
    </xf>
    <xf numFmtId="0" fontId="2" fillId="3" borderId="90" xfId="0" applyFont="1" applyFill="1" applyBorder="1" applyAlignment="1" applyProtection="1">
      <alignment horizontal="center" wrapText="1"/>
      <protection locked="0"/>
    </xf>
    <xf numFmtId="0" fontId="0" fillId="3" borderId="0" xfId="0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0" fillId="3" borderId="40" xfId="0" applyFill="1" applyBorder="1" applyAlignment="1" applyProtection="1">
      <alignment horizontal="center"/>
      <protection locked="0"/>
    </xf>
    <xf numFmtId="0" fontId="2" fillId="3" borderId="77" xfId="0" applyFont="1" applyFill="1" applyBorder="1" applyAlignment="1" applyProtection="1">
      <alignment wrapText="1"/>
      <protection locked="0"/>
    </xf>
    <xf numFmtId="0" fontId="2" fillId="3" borderId="78" xfId="0" applyFont="1" applyFill="1" applyBorder="1" applyAlignment="1" applyProtection="1">
      <alignment wrapText="1"/>
      <protection locked="0"/>
    </xf>
    <xf numFmtId="0" fontId="2" fillId="3" borderId="87" xfId="0" applyFont="1" applyFill="1" applyBorder="1" applyAlignment="1" applyProtection="1">
      <alignment wrapText="1"/>
      <protection locked="0"/>
    </xf>
    <xf numFmtId="0" fontId="2" fillId="3" borderId="91" xfId="0" applyFont="1" applyFill="1" applyBorder="1" applyAlignment="1" applyProtection="1">
      <alignment wrapText="1"/>
      <protection locked="0"/>
    </xf>
    <xf numFmtId="0" fontId="2" fillId="3" borderId="88" xfId="0" applyFont="1" applyFill="1" applyBorder="1" applyAlignment="1" applyProtection="1">
      <alignment wrapText="1"/>
      <protection locked="0"/>
    </xf>
    <xf numFmtId="0" fontId="10" fillId="2" borderId="40" xfId="1" applyFont="1" applyFill="1" applyBorder="1" applyAlignment="1">
      <alignment horizontal="center"/>
    </xf>
    <xf numFmtId="0" fontId="1" fillId="2" borderId="40" xfId="0" applyFont="1" applyFill="1" applyBorder="1" applyAlignment="1">
      <alignment wrapText="1"/>
    </xf>
    <xf numFmtId="0" fontId="2" fillId="0" borderId="83" xfId="0" applyFont="1" applyBorder="1" applyAlignment="1">
      <alignment wrapText="1"/>
    </xf>
    <xf numFmtId="0" fontId="8" fillId="2" borderId="40" xfId="1" applyFill="1" applyBorder="1" applyAlignment="1" applyProtection="1">
      <alignment horizontal="center"/>
    </xf>
    <xf numFmtId="0" fontId="2" fillId="2" borderId="71" xfId="0" applyFont="1" applyFill="1" applyBorder="1" applyAlignment="1">
      <alignment horizontal="center" wrapText="1"/>
    </xf>
    <xf numFmtId="0" fontId="2" fillId="2" borderId="70" xfId="0" applyFont="1" applyFill="1" applyBorder="1" applyAlignment="1">
      <alignment horizontal="center" wrapText="1"/>
    </xf>
    <xf numFmtId="0" fontId="2" fillId="2" borderId="47" xfId="0" applyFont="1" applyFill="1" applyBorder="1" applyAlignment="1">
      <alignment horizontal="center" wrapText="1"/>
    </xf>
    <xf numFmtId="0" fontId="2" fillId="2" borderId="67" xfId="0" applyFont="1" applyFill="1" applyBorder="1" applyAlignment="1">
      <alignment horizontal="left" wrapText="1"/>
    </xf>
    <xf numFmtId="0" fontId="2" fillId="2" borderId="83" xfId="0" applyFont="1" applyFill="1" applyBorder="1" applyAlignment="1">
      <alignment horizontal="center" wrapText="1"/>
    </xf>
    <xf numFmtId="0" fontId="2" fillId="0" borderId="97" xfId="0" applyFont="1" applyBorder="1" applyAlignment="1">
      <alignment wrapText="1"/>
    </xf>
    <xf numFmtId="0" fontId="2" fillId="0" borderId="96" xfId="0" applyFont="1" applyBorder="1" applyAlignment="1">
      <alignment wrapText="1"/>
    </xf>
    <xf numFmtId="0" fontId="7" fillId="2" borderId="0" xfId="0" applyFont="1" applyFill="1" applyProtection="1">
      <protection locked="0"/>
    </xf>
    <xf numFmtId="0" fontId="7" fillId="2" borderId="40" xfId="0" applyFont="1" applyFill="1" applyBorder="1" applyProtection="1">
      <protection locked="0"/>
    </xf>
    <xf numFmtId="0" fontId="7" fillId="0" borderId="0" xfId="0" applyFont="1" applyProtection="1">
      <protection locked="0"/>
    </xf>
    <xf numFmtId="0" fontId="10" fillId="2" borderId="0" xfId="0" applyFont="1" applyFill="1" applyProtection="1">
      <protection locked="0"/>
    </xf>
    <xf numFmtId="0" fontId="7" fillId="5" borderId="0" xfId="0" applyFont="1" applyFill="1" applyProtection="1">
      <protection locked="0"/>
    </xf>
    <xf numFmtId="0" fontId="7" fillId="6" borderId="0" xfId="0" applyFont="1" applyFill="1" applyProtection="1">
      <protection locked="0"/>
    </xf>
    <xf numFmtId="0" fontId="2" fillId="0" borderId="62" xfId="0" applyFont="1" applyBorder="1" applyAlignment="1">
      <alignment horizontal="left" wrapText="1"/>
    </xf>
    <xf numFmtId="0" fontId="1" fillId="2" borderId="49" xfId="0" applyFont="1" applyFill="1" applyBorder="1" applyAlignment="1">
      <alignment wrapText="1"/>
    </xf>
    <xf numFmtId="0" fontId="1" fillId="2" borderId="72" xfId="0" applyFont="1" applyFill="1" applyBorder="1" applyAlignment="1">
      <alignment wrapText="1"/>
    </xf>
    <xf numFmtId="0" fontId="2" fillId="2" borderId="72" xfId="0" applyFont="1" applyFill="1" applyBorder="1" applyAlignment="1">
      <alignment horizontal="center" wrapText="1"/>
    </xf>
    <xf numFmtId="0" fontId="2" fillId="2" borderId="62" xfId="0" applyFont="1" applyFill="1" applyBorder="1" applyAlignment="1">
      <alignment wrapText="1"/>
    </xf>
    <xf numFmtId="0" fontId="2" fillId="2" borderId="73" xfId="0" applyFont="1" applyFill="1" applyBorder="1" applyAlignment="1">
      <alignment horizontal="left" wrapText="1"/>
    </xf>
    <xf numFmtId="0" fontId="1" fillId="0" borderId="49" xfId="0" applyFont="1" applyBorder="1" applyAlignment="1">
      <alignment wrapText="1"/>
    </xf>
    <xf numFmtId="0" fontId="1" fillId="0" borderId="72" xfId="0" applyFont="1" applyBorder="1" applyAlignment="1">
      <alignment wrapText="1"/>
    </xf>
    <xf numFmtId="0" fontId="2" fillId="0" borderId="72" xfId="0" applyFont="1" applyBorder="1" applyAlignment="1">
      <alignment horizontal="center" wrapText="1"/>
    </xf>
    <xf numFmtId="0" fontId="2" fillId="0" borderId="59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0" fillId="0" borderId="72" xfId="0" applyBorder="1" applyAlignment="1">
      <alignment horizontal="center"/>
    </xf>
    <xf numFmtId="0" fontId="0" fillId="2" borderId="72" xfId="0" applyFill="1" applyBorder="1" applyAlignment="1">
      <alignment horizontal="center"/>
    </xf>
    <xf numFmtId="0" fontId="0" fillId="0" borderId="59" xfId="0" applyBorder="1"/>
    <xf numFmtId="0" fontId="2" fillId="0" borderId="99" xfId="0" applyFont="1" applyBorder="1" applyAlignment="1">
      <alignment wrapText="1"/>
    </xf>
    <xf numFmtId="0" fontId="2" fillId="0" borderId="100" xfId="0" applyFont="1" applyBorder="1" applyAlignment="1">
      <alignment horizontal="center" wrapText="1"/>
    </xf>
    <xf numFmtId="0" fontId="2" fillId="0" borderId="71" xfId="0" applyFont="1" applyBorder="1" applyAlignment="1">
      <alignment horizontal="center" wrapText="1"/>
    </xf>
    <xf numFmtId="0" fontId="0" fillId="3" borderId="46" xfId="0" applyFill="1" applyBorder="1" applyAlignment="1" applyProtection="1">
      <alignment horizontal="center"/>
      <protection locked="0"/>
    </xf>
    <xf numFmtId="0" fontId="2" fillId="2" borderId="99" xfId="0" applyFont="1" applyFill="1" applyBorder="1" applyAlignment="1">
      <alignment horizontal="center" wrapText="1"/>
    </xf>
    <xf numFmtId="0" fontId="0" fillId="0" borderId="46" xfId="0" applyBorder="1"/>
    <xf numFmtId="0" fontId="7" fillId="0" borderId="46" xfId="0" applyFont="1" applyBorder="1" applyProtection="1">
      <protection locked="0"/>
    </xf>
    <xf numFmtId="0" fontId="7" fillId="2" borderId="46" xfId="0" applyFont="1" applyFill="1" applyBorder="1"/>
    <xf numFmtId="0" fontId="2" fillId="2" borderId="30" xfId="0" applyFont="1" applyFill="1" applyBorder="1" applyAlignment="1" applyProtection="1">
      <alignment horizontal="center" wrapText="1"/>
      <protection locked="0"/>
    </xf>
    <xf numFmtId="0" fontId="2" fillId="0" borderId="40" xfId="0" applyFont="1" applyBorder="1" applyAlignment="1">
      <alignment wrapText="1"/>
    </xf>
    <xf numFmtId="0" fontId="0" fillId="0" borderId="40" xfId="0" applyBorder="1" applyAlignment="1">
      <alignment horizontal="center"/>
    </xf>
    <xf numFmtId="0" fontId="0" fillId="0" borderId="101" xfId="0" applyBorder="1"/>
    <xf numFmtId="0" fontId="0" fillId="0" borderId="72" xfId="0" applyBorder="1"/>
    <xf numFmtId="0" fontId="7" fillId="0" borderId="72" xfId="0" applyFont="1" applyBorder="1" applyProtection="1">
      <protection locked="0"/>
    </xf>
    <xf numFmtId="0" fontId="7" fillId="2" borderId="72" xfId="0" applyFont="1" applyFill="1" applyBorder="1"/>
    <xf numFmtId="0" fontId="2" fillId="3" borderId="72" xfId="0" applyFont="1" applyFill="1" applyBorder="1" applyAlignment="1">
      <alignment horizontal="left" wrapText="1"/>
    </xf>
    <xf numFmtId="0" fontId="2" fillId="3" borderId="7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102" xfId="0" applyFont="1" applyBorder="1" applyAlignment="1">
      <alignment wrapText="1"/>
    </xf>
    <xf numFmtId="0" fontId="2" fillId="0" borderId="102" xfId="0" applyFont="1" applyBorder="1" applyAlignment="1">
      <alignment horizontal="left" wrapText="1"/>
    </xf>
    <xf numFmtId="0" fontId="2" fillId="0" borderId="102" xfId="0" applyFont="1" applyBorder="1" applyAlignment="1">
      <alignment horizontal="center" wrapText="1"/>
    </xf>
    <xf numFmtId="0" fontId="2" fillId="2" borderId="102" xfId="0" applyFont="1" applyFill="1" applyBorder="1" applyAlignment="1">
      <alignment horizontal="center" wrapText="1"/>
    </xf>
    <xf numFmtId="0" fontId="0" fillId="2" borderId="102" xfId="0" applyFill="1" applyBorder="1"/>
    <xf numFmtId="0" fontId="0" fillId="0" borderId="102" xfId="0" applyBorder="1"/>
    <xf numFmtId="0" fontId="7" fillId="0" borderId="102" xfId="0" applyFont="1" applyBorder="1" applyProtection="1">
      <protection locked="0"/>
    </xf>
    <xf numFmtId="0" fontId="7" fillId="2" borderId="102" xfId="0" applyFont="1" applyFill="1" applyBorder="1"/>
    <xf numFmtId="0" fontId="2" fillId="2" borderId="38" xfId="0" applyFont="1" applyFill="1" applyBorder="1" applyAlignment="1">
      <alignment horizontal="center" wrapText="1"/>
    </xf>
    <xf numFmtId="0" fontId="2" fillId="2" borderId="38" xfId="0" applyFont="1" applyFill="1" applyBorder="1" applyAlignment="1">
      <alignment wrapText="1"/>
    </xf>
    <xf numFmtId="0" fontId="0" fillId="0" borderId="79" xfId="0" applyBorder="1"/>
    <xf numFmtId="0" fontId="9" fillId="3" borderId="77" xfId="0" applyFont="1" applyFill="1" applyBorder="1" applyAlignment="1">
      <alignment wrapText="1"/>
    </xf>
    <xf numFmtId="0" fontId="0" fillId="0" borderId="0" xfId="0" applyProtection="1">
      <protection locked="0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3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0" fillId="4" borderId="0" xfId="0" applyFont="1" applyFill="1" applyAlignment="1">
      <alignment horizontal="center"/>
    </xf>
    <xf numFmtId="0" fontId="0" fillId="8" borderId="38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102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0" fillId="4" borderId="72" xfId="0" applyFill="1" applyBorder="1" applyAlignment="1">
      <alignment horizontal="center"/>
    </xf>
    <xf numFmtId="0" fontId="2" fillId="9" borderId="97" xfId="0" applyFont="1" applyFill="1" applyBorder="1" applyAlignment="1">
      <alignment wrapText="1"/>
    </xf>
    <xf numFmtId="0" fontId="2" fillId="9" borderId="3" xfId="0" applyFont="1" applyFill="1" applyBorder="1" applyAlignment="1">
      <alignment wrapText="1"/>
    </xf>
    <xf numFmtId="0" fontId="2" fillId="9" borderId="19" xfId="0" applyFont="1" applyFill="1" applyBorder="1" applyAlignment="1">
      <alignment wrapText="1"/>
    </xf>
    <xf numFmtId="0" fontId="2" fillId="9" borderId="32" xfId="0" applyFont="1" applyFill="1" applyBorder="1" applyAlignment="1">
      <alignment wrapText="1"/>
    </xf>
    <xf numFmtId="0" fontId="2" fillId="9" borderId="13" xfId="0" applyFont="1" applyFill="1" applyBorder="1" applyAlignment="1">
      <alignment wrapText="1"/>
    </xf>
    <xf numFmtId="0" fontId="0" fillId="9" borderId="0" xfId="0" applyFill="1" applyAlignment="1">
      <alignment horizontal="center"/>
    </xf>
    <xf numFmtId="0" fontId="2" fillId="10" borderId="3" xfId="0" applyFont="1" applyFill="1" applyBorder="1" applyAlignment="1">
      <alignment wrapText="1"/>
    </xf>
    <xf numFmtId="0" fontId="2" fillId="11" borderId="3" xfId="0" applyFont="1" applyFill="1" applyBorder="1" applyAlignment="1">
      <alignment wrapText="1"/>
    </xf>
    <xf numFmtId="0" fontId="9" fillId="3" borderId="3" xfId="0" applyFont="1" applyFill="1" applyBorder="1" applyAlignment="1">
      <alignment wrapText="1"/>
    </xf>
    <xf numFmtId="0" fontId="2" fillId="9" borderId="49" xfId="0" applyFont="1" applyFill="1" applyBorder="1" applyAlignment="1">
      <alignment wrapText="1"/>
    </xf>
    <xf numFmtId="0" fontId="2" fillId="9" borderId="96" xfId="0" applyFont="1" applyFill="1" applyBorder="1" applyAlignment="1">
      <alignment wrapText="1"/>
    </xf>
    <xf numFmtId="0" fontId="2" fillId="9" borderId="56" xfId="0" applyFont="1" applyFill="1" applyBorder="1" applyAlignment="1">
      <alignment wrapText="1"/>
    </xf>
    <xf numFmtId="0" fontId="2" fillId="9" borderId="57" xfId="0" applyFont="1" applyFill="1" applyBorder="1" applyAlignment="1">
      <alignment wrapText="1"/>
    </xf>
    <xf numFmtId="0" fontId="2" fillId="9" borderId="102" xfId="0" applyFont="1" applyFill="1" applyBorder="1" applyAlignment="1">
      <alignment wrapText="1"/>
    </xf>
    <xf numFmtId="0" fontId="2" fillId="10" borderId="13" xfId="0" applyFont="1" applyFill="1" applyBorder="1" applyAlignment="1">
      <alignment wrapText="1"/>
    </xf>
    <xf numFmtId="0" fontId="2" fillId="9" borderId="0" xfId="0" applyFont="1" applyFill="1" applyAlignment="1">
      <alignment wrapText="1"/>
    </xf>
    <xf numFmtId="0" fontId="2" fillId="9" borderId="26" xfId="0" applyFont="1" applyFill="1" applyBorder="1" applyAlignment="1">
      <alignment wrapText="1"/>
    </xf>
    <xf numFmtId="0" fontId="2" fillId="9" borderId="12" xfId="0" applyFont="1" applyFill="1" applyBorder="1" applyAlignment="1">
      <alignment wrapText="1"/>
    </xf>
    <xf numFmtId="0" fontId="2" fillId="9" borderId="98" xfId="0" applyFont="1" applyFill="1" applyBorder="1" applyAlignment="1">
      <alignment wrapText="1"/>
    </xf>
    <xf numFmtId="0" fontId="11" fillId="2" borderId="0" xfId="0" applyFont="1" applyFill="1" applyAlignment="1">
      <alignment wrapText="1"/>
    </xf>
    <xf numFmtId="0" fontId="2" fillId="2" borderId="40" xfId="0" applyFont="1" applyFill="1" applyBorder="1" applyAlignment="1">
      <alignment wrapText="1"/>
    </xf>
    <xf numFmtId="0" fontId="0" fillId="2" borderId="40" xfId="0" applyFill="1" applyBorder="1" applyAlignment="1">
      <alignment horizontal="center" wrapText="1"/>
    </xf>
    <xf numFmtId="0" fontId="2" fillId="2" borderId="55" xfId="0" applyFont="1" applyFill="1" applyBorder="1" applyAlignment="1">
      <alignment wrapText="1"/>
    </xf>
    <xf numFmtId="0" fontId="2" fillId="0" borderId="40" xfId="0" applyFont="1" applyBorder="1" applyAlignment="1">
      <alignment horizontal="center" wrapText="1"/>
    </xf>
    <xf numFmtId="0" fontId="2" fillId="5" borderId="49" xfId="0" applyFont="1" applyFill="1" applyBorder="1" applyAlignment="1">
      <alignment wrapText="1"/>
    </xf>
    <xf numFmtId="0" fontId="2" fillId="2" borderId="49" xfId="0" applyFont="1" applyFill="1" applyBorder="1" applyAlignment="1">
      <alignment wrapText="1"/>
    </xf>
    <xf numFmtId="0" fontId="2" fillId="2" borderId="72" xfId="0" applyFont="1" applyFill="1" applyBorder="1" applyAlignment="1">
      <alignment wrapText="1"/>
    </xf>
    <xf numFmtId="0" fontId="0" fillId="0" borderId="95" xfId="0" applyBorder="1" applyAlignment="1">
      <alignment wrapText="1"/>
    </xf>
    <xf numFmtId="0" fontId="4" fillId="9" borderId="0" xfId="0" applyFont="1" applyFill="1" applyAlignment="1">
      <alignment wrapText="1"/>
    </xf>
    <xf numFmtId="0" fontId="4" fillId="9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T$21" lockText="1" noThreeD="1"/>
</file>

<file path=xl/ctrlProps/ctrlProp10.xml><?xml version="1.0" encoding="utf-8"?>
<formControlPr xmlns="http://schemas.microsoft.com/office/spreadsheetml/2009/9/main" objectType="CheckBox" fmlaLink="T54" lockText="1" noThreeD="1"/>
</file>

<file path=xl/ctrlProps/ctrlProp100.xml><?xml version="1.0" encoding="utf-8"?>
<formControlPr xmlns="http://schemas.microsoft.com/office/spreadsheetml/2009/9/main" objectType="CheckBox" checked="Checked" fmlaLink="$T$61" lockText="1" noThreeD="1"/>
</file>

<file path=xl/ctrlProps/ctrlProp101.xml><?xml version="1.0" encoding="utf-8"?>
<formControlPr xmlns="http://schemas.microsoft.com/office/spreadsheetml/2009/9/main" objectType="CheckBox" fmlaLink="$U$69" lockText="1" noThreeD="1"/>
</file>

<file path=xl/ctrlProps/ctrlProp102.xml><?xml version="1.0" encoding="utf-8"?>
<formControlPr xmlns="http://schemas.microsoft.com/office/spreadsheetml/2009/9/main" objectType="CheckBox" fmlaLink="$U$58" lockText="1" noThreeD="1"/>
</file>

<file path=xl/ctrlProps/ctrlProp103.xml><?xml version="1.0" encoding="utf-8"?>
<formControlPr xmlns="http://schemas.microsoft.com/office/spreadsheetml/2009/9/main" objectType="CheckBox" fmlaLink="$U$74" lockText="1" noThreeD="1"/>
</file>

<file path=xl/ctrlProps/ctrlProp104.xml><?xml version="1.0" encoding="utf-8"?>
<formControlPr xmlns="http://schemas.microsoft.com/office/spreadsheetml/2009/9/main" objectType="CheckBox" fmlaLink="$T$75" lockText="1" noThreeD="1"/>
</file>

<file path=xl/ctrlProps/ctrlProp105.xml><?xml version="1.0" encoding="utf-8"?>
<formControlPr xmlns="http://schemas.microsoft.com/office/spreadsheetml/2009/9/main" objectType="CheckBox" fmlaLink="$T$77" lockText="1" noThreeD="1"/>
</file>

<file path=xl/ctrlProps/ctrlProp106.xml><?xml version="1.0" encoding="utf-8"?>
<formControlPr xmlns="http://schemas.microsoft.com/office/spreadsheetml/2009/9/main" objectType="CheckBox" fmlaLink="$T$76" lockText="1" noThreeD="1"/>
</file>

<file path=xl/ctrlProps/ctrlProp107.xml><?xml version="1.0" encoding="utf-8"?>
<formControlPr xmlns="http://schemas.microsoft.com/office/spreadsheetml/2009/9/main" objectType="CheckBox" fmlaLink="$T$79" lockText="1" noThreeD="1"/>
</file>

<file path=xl/ctrlProps/ctrlProp108.xml><?xml version="1.0" encoding="utf-8"?>
<formControlPr xmlns="http://schemas.microsoft.com/office/spreadsheetml/2009/9/main" objectType="CheckBox" fmlaLink="$T$78" lockText="1" noThreeD="1"/>
</file>

<file path=xl/ctrlProps/ctrlProp109.xml><?xml version="1.0" encoding="utf-8"?>
<formControlPr xmlns="http://schemas.microsoft.com/office/spreadsheetml/2009/9/main" objectType="CheckBox" fmlaLink="$T$80" lockText="1" noThreeD="1"/>
</file>

<file path=xl/ctrlProps/ctrlProp11.xml><?xml version="1.0" encoding="utf-8"?>
<formControlPr xmlns="http://schemas.microsoft.com/office/spreadsheetml/2009/9/main" objectType="CheckBox" fmlaLink="T56" lockText="1" noThreeD="1"/>
</file>

<file path=xl/ctrlProps/ctrlProp110.xml><?xml version="1.0" encoding="utf-8"?>
<formControlPr xmlns="http://schemas.microsoft.com/office/spreadsheetml/2009/9/main" objectType="CheckBox" fmlaLink="$T$81" lockText="1" noThreeD="1"/>
</file>

<file path=xl/ctrlProps/ctrlProp111.xml><?xml version="1.0" encoding="utf-8"?>
<formControlPr xmlns="http://schemas.microsoft.com/office/spreadsheetml/2009/9/main" objectType="CheckBox" fmlaLink="$T$85" lockText="1" noThreeD="1"/>
</file>

<file path=xl/ctrlProps/ctrlProp112.xml><?xml version="1.0" encoding="utf-8"?>
<formControlPr xmlns="http://schemas.microsoft.com/office/spreadsheetml/2009/9/main" objectType="CheckBox" fmlaLink="$T$84" lockText="1" noThreeD="1"/>
</file>

<file path=xl/ctrlProps/ctrlProp113.xml><?xml version="1.0" encoding="utf-8"?>
<formControlPr xmlns="http://schemas.microsoft.com/office/spreadsheetml/2009/9/main" objectType="CheckBox" fmlaLink="$T$86" lockText="1" noThreeD="1"/>
</file>

<file path=xl/ctrlProps/ctrlProp114.xml><?xml version="1.0" encoding="utf-8"?>
<formControlPr xmlns="http://schemas.microsoft.com/office/spreadsheetml/2009/9/main" objectType="CheckBox" fmlaLink="$T$83" lockText="1" noThreeD="1"/>
</file>

<file path=xl/ctrlProps/ctrlProp115.xml><?xml version="1.0" encoding="utf-8"?>
<formControlPr xmlns="http://schemas.microsoft.com/office/spreadsheetml/2009/9/main" objectType="CheckBox" fmlaLink="$T$58" lockText="1" noThreeD="1"/>
</file>

<file path=xl/ctrlProps/ctrlProp116.xml><?xml version="1.0" encoding="utf-8"?>
<formControlPr xmlns="http://schemas.microsoft.com/office/spreadsheetml/2009/9/main" objectType="CheckBox" fmlaLink="$T$74" lockText="1" noThreeD="1"/>
</file>

<file path=xl/ctrlProps/ctrlProp117.xml><?xml version="1.0" encoding="utf-8"?>
<formControlPr xmlns="http://schemas.microsoft.com/office/spreadsheetml/2009/9/main" objectType="CheckBox" fmlaLink="$T$82" lockText="1" noThreeD="1"/>
</file>

<file path=xl/ctrlProps/ctrlProp118.xml><?xml version="1.0" encoding="utf-8"?>
<formControlPr xmlns="http://schemas.microsoft.com/office/spreadsheetml/2009/9/main" objectType="CheckBox" fmlaLink="$T$9" lockText="1" noThreeD="1"/>
</file>

<file path=xl/ctrlProps/ctrlProp119.xml><?xml version="1.0" encoding="utf-8"?>
<formControlPr xmlns="http://schemas.microsoft.com/office/spreadsheetml/2009/9/main" objectType="CheckBox" fmlaLink="$U$9" lockText="1" noThreeD="1"/>
</file>

<file path=xl/ctrlProps/ctrlProp12.xml><?xml version="1.0" encoding="utf-8"?>
<formControlPr xmlns="http://schemas.microsoft.com/office/spreadsheetml/2009/9/main" objectType="CheckBox" fmlaLink="U62" lockText="1" noThreeD="1"/>
</file>

<file path=xl/ctrlProps/ctrlProp120.xml><?xml version="1.0" encoding="utf-8"?>
<formControlPr xmlns="http://schemas.microsoft.com/office/spreadsheetml/2009/9/main" objectType="CheckBox" fmlaLink="$T$10" lockText="1" noThreeD="1"/>
</file>

<file path=xl/ctrlProps/ctrlProp121.xml><?xml version="1.0" encoding="utf-8"?>
<formControlPr xmlns="http://schemas.microsoft.com/office/spreadsheetml/2009/9/main" objectType="CheckBox" fmlaLink="$V$11" lockText="1" noThreeD="1"/>
</file>

<file path=xl/ctrlProps/ctrlProp122.xml><?xml version="1.0" encoding="utf-8"?>
<formControlPr xmlns="http://schemas.microsoft.com/office/spreadsheetml/2009/9/main" objectType="CheckBox" fmlaLink="$V$26" lockText="1" noThreeD="1"/>
</file>

<file path=xl/ctrlProps/ctrlProp123.xml><?xml version="1.0" encoding="utf-8"?>
<formControlPr xmlns="http://schemas.microsoft.com/office/spreadsheetml/2009/9/main" objectType="CheckBox" fmlaLink="$V$28" lockText="1" noThreeD="1"/>
</file>

<file path=xl/ctrlProps/ctrlProp124.xml><?xml version="1.0" encoding="utf-8"?>
<formControlPr xmlns="http://schemas.microsoft.com/office/spreadsheetml/2009/9/main" objectType="CheckBox" fmlaLink="$U$13" lockText="1" noThreeD="1"/>
</file>

<file path=xl/ctrlProps/ctrlProp125.xml><?xml version="1.0" encoding="utf-8"?>
<formControlPr xmlns="http://schemas.microsoft.com/office/spreadsheetml/2009/9/main" objectType="CheckBox" fmlaLink="$U$12" lockText="1" noThreeD="1"/>
</file>

<file path=xl/ctrlProps/ctrlProp126.xml><?xml version="1.0" encoding="utf-8"?>
<formControlPr xmlns="http://schemas.microsoft.com/office/spreadsheetml/2009/9/main" objectType="CheckBox" fmlaLink="$U$14" lockText="1" noThreeD="1"/>
</file>

<file path=xl/ctrlProps/ctrlProp127.xml><?xml version="1.0" encoding="utf-8"?>
<formControlPr xmlns="http://schemas.microsoft.com/office/spreadsheetml/2009/9/main" objectType="CheckBox" fmlaLink="$U$15" lockText="1" noThreeD="1"/>
</file>

<file path=xl/ctrlProps/ctrlProp128.xml><?xml version="1.0" encoding="utf-8"?>
<formControlPr xmlns="http://schemas.microsoft.com/office/spreadsheetml/2009/9/main" objectType="CheckBox" fmlaLink="$U$16" lockText="1" noThreeD="1"/>
</file>

<file path=xl/ctrlProps/ctrlProp129.xml><?xml version="1.0" encoding="utf-8"?>
<formControlPr xmlns="http://schemas.microsoft.com/office/spreadsheetml/2009/9/main" objectType="CheckBox" fmlaLink="$T$13" lockText="1" noThreeD="1"/>
</file>

<file path=xl/ctrlProps/ctrlProp13.xml><?xml version="1.0" encoding="utf-8"?>
<formControlPr xmlns="http://schemas.microsoft.com/office/spreadsheetml/2009/9/main" objectType="CheckBox" fmlaLink="U64" lockText="1" noThreeD="1"/>
</file>

<file path=xl/ctrlProps/ctrlProp130.xml><?xml version="1.0" encoding="utf-8"?>
<formControlPr xmlns="http://schemas.microsoft.com/office/spreadsheetml/2009/9/main" objectType="CheckBox" fmlaLink="$T$12" lockText="1" noThreeD="1"/>
</file>

<file path=xl/ctrlProps/ctrlProp131.xml><?xml version="1.0" encoding="utf-8"?>
<formControlPr xmlns="http://schemas.microsoft.com/office/spreadsheetml/2009/9/main" objectType="CheckBox" fmlaLink="$T$15" lockText="1" noThreeD="1"/>
</file>

<file path=xl/ctrlProps/ctrlProp132.xml><?xml version="1.0" encoding="utf-8"?>
<formControlPr xmlns="http://schemas.microsoft.com/office/spreadsheetml/2009/9/main" objectType="CheckBox" fmlaLink="$T$16" lockText="1" noThreeD="1"/>
</file>

<file path=xl/ctrlProps/ctrlProp133.xml><?xml version="1.0" encoding="utf-8"?>
<formControlPr xmlns="http://schemas.microsoft.com/office/spreadsheetml/2009/9/main" objectType="CheckBox" fmlaLink="$T$14" lockText="1" noThreeD="1"/>
</file>

<file path=xl/ctrlProps/ctrlProp134.xml><?xml version="1.0" encoding="utf-8"?>
<formControlPr xmlns="http://schemas.microsoft.com/office/spreadsheetml/2009/9/main" objectType="CheckBox" fmlaLink="$U$41" lockText="1" noThreeD="1"/>
</file>

<file path=xl/ctrlProps/ctrlProp135.xml><?xml version="1.0" encoding="utf-8"?>
<formControlPr xmlns="http://schemas.microsoft.com/office/spreadsheetml/2009/9/main" objectType="CheckBox" fmlaLink="$T$41" lockText="1" noThreeD="1"/>
</file>

<file path=xl/ctrlProps/ctrlProp136.xml><?xml version="1.0" encoding="utf-8"?>
<formControlPr xmlns="http://schemas.microsoft.com/office/spreadsheetml/2009/9/main" objectType="CheckBox" fmlaLink="$U$71" lockText="1" noThreeD="1"/>
</file>

<file path=xl/ctrlProps/ctrlProp137.xml><?xml version="1.0" encoding="utf-8"?>
<formControlPr xmlns="http://schemas.microsoft.com/office/spreadsheetml/2009/9/main" objectType="CheckBox" fmlaLink="$T$68" lockText="1" noThreeD="1"/>
</file>

<file path=xl/ctrlProps/ctrlProp138.xml><?xml version="1.0" encoding="utf-8"?>
<formControlPr xmlns="http://schemas.microsoft.com/office/spreadsheetml/2009/9/main" objectType="CheckBox" fmlaLink="$U$68" lockText="1" noThreeD="1"/>
</file>

<file path=xl/ctrlProps/ctrlProp139.xml><?xml version="1.0" encoding="utf-8"?>
<formControlPr xmlns="http://schemas.microsoft.com/office/spreadsheetml/2009/9/main" objectType="CheckBox" fmlaLink="$T$38" lockText="1" noThreeD="1"/>
</file>

<file path=xl/ctrlProps/ctrlProp14.xml><?xml version="1.0" encoding="utf-8"?>
<formControlPr xmlns="http://schemas.microsoft.com/office/spreadsheetml/2009/9/main" objectType="CheckBox" fmlaLink="U67" lockText="1" noThreeD="1"/>
</file>

<file path=xl/ctrlProps/ctrlProp140.xml><?xml version="1.0" encoding="utf-8"?>
<formControlPr xmlns="http://schemas.microsoft.com/office/spreadsheetml/2009/9/main" objectType="CheckBox" fmlaLink="$U$38" lockText="1" noThreeD="1"/>
</file>

<file path=xl/ctrlProps/ctrlProp141.xml><?xml version="1.0" encoding="utf-8"?>
<formControlPr xmlns="http://schemas.microsoft.com/office/spreadsheetml/2009/9/main" objectType="CheckBox" checked="Checked" fmlaLink="$W$19" lockText="1" noThreeD="1"/>
</file>

<file path=xl/ctrlProps/ctrlProp142.xml><?xml version="1.0" encoding="utf-8"?>
<formControlPr xmlns="http://schemas.microsoft.com/office/spreadsheetml/2009/9/main" objectType="CheckBox" fmlaLink="$T$13" noThreeD="1"/>
</file>

<file path=xl/ctrlProps/ctrlProp143.xml><?xml version="1.0" encoding="utf-8"?>
<formControlPr xmlns="http://schemas.microsoft.com/office/spreadsheetml/2009/9/main" objectType="CheckBox" fmlaLink="T19" noThreeD="1"/>
</file>

<file path=xl/ctrlProps/ctrlProp144.xml><?xml version="1.0" encoding="utf-8"?>
<formControlPr xmlns="http://schemas.microsoft.com/office/spreadsheetml/2009/9/main" objectType="CheckBox" fmlaLink="T20" noThreeD="1"/>
</file>

<file path=xl/ctrlProps/ctrlProp145.xml><?xml version="1.0" encoding="utf-8"?>
<formControlPr xmlns="http://schemas.microsoft.com/office/spreadsheetml/2009/9/main" objectType="CheckBox" fmlaLink="T52" noThreeD="1"/>
</file>

<file path=xl/ctrlProps/ctrlProp146.xml><?xml version="1.0" encoding="utf-8"?>
<formControlPr xmlns="http://schemas.microsoft.com/office/spreadsheetml/2009/9/main" objectType="CheckBox" fmlaLink="T55" lockText="1" noThreeD="1"/>
</file>

<file path=xl/ctrlProps/ctrlProp147.xml><?xml version="1.0" encoding="utf-8"?>
<formControlPr xmlns="http://schemas.microsoft.com/office/spreadsheetml/2009/9/main" objectType="CheckBox" fmlaLink="T54" noThreeD="1"/>
</file>

<file path=xl/ctrlProps/ctrlProp148.xml><?xml version="1.0" encoding="utf-8"?>
<formControlPr xmlns="http://schemas.microsoft.com/office/spreadsheetml/2009/9/main" objectType="CheckBox" fmlaLink="T53" noThreeD="1"/>
</file>

<file path=xl/ctrlProps/ctrlProp149.xml><?xml version="1.0" encoding="utf-8"?>
<formControlPr xmlns="http://schemas.microsoft.com/office/spreadsheetml/2009/9/main" objectType="CheckBox" fmlaLink="T57" noThreeD="1"/>
</file>

<file path=xl/ctrlProps/ctrlProp15.xml><?xml version="1.0" encoding="utf-8"?>
<formControlPr xmlns="http://schemas.microsoft.com/office/spreadsheetml/2009/9/main" objectType="CheckBox" fmlaLink="U70" lockText="1" noThreeD="1"/>
</file>

<file path=xl/ctrlProps/ctrlProp150.xml><?xml version="1.0" encoding="utf-8"?>
<formControlPr xmlns="http://schemas.microsoft.com/office/spreadsheetml/2009/9/main" objectType="CheckBox" fmlaLink="T56" noThreeD="1"/>
</file>

<file path=xl/ctrlProps/ctrlProp151.xml><?xml version="1.0" encoding="utf-8"?>
<formControlPr xmlns="http://schemas.microsoft.com/office/spreadsheetml/2009/9/main" objectType="CheckBox" fmlaLink="T58" noThreeD="1"/>
</file>

<file path=xl/ctrlProps/ctrlProp152.xml><?xml version="1.0" encoding="utf-8"?>
<formControlPr xmlns="http://schemas.microsoft.com/office/spreadsheetml/2009/9/main" objectType="CheckBox" fmlaLink="U64" noThreeD="1"/>
</file>

<file path=xl/ctrlProps/ctrlProp153.xml><?xml version="1.0" encoding="utf-8"?>
<formControlPr xmlns="http://schemas.microsoft.com/office/spreadsheetml/2009/9/main" objectType="CheckBox" fmlaLink="U66" noThreeD="1"/>
</file>

<file path=xl/ctrlProps/ctrlProp154.xml><?xml version="1.0" encoding="utf-8"?>
<formControlPr xmlns="http://schemas.microsoft.com/office/spreadsheetml/2009/9/main" objectType="CheckBox" fmlaLink="U69" noThreeD="1"/>
</file>

<file path=xl/ctrlProps/ctrlProp155.xml><?xml version="1.0" encoding="utf-8"?>
<formControlPr xmlns="http://schemas.microsoft.com/office/spreadsheetml/2009/9/main" objectType="CheckBox" fmlaLink="U72" lockText="1" noThreeD="1"/>
</file>

<file path=xl/ctrlProps/ctrlProp156.xml><?xml version="1.0" encoding="utf-8"?>
<formControlPr xmlns="http://schemas.microsoft.com/office/spreadsheetml/2009/9/main" objectType="CheckBox" fmlaLink="T73" noThreeD="1"/>
</file>

<file path=xl/ctrlProps/ctrlProp157.xml><?xml version="1.0" encoding="utf-8"?>
<formControlPr xmlns="http://schemas.microsoft.com/office/spreadsheetml/2009/9/main" objectType="CheckBox" fmlaLink="U68" noThreeD="1"/>
</file>

<file path=xl/ctrlProps/ctrlProp158.xml><?xml version="1.0" encoding="utf-8"?>
<formControlPr xmlns="http://schemas.microsoft.com/office/spreadsheetml/2009/9/main" objectType="CheckBox" fmlaLink="U65" noThreeD="1"/>
</file>

<file path=xl/ctrlProps/ctrlProp159.xml><?xml version="1.0" encoding="utf-8"?>
<formControlPr xmlns="http://schemas.microsoft.com/office/spreadsheetml/2009/9/main" objectType="CheckBox" fmlaLink="U67" noThreeD="1"/>
</file>

<file path=xl/ctrlProps/ctrlProp16.xml><?xml version="1.0" encoding="utf-8"?>
<formControlPr xmlns="http://schemas.microsoft.com/office/spreadsheetml/2009/9/main" objectType="CheckBox" fmlaLink="T71" lockText="1" noThreeD="1"/>
</file>

<file path=xl/ctrlProps/ctrlProp160.xml><?xml version="1.0" encoding="utf-8"?>
<formControlPr xmlns="http://schemas.microsoft.com/office/spreadsheetml/2009/9/main" objectType="CheckBox" fmlaLink="$T$71" noThreeD="1"/>
</file>

<file path=xl/ctrlProps/ctrlProp161.xml><?xml version="1.0" encoding="utf-8"?>
<formControlPr xmlns="http://schemas.microsoft.com/office/spreadsheetml/2009/9/main" objectType="CheckBox" fmlaLink="T74" noThreeD="1"/>
</file>

<file path=xl/ctrlProps/ctrlProp162.xml><?xml version="1.0" encoding="utf-8"?>
<formControlPr xmlns="http://schemas.microsoft.com/office/spreadsheetml/2009/9/main" objectType="CheckBox" fmlaLink="U63" noThreeD="1"/>
</file>

<file path=xl/ctrlProps/ctrlProp163.xml><?xml version="1.0" encoding="utf-8"?>
<formControlPr xmlns="http://schemas.microsoft.com/office/spreadsheetml/2009/9/main" objectType="CheckBox" fmlaLink="T51" noThreeD="1"/>
</file>

<file path=xl/ctrlProps/ctrlProp164.xml><?xml version="1.0" encoding="utf-8"?>
<formControlPr xmlns="http://schemas.microsoft.com/office/spreadsheetml/2009/9/main" objectType="CheckBox" fmlaLink="$U$77" noThreeD="1"/>
</file>

<file path=xl/ctrlProps/ctrlProp165.xml><?xml version="1.0" encoding="utf-8"?>
<formControlPr xmlns="http://schemas.microsoft.com/office/spreadsheetml/2009/9/main" objectType="CheckBox" fmlaLink="$U$79" noThreeD="1"/>
</file>

<file path=xl/ctrlProps/ctrlProp166.xml><?xml version="1.0" encoding="utf-8"?>
<formControlPr xmlns="http://schemas.microsoft.com/office/spreadsheetml/2009/9/main" objectType="CheckBox" fmlaLink="$U$78" noThreeD="1"/>
</file>

<file path=xl/ctrlProps/ctrlProp167.xml><?xml version="1.0" encoding="utf-8"?>
<formControlPr xmlns="http://schemas.microsoft.com/office/spreadsheetml/2009/9/main" objectType="CheckBox" fmlaLink="$U$81" noThreeD="1"/>
</file>

<file path=xl/ctrlProps/ctrlProp168.xml><?xml version="1.0" encoding="utf-8"?>
<formControlPr xmlns="http://schemas.microsoft.com/office/spreadsheetml/2009/9/main" objectType="CheckBox" fmlaLink="$U$80" noThreeD="1"/>
</file>

<file path=xl/ctrlProps/ctrlProp169.xml><?xml version="1.0" encoding="utf-8"?>
<formControlPr xmlns="http://schemas.microsoft.com/office/spreadsheetml/2009/9/main" objectType="CheckBox" fmlaLink="$U$82" noThreeD="1"/>
</file>

<file path=xl/ctrlProps/ctrlProp17.xml><?xml version="1.0" encoding="utf-8"?>
<formControlPr xmlns="http://schemas.microsoft.com/office/spreadsheetml/2009/9/main" objectType="CheckBox" fmlaLink="U66" lockText="1" noThreeD="1"/>
</file>

<file path=xl/ctrlProps/ctrlProp170.xml><?xml version="1.0" encoding="utf-8"?>
<formControlPr xmlns="http://schemas.microsoft.com/office/spreadsheetml/2009/9/main" objectType="CheckBox" fmlaLink="$U$84" noThreeD="1"/>
</file>

<file path=xl/ctrlProps/ctrlProp171.xml><?xml version="1.0" encoding="utf-8"?>
<formControlPr xmlns="http://schemas.microsoft.com/office/spreadsheetml/2009/9/main" objectType="CheckBox" fmlaLink="$U$83" noThreeD="1"/>
</file>

<file path=xl/ctrlProps/ctrlProp172.xml><?xml version="1.0" encoding="utf-8"?>
<formControlPr xmlns="http://schemas.microsoft.com/office/spreadsheetml/2009/9/main" objectType="CheckBox" fmlaLink="$U$88" lockText="1" noThreeD="1"/>
</file>

<file path=xl/ctrlProps/ctrlProp173.xml><?xml version="1.0" encoding="utf-8"?>
<formControlPr xmlns="http://schemas.microsoft.com/office/spreadsheetml/2009/9/main" objectType="CheckBox" fmlaLink="$U$87" noThreeD="1"/>
</file>

<file path=xl/ctrlProps/ctrlProp174.xml><?xml version="1.0" encoding="utf-8"?>
<formControlPr xmlns="http://schemas.microsoft.com/office/spreadsheetml/2009/9/main" objectType="CheckBox" fmlaLink="$U$102" noThreeD="1"/>
</file>

<file path=xl/ctrlProps/ctrlProp175.xml><?xml version="1.0" encoding="utf-8"?>
<formControlPr xmlns="http://schemas.microsoft.com/office/spreadsheetml/2009/9/main" objectType="CheckBox" fmlaLink="$U$85" noThreeD="1"/>
</file>

<file path=xl/ctrlProps/ctrlProp176.xml><?xml version="1.0" encoding="utf-8"?>
<formControlPr xmlns="http://schemas.microsoft.com/office/spreadsheetml/2009/9/main" objectType="CheckBox" fmlaLink="T8" noThreeD="1"/>
</file>

<file path=xl/ctrlProps/ctrlProp177.xml><?xml version="1.0" encoding="utf-8"?>
<formControlPr xmlns="http://schemas.microsoft.com/office/spreadsheetml/2009/9/main" objectType="CheckBox" fmlaLink="T38" noThreeD="1"/>
</file>

<file path=xl/ctrlProps/ctrlProp178.xml><?xml version="1.0" encoding="utf-8"?>
<formControlPr xmlns="http://schemas.microsoft.com/office/spreadsheetml/2009/9/main" objectType="CheckBox" fmlaLink="V38" noThreeD="1"/>
</file>

<file path=xl/ctrlProps/ctrlProp179.xml><?xml version="1.0" encoding="utf-8"?>
<formControlPr xmlns="http://schemas.microsoft.com/office/spreadsheetml/2009/9/main" objectType="CheckBox" fmlaLink="U38" noThreeD="1"/>
</file>

<file path=xl/ctrlProps/ctrlProp18.xml><?xml version="1.0" encoding="utf-8"?>
<formControlPr xmlns="http://schemas.microsoft.com/office/spreadsheetml/2009/9/main" objectType="CheckBox" fmlaLink="U63" lockText="1" noThreeD="1"/>
</file>

<file path=xl/ctrlProps/ctrlProp180.xml><?xml version="1.0" encoding="utf-8"?>
<formControlPr xmlns="http://schemas.microsoft.com/office/spreadsheetml/2009/9/main" objectType="CheckBox" fmlaLink="T46" noThreeD="1"/>
</file>

<file path=xl/ctrlProps/ctrlProp181.xml><?xml version="1.0" encoding="utf-8"?>
<formControlPr xmlns="http://schemas.microsoft.com/office/spreadsheetml/2009/9/main" objectType="CheckBox" fmlaLink="$U$45" noThreeD="1"/>
</file>

<file path=xl/ctrlProps/ctrlProp182.xml><?xml version="1.0" encoding="utf-8"?>
<formControlPr xmlns="http://schemas.microsoft.com/office/spreadsheetml/2009/9/main" objectType="CheckBox" fmlaLink="$V$45" noThreeD="1"/>
</file>

<file path=xl/ctrlProps/ctrlProp183.xml><?xml version="1.0" encoding="utf-8"?>
<formControlPr xmlns="http://schemas.microsoft.com/office/spreadsheetml/2009/9/main" objectType="CheckBox" fmlaLink="$W$45" noThreeD="1"/>
</file>

<file path=xl/ctrlProps/ctrlProp184.xml><?xml version="1.0" encoding="utf-8"?>
<formControlPr xmlns="http://schemas.microsoft.com/office/spreadsheetml/2009/9/main" objectType="CheckBox" fmlaLink="$T$45" noThreeD="1"/>
</file>

<file path=xl/ctrlProps/ctrlProp185.xml><?xml version="1.0" encoding="utf-8"?>
<formControlPr xmlns="http://schemas.microsoft.com/office/spreadsheetml/2009/9/main" objectType="CheckBox" fmlaLink="U46" noThreeD="1"/>
</file>

<file path=xl/ctrlProps/ctrlProp186.xml><?xml version="1.0" encoding="utf-8"?>
<formControlPr xmlns="http://schemas.microsoft.com/office/spreadsheetml/2009/9/main" objectType="CheckBox" fmlaLink="U47" noThreeD="1"/>
</file>

<file path=xl/ctrlProps/ctrlProp187.xml><?xml version="1.0" encoding="utf-8"?>
<formControlPr xmlns="http://schemas.microsoft.com/office/spreadsheetml/2009/9/main" objectType="CheckBox" fmlaLink="T47" noThreeD="1"/>
</file>

<file path=xl/ctrlProps/ctrlProp188.xml><?xml version="1.0" encoding="utf-8"?>
<formControlPr xmlns="http://schemas.microsoft.com/office/spreadsheetml/2009/9/main" objectType="CheckBox" fmlaLink="T48" noThreeD="1"/>
</file>

<file path=xl/ctrlProps/ctrlProp189.xml><?xml version="1.0" encoding="utf-8"?>
<formControlPr xmlns="http://schemas.microsoft.com/office/spreadsheetml/2009/9/main" objectType="CheckBox" fmlaLink="U48" noThreeD="1"/>
</file>

<file path=xl/ctrlProps/ctrlProp19.xml><?xml version="1.0" encoding="utf-8"?>
<formControlPr xmlns="http://schemas.microsoft.com/office/spreadsheetml/2009/9/main" objectType="CheckBox" fmlaLink="U65" lockText="1" noThreeD="1"/>
</file>

<file path=xl/ctrlProps/ctrlProp190.xml><?xml version="1.0" encoding="utf-8"?>
<formControlPr xmlns="http://schemas.microsoft.com/office/spreadsheetml/2009/9/main" objectType="CheckBox" fmlaLink="U49" noThreeD="1"/>
</file>

<file path=xl/ctrlProps/ctrlProp191.xml><?xml version="1.0" encoding="utf-8"?>
<formControlPr xmlns="http://schemas.microsoft.com/office/spreadsheetml/2009/9/main" objectType="CheckBox" fmlaLink="T49" noThreeD="1"/>
</file>

<file path=xl/ctrlProps/ctrlProp192.xml><?xml version="1.0" encoding="utf-8"?>
<formControlPr xmlns="http://schemas.microsoft.com/office/spreadsheetml/2009/9/main" objectType="CheckBox" fmlaLink="$U$74" lockText="1" noThreeD="1"/>
</file>

<file path=xl/ctrlProps/ctrlProp193.xml><?xml version="1.0" encoding="utf-8"?>
<formControlPr xmlns="http://schemas.microsoft.com/office/spreadsheetml/2009/9/main" objectType="CheckBox" fmlaLink="$T$75" noThreeD="1"/>
</file>

<file path=xl/ctrlProps/ctrlProp194.xml><?xml version="1.0" encoding="utf-8"?>
<formControlPr xmlns="http://schemas.microsoft.com/office/spreadsheetml/2009/9/main" objectType="CheckBox" fmlaLink="$U$75" noThreeD="1"/>
</file>

<file path=xl/ctrlProps/ctrlProp195.xml><?xml version="1.0" encoding="utf-8"?>
<formControlPr xmlns="http://schemas.microsoft.com/office/spreadsheetml/2009/9/main" objectType="CheckBox" fmlaLink="U8" noThreeD="1"/>
</file>

<file path=xl/ctrlProps/ctrlProp196.xml><?xml version="1.0" encoding="utf-8"?>
<formControlPr xmlns="http://schemas.microsoft.com/office/spreadsheetml/2009/9/main" objectType="CheckBox" fmlaLink="$V$13" noThreeD="1"/>
</file>

<file path=xl/ctrlProps/ctrlProp197.xml><?xml version="1.0" encoding="utf-8"?>
<formControlPr xmlns="http://schemas.microsoft.com/office/spreadsheetml/2009/9/main" objectType="CheckBox" fmlaLink="$T$11" noThreeD="1"/>
</file>

<file path=xl/ctrlProps/ctrlProp198.xml><?xml version="1.0" encoding="utf-8"?>
<formControlPr xmlns="http://schemas.microsoft.com/office/spreadsheetml/2009/9/main" objectType="CheckBox" fmlaLink="$U$11" noThreeD="1"/>
</file>

<file path=xl/ctrlProps/ctrlProp199.xml><?xml version="1.0" encoding="utf-8"?>
<formControlPr xmlns="http://schemas.microsoft.com/office/spreadsheetml/2009/9/main" objectType="CheckBox" fmlaLink="$T$12" noThreeD="1"/>
</file>

<file path=xl/ctrlProps/ctrlProp2.xml><?xml version="1.0" encoding="utf-8"?>
<formControlPr xmlns="http://schemas.microsoft.com/office/spreadsheetml/2009/9/main" objectType="CheckBox" fmlaLink="T28" lockText="1" noThreeD="1"/>
</file>

<file path=xl/ctrlProps/ctrlProp20.xml><?xml version="1.0" encoding="utf-8"?>
<formControlPr xmlns="http://schemas.microsoft.com/office/spreadsheetml/2009/9/main" objectType="CheckBox" fmlaLink="$T$69" lockText="1" noThreeD="1"/>
</file>

<file path=xl/ctrlProps/ctrlProp200.xml><?xml version="1.0" encoding="utf-8"?>
<formControlPr xmlns="http://schemas.microsoft.com/office/spreadsheetml/2009/9/main" objectType="CheckBox" fmlaLink="$V$12" noThreeD="1"/>
</file>

<file path=xl/ctrlProps/ctrlProp201.xml><?xml version="1.0" encoding="utf-8"?>
<formControlPr xmlns="http://schemas.microsoft.com/office/spreadsheetml/2009/9/main" objectType="CheckBox" fmlaLink="$U$12" noThreeD="1"/>
</file>

<file path=xl/ctrlProps/ctrlProp202.xml><?xml version="1.0" encoding="utf-8"?>
<formControlPr xmlns="http://schemas.microsoft.com/office/spreadsheetml/2009/9/main" objectType="CheckBox" fmlaLink="$T$18" noThreeD="1"/>
</file>

<file path=xl/ctrlProps/ctrlProp203.xml><?xml version="1.0" encoding="utf-8"?>
<formControlPr xmlns="http://schemas.microsoft.com/office/spreadsheetml/2009/9/main" objectType="CheckBox" fmlaLink="$U$18" lockText="1" noThreeD="1"/>
</file>

<file path=xl/ctrlProps/ctrlProp204.xml><?xml version="1.0" encoding="utf-8"?>
<formControlPr xmlns="http://schemas.microsoft.com/office/spreadsheetml/2009/9/main" objectType="CheckBox" fmlaLink="$V$18" noThreeD="1"/>
</file>

<file path=xl/ctrlProps/ctrlProp205.xml><?xml version="1.0" encoding="utf-8"?>
<formControlPr xmlns="http://schemas.microsoft.com/office/spreadsheetml/2009/9/main" objectType="CheckBox" fmlaLink="$V$48" noThreeD="1"/>
</file>

<file path=xl/ctrlProps/ctrlProp206.xml><?xml version="1.0" encoding="utf-8"?>
<formControlPr xmlns="http://schemas.microsoft.com/office/spreadsheetml/2009/9/main" objectType="CheckBox" fmlaLink="$V$11" noThreeD="1"/>
</file>

<file path=xl/ctrlProps/ctrlProp207.xml><?xml version="1.0" encoding="utf-8"?>
<formControlPr xmlns="http://schemas.microsoft.com/office/spreadsheetml/2009/9/main" objectType="CheckBox" fmlaLink="$U$13" noThreeD="1"/>
</file>

<file path=xl/ctrlProps/ctrlProp208.xml><?xml version="1.0" encoding="utf-8"?>
<formControlPr xmlns="http://schemas.microsoft.com/office/spreadsheetml/2009/9/main" objectType="CheckBox" fmlaLink="$U$19" noThreeD="1"/>
</file>

<file path=xl/ctrlProps/ctrlProp209.xml><?xml version="1.0" encoding="utf-8"?>
<formControlPr xmlns="http://schemas.microsoft.com/office/spreadsheetml/2009/9/main" objectType="CheckBox" fmlaLink="$U$20" noThreeD="1"/>
</file>

<file path=xl/ctrlProps/ctrlProp21.xml><?xml version="1.0" encoding="utf-8"?>
<formControlPr xmlns="http://schemas.microsoft.com/office/spreadsheetml/2009/9/main" objectType="CheckBox" fmlaLink="T72" lockText="1" noThreeD="1"/>
</file>

<file path=xl/ctrlProps/ctrlProp210.xml><?xml version="1.0" encoding="utf-8"?>
<formControlPr xmlns="http://schemas.microsoft.com/office/spreadsheetml/2009/9/main" objectType="CheckBox" fmlaLink="$T$29" noThreeD="1"/>
</file>

<file path=xl/ctrlProps/ctrlProp211.xml><?xml version="1.0" encoding="utf-8"?>
<formControlPr xmlns="http://schemas.microsoft.com/office/spreadsheetml/2009/9/main" objectType="CheckBox" fmlaLink="$U$29" noThreeD="1"/>
</file>

<file path=xl/ctrlProps/ctrlProp212.xml><?xml version="1.0" encoding="utf-8"?>
<formControlPr xmlns="http://schemas.microsoft.com/office/spreadsheetml/2009/9/main" objectType="CheckBox" fmlaLink="$W$29" noThreeD="1"/>
</file>

<file path=xl/ctrlProps/ctrlProp213.xml><?xml version="1.0" encoding="utf-8"?>
<formControlPr xmlns="http://schemas.microsoft.com/office/spreadsheetml/2009/9/main" objectType="CheckBox" fmlaLink="$T$39" noThreeD="1"/>
</file>

<file path=xl/ctrlProps/ctrlProp214.xml><?xml version="1.0" encoding="utf-8"?>
<formControlPr xmlns="http://schemas.microsoft.com/office/spreadsheetml/2009/9/main" objectType="CheckBox" fmlaLink="$T$42" noThreeD="1"/>
</file>

<file path=xl/ctrlProps/ctrlProp215.xml><?xml version="1.0" encoding="utf-8"?>
<formControlPr xmlns="http://schemas.microsoft.com/office/spreadsheetml/2009/9/main" objectType="CheckBox" fmlaLink="$T$43" noThreeD="1"/>
</file>

<file path=xl/ctrlProps/ctrlProp216.xml><?xml version="1.0" encoding="utf-8"?>
<formControlPr xmlns="http://schemas.microsoft.com/office/spreadsheetml/2009/9/main" objectType="CheckBox" fmlaLink="$U$42" noThreeD="1"/>
</file>

<file path=xl/ctrlProps/ctrlProp217.xml><?xml version="1.0" encoding="utf-8"?>
<formControlPr xmlns="http://schemas.microsoft.com/office/spreadsheetml/2009/9/main" objectType="CheckBox" fmlaLink="$U$39" noThreeD="1"/>
</file>

<file path=xl/ctrlProps/ctrlProp218.xml><?xml version="1.0" encoding="utf-8"?>
<formControlPr xmlns="http://schemas.microsoft.com/office/spreadsheetml/2009/9/main" objectType="CheckBox" fmlaLink="$U$43" noThreeD="1"/>
</file>

<file path=xl/ctrlProps/ctrlProp219.xml><?xml version="1.0" encoding="utf-8"?>
<formControlPr xmlns="http://schemas.microsoft.com/office/spreadsheetml/2009/9/main" objectType="CheckBox" fmlaLink="$V$43" noThreeD="1"/>
</file>

<file path=xl/ctrlProps/ctrlProp22.xml><?xml version="1.0" encoding="utf-8"?>
<formControlPr xmlns="http://schemas.microsoft.com/office/spreadsheetml/2009/9/main" objectType="CheckBox" fmlaLink="U61" lockText="1" noThreeD="1"/>
</file>

<file path=xl/ctrlProps/ctrlProp220.xml><?xml version="1.0" encoding="utf-8"?>
<formControlPr xmlns="http://schemas.microsoft.com/office/spreadsheetml/2009/9/main" objectType="CheckBox" fmlaLink="$V$42" noThreeD="1"/>
</file>

<file path=xl/ctrlProps/ctrlProp221.xml><?xml version="1.0" encoding="utf-8"?>
<formControlPr xmlns="http://schemas.microsoft.com/office/spreadsheetml/2009/9/main" objectType="CheckBox" fmlaLink="$V$39" noThreeD="1"/>
</file>

<file path=xl/ctrlProps/ctrlProp222.xml><?xml version="1.0" encoding="utf-8"?>
<formControlPr xmlns="http://schemas.microsoft.com/office/spreadsheetml/2009/9/main" objectType="CheckBox" fmlaLink="$U$51" noThreeD="1"/>
</file>

<file path=xl/ctrlProps/ctrlProp223.xml><?xml version="1.0" encoding="utf-8"?>
<formControlPr xmlns="http://schemas.microsoft.com/office/spreadsheetml/2009/9/main" objectType="CheckBox" fmlaLink="$U$52" noThreeD="1"/>
</file>

<file path=xl/ctrlProps/ctrlProp224.xml><?xml version="1.0" encoding="utf-8"?>
<formControlPr xmlns="http://schemas.microsoft.com/office/spreadsheetml/2009/9/main" objectType="CheckBox" fmlaLink="$U$54" noThreeD="1"/>
</file>

<file path=xl/ctrlProps/ctrlProp225.xml><?xml version="1.0" encoding="utf-8"?>
<formControlPr xmlns="http://schemas.microsoft.com/office/spreadsheetml/2009/9/main" objectType="CheckBox" fmlaLink="$U$53" noThreeD="1"/>
</file>

<file path=xl/ctrlProps/ctrlProp226.xml><?xml version="1.0" encoding="utf-8"?>
<formControlPr xmlns="http://schemas.microsoft.com/office/spreadsheetml/2009/9/main" objectType="CheckBox" fmlaLink="$U$57" noThreeD="1"/>
</file>

<file path=xl/ctrlProps/ctrlProp227.xml><?xml version="1.0" encoding="utf-8"?>
<formControlPr xmlns="http://schemas.microsoft.com/office/spreadsheetml/2009/9/main" objectType="CheckBox" fmlaLink="$U$56" lockText="1" noThreeD="1"/>
</file>

<file path=xl/ctrlProps/ctrlProp228.xml><?xml version="1.0" encoding="utf-8"?>
<formControlPr xmlns="http://schemas.microsoft.com/office/spreadsheetml/2009/9/main" objectType="CheckBox" fmlaLink="$U$58" noThreeD="1"/>
</file>

<file path=xl/ctrlProps/ctrlProp229.xml><?xml version="1.0" encoding="utf-8"?>
<formControlPr xmlns="http://schemas.microsoft.com/office/spreadsheetml/2009/9/main" objectType="CheckBox" fmlaLink="$T$17" noThreeD="1"/>
</file>

<file path=xl/ctrlProps/ctrlProp23.xml><?xml version="1.0" encoding="utf-8"?>
<formControlPr xmlns="http://schemas.microsoft.com/office/spreadsheetml/2009/9/main" objectType="CheckBox" fmlaLink="T48" lockText="1" noThreeD="1"/>
</file>

<file path=xl/ctrlProps/ctrlProp230.xml><?xml version="1.0" encoding="utf-8"?>
<formControlPr xmlns="http://schemas.microsoft.com/office/spreadsheetml/2009/9/main" objectType="CheckBox" fmlaLink="$U$17" noThreeD="1"/>
</file>

<file path=xl/ctrlProps/ctrlProp231.xml><?xml version="1.0" encoding="utf-8"?>
<formControlPr xmlns="http://schemas.microsoft.com/office/spreadsheetml/2009/9/main" objectType="CheckBox" fmlaLink="$U$55" noThreeD="1"/>
</file>

<file path=xl/ctrlProps/ctrlProp232.xml><?xml version="1.0" encoding="utf-8"?>
<formControlPr xmlns="http://schemas.microsoft.com/office/spreadsheetml/2009/9/main" objectType="CheckBox" fmlaLink="$T$64" noThreeD="1"/>
</file>

<file path=xl/ctrlProps/ctrlProp233.xml><?xml version="1.0" encoding="utf-8"?>
<formControlPr xmlns="http://schemas.microsoft.com/office/spreadsheetml/2009/9/main" objectType="CheckBox" fmlaLink="$T$66" lockText="1" noThreeD="1"/>
</file>

<file path=xl/ctrlProps/ctrlProp234.xml><?xml version="1.0" encoding="utf-8"?>
<formControlPr xmlns="http://schemas.microsoft.com/office/spreadsheetml/2009/9/main" objectType="CheckBox" fmlaLink="$T$69" noThreeD="1"/>
</file>

<file path=xl/ctrlProps/ctrlProp235.xml><?xml version="1.0" encoding="utf-8"?>
<formControlPr xmlns="http://schemas.microsoft.com/office/spreadsheetml/2009/9/main" objectType="CheckBox" fmlaLink="$T$72" noThreeD="1"/>
</file>

<file path=xl/ctrlProps/ctrlProp236.xml><?xml version="1.0" encoding="utf-8"?>
<formControlPr xmlns="http://schemas.microsoft.com/office/spreadsheetml/2009/9/main" objectType="CheckBox" fmlaLink="$T$68" noThreeD="1"/>
</file>

<file path=xl/ctrlProps/ctrlProp237.xml><?xml version="1.0" encoding="utf-8"?>
<formControlPr xmlns="http://schemas.microsoft.com/office/spreadsheetml/2009/9/main" objectType="CheckBox" fmlaLink="$T$65" noThreeD="1"/>
</file>

<file path=xl/ctrlProps/ctrlProp238.xml><?xml version="1.0" encoding="utf-8"?>
<formControlPr xmlns="http://schemas.microsoft.com/office/spreadsheetml/2009/9/main" objectType="CheckBox" fmlaLink="$T$67" noThreeD="1"/>
</file>

<file path=xl/ctrlProps/ctrlProp239.xml><?xml version="1.0" encoding="utf-8"?>
<formControlPr xmlns="http://schemas.microsoft.com/office/spreadsheetml/2009/9/main" objectType="CheckBox" fmlaLink="$T$63" noThreeD="1"/>
</file>

<file path=xl/ctrlProps/ctrlProp24.xml><?xml version="1.0" encoding="utf-8"?>
<formControlPr xmlns="http://schemas.microsoft.com/office/spreadsheetml/2009/9/main" objectType="CheckBox" fmlaLink="$U$75" lockText="1" noThreeD="1"/>
</file>

<file path=xl/ctrlProps/ctrlProp240.xml><?xml version="1.0" encoding="utf-8"?>
<formControlPr xmlns="http://schemas.microsoft.com/office/spreadsheetml/2009/9/main" objectType="CheckBox" fmlaLink="$U$71" noThreeD="1"/>
</file>

<file path=xl/ctrlProps/ctrlProp241.xml><?xml version="1.0" encoding="utf-8"?>
<formControlPr xmlns="http://schemas.microsoft.com/office/spreadsheetml/2009/9/main" objectType="CheckBox" fmlaLink="$U$60" lockText="1" noThreeD="1"/>
</file>

<file path=xl/ctrlProps/ctrlProp242.xml><?xml version="1.0" encoding="utf-8"?>
<formControlPr xmlns="http://schemas.microsoft.com/office/spreadsheetml/2009/9/main" objectType="CheckBox" fmlaLink="$U$76" noThreeD="1"/>
</file>

<file path=xl/ctrlProps/ctrlProp243.xml><?xml version="1.0" encoding="utf-8"?>
<formControlPr xmlns="http://schemas.microsoft.com/office/spreadsheetml/2009/9/main" objectType="CheckBox" fmlaLink="$T$77" noThreeD="1"/>
</file>

<file path=xl/ctrlProps/ctrlProp244.xml><?xml version="1.0" encoding="utf-8"?>
<formControlPr xmlns="http://schemas.microsoft.com/office/spreadsheetml/2009/9/main" objectType="CheckBox" fmlaLink="$T$79" noThreeD="1"/>
</file>

<file path=xl/ctrlProps/ctrlProp245.xml><?xml version="1.0" encoding="utf-8"?>
<formControlPr xmlns="http://schemas.microsoft.com/office/spreadsheetml/2009/9/main" objectType="CheckBox" fmlaLink="$T$78" noThreeD="1"/>
</file>

<file path=xl/ctrlProps/ctrlProp246.xml><?xml version="1.0" encoding="utf-8"?>
<formControlPr xmlns="http://schemas.microsoft.com/office/spreadsheetml/2009/9/main" objectType="CheckBox" fmlaLink="$T$81" noThreeD="1"/>
</file>

<file path=xl/ctrlProps/ctrlProp247.xml><?xml version="1.0" encoding="utf-8"?>
<formControlPr xmlns="http://schemas.microsoft.com/office/spreadsheetml/2009/9/main" objectType="CheckBox" fmlaLink="$T$80" noThreeD="1"/>
</file>

<file path=xl/ctrlProps/ctrlProp248.xml><?xml version="1.0" encoding="utf-8"?>
<formControlPr xmlns="http://schemas.microsoft.com/office/spreadsheetml/2009/9/main" objectType="CheckBox" fmlaLink="$T$82" noThreeD="1"/>
</file>

<file path=xl/ctrlProps/ctrlProp249.xml><?xml version="1.0" encoding="utf-8"?>
<formControlPr xmlns="http://schemas.microsoft.com/office/spreadsheetml/2009/9/main" objectType="CheckBox" fmlaLink="$T$83" noThreeD="1"/>
</file>

<file path=xl/ctrlProps/ctrlProp25.xml><?xml version="1.0" encoding="utf-8"?>
<formControlPr xmlns="http://schemas.microsoft.com/office/spreadsheetml/2009/9/main" objectType="CheckBox" fmlaLink="$U$77" lockText="1" noThreeD="1"/>
</file>

<file path=xl/ctrlProps/ctrlProp250.xml><?xml version="1.0" encoding="utf-8"?>
<formControlPr xmlns="http://schemas.microsoft.com/office/spreadsheetml/2009/9/main" objectType="CheckBox" fmlaLink="$T$88" noThreeD="1"/>
</file>

<file path=xl/ctrlProps/ctrlProp251.xml><?xml version="1.0" encoding="utf-8"?>
<formControlPr xmlns="http://schemas.microsoft.com/office/spreadsheetml/2009/9/main" objectType="CheckBox" fmlaLink="$T$87" lockText="1" noThreeD="1"/>
</file>

<file path=xl/ctrlProps/ctrlProp252.xml><?xml version="1.0" encoding="utf-8"?>
<formControlPr xmlns="http://schemas.microsoft.com/office/spreadsheetml/2009/9/main" objectType="CheckBox" fmlaLink="$T$102" noThreeD="1"/>
</file>

<file path=xl/ctrlProps/ctrlProp253.xml><?xml version="1.0" encoding="utf-8"?>
<formControlPr xmlns="http://schemas.microsoft.com/office/spreadsheetml/2009/9/main" objectType="CheckBox" fmlaLink="$T$85" noThreeD="1"/>
</file>

<file path=xl/ctrlProps/ctrlProp254.xml><?xml version="1.0" encoding="utf-8"?>
<formControlPr xmlns="http://schemas.microsoft.com/office/spreadsheetml/2009/9/main" objectType="CheckBox" fmlaLink="$T$60" lockText="1" noThreeD="1"/>
</file>

<file path=xl/ctrlProps/ctrlProp255.xml><?xml version="1.0" encoding="utf-8"?>
<formControlPr xmlns="http://schemas.microsoft.com/office/spreadsheetml/2009/9/main" objectType="CheckBox" fmlaLink="$T$76" noThreeD="1"/>
</file>

<file path=xl/ctrlProps/ctrlProp256.xml><?xml version="1.0" encoding="utf-8"?>
<formControlPr xmlns="http://schemas.microsoft.com/office/spreadsheetml/2009/9/main" objectType="CheckBox" fmlaLink="$T$84" noThreeD="1"/>
</file>

<file path=xl/ctrlProps/ctrlProp257.xml><?xml version="1.0" encoding="utf-8"?>
<formControlPr xmlns="http://schemas.microsoft.com/office/spreadsheetml/2009/9/main" objectType="CheckBox" fmlaLink="$T$27" noThreeD="1"/>
</file>

<file path=xl/ctrlProps/ctrlProp258.xml><?xml version="1.0" encoding="utf-8"?>
<formControlPr xmlns="http://schemas.microsoft.com/office/spreadsheetml/2009/9/main" objectType="CheckBox" fmlaLink="$U$27" noThreeD="1"/>
</file>

<file path=xl/ctrlProps/ctrlProp259.xml><?xml version="1.0" encoding="utf-8"?>
<formControlPr xmlns="http://schemas.microsoft.com/office/spreadsheetml/2009/9/main" objectType="CheckBox" fmlaLink="$T$28" noThreeD="1"/>
</file>

<file path=xl/ctrlProps/ctrlProp26.xml><?xml version="1.0" encoding="utf-8"?>
<formControlPr xmlns="http://schemas.microsoft.com/office/spreadsheetml/2009/9/main" objectType="CheckBox" fmlaLink="$U$76" lockText="1" noThreeD="1"/>
</file>

<file path=xl/ctrlProps/ctrlProp260.xml><?xml version="1.0" encoding="utf-8"?>
<formControlPr xmlns="http://schemas.microsoft.com/office/spreadsheetml/2009/9/main" objectType="CheckBox" fmlaLink="$V$29" noThreeD="1"/>
</file>

<file path=xl/ctrlProps/ctrlProp261.xml><?xml version="1.0" encoding="utf-8"?>
<formControlPr xmlns="http://schemas.microsoft.com/office/spreadsheetml/2009/9/main" objectType="CheckBox" fmlaLink="$V$17" noThreeD="1"/>
</file>

<file path=xl/ctrlProps/ctrlProp262.xml><?xml version="1.0" encoding="utf-8"?>
<formControlPr xmlns="http://schemas.microsoft.com/office/spreadsheetml/2009/9/main" objectType="CheckBox" fmlaLink="$V$19" noThreeD="1"/>
</file>

<file path=xl/ctrlProps/ctrlProp263.xml><?xml version="1.0" encoding="utf-8"?>
<formControlPr xmlns="http://schemas.microsoft.com/office/spreadsheetml/2009/9/main" objectType="CheckBox" fmlaLink="$U$34" lockText="1" noThreeD="1"/>
</file>

<file path=xl/ctrlProps/ctrlProp264.xml><?xml version="1.0" encoding="utf-8"?>
<formControlPr xmlns="http://schemas.microsoft.com/office/spreadsheetml/2009/9/main" objectType="CheckBox" fmlaLink="$U$33" noThreeD="1"/>
</file>

<file path=xl/ctrlProps/ctrlProp265.xml><?xml version="1.0" encoding="utf-8"?>
<formControlPr xmlns="http://schemas.microsoft.com/office/spreadsheetml/2009/9/main" objectType="CheckBox" fmlaLink="$U$35" noThreeD="1"/>
</file>

<file path=xl/ctrlProps/ctrlProp266.xml><?xml version="1.0" encoding="utf-8"?>
<formControlPr xmlns="http://schemas.microsoft.com/office/spreadsheetml/2009/9/main" objectType="CheckBox" fmlaLink="$U$36" lockText="1" noThreeD="1"/>
</file>

<file path=xl/ctrlProps/ctrlProp267.xml><?xml version="1.0" encoding="utf-8"?>
<formControlPr xmlns="http://schemas.microsoft.com/office/spreadsheetml/2009/9/main" objectType="CheckBox" fmlaLink="$U$37" noThreeD="1"/>
</file>

<file path=xl/ctrlProps/ctrlProp268.xml><?xml version="1.0" encoding="utf-8"?>
<formControlPr xmlns="http://schemas.microsoft.com/office/spreadsheetml/2009/9/main" objectType="CheckBox" fmlaLink="$T$34" noThreeD="1"/>
</file>

<file path=xl/ctrlProps/ctrlProp269.xml><?xml version="1.0" encoding="utf-8"?>
<formControlPr xmlns="http://schemas.microsoft.com/office/spreadsheetml/2009/9/main" objectType="CheckBox" fmlaLink="$T$33" noThreeD="1"/>
</file>

<file path=xl/ctrlProps/ctrlProp27.xml><?xml version="1.0" encoding="utf-8"?>
<formControlPr xmlns="http://schemas.microsoft.com/office/spreadsheetml/2009/9/main" objectType="CheckBox" fmlaLink="$U$79" lockText="1" noThreeD="1"/>
</file>

<file path=xl/ctrlProps/ctrlProp270.xml><?xml version="1.0" encoding="utf-8"?>
<formControlPr xmlns="http://schemas.microsoft.com/office/spreadsheetml/2009/9/main" objectType="CheckBox" fmlaLink="$T$36" lockText="1" noThreeD="1"/>
</file>

<file path=xl/ctrlProps/ctrlProp271.xml><?xml version="1.0" encoding="utf-8"?>
<formControlPr xmlns="http://schemas.microsoft.com/office/spreadsheetml/2009/9/main" objectType="CheckBox" fmlaLink="$T$37" noThreeD="1"/>
</file>

<file path=xl/ctrlProps/ctrlProp272.xml><?xml version="1.0" encoding="utf-8"?>
<formControlPr xmlns="http://schemas.microsoft.com/office/spreadsheetml/2009/9/main" objectType="CheckBox" fmlaLink="$T$35" lockText="1" noThreeD="1"/>
</file>

<file path=xl/ctrlProps/ctrlProp273.xml><?xml version="1.0" encoding="utf-8"?>
<formControlPr xmlns="http://schemas.microsoft.com/office/spreadsheetml/2009/9/main" objectType="CheckBox" fmlaLink="$U$44" noThreeD="1"/>
</file>

<file path=xl/ctrlProps/ctrlProp274.xml><?xml version="1.0" encoding="utf-8"?>
<formControlPr xmlns="http://schemas.microsoft.com/office/spreadsheetml/2009/9/main" objectType="CheckBox" fmlaLink="$T$44" lockText="1" noThreeD="1"/>
</file>

<file path=xl/ctrlProps/ctrlProp275.xml><?xml version="1.0" encoding="utf-8"?>
<formControlPr xmlns="http://schemas.microsoft.com/office/spreadsheetml/2009/9/main" objectType="CheckBox" fmlaLink="$U$73" noThreeD="1"/>
</file>

<file path=xl/ctrlProps/ctrlProp276.xml><?xml version="1.0" encoding="utf-8"?>
<formControlPr xmlns="http://schemas.microsoft.com/office/spreadsheetml/2009/9/main" objectType="CheckBox" fmlaLink="$T$70" noThreeD="1"/>
</file>

<file path=xl/ctrlProps/ctrlProp277.xml><?xml version="1.0" encoding="utf-8"?>
<formControlPr xmlns="http://schemas.microsoft.com/office/spreadsheetml/2009/9/main" objectType="CheckBox" fmlaLink="$U$70" noThreeD="1"/>
</file>

<file path=xl/ctrlProps/ctrlProp278.xml><?xml version="1.0" encoding="utf-8"?>
<formControlPr xmlns="http://schemas.microsoft.com/office/spreadsheetml/2009/9/main" objectType="CheckBox" fmlaLink="$T$40" noThreeD="1"/>
</file>

<file path=xl/ctrlProps/ctrlProp279.xml><?xml version="1.0" encoding="utf-8"?>
<formControlPr xmlns="http://schemas.microsoft.com/office/spreadsheetml/2009/9/main" objectType="CheckBox" fmlaLink="$U$40" noThreeD="1"/>
</file>

<file path=xl/ctrlProps/ctrlProp28.xml><?xml version="1.0" encoding="utf-8"?>
<formControlPr xmlns="http://schemas.microsoft.com/office/spreadsheetml/2009/9/main" objectType="CheckBox" fmlaLink="$U$78" lockText="1" noThreeD="1"/>
</file>

<file path=xl/ctrlProps/ctrlProp280.xml><?xml version="1.0" encoding="utf-8"?>
<formControlPr xmlns="http://schemas.microsoft.com/office/spreadsheetml/2009/9/main" objectType="CheckBox" fmlaLink="$W$11" noThreeD="1"/>
</file>

<file path=xl/ctrlProps/ctrlProp281.xml><?xml version="1.0" encoding="utf-8"?>
<formControlPr xmlns="http://schemas.microsoft.com/office/spreadsheetml/2009/9/main" objectType="CheckBox" noThreeD="1"/>
</file>

<file path=xl/ctrlProps/ctrlProp282.xml><?xml version="1.0" encoding="utf-8"?>
<formControlPr xmlns="http://schemas.microsoft.com/office/spreadsheetml/2009/9/main" objectType="CheckBox" noThreeD="1"/>
</file>

<file path=xl/ctrlProps/ctrlProp283.xml><?xml version="1.0" encoding="utf-8"?>
<formControlPr xmlns="http://schemas.microsoft.com/office/spreadsheetml/2009/9/main" objectType="CheckBox" noThreeD="1"/>
</file>

<file path=xl/ctrlProps/ctrlProp284.xml><?xml version="1.0" encoding="utf-8"?>
<formControlPr xmlns="http://schemas.microsoft.com/office/spreadsheetml/2009/9/main" objectType="CheckBox" noThreeD="1"/>
</file>

<file path=xl/ctrlProps/ctrlProp285.xml><?xml version="1.0" encoding="utf-8"?>
<formControlPr xmlns="http://schemas.microsoft.com/office/spreadsheetml/2009/9/main" objectType="CheckBox" noThreeD="1"/>
</file>

<file path=xl/ctrlProps/ctrlProp286.xml><?xml version="1.0" encoding="utf-8"?>
<formControlPr xmlns="http://schemas.microsoft.com/office/spreadsheetml/2009/9/main" objectType="CheckBox" noThreeD="1"/>
</file>

<file path=xl/ctrlProps/ctrlProp287.xml><?xml version="1.0" encoding="utf-8"?>
<formControlPr xmlns="http://schemas.microsoft.com/office/spreadsheetml/2009/9/main" objectType="CheckBox" fmlaLink="$T$41" noThreeD="1"/>
</file>

<file path=xl/ctrlProps/ctrlProp288.xml><?xml version="1.0" encoding="utf-8"?>
<formControlPr xmlns="http://schemas.microsoft.com/office/spreadsheetml/2009/9/main" objectType="CheckBox" fmlaLink="$U$41" noThreeD="1"/>
</file>

<file path=xl/ctrlProps/ctrlProp289.xml><?xml version="1.0" encoding="utf-8"?>
<formControlPr xmlns="http://schemas.microsoft.com/office/spreadsheetml/2009/9/main" objectType="CheckBox" fmlaLink="$T$89" noThreeD="1"/>
</file>

<file path=xl/ctrlProps/ctrlProp29.xml><?xml version="1.0" encoding="utf-8"?>
<formControlPr xmlns="http://schemas.microsoft.com/office/spreadsheetml/2009/9/main" objectType="CheckBox" fmlaLink="$U$80" lockText="1" noThreeD="1"/>
</file>

<file path=xl/ctrlProps/ctrlProp290.xml><?xml version="1.0" encoding="utf-8"?>
<formControlPr xmlns="http://schemas.microsoft.com/office/spreadsheetml/2009/9/main" objectType="CheckBox" fmlaLink="$U$89" noThreeD="1"/>
</file>

<file path=xl/ctrlProps/ctrlProp291.xml><?xml version="1.0" encoding="utf-8"?>
<formControlPr xmlns="http://schemas.microsoft.com/office/spreadsheetml/2009/9/main" objectType="CheckBox" fmlaLink="$N$20" lockText="1" noThreeD="1"/>
</file>

<file path=xl/ctrlProps/ctrlProp292.xml><?xml version="1.0" encoding="utf-8"?>
<formControlPr xmlns="http://schemas.microsoft.com/office/spreadsheetml/2009/9/main" objectType="CheckBox" checked="Checked" fmlaLink="N26" lockText="1" noThreeD="1"/>
</file>

<file path=xl/ctrlProps/ctrlProp293.xml><?xml version="1.0" encoding="utf-8"?>
<formControlPr xmlns="http://schemas.microsoft.com/office/spreadsheetml/2009/9/main" objectType="CheckBox" checked="Checked" fmlaLink="N27" lockText="1" noThreeD="1"/>
</file>

<file path=xl/ctrlProps/ctrlProp294.xml><?xml version="1.0" encoding="utf-8"?>
<formControlPr xmlns="http://schemas.microsoft.com/office/spreadsheetml/2009/9/main" objectType="CheckBox" fmlaLink="N49" lockText="1" noThreeD="1"/>
</file>

<file path=xl/ctrlProps/ctrlProp295.xml><?xml version="1.0" encoding="utf-8"?>
<formControlPr xmlns="http://schemas.microsoft.com/office/spreadsheetml/2009/9/main" objectType="CheckBox" fmlaLink="N52" lockText="1" noThreeD="1"/>
</file>

<file path=xl/ctrlProps/ctrlProp296.xml><?xml version="1.0" encoding="utf-8"?>
<formControlPr xmlns="http://schemas.microsoft.com/office/spreadsheetml/2009/9/main" objectType="CheckBox" fmlaLink="N51" lockText="1" noThreeD="1"/>
</file>

<file path=xl/ctrlProps/ctrlProp297.xml><?xml version="1.0" encoding="utf-8"?>
<formControlPr xmlns="http://schemas.microsoft.com/office/spreadsheetml/2009/9/main" objectType="CheckBox" fmlaLink="N48" lockText="1" noThreeD="1"/>
</file>

<file path=xl/ctrlProps/ctrlProp298.xml><?xml version="1.0" encoding="utf-8"?>
<formControlPr xmlns="http://schemas.microsoft.com/office/spreadsheetml/2009/9/main" objectType="CheckBox" fmlaLink="N50" lockText="1" noThreeD="1"/>
</file>

<file path=xl/ctrlProps/ctrlProp299.xml><?xml version="1.0" encoding="utf-8"?>
<formControlPr xmlns="http://schemas.microsoft.com/office/spreadsheetml/2009/9/main" objectType="CheckBox" fmlaLink="N54" lockText="1" noThreeD="1"/>
</file>

<file path=xl/ctrlProps/ctrlProp3.xml><?xml version="1.0" encoding="utf-8"?>
<formControlPr xmlns="http://schemas.microsoft.com/office/spreadsheetml/2009/9/main" objectType="CheckBox" fmlaLink="T30" lockText="1" noThreeD="1"/>
</file>

<file path=xl/ctrlProps/ctrlProp30.xml><?xml version="1.0" encoding="utf-8"?>
<formControlPr xmlns="http://schemas.microsoft.com/office/spreadsheetml/2009/9/main" objectType="CheckBox" fmlaLink="$U$82" lockText="1" noThreeD="1"/>
</file>

<file path=xl/ctrlProps/ctrlProp300.xml><?xml version="1.0" encoding="utf-8"?>
<formControlPr xmlns="http://schemas.microsoft.com/office/spreadsheetml/2009/9/main" objectType="CheckBox" fmlaLink="N53" lockText="1" noThreeD="1"/>
</file>

<file path=xl/ctrlProps/ctrlProp301.xml><?xml version="1.0" encoding="utf-8"?>
<formControlPr xmlns="http://schemas.microsoft.com/office/spreadsheetml/2009/9/main" objectType="CheckBox" fmlaLink="N55" lockText="1" noThreeD="1"/>
</file>

<file path=xl/ctrlProps/ctrlProp302.xml><?xml version="1.0" encoding="utf-8"?>
<formControlPr xmlns="http://schemas.microsoft.com/office/spreadsheetml/2009/9/main" objectType="CheckBox" checked="Checked" fmlaLink="O61" lockText="1" noThreeD="1"/>
</file>

<file path=xl/ctrlProps/ctrlProp303.xml><?xml version="1.0" encoding="utf-8"?>
<formControlPr xmlns="http://schemas.microsoft.com/office/spreadsheetml/2009/9/main" objectType="CheckBox" checked="Checked" fmlaLink="O63" lockText="1" noThreeD="1"/>
</file>

<file path=xl/ctrlProps/ctrlProp304.xml><?xml version="1.0" encoding="utf-8"?>
<formControlPr xmlns="http://schemas.microsoft.com/office/spreadsheetml/2009/9/main" objectType="CheckBox" fmlaLink="O66" lockText="1" noThreeD="1"/>
</file>

<file path=xl/ctrlProps/ctrlProp305.xml><?xml version="1.0" encoding="utf-8"?>
<formControlPr xmlns="http://schemas.microsoft.com/office/spreadsheetml/2009/9/main" objectType="CheckBox" fmlaLink="O69" lockText="1" noThreeD="1"/>
</file>

<file path=xl/ctrlProps/ctrlProp306.xml><?xml version="1.0" encoding="utf-8"?>
<formControlPr xmlns="http://schemas.microsoft.com/office/spreadsheetml/2009/9/main" objectType="CheckBox" fmlaLink="N70" lockText="1" noThreeD="1"/>
</file>

<file path=xl/ctrlProps/ctrlProp307.xml><?xml version="1.0" encoding="utf-8"?>
<formControlPr xmlns="http://schemas.microsoft.com/office/spreadsheetml/2009/9/main" objectType="CheckBox" checked="Checked" fmlaLink="O65" lockText="1" noThreeD="1"/>
</file>

<file path=xl/ctrlProps/ctrlProp308.xml><?xml version="1.0" encoding="utf-8"?>
<formControlPr xmlns="http://schemas.microsoft.com/office/spreadsheetml/2009/9/main" objectType="CheckBox" checked="Checked" fmlaLink="O62" lockText="1" noThreeD="1"/>
</file>

<file path=xl/ctrlProps/ctrlProp309.xml><?xml version="1.0" encoding="utf-8"?>
<formControlPr xmlns="http://schemas.microsoft.com/office/spreadsheetml/2009/9/main" objectType="CheckBox" checked="Checked" fmlaLink="O64" lockText="1" noThreeD="1"/>
</file>

<file path=xl/ctrlProps/ctrlProp31.xml><?xml version="1.0" encoding="utf-8"?>
<formControlPr xmlns="http://schemas.microsoft.com/office/spreadsheetml/2009/9/main" objectType="CheckBox" fmlaLink="$U$81" lockText="1" noThreeD="1"/>
</file>

<file path=xl/ctrlProps/ctrlProp310.xml><?xml version="1.0" encoding="utf-8"?>
<formControlPr xmlns="http://schemas.microsoft.com/office/spreadsheetml/2009/9/main" objectType="CheckBox" fmlaLink="$N$68" lockText="1" noThreeD="1"/>
</file>

<file path=xl/ctrlProps/ctrlProp311.xml><?xml version="1.0" encoding="utf-8"?>
<formControlPr xmlns="http://schemas.microsoft.com/office/spreadsheetml/2009/9/main" objectType="CheckBox" fmlaLink="N71" lockText="1" noThreeD="1"/>
</file>

<file path=xl/ctrlProps/ctrlProp312.xml><?xml version="1.0" encoding="utf-8"?>
<formControlPr xmlns="http://schemas.microsoft.com/office/spreadsheetml/2009/9/main" objectType="CheckBox" checked="Checked" fmlaLink="O60" lockText="1" noThreeD="1"/>
</file>

<file path=xl/ctrlProps/ctrlProp313.xml><?xml version="1.0" encoding="utf-8"?>
<formControlPr xmlns="http://schemas.microsoft.com/office/spreadsheetml/2009/9/main" objectType="CheckBox" fmlaLink="N47" lockText="1" noThreeD="1"/>
</file>

<file path=xl/ctrlProps/ctrlProp314.xml><?xml version="1.0" encoding="utf-8"?>
<formControlPr xmlns="http://schemas.microsoft.com/office/spreadsheetml/2009/9/main" objectType="CheckBox" checked="Checked" fmlaLink="$O$75" lockText="1" noThreeD="1"/>
</file>

<file path=xl/ctrlProps/ctrlProp315.xml><?xml version="1.0" encoding="utf-8"?>
<formControlPr xmlns="http://schemas.microsoft.com/office/spreadsheetml/2009/9/main" objectType="CheckBox" fmlaLink="$O$77" lockText="1" noThreeD="1"/>
</file>

<file path=xl/ctrlProps/ctrlProp316.xml><?xml version="1.0" encoding="utf-8"?>
<formControlPr xmlns="http://schemas.microsoft.com/office/spreadsheetml/2009/9/main" objectType="CheckBox" checked="Checked" fmlaLink="$O$76" lockText="1" noThreeD="1"/>
</file>

<file path=xl/ctrlProps/ctrlProp317.xml><?xml version="1.0" encoding="utf-8"?>
<formControlPr xmlns="http://schemas.microsoft.com/office/spreadsheetml/2009/9/main" objectType="CheckBox" fmlaLink="$O$79" lockText="1" noThreeD="1"/>
</file>

<file path=xl/ctrlProps/ctrlProp318.xml><?xml version="1.0" encoding="utf-8"?>
<formControlPr xmlns="http://schemas.microsoft.com/office/spreadsheetml/2009/9/main" objectType="CheckBox" fmlaLink="$O$78" lockText="1" noThreeD="1"/>
</file>

<file path=xl/ctrlProps/ctrlProp319.xml><?xml version="1.0" encoding="utf-8"?>
<formControlPr xmlns="http://schemas.microsoft.com/office/spreadsheetml/2009/9/main" objectType="CheckBox" checked="Checked" fmlaLink="$O$80" lockText="1" noThreeD="1"/>
</file>

<file path=xl/ctrlProps/ctrlProp32.xml><?xml version="1.0" encoding="utf-8"?>
<formControlPr xmlns="http://schemas.microsoft.com/office/spreadsheetml/2009/9/main" objectType="CheckBox" fmlaLink="$U$85" lockText="1" noThreeD="1"/>
</file>

<file path=xl/ctrlProps/ctrlProp320.xml><?xml version="1.0" encoding="utf-8"?>
<formControlPr xmlns="http://schemas.microsoft.com/office/spreadsheetml/2009/9/main" objectType="CheckBox" fmlaLink="$O$82" lockText="1" noThreeD="1"/>
</file>

<file path=xl/ctrlProps/ctrlProp321.xml><?xml version="1.0" encoding="utf-8"?>
<formControlPr xmlns="http://schemas.microsoft.com/office/spreadsheetml/2009/9/main" objectType="CheckBox" fmlaLink="$O$81" lockText="1" noThreeD="1"/>
</file>

<file path=xl/ctrlProps/ctrlProp322.xml><?xml version="1.0" encoding="utf-8"?>
<formControlPr xmlns="http://schemas.microsoft.com/office/spreadsheetml/2009/9/main" objectType="CheckBox" checked="Checked" fmlaLink="$O$85" lockText="1" noThreeD="1"/>
</file>

<file path=xl/ctrlProps/ctrlProp323.xml><?xml version="1.0" encoding="utf-8"?>
<formControlPr xmlns="http://schemas.microsoft.com/office/spreadsheetml/2009/9/main" objectType="CheckBox" checked="Checked" fmlaLink="$O$84" lockText="1" noThreeD="1"/>
</file>

<file path=xl/ctrlProps/ctrlProp324.xml><?xml version="1.0" encoding="utf-8"?>
<formControlPr xmlns="http://schemas.microsoft.com/office/spreadsheetml/2009/9/main" objectType="CheckBox" fmlaLink="$O$86" lockText="1" noThreeD="1"/>
</file>

<file path=xl/ctrlProps/ctrlProp325.xml><?xml version="1.0" encoding="utf-8"?>
<formControlPr xmlns="http://schemas.microsoft.com/office/spreadsheetml/2009/9/main" objectType="CheckBox" checked="Checked" fmlaLink="$O$83" lockText="1" noThreeD="1"/>
</file>

<file path=xl/ctrlProps/ctrlProp326.xml><?xml version="1.0" encoding="utf-8"?>
<formControlPr xmlns="http://schemas.microsoft.com/office/spreadsheetml/2009/9/main" objectType="CheckBox" fmlaLink="N28" lockText="1" noThreeD="1"/>
</file>

<file path=xl/ctrlProps/ctrlProp327.xml><?xml version="1.0" encoding="utf-8"?>
<formControlPr xmlns="http://schemas.microsoft.com/office/spreadsheetml/2009/9/main" objectType="CheckBox" checked="Checked" fmlaLink="N35" lockText="1" noThreeD="1"/>
</file>

<file path=xl/ctrlProps/ctrlProp328.xml><?xml version="1.0" encoding="utf-8"?>
<formControlPr xmlns="http://schemas.microsoft.com/office/spreadsheetml/2009/9/main" objectType="CheckBox" fmlaLink="P35" lockText="1" noThreeD="1"/>
</file>

<file path=xl/ctrlProps/ctrlProp329.xml><?xml version="1.0" encoding="utf-8"?>
<formControlPr xmlns="http://schemas.microsoft.com/office/spreadsheetml/2009/9/main" objectType="CheckBox" fmlaLink="O35" lockText="1" noThreeD="1"/>
</file>

<file path=xl/ctrlProps/ctrlProp33.xml><?xml version="1.0" encoding="utf-8"?>
<formControlPr xmlns="http://schemas.microsoft.com/office/spreadsheetml/2009/9/main" objectType="CheckBox" fmlaLink="$U$84" lockText="1" noThreeD="1"/>
</file>

<file path=xl/ctrlProps/ctrlProp330.xml><?xml version="1.0" encoding="utf-8"?>
<formControlPr xmlns="http://schemas.microsoft.com/office/spreadsheetml/2009/9/main" objectType="CheckBox" fmlaLink="N42" lockText="1" noThreeD="1"/>
</file>

<file path=xl/ctrlProps/ctrlProp331.xml><?xml version="1.0" encoding="utf-8"?>
<formControlPr xmlns="http://schemas.microsoft.com/office/spreadsheetml/2009/9/main" objectType="CheckBox" fmlaLink="$O$41" lockText="1" noThreeD="1"/>
</file>

<file path=xl/ctrlProps/ctrlProp332.xml><?xml version="1.0" encoding="utf-8"?>
<formControlPr xmlns="http://schemas.microsoft.com/office/spreadsheetml/2009/9/main" objectType="CheckBox" fmlaLink="$P$41" lockText="1" noThreeD="1"/>
</file>

<file path=xl/ctrlProps/ctrlProp333.xml><?xml version="1.0" encoding="utf-8"?>
<formControlPr xmlns="http://schemas.microsoft.com/office/spreadsheetml/2009/9/main" objectType="CheckBox" fmlaLink="$Q$41" lockText="1" noThreeD="1"/>
</file>

<file path=xl/ctrlProps/ctrlProp334.xml><?xml version="1.0" encoding="utf-8"?>
<formControlPr xmlns="http://schemas.microsoft.com/office/spreadsheetml/2009/9/main" objectType="CheckBox" checked="Checked" fmlaLink="$N$41" lockText="1" noThreeD="1"/>
</file>

<file path=xl/ctrlProps/ctrlProp335.xml><?xml version="1.0" encoding="utf-8"?>
<formControlPr xmlns="http://schemas.microsoft.com/office/spreadsheetml/2009/9/main" objectType="CheckBox" checked="Checked" fmlaLink="O42" lockText="1" noThreeD="1"/>
</file>

<file path=xl/ctrlProps/ctrlProp336.xml><?xml version="1.0" encoding="utf-8"?>
<formControlPr xmlns="http://schemas.microsoft.com/office/spreadsheetml/2009/9/main" objectType="CheckBox" fmlaLink="O43" lockText="1" noThreeD="1"/>
</file>

<file path=xl/ctrlProps/ctrlProp337.xml><?xml version="1.0" encoding="utf-8"?>
<formControlPr xmlns="http://schemas.microsoft.com/office/spreadsheetml/2009/9/main" objectType="CheckBox" checked="Checked" fmlaLink="N43" lockText="1" noThreeD="1"/>
</file>

<file path=xl/ctrlProps/ctrlProp338.xml><?xml version="1.0" encoding="utf-8"?>
<formControlPr xmlns="http://schemas.microsoft.com/office/spreadsheetml/2009/9/main" objectType="CheckBox" checked="Checked" fmlaLink="N44" lockText="1" noThreeD="1"/>
</file>

<file path=xl/ctrlProps/ctrlProp339.xml><?xml version="1.0" encoding="utf-8"?>
<formControlPr xmlns="http://schemas.microsoft.com/office/spreadsheetml/2009/9/main" objectType="CheckBox" fmlaLink="O44" lockText="1" noThreeD="1"/>
</file>

<file path=xl/ctrlProps/ctrlProp34.xml><?xml version="1.0" encoding="utf-8"?>
<formControlPr xmlns="http://schemas.microsoft.com/office/spreadsheetml/2009/9/main" objectType="CheckBox" fmlaLink="$U$86" lockText="1" noThreeD="1"/>
</file>

<file path=xl/ctrlProps/ctrlProp340.xml><?xml version="1.0" encoding="utf-8"?>
<formControlPr xmlns="http://schemas.microsoft.com/office/spreadsheetml/2009/9/main" objectType="CheckBox" fmlaLink="O45" lockText="1" noThreeD="1"/>
</file>

<file path=xl/ctrlProps/ctrlProp341.xml><?xml version="1.0" encoding="utf-8"?>
<formControlPr xmlns="http://schemas.microsoft.com/office/spreadsheetml/2009/9/main" objectType="CheckBox" checked="Checked" fmlaLink="N45" lockText="1" noThreeD="1"/>
</file>

<file path=xl/ctrlProps/ctrlProp342.xml><?xml version="1.0" encoding="utf-8"?>
<formControlPr xmlns="http://schemas.microsoft.com/office/spreadsheetml/2009/9/main" objectType="CheckBox" fmlaLink="$O$71" lockText="1" noThreeD="1"/>
</file>

<file path=xl/ctrlProps/ctrlProp343.xml><?xml version="1.0" encoding="utf-8"?>
<formControlPr xmlns="http://schemas.microsoft.com/office/spreadsheetml/2009/9/main" objectType="CheckBox" fmlaLink="$N$72" lockText="1" noThreeD="1"/>
</file>

<file path=xl/ctrlProps/ctrlProp344.xml><?xml version="1.0" encoding="utf-8"?>
<formControlPr xmlns="http://schemas.microsoft.com/office/spreadsheetml/2009/9/main" objectType="CheckBox" fmlaLink="$O$72" lockText="1" noThreeD="1"/>
</file>

<file path=xl/ctrlProps/ctrlProp345.xml><?xml version="1.0" encoding="utf-8"?>
<formControlPr xmlns="http://schemas.microsoft.com/office/spreadsheetml/2009/9/main" objectType="CheckBox" checked="Checked" fmlaLink="O28" lockText="1" noThreeD="1"/>
</file>

<file path=xl/ctrlProps/ctrlProp346.xml><?xml version="1.0" encoding="utf-8"?>
<formControlPr xmlns="http://schemas.microsoft.com/office/spreadsheetml/2009/9/main" objectType="CheckBox" checked="Checked" fmlaLink="$P$20" lockText="1" noThreeD="1"/>
</file>

<file path=xl/ctrlProps/ctrlProp347.xml><?xml version="1.0" encoding="utf-8"?>
<formControlPr xmlns="http://schemas.microsoft.com/office/spreadsheetml/2009/9/main" objectType="CheckBox" fmlaLink="$N$18" lockText="1" noThreeD="1"/>
</file>

<file path=xl/ctrlProps/ctrlProp348.xml><?xml version="1.0" encoding="utf-8"?>
<formControlPr xmlns="http://schemas.microsoft.com/office/spreadsheetml/2009/9/main" objectType="CheckBox" fmlaLink="$O$18" lockText="1" noThreeD="1"/>
</file>

<file path=xl/ctrlProps/ctrlProp349.xml><?xml version="1.0" encoding="utf-8"?>
<formControlPr xmlns="http://schemas.microsoft.com/office/spreadsheetml/2009/9/main" objectType="CheckBox" fmlaLink="$N$19" lockText="1" noThreeD="1"/>
</file>

<file path=xl/ctrlProps/ctrlProp35.xml><?xml version="1.0" encoding="utf-8"?>
<formControlPr xmlns="http://schemas.microsoft.com/office/spreadsheetml/2009/9/main" objectType="CheckBox" fmlaLink="$U$83" lockText="1" noThreeD="1"/>
</file>

<file path=xl/ctrlProps/ctrlProp350.xml><?xml version="1.0" encoding="utf-8"?>
<formControlPr xmlns="http://schemas.microsoft.com/office/spreadsheetml/2009/9/main" objectType="CheckBox" checked="Checked" fmlaLink="$P$19" lockText="1" noThreeD="1"/>
</file>

<file path=xl/ctrlProps/ctrlProp351.xml><?xml version="1.0" encoding="utf-8"?>
<formControlPr xmlns="http://schemas.microsoft.com/office/spreadsheetml/2009/9/main" objectType="CheckBox" fmlaLink="$O$19" lockText="1" noThreeD="1"/>
</file>

<file path=xl/ctrlProps/ctrlProp352.xml><?xml version="1.0" encoding="utf-8"?>
<formControlPr xmlns="http://schemas.microsoft.com/office/spreadsheetml/2009/9/main" objectType="CheckBox" fmlaLink="$N$25" lockText="1" noThreeD="1"/>
</file>

<file path=xl/ctrlProps/ctrlProp353.xml><?xml version="1.0" encoding="utf-8"?>
<formControlPr xmlns="http://schemas.microsoft.com/office/spreadsheetml/2009/9/main" objectType="CheckBox" checked="Checked" fmlaLink="$O$25" lockText="1" noThreeD="1"/>
</file>

<file path=xl/ctrlProps/ctrlProp354.xml><?xml version="1.0" encoding="utf-8"?>
<formControlPr xmlns="http://schemas.microsoft.com/office/spreadsheetml/2009/9/main" objectType="CheckBox" fmlaLink="$P$25" lockText="1" noThreeD="1"/>
</file>

<file path=xl/ctrlProps/ctrlProp355.xml><?xml version="1.0" encoding="utf-8"?>
<formControlPr xmlns="http://schemas.microsoft.com/office/spreadsheetml/2009/9/main" objectType="CheckBox" fmlaLink="$P$44" lockText="1" noThreeD="1"/>
</file>

<file path=xl/ctrlProps/ctrlProp356.xml><?xml version="1.0" encoding="utf-8"?>
<formControlPr xmlns="http://schemas.microsoft.com/office/spreadsheetml/2009/9/main" objectType="CheckBox" fmlaLink="$P$18" lockText="1" noThreeD="1"/>
</file>

<file path=xl/ctrlProps/ctrlProp357.xml><?xml version="1.0" encoding="utf-8"?>
<formControlPr xmlns="http://schemas.microsoft.com/office/spreadsheetml/2009/9/main" objectType="CheckBox" checked="Checked" fmlaLink="$Q$18" lockText="1" noThreeD="1"/>
</file>

<file path=xl/ctrlProps/ctrlProp358.xml><?xml version="1.0" encoding="utf-8"?>
<formControlPr xmlns="http://schemas.microsoft.com/office/spreadsheetml/2009/9/main" objectType="CheckBox" fmlaLink="$O$20" lockText="1" noThreeD="1"/>
</file>

<file path=xl/ctrlProps/ctrlProp359.xml><?xml version="1.0" encoding="utf-8"?>
<formControlPr xmlns="http://schemas.microsoft.com/office/spreadsheetml/2009/9/main" objectType="CheckBox" fmlaLink="$O$26" lockText="1" noThreeD="1"/>
</file>

<file path=xl/ctrlProps/ctrlProp36.xml><?xml version="1.0" encoding="utf-8"?>
<formControlPr xmlns="http://schemas.microsoft.com/office/spreadsheetml/2009/9/main" objectType="CheckBox" fmlaLink="T99" lockText="1" noThreeD="1"/>
</file>

<file path=xl/ctrlProps/ctrlProp360.xml><?xml version="1.0" encoding="utf-8"?>
<formControlPr xmlns="http://schemas.microsoft.com/office/spreadsheetml/2009/9/main" objectType="CheckBox" fmlaLink="$O$27" lockText="1" noThreeD="1"/>
</file>

<file path=xl/ctrlProps/ctrlProp361.xml><?xml version="1.0" encoding="utf-8"?>
<formControlPr xmlns="http://schemas.microsoft.com/office/spreadsheetml/2009/9/main" objectType="CheckBox" fmlaLink="$N$10" lockText="1" noThreeD="1"/>
</file>

<file path=xl/ctrlProps/ctrlProp362.xml><?xml version="1.0" encoding="utf-8"?>
<formControlPr xmlns="http://schemas.microsoft.com/office/spreadsheetml/2009/9/main" objectType="CheckBox" checked="Checked" fmlaLink="$Q$10" lockText="1" noThreeD="1"/>
</file>

<file path=xl/ctrlProps/ctrlProp363.xml><?xml version="1.0" encoding="utf-8"?>
<formControlPr xmlns="http://schemas.microsoft.com/office/spreadsheetml/2009/9/main" objectType="CheckBox" checked="Checked" fmlaLink="$N$36" lockText="1" noThreeD="1"/>
</file>

<file path=xl/ctrlProps/ctrlProp364.xml><?xml version="1.0" encoding="utf-8"?>
<formControlPr xmlns="http://schemas.microsoft.com/office/spreadsheetml/2009/9/main" objectType="CheckBox" fmlaLink="$N$38" lockText="1" noThreeD="1"/>
</file>

<file path=xl/ctrlProps/ctrlProp365.xml><?xml version="1.0" encoding="utf-8"?>
<formControlPr xmlns="http://schemas.microsoft.com/office/spreadsheetml/2009/9/main" objectType="CheckBox" checked="Checked" fmlaLink="$N$39" lockText="1" noThreeD="1"/>
</file>

<file path=xl/ctrlProps/ctrlProp366.xml><?xml version="1.0" encoding="utf-8"?>
<formControlPr xmlns="http://schemas.microsoft.com/office/spreadsheetml/2009/9/main" objectType="CheckBox" fmlaLink="$O$38" lockText="1" noThreeD="1"/>
</file>

<file path=xl/ctrlProps/ctrlProp367.xml><?xml version="1.0" encoding="utf-8"?>
<formControlPr xmlns="http://schemas.microsoft.com/office/spreadsheetml/2009/9/main" objectType="CheckBox" fmlaLink="$O$36" lockText="1" noThreeD="1"/>
</file>

<file path=xl/ctrlProps/ctrlProp368.xml><?xml version="1.0" encoding="utf-8"?>
<formControlPr xmlns="http://schemas.microsoft.com/office/spreadsheetml/2009/9/main" objectType="CheckBox" fmlaLink="$O$39" lockText="1" noThreeD="1"/>
</file>

<file path=xl/ctrlProps/ctrlProp369.xml><?xml version="1.0" encoding="utf-8"?>
<formControlPr xmlns="http://schemas.microsoft.com/office/spreadsheetml/2009/9/main" objectType="CheckBox" fmlaLink="$P$39" lockText="1" noThreeD="1"/>
</file>

<file path=xl/ctrlProps/ctrlProp37.xml><?xml version="1.0" encoding="utf-8"?>
<formControlPr xmlns="http://schemas.microsoft.com/office/spreadsheetml/2009/9/main" objectType="CheckBox" fmlaLink="T36" lockText="1" noThreeD="1"/>
</file>

<file path=xl/ctrlProps/ctrlProp370.xml><?xml version="1.0" encoding="utf-8"?>
<formControlPr xmlns="http://schemas.microsoft.com/office/spreadsheetml/2009/9/main" objectType="CheckBox" fmlaLink="$P$38" lockText="1" noThreeD="1"/>
</file>

<file path=xl/ctrlProps/ctrlProp371.xml><?xml version="1.0" encoding="utf-8"?>
<formControlPr xmlns="http://schemas.microsoft.com/office/spreadsheetml/2009/9/main" objectType="CheckBox" fmlaLink="$P$36" lockText="1" noThreeD="1"/>
</file>

<file path=xl/ctrlProps/ctrlProp372.xml><?xml version="1.0" encoding="utf-8"?>
<formControlPr xmlns="http://schemas.microsoft.com/office/spreadsheetml/2009/9/main" objectType="CheckBox" checked="Checked" fmlaLink="$O$47" lockText="1" noThreeD="1"/>
</file>

<file path=xl/ctrlProps/ctrlProp373.xml><?xml version="1.0" encoding="utf-8"?>
<formControlPr xmlns="http://schemas.microsoft.com/office/spreadsheetml/2009/9/main" objectType="CheckBox" fmlaLink="$O$49" lockText="1" noThreeD="1"/>
</file>

<file path=xl/ctrlProps/ctrlProp374.xml><?xml version="1.0" encoding="utf-8"?>
<formControlPr xmlns="http://schemas.microsoft.com/office/spreadsheetml/2009/9/main" objectType="CheckBox" checked="Checked" fmlaLink="$O$51" lockText="1" noThreeD="1"/>
</file>

<file path=xl/ctrlProps/ctrlProp375.xml><?xml version="1.0" encoding="utf-8"?>
<formControlPr xmlns="http://schemas.microsoft.com/office/spreadsheetml/2009/9/main" objectType="CheckBox" checked="Checked" fmlaLink="$O$50" lockText="1" noThreeD="1"/>
</file>

<file path=xl/ctrlProps/ctrlProp376.xml><?xml version="1.0" encoding="utf-8"?>
<formControlPr xmlns="http://schemas.microsoft.com/office/spreadsheetml/2009/9/main" objectType="CheckBox" checked="Checked" fmlaLink="$O$54" lockText="1" noThreeD="1"/>
</file>

<file path=xl/ctrlProps/ctrlProp377.xml><?xml version="1.0" encoding="utf-8"?>
<formControlPr xmlns="http://schemas.microsoft.com/office/spreadsheetml/2009/9/main" objectType="CheckBox" checked="Checked" fmlaLink="$O$53" lockText="1" noThreeD="1"/>
</file>

<file path=xl/ctrlProps/ctrlProp378.xml><?xml version="1.0" encoding="utf-8"?>
<formControlPr xmlns="http://schemas.microsoft.com/office/spreadsheetml/2009/9/main" objectType="CheckBox" checked="Checked" fmlaLink="$O$55" lockText="1" noThreeD="1"/>
</file>

<file path=xl/ctrlProps/ctrlProp379.xml><?xml version="1.0" encoding="utf-8"?>
<formControlPr xmlns="http://schemas.microsoft.com/office/spreadsheetml/2009/9/main" objectType="CheckBox" checked="Checked" fmlaLink="$N$24" lockText="1" noThreeD="1"/>
</file>

<file path=xl/ctrlProps/ctrlProp38.xml><?xml version="1.0" encoding="utf-8"?>
<formControlPr xmlns="http://schemas.microsoft.com/office/spreadsheetml/2009/9/main" objectType="CheckBox" fmlaLink="V36" lockText="1" noThreeD="1"/>
</file>

<file path=xl/ctrlProps/ctrlProp380.xml><?xml version="1.0" encoding="utf-8"?>
<formControlPr xmlns="http://schemas.microsoft.com/office/spreadsheetml/2009/9/main" objectType="CheckBox" fmlaLink="$O$24" lockText="1" noThreeD="1"/>
</file>

<file path=xl/ctrlProps/ctrlProp381.xml><?xml version="1.0" encoding="utf-8"?>
<formControlPr xmlns="http://schemas.microsoft.com/office/spreadsheetml/2009/9/main" objectType="CheckBox" checked="Checked" fmlaLink="$O$48" lockText="1" noThreeD="1"/>
</file>

<file path=xl/ctrlProps/ctrlProp382.xml><?xml version="1.0" encoding="utf-8"?>
<formControlPr xmlns="http://schemas.microsoft.com/office/spreadsheetml/2009/9/main" objectType="CheckBox" checked="Checked" fmlaLink="$O$52" lockText="1" noThreeD="1"/>
</file>

<file path=xl/ctrlProps/ctrlProp383.xml><?xml version="1.0" encoding="utf-8"?>
<formControlPr xmlns="http://schemas.microsoft.com/office/spreadsheetml/2009/9/main" objectType="CheckBox" fmlaLink="$N$61" lockText="1" noThreeD="1"/>
</file>

<file path=xl/ctrlProps/ctrlProp384.xml><?xml version="1.0" encoding="utf-8"?>
<formControlPr xmlns="http://schemas.microsoft.com/office/spreadsheetml/2009/9/main" objectType="CheckBox" fmlaLink="$N$63" lockText="1" noThreeD="1"/>
</file>

<file path=xl/ctrlProps/ctrlProp385.xml><?xml version="1.0" encoding="utf-8"?>
<formControlPr xmlns="http://schemas.microsoft.com/office/spreadsheetml/2009/9/main" objectType="CheckBox" fmlaLink="$N$66" lockText="1" noThreeD="1"/>
</file>

<file path=xl/ctrlProps/ctrlProp386.xml><?xml version="1.0" encoding="utf-8"?>
<formControlPr xmlns="http://schemas.microsoft.com/office/spreadsheetml/2009/9/main" objectType="CheckBox" fmlaLink="$N$69" lockText="1" noThreeD="1"/>
</file>

<file path=xl/ctrlProps/ctrlProp387.xml><?xml version="1.0" encoding="utf-8"?>
<formControlPr xmlns="http://schemas.microsoft.com/office/spreadsheetml/2009/9/main" objectType="CheckBox" fmlaLink="$N$65" lockText="1" noThreeD="1"/>
</file>

<file path=xl/ctrlProps/ctrlProp388.xml><?xml version="1.0" encoding="utf-8"?>
<formControlPr xmlns="http://schemas.microsoft.com/office/spreadsheetml/2009/9/main" objectType="CheckBox" fmlaLink="$N$62" lockText="1" noThreeD="1"/>
</file>

<file path=xl/ctrlProps/ctrlProp389.xml><?xml version="1.0" encoding="utf-8"?>
<formControlPr xmlns="http://schemas.microsoft.com/office/spreadsheetml/2009/9/main" objectType="CheckBox" fmlaLink="$N$64" lockText="1" noThreeD="1"/>
</file>

<file path=xl/ctrlProps/ctrlProp39.xml><?xml version="1.0" encoding="utf-8"?>
<formControlPr xmlns="http://schemas.microsoft.com/office/spreadsheetml/2009/9/main" objectType="CheckBox" fmlaLink="U36" lockText="1" noThreeD="1"/>
</file>

<file path=xl/ctrlProps/ctrlProp390.xml><?xml version="1.0" encoding="utf-8"?>
<formControlPr xmlns="http://schemas.microsoft.com/office/spreadsheetml/2009/9/main" objectType="CheckBox" fmlaLink="$N$60" lockText="1" noThreeD="1"/>
</file>

<file path=xl/ctrlProps/ctrlProp391.xml><?xml version="1.0" encoding="utf-8"?>
<formControlPr xmlns="http://schemas.microsoft.com/office/spreadsheetml/2009/9/main" objectType="CheckBox" fmlaLink="$O$68" lockText="1" noThreeD="1"/>
</file>

<file path=xl/ctrlProps/ctrlProp392.xml><?xml version="1.0" encoding="utf-8"?>
<formControlPr xmlns="http://schemas.microsoft.com/office/spreadsheetml/2009/9/main" objectType="CheckBox" checked="Checked" fmlaLink="$O$57" lockText="1" noThreeD="1"/>
</file>

<file path=xl/ctrlProps/ctrlProp393.xml><?xml version="1.0" encoding="utf-8"?>
<formControlPr xmlns="http://schemas.microsoft.com/office/spreadsheetml/2009/9/main" objectType="CheckBox" checked="Checked" fmlaLink="$O$74" lockText="1" noThreeD="1"/>
</file>

<file path=xl/ctrlProps/ctrlProp394.xml><?xml version="1.0" encoding="utf-8"?>
<formControlPr xmlns="http://schemas.microsoft.com/office/spreadsheetml/2009/9/main" objectType="CheckBox" fmlaLink="$N$75" lockText="1" noThreeD="1"/>
</file>

<file path=xl/ctrlProps/ctrlProp395.xml><?xml version="1.0" encoding="utf-8"?>
<formControlPr xmlns="http://schemas.microsoft.com/office/spreadsheetml/2009/9/main" objectType="CheckBox" checked="Checked" fmlaLink="$N$77" lockText="1" noThreeD="1"/>
</file>

<file path=xl/ctrlProps/ctrlProp396.xml><?xml version="1.0" encoding="utf-8"?>
<formControlPr xmlns="http://schemas.microsoft.com/office/spreadsheetml/2009/9/main" objectType="CheckBox" fmlaLink="$N$76" lockText="1" noThreeD="1"/>
</file>

<file path=xl/ctrlProps/ctrlProp397.xml><?xml version="1.0" encoding="utf-8"?>
<formControlPr xmlns="http://schemas.microsoft.com/office/spreadsheetml/2009/9/main" objectType="CheckBox" checked="Checked" fmlaLink="$N$79" lockText="1" noThreeD="1"/>
</file>

<file path=xl/ctrlProps/ctrlProp398.xml><?xml version="1.0" encoding="utf-8"?>
<formControlPr xmlns="http://schemas.microsoft.com/office/spreadsheetml/2009/9/main" objectType="CheckBox" checked="Checked" fmlaLink="$N$78" lockText="1" noThreeD="1"/>
</file>

<file path=xl/ctrlProps/ctrlProp399.xml><?xml version="1.0" encoding="utf-8"?>
<formControlPr xmlns="http://schemas.microsoft.com/office/spreadsheetml/2009/9/main" objectType="CheckBox" fmlaLink="$N$80" lockText="1" noThreeD="1"/>
</file>

<file path=xl/ctrlProps/ctrlProp4.xml><?xml version="1.0" encoding="utf-8"?>
<formControlPr xmlns="http://schemas.microsoft.com/office/spreadsheetml/2009/9/main" objectType="CheckBox" fmlaLink="T50" lockText="1" noThreeD="1"/>
</file>

<file path=xl/ctrlProps/ctrlProp40.xml><?xml version="1.0" encoding="utf-8"?>
<formControlPr xmlns="http://schemas.microsoft.com/office/spreadsheetml/2009/9/main" objectType="CheckBox" fmlaLink="T43" lockText="1" noThreeD="1"/>
</file>

<file path=xl/ctrlProps/ctrlProp400.xml><?xml version="1.0" encoding="utf-8"?>
<formControlPr xmlns="http://schemas.microsoft.com/office/spreadsheetml/2009/9/main" objectType="CheckBox" checked="Checked" fmlaLink="$N$81" lockText="1" noThreeD="1"/>
</file>

<file path=xl/ctrlProps/ctrlProp401.xml><?xml version="1.0" encoding="utf-8"?>
<formControlPr xmlns="http://schemas.microsoft.com/office/spreadsheetml/2009/9/main" objectType="CheckBox" fmlaLink="$N$85" lockText="1" noThreeD="1"/>
</file>

<file path=xl/ctrlProps/ctrlProp402.xml><?xml version="1.0" encoding="utf-8"?>
<formControlPr xmlns="http://schemas.microsoft.com/office/spreadsheetml/2009/9/main" objectType="CheckBox" fmlaLink="$N$84" lockText="1" noThreeD="1"/>
</file>

<file path=xl/ctrlProps/ctrlProp403.xml><?xml version="1.0" encoding="utf-8"?>
<formControlPr xmlns="http://schemas.microsoft.com/office/spreadsheetml/2009/9/main" objectType="CheckBox" checked="Checked" fmlaLink="$N$86" lockText="1" noThreeD="1"/>
</file>

<file path=xl/ctrlProps/ctrlProp404.xml><?xml version="1.0" encoding="utf-8"?>
<formControlPr xmlns="http://schemas.microsoft.com/office/spreadsheetml/2009/9/main" objectType="CheckBox" fmlaLink="$N$83" lockText="1" noThreeD="1"/>
</file>

<file path=xl/ctrlProps/ctrlProp405.xml><?xml version="1.0" encoding="utf-8"?>
<formControlPr xmlns="http://schemas.microsoft.com/office/spreadsheetml/2009/9/main" objectType="CheckBox" fmlaLink="$N$57" lockText="1" noThreeD="1"/>
</file>

<file path=xl/ctrlProps/ctrlProp406.xml><?xml version="1.0" encoding="utf-8"?>
<formControlPr xmlns="http://schemas.microsoft.com/office/spreadsheetml/2009/9/main" objectType="CheckBox" fmlaLink="$N$74" lockText="1" noThreeD="1"/>
</file>

<file path=xl/ctrlProps/ctrlProp407.xml><?xml version="1.0" encoding="utf-8"?>
<formControlPr xmlns="http://schemas.microsoft.com/office/spreadsheetml/2009/9/main" objectType="CheckBox" checked="Checked" fmlaLink="$N$82" lockText="1" noThreeD="1"/>
</file>

<file path=xl/ctrlProps/ctrlProp408.xml><?xml version="1.0" encoding="utf-8"?>
<formControlPr xmlns="http://schemas.microsoft.com/office/spreadsheetml/2009/9/main" objectType="CheckBox" fmlaLink="$N$8" lockText="1" noThreeD="1"/>
</file>

<file path=xl/ctrlProps/ctrlProp409.xml><?xml version="1.0" encoding="utf-8"?>
<formControlPr xmlns="http://schemas.microsoft.com/office/spreadsheetml/2009/9/main" objectType="CheckBox" checked="Checked" fmlaLink="$O$8" lockText="1" noThreeD="1"/>
</file>

<file path=xl/ctrlProps/ctrlProp41.xml><?xml version="1.0" encoding="utf-8"?>
<formControlPr xmlns="http://schemas.microsoft.com/office/spreadsheetml/2009/9/main" objectType="CheckBox" fmlaLink="$U$42" lockText="1" noThreeD="1"/>
</file>

<file path=xl/ctrlProps/ctrlProp410.xml><?xml version="1.0" encoding="utf-8"?>
<formControlPr xmlns="http://schemas.microsoft.com/office/spreadsheetml/2009/9/main" objectType="CheckBox" checked="Checked" fmlaLink="$N$9" lockText="1" noThreeD="1"/>
</file>

<file path=xl/ctrlProps/ctrlProp411.xml><?xml version="1.0" encoding="utf-8"?>
<formControlPr xmlns="http://schemas.microsoft.com/office/spreadsheetml/2009/9/main" objectType="CheckBox" fmlaLink="$P$10" lockText="1" noThreeD="1"/>
</file>

<file path=xl/ctrlProps/ctrlProp412.xml><?xml version="1.0" encoding="utf-8"?>
<formControlPr xmlns="http://schemas.microsoft.com/office/spreadsheetml/2009/9/main" objectType="CheckBox" fmlaLink="$P$24" lockText="1" noThreeD="1"/>
</file>

<file path=xl/ctrlProps/ctrlProp413.xml><?xml version="1.0" encoding="utf-8"?>
<formControlPr xmlns="http://schemas.microsoft.com/office/spreadsheetml/2009/9/main" objectType="CheckBox" fmlaLink="$P$26" lockText="1" noThreeD="1"/>
</file>

<file path=xl/ctrlProps/ctrlProp414.xml><?xml version="1.0" encoding="utf-8"?>
<formControlPr xmlns="http://schemas.microsoft.com/office/spreadsheetml/2009/9/main" objectType="CheckBox" fmlaLink="$O$10" lockText="1" noThreeD="1"/>
</file>

<file path=xl/ctrlProps/ctrlProp415.xml><?xml version="1.0" encoding="utf-8"?>
<formControlPr xmlns="http://schemas.microsoft.com/office/spreadsheetml/2009/9/main" objectType="CheckBox" fmlaLink="$O$12" lockText="1" noThreeD="1"/>
</file>

<file path=xl/ctrlProps/ctrlProp416.xml><?xml version="1.0" encoding="utf-8"?>
<formControlPr xmlns="http://schemas.microsoft.com/office/spreadsheetml/2009/9/main" objectType="CheckBox" fmlaLink="$O$11" lockText="1" noThreeD="1"/>
</file>

<file path=xl/ctrlProps/ctrlProp417.xml><?xml version="1.0" encoding="utf-8"?>
<formControlPr xmlns="http://schemas.microsoft.com/office/spreadsheetml/2009/9/main" objectType="CheckBox" fmlaLink="$O$13" lockText="1" noThreeD="1"/>
</file>

<file path=xl/ctrlProps/ctrlProp418.xml><?xml version="1.0" encoding="utf-8"?>
<formControlPr xmlns="http://schemas.microsoft.com/office/spreadsheetml/2009/9/main" objectType="CheckBox" fmlaLink="$O$14" lockText="1" noThreeD="1"/>
</file>

<file path=xl/ctrlProps/ctrlProp419.xml><?xml version="1.0" encoding="utf-8"?>
<formControlPr xmlns="http://schemas.microsoft.com/office/spreadsheetml/2009/9/main" objectType="CheckBox" fmlaLink="$O$15" lockText="1" noThreeD="1"/>
</file>

<file path=xl/ctrlProps/ctrlProp42.xml><?xml version="1.0" encoding="utf-8"?>
<formControlPr xmlns="http://schemas.microsoft.com/office/spreadsheetml/2009/9/main" objectType="CheckBox" fmlaLink="$V$42" lockText="1" noThreeD="1"/>
</file>

<file path=xl/ctrlProps/ctrlProp420.xml><?xml version="1.0" encoding="utf-8"?>
<formControlPr xmlns="http://schemas.microsoft.com/office/spreadsheetml/2009/9/main" objectType="CheckBox" checked="Checked" fmlaLink="$N$12" lockText="1" noThreeD="1"/>
</file>

<file path=xl/ctrlProps/ctrlProp421.xml><?xml version="1.0" encoding="utf-8"?>
<formControlPr xmlns="http://schemas.microsoft.com/office/spreadsheetml/2009/9/main" objectType="CheckBox" checked="Checked" fmlaLink="$N$11" lockText="1" noThreeD="1"/>
</file>

<file path=xl/ctrlProps/ctrlProp422.xml><?xml version="1.0" encoding="utf-8"?>
<formControlPr xmlns="http://schemas.microsoft.com/office/spreadsheetml/2009/9/main" objectType="CheckBox" fmlaLink="$N$14" lockText="1" noThreeD="1"/>
</file>

<file path=xl/ctrlProps/ctrlProp423.xml><?xml version="1.0" encoding="utf-8"?>
<formControlPr xmlns="http://schemas.microsoft.com/office/spreadsheetml/2009/9/main" objectType="CheckBox" fmlaLink="$N$15" lockText="1" noThreeD="1"/>
</file>

<file path=xl/ctrlProps/ctrlProp424.xml><?xml version="1.0" encoding="utf-8"?>
<formControlPr xmlns="http://schemas.microsoft.com/office/spreadsheetml/2009/9/main" objectType="CheckBox" checked="Checked" fmlaLink="$N$13" lockText="1" noThreeD="1"/>
</file>

<file path=xl/ctrlProps/ctrlProp425.xml><?xml version="1.0" encoding="utf-8"?>
<formControlPr xmlns="http://schemas.microsoft.com/office/spreadsheetml/2009/9/main" objectType="CheckBox" fmlaLink="$O$40" lockText="1" noThreeD="1"/>
</file>

<file path=xl/ctrlProps/ctrlProp426.xml><?xml version="1.0" encoding="utf-8"?>
<formControlPr xmlns="http://schemas.microsoft.com/office/spreadsheetml/2009/9/main" objectType="CheckBox" checked="Checked" fmlaLink="$N$40" lockText="1" noThreeD="1"/>
</file>

<file path=xl/ctrlProps/ctrlProp427.xml><?xml version="1.0" encoding="utf-8"?>
<formControlPr xmlns="http://schemas.microsoft.com/office/spreadsheetml/2009/9/main" objectType="CheckBox" fmlaLink="$O$70" lockText="1" noThreeD="1"/>
</file>

<file path=xl/ctrlProps/ctrlProp428.xml><?xml version="1.0" encoding="utf-8"?>
<formControlPr xmlns="http://schemas.microsoft.com/office/spreadsheetml/2009/9/main" objectType="CheckBox" fmlaLink="$N$67" lockText="1" noThreeD="1"/>
</file>

<file path=xl/ctrlProps/ctrlProp429.xml><?xml version="1.0" encoding="utf-8"?>
<formControlPr xmlns="http://schemas.microsoft.com/office/spreadsheetml/2009/9/main" objectType="CheckBox" fmlaLink="$O$67" lockText="1" noThreeD="1"/>
</file>

<file path=xl/ctrlProps/ctrlProp43.xml><?xml version="1.0" encoding="utf-8"?>
<formControlPr xmlns="http://schemas.microsoft.com/office/spreadsheetml/2009/9/main" objectType="CheckBox" fmlaLink="$W$42" lockText="1" noThreeD="1"/>
</file>

<file path=xl/ctrlProps/ctrlProp430.xml><?xml version="1.0" encoding="utf-8"?>
<formControlPr xmlns="http://schemas.microsoft.com/office/spreadsheetml/2009/9/main" objectType="CheckBox" fmlaLink="$N$37" lockText="1" noThreeD="1"/>
</file>

<file path=xl/ctrlProps/ctrlProp431.xml><?xml version="1.0" encoding="utf-8"?>
<formControlPr xmlns="http://schemas.microsoft.com/office/spreadsheetml/2009/9/main" objectType="CheckBox" checked="Checked" fmlaLink="$O$37" lockText="1" noThreeD="1"/>
</file>

<file path=xl/ctrlProps/ctrlProp432.xml><?xml version="1.0" encoding="utf-8"?>
<formControlPr xmlns="http://schemas.microsoft.com/office/spreadsheetml/2009/9/main" objectType="CheckBox" checked="Checked" fmlaLink="$N$15" lockText="1" noThreeD="1"/>
</file>

<file path=xl/ctrlProps/ctrlProp433.xml><?xml version="1.0" encoding="utf-8"?>
<formControlPr xmlns="http://schemas.microsoft.com/office/spreadsheetml/2009/9/main" objectType="CheckBox" checked="Checked" fmlaLink="N21" lockText="1" noThreeD="1"/>
</file>

<file path=xl/ctrlProps/ctrlProp434.xml><?xml version="1.0" encoding="utf-8"?>
<formControlPr xmlns="http://schemas.microsoft.com/office/spreadsheetml/2009/9/main" objectType="CheckBox" checked="Checked" fmlaLink="N22" lockText="1" noThreeD="1"/>
</file>

<file path=xl/ctrlProps/ctrlProp435.xml><?xml version="1.0" encoding="utf-8"?>
<formControlPr xmlns="http://schemas.microsoft.com/office/spreadsheetml/2009/9/main" objectType="CheckBox" checked="Checked" fmlaLink="N43" lockText="1" noThreeD="1"/>
</file>

<file path=xl/ctrlProps/ctrlProp436.xml><?xml version="1.0" encoding="utf-8"?>
<formControlPr xmlns="http://schemas.microsoft.com/office/spreadsheetml/2009/9/main" objectType="CheckBox" checked="Checked" fmlaLink="N46" lockText="1" noThreeD="1"/>
</file>

<file path=xl/ctrlProps/ctrlProp437.xml><?xml version="1.0" encoding="utf-8"?>
<formControlPr xmlns="http://schemas.microsoft.com/office/spreadsheetml/2009/9/main" objectType="CheckBox" checked="Checked" fmlaLink="N45" lockText="1" noThreeD="1"/>
</file>

<file path=xl/ctrlProps/ctrlProp438.xml><?xml version="1.0" encoding="utf-8"?>
<formControlPr xmlns="http://schemas.microsoft.com/office/spreadsheetml/2009/9/main" objectType="CheckBox" checked="Checked" fmlaLink="N42" lockText="1" noThreeD="1"/>
</file>

<file path=xl/ctrlProps/ctrlProp439.xml><?xml version="1.0" encoding="utf-8"?>
<formControlPr xmlns="http://schemas.microsoft.com/office/spreadsheetml/2009/9/main" objectType="CheckBox" checked="Checked" fmlaLink="N44" lockText="1" noThreeD="1"/>
</file>

<file path=xl/ctrlProps/ctrlProp44.xml><?xml version="1.0" encoding="utf-8"?>
<formControlPr xmlns="http://schemas.microsoft.com/office/spreadsheetml/2009/9/main" objectType="CheckBox" fmlaLink="$T$42" lockText="1" noThreeD="1"/>
</file>

<file path=xl/ctrlProps/ctrlProp440.xml><?xml version="1.0" encoding="utf-8"?>
<formControlPr xmlns="http://schemas.microsoft.com/office/spreadsheetml/2009/9/main" objectType="CheckBox" checked="Checked" fmlaLink="N48" lockText="1" noThreeD="1"/>
</file>

<file path=xl/ctrlProps/ctrlProp441.xml><?xml version="1.0" encoding="utf-8"?>
<formControlPr xmlns="http://schemas.microsoft.com/office/spreadsheetml/2009/9/main" objectType="CheckBox" checked="Checked" fmlaLink="N47" lockText="1" noThreeD="1"/>
</file>

<file path=xl/ctrlProps/ctrlProp442.xml><?xml version="1.0" encoding="utf-8"?>
<formControlPr xmlns="http://schemas.microsoft.com/office/spreadsheetml/2009/9/main" objectType="CheckBox" checked="Checked" fmlaLink="N49" lockText="1" noThreeD="1"/>
</file>

<file path=xl/ctrlProps/ctrlProp443.xml><?xml version="1.0" encoding="utf-8"?>
<formControlPr xmlns="http://schemas.microsoft.com/office/spreadsheetml/2009/9/main" objectType="CheckBox" checked="Checked" fmlaLink="O53" lockText="1" noThreeD="1"/>
</file>

<file path=xl/ctrlProps/ctrlProp444.xml><?xml version="1.0" encoding="utf-8"?>
<formControlPr xmlns="http://schemas.microsoft.com/office/spreadsheetml/2009/9/main" objectType="CheckBox" checked="Checked" fmlaLink="O55" lockText="1" noThreeD="1"/>
</file>

<file path=xl/ctrlProps/ctrlProp445.xml><?xml version="1.0" encoding="utf-8"?>
<formControlPr xmlns="http://schemas.microsoft.com/office/spreadsheetml/2009/9/main" objectType="CheckBox" checked="Checked" fmlaLink="O58" lockText="1" noThreeD="1"/>
</file>

<file path=xl/ctrlProps/ctrlProp446.xml><?xml version="1.0" encoding="utf-8"?>
<formControlPr xmlns="http://schemas.microsoft.com/office/spreadsheetml/2009/9/main" objectType="CheckBox" checked="Checked" fmlaLink="O60" lockText="1" noThreeD="1"/>
</file>

<file path=xl/ctrlProps/ctrlProp447.xml><?xml version="1.0" encoding="utf-8"?>
<formControlPr xmlns="http://schemas.microsoft.com/office/spreadsheetml/2009/9/main" objectType="CheckBox" fmlaLink="N63" lockText="1" noThreeD="1"/>
</file>

<file path=xl/ctrlProps/ctrlProp448.xml><?xml version="1.0" encoding="utf-8"?>
<formControlPr xmlns="http://schemas.microsoft.com/office/spreadsheetml/2009/9/main" objectType="CheckBox" checked="Checked" fmlaLink="O57" lockText="1" noThreeD="1"/>
</file>

<file path=xl/ctrlProps/ctrlProp449.xml><?xml version="1.0" encoding="utf-8"?>
<formControlPr xmlns="http://schemas.microsoft.com/office/spreadsheetml/2009/9/main" objectType="CheckBox" checked="Checked" fmlaLink="O54" lockText="1" noThreeD="1"/>
</file>

<file path=xl/ctrlProps/ctrlProp45.xml><?xml version="1.0" encoding="utf-8"?>
<formControlPr xmlns="http://schemas.microsoft.com/office/spreadsheetml/2009/9/main" objectType="CheckBox" fmlaLink="U43" lockText="1" noThreeD="1"/>
</file>

<file path=xl/ctrlProps/ctrlProp450.xml><?xml version="1.0" encoding="utf-8"?>
<formControlPr xmlns="http://schemas.microsoft.com/office/spreadsheetml/2009/9/main" objectType="CheckBox" checked="Checked" fmlaLink="O56" lockText="1" noThreeD="1"/>
</file>

<file path=xl/ctrlProps/ctrlProp451.xml><?xml version="1.0" encoding="utf-8"?>
<formControlPr xmlns="http://schemas.microsoft.com/office/spreadsheetml/2009/9/main" objectType="CheckBox" fmlaLink="$N$59" lockText="1" noThreeD="1"/>
</file>

<file path=xl/ctrlProps/ctrlProp452.xml><?xml version="1.0" encoding="utf-8"?>
<formControlPr xmlns="http://schemas.microsoft.com/office/spreadsheetml/2009/9/main" objectType="CheckBox" checked="Checked" fmlaLink="O61" lockText="1" noThreeD="1"/>
</file>

<file path=xl/ctrlProps/ctrlProp453.xml><?xml version="1.0" encoding="utf-8"?>
<formControlPr xmlns="http://schemas.microsoft.com/office/spreadsheetml/2009/9/main" objectType="CheckBox" checked="Checked" fmlaLink="O62" lockText="1" noThreeD="1"/>
</file>

<file path=xl/ctrlProps/ctrlProp454.xml><?xml version="1.0" encoding="utf-8"?>
<formControlPr xmlns="http://schemas.microsoft.com/office/spreadsheetml/2009/9/main" objectType="CheckBox" checked="Checked" fmlaLink="$O$65" lockText="1" noThreeD="1"/>
</file>

<file path=xl/ctrlProps/ctrlProp455.xml><?xml version="1.0" encoding="utf-8"?>
<formControlPr xmlns="http://schemas.microsoft.com/office/spreadsheetml/2009/9/main" objectType="CheckBox" checked="Checked" fmlaLink="$O$66" lockText="1" noThreeD="1"/>
</file>

<file path=xl/ctrlProps/ctrlProp456.xml><?xml version="1.0" encoding="utf-8"?>
<formControlPr xmlns="http://schemas.microsoft.com/office/spreadsheetml/2009/9/main" objectType="CheckBox" checked="Checked" fmlaLink="$O$67" lockText="1" noThreeD="1"/>
</file>

<file path=xl/ctrlProps/ctrlProp457.xml><?xml version="1.0" encoding="utf-8"?>
<formControlPr xmlns="http://schemas.microsoft.com/office/spreadsheetml/2009/9/main" objectType="CheckBox" checked="Checked" fmlaLink="$O$68" lockText="1" noThreeD="1"/>
</file>

<file path=xl/ctrlProps/ctrlProp458.xml><?xml version="1.0" encoding="utf-8"?>
<formControlPr xmlns="http://schemas.microsoft.com/office/spreadsheetml/2009/9/main" objectType="CheckBox" fmlaLink="N64" lockText="1" noThreeD="1"/>
</file>

<file path=xl/ctrlProps/ctrlProp459.xml><?xml version="1.0" encoding="utf-8"?>
<formControlPr xmlns="http://schemas.microsoft.com/office/spreadsheetml/2009/9/main" objectType="CheckBox" checked="Checked" fmlaLink="O52" lockText="1" noThreeD="1"/>
</file>

<file path=xl/ctrlProps/ctrlProp46.xml><?xml version="1.0" encoding="utf-8"?>
<formControlPr xmlns="http://schemas.microsoft.com/office/spreadsheetml/2009/9/main" objectType="CheckBox" fmlaLink="U44" lockText="1" noThreeD="1"/>
</file>

<file path=xl/ctrlProps/ctrlProp460.xml><?xml version="1.0" encoding="utf-8"?>
<formControlPr xmlns="http://schemas.microsoft.com/office/spreadsheetml/2009/9/main" objectType="CheckBox" checked="Checked" fmlaLink="N41" lockText="1" noThreeD="1"/>
</file>

<file path=xl/ctrlProps/ctrlProp461.xml><?xml version="1.0" encoding="utf-8"?>
<formControlPr xmlns="http://schemas.microsoft.com/office/spreadsheetml/2009/9/main" objectType="CheckBox" checked="Checked" fmlaLink="$O$72" lockText="1" noThreeD="1"/>
</file>

<file path=xl/ctrlProps/ctrlProp462.xml><?xml version="1.0" encoding="utf-8"?>
<formControlPr xmlns="http://schemas.microsoft.com/office/spreadsheetml/2009/9/main" objectType="CheckBox" checked="Checked" fmlaLink="$O$74" lockText="1" noThreeD="1"/>
</file>

<file path=xl/ctrlProps/ctrlProp463.xml><?xml version="1.0" encoding="utf-8"?>
<formControlPr xmlns="http://schemas.microsoft.com/office/spreadsheetml/2009/9/main" objectType="CheckBox" checked="Checked" fmlaLink="$O$73" lockText="1" noThreeD="1"/>
</file>

<file path=xl/ctrlProps/ctrlProp464.xml><?xml version="1.0" encoding="utf-8"?>
<formControlPr xmlns="http://schemas.microsoft.com/office/spreadsheetml/2009/9/main" objectType="CheckBox" checked="Checked" fmlaLink="$O$76" lockText="1" noThreeD="1"/>
</file>

<file path=xl/ctrlProps/ctrlProp465.xml><?xml version="1.0" encoding="utf-8"?>
<formControlPr xmlns="http://schemas.microsoft.com/office/spreadsheetml/2009/9/main" objectType="CheckBox" checked="Checked" fmlaLink="$O$75" lockText="1" noThreeD="1"/>
</file>

<file path=xl/ctrlProps/ctrlProp466.xml><?xml version="1.0" encoding="utf-8"?>
<formControlPr xmlns="http://schemas.microsoft.com/office/spreadsheetml/2009/9/main" objectType="CheckBox" checked="Checked" fmlaLink="$O$77" lockText="1" noThreeD="1"/>
</file>

<file path=xl/ctrlProps/ctrlProp467.xml><?xml version="1.0" encoding="utf-8"?>
<formControlPr xmlns="http://schemas.microsoft.com/office/spreadsheetml/2009/9/main" objectType="CheckBox" checked="Checked" fmlaLink="$O$79" lockText="1" noThreeD="1"/>
</file>

<file path=xl/ctrlProps/ctrlProp468.xml><?xml version="1.0" encoding="utf-8"?>
<formControlPr xmlns="http://schemas.microsoft.com/office/spreadsheetml/2009/9/main" objectType="CheckBox" checked="Checked" fmlaLink="$O$78" lockText="1" noThreeD="1"/>
</file>

<file path=xl/ctrlProps/ctrlProp469.xml><?xml version="1.0" encoding="utf-8"?>
<formControlPr xmlns="http://schemas.microsoft.com/office/spreadsheetml/2009/9/main" objectType="CheckBox" checked="Checked" fmlaLink="$O$82" lockText="1" noThreeD="1"/>
</file>

<file path=xl/ctrlProps/ctrlProp47.xml><?xml version="1.0" encoding="utf-8"?>
<formControlPr xmlns="http://schemas.microsoft.com/office/spreadsheetml/2009/9/main" objectType="CheckBox" fmlaLink="T44" lockText="1" noThreeD="1"/>
</file>

<file path=xl/ctrlProps/ctrlProp470.xml><?xml version="1.0" encoding="utf-8"?>
<formControlPr xmlns="http://schemas.microsoft.com/office/spreadsheetml/2009/9/main" objectType="CheckBox" checked="Checked" fmlaLink="$O$81" lockText="1" noThreeD="1"/>
</file>

<file path=xl/ctrlProps/ctrlProp471.xml><?xml version="1.0" encoding="utf-8"?>
<formControlPr xmlns="http://schemas.microsoft.com/office/spreadsheetml/2009/9/main" objectType="CheckBox" checked="Checked" fmlaLink="$O$83" lockText="1" noThreeD="1"/>
</file>

<file path=xl/ctrlProps/ctrlProp472.xml><?xml version="1.0" encoding="utf-8"?>
<formControlPr xmlns="http://schemas.microsoft.com/office/spreadsheetml/2009/9/main" objectType="CheckBox" checked="Checked" fmlaLink="$O$80" lockText="1" noThreeD="1"/>
</file>

<file path=xl/ctrlProps/ctrlProp473.xml><?xml version="1.0" encoding="utf-8"?>
<formControlPr xmlns="http://schemas.microsoft.com/office/spreadsheetml/2009/9/main" objectType="CheckBox" checked="Checked" fmlaLink="N23" lockText="1" noThreeD="1"/>
</file>

<file path=xl/ctrlProps/ctrlProp474.xml><?xml version="1.0" encoding="utf-8"?>
<formControlPr xmlns="http://schemas.microsoft.com/office/spreadsheetml/2009/9/main" objectType="CheckBox" checked="Checked" fmlaLink="N31" lockText="1" noThreeD="1"/>
</file>

<file path=xl/ctrlProps/ctrlProp475.xml><?xml version="1.0" encoding="utf-8"?>
<formControlPr xmlns="http://schemas.microsoft.com/office/spreadsheetml/2009/9/main" objectType="CheckBox" checked="Checked" fmlaLink="P31" lockText="1" noThreeD="1"/>
</file>

<file path=xl/ctrlProps/ctrlProp476.xml><?xml version="1.0" encoding="utf-8"?>
<formControlPr xmlns="http://schemas.microsoft.com/office/spreadsheetml/2009/9/main" objectType="CheckBox" checked="Checked" fmlaLink="O31" lockText="1" noThreeD="1"/>
</file>

<file path=xl/ctrlProps/ctrlProp477.xml><?xml version="1.0" encoding="utf-8"?>
<formControlPr xmlns="http://schemas.microsoft.com/office/spreadsheetml/2009/9/main" objectType="CheckBox" checked="Checked" fmlaLink="N36" lockText="1" noThreeD="1"/>
</file>

<file path=xl/ctrlProps/ctrlProp478.xml><?xml version="1.0" encoding="utf-8"?>
<formControlPr xmlns="http://schemas.microsoft.com/office/spreadsheetml/2009/9/main" objectType="CheckBox" checked="Checked" fmlaLink="$O$35" lockText="1" noThreeD="1"/>
</file>

<file path=xl/ctrlProps/ctrlProp479.xml><?xml version="1.0" encoding="utf-8"?>
<formControlPr xmlns="http://schemas.microsoft.com/office/spreadsheetml/2009/9/main" objectType="CheckBox" checked="Checked" fmlaLink="$P$35" lockText="1" noThreeD="1"/>
</file>

<file path=xl/ctrlProps/ctrlProp48.xml><?xml version="1.0" encoding="utf-8"?>
<formControlPr xmlns="http://schemas.microsoft.com/office/spreadsheetml/2009/9/main" objectType="CheckBox" fmlaLink="T45" lockText="1" noThreeD="1"/>
</file>

<file path=xl/ctrlProps/ctrlProp480.xml><?xml version="1.0" encoding="utf-8"?>
<formControlPr xmlns="http://schemas.microsoft.com/office/spreadsheetml/2009/9/main" objectType="CheckBox" checked="Checked" fmlaLink="$Q$35" lockText="1" noThreeD="1"/>
</file>

<file path=xl/ctrlProps/ctrlProp481.xml><?xml version="1.0" encoding="utf-8"?>
<formControlPr xmlns="http://schemas.microsoft.com/office/spreadsheetml/2009/9/main" objectType="CheckBox" checked="Checked" fmlaLink="$N$35" lockText="1" noThreeD="1"/>
</file>

<file path=xl/ctrlProps/ctrlProp482.xml><?xml version="1.0" encoding="utf-8"?>
<formControlPr xmlns="http://schemas.microsoft.com/office/spreadsheetml/2009/9/main" objectType="CheckBox" checked="Checked" fmlaLink="O36" lockText="1" noThreeD="1"/>
</file>

<file path=xl/ctrlProps/ctrlProp483.xml><?xml version="1.0" encoding="utf-8"?>
<formControlPr xmlns="http://schemas.microsoft.com/office/spreadsheetml/2009/9/main" objectType="CheckBox" checked="Checked" fmlaLink="O37" lockText="1" noThreeD="1"/>
</file>

<file path=xl/ctrlProps/ctrlProp484.xml><?xml version="1.0" encoding="utf-8"?>
<formControlPr xmlns="http://schemas.microsoft.com/office/spreadsheetml/2009/9/main" objectType="CheckBox" checked="Checked" fmlaLink="N37" lockText="1" noThreeD="1"/>
</file>

<file path=xl/ctrlProps/ctrlProp485.xml><?xml version="1.0" encoding="utf-8"?>
<formControlPr xmlns="http://schemas.microsoft.com/office/spreadsheetml/2009/9/main" objectType="CheckBox" checked="Checked" fmlaLink="N38" lockText="1" noThreeD="1"/>
</file>

<file path=xl/ctrlProps/ctrlProp486.xml><?xml version="1.0" encoding="utf-8"?>
<formControlPr xmlns="http://schemas.microsoft.com/office/spreadsheetml/2009/9/main" objectType="CheckBox" checked="Checked" fmlaLink="O38" lockText="1" noThreeD="1"/>
</file>

<file path=xl/ctrlProps/ctrlProp487.xml><?xml version="1.0" encoding="utf-8"?>
<formControlPr xmlns="http://schemas.microsoft.com/office/spreadsheetml/2009/9/main" objectType="CheckBox" checked="Checked" fmlaLink="O39" lockText="1" noThreeD="1"/>
</file>

<file path=xl/ctrlProps/ctrlProp488.xml><?xml version="1.0" encoding="utf-8"?>
<formControlPr xmlns="http://schemas.microsoft.com/office/spreadsheetml/2009/9/main" objectType="CheckBox" checked="Checked" fmlaLink="N39" lockText="1" noThreeD="1"/>
</file>

<file path=xl/ctrlProps/ctrlProp489.xml><?xml version="1.0" encoding="utf-8"?>
<formControlPr xmlns="http://schemas.microsoft.com/office/spreadsheetml/2009/9/main" objectType="CheckBox" checked="Checked" fmlaLink="$O$64" lockText="1" noThreeD="1"/>
</file>

<file path=xl/ctrlProps/ctrlProp49.xml><?xml version="1.0" encoding="utf-8"?>
<formControlPr xmlns="http://schemas.microsoft.com/office/spreadsheetml/2009/9/main" objectType="CheckBox" fmlaLink="U45" lockText="1" noThreeD="1"/>
</file>

<file path=xl/ctrlProps/ctrlProp490.xml><?xml version="1.0" encoding="utf-8"?>
<formControlPr xmlns="http://schemas.microsoft.com/office/spreadsheetml/2009/9/main" objectType="CheckBox" fmlaLink="$N$69" lockText="1" noThreeD="1"/>
</file>

<file path=xl/ctrlProps/ctrlProp491.xml><?xml version="1.0" encoding="utf-8"?>
<formControlPr xmlns="http://schemas.microsoft.com/office/spreadsheetml/2009/9/main" objectType="CheckBox" checked="Checked" fmlaLink="$O$69" lockText="1" noThreeD="1"/>
</file>

<file path=xl/ctrlProps/ctrlProp492.xml><?xml version="1.0" encoding="utf-8"?>
<formControlPr xmlns="http://schemas.microsoft.com/office/spreadsheetml/2009/9/main" objectType="CheckBox" checked="Checked" fmlaLink="O23" lockText="1" noThreeD="1"/>
</file>

<file path=xl/ctrlProps/ctrlProp493.xml><?xml version="1.0" encoding="utf-8"?>
<formControlPr xmlns="http://schemas.microsoft.com/office/spreadsheetml/2009/9/main" objectType="CheckBox" checked="Checked" fmlaLink="$P$15" lockText="1" noThreeD="1"/>
</file>

<file path=xl/ctrlProps/ctrlProp494.xml><?xml version="1.0" encoding="utf-8"?>
<formControlPr xmlns="http://schemas.microsoft.com/office/spreadsheetml/2009/9/main" objectType="CheckBox" checked="Checked" fmlaLink="$N$13" lockText="1" noThreeD="1"/>
</file>

<file path=xl/ctrlProps/ctrlProp495.xml><?xml version="1.0" encoding="utf-8"?>
<formControlPr xmlns="http://schemas.microsoft.com/office/spreadsheetml/2009/9/main" objectType="CheckBox" checked="Checked" fmlaLink="$O$13" lockText="1" noThreeD="1"/>
</file>

<file path=xl/ctrlProps/ctrlProp496.xml><?xml version="1.0" encoding="utf-8"?>
<formControlPr xmlns="http://schemas.microsoft.com/office/spreadsheetml/2009/9/main" objectType="CheckBox" checked="Checked" fmlaLink="$N$14" lockText="1" noThreeD="1"/>
</file>

<file path=xl/ctrlProps/ctrlProp497.xml><?xml version="1.0" encoding="utf-8"?>
<formControlPr xmlns="http://schemas.microsoft.com/office/spreadsheetml/2009/9/main" objectType="CheckBox" checked="Checked" fmlaLink="$P$14" lockText="1" noThreeD="1"/>
</file>

<file path=xl/ctrlProps/ctrlProp498.xml><?xml version="1.0" encoding="utf-8"?>
<formControlPr xmlns="http://schemas.microsoft.com/office/spreadsheetml/2009/9/main" objectType="CheckBox" checked="Checked" fmlaLink="$O$14" lockText="1" noThreeD="1"/>
</file>

<file path=xl/ctrlProps/ctrlProp499.xml><?xml version="1.0" encoding="utf-8"?>
<formControlPr xmlns="http://schemas.microsoft.com/office/spreadsheetml/2009/9/main" objectType="CheckBox" checked="Checked" fmlaLink="$N$20" lockText="1" noThreeD="1"/>
</file>

<file path=xl/ctrlProps/ctrlProp5.xml><?xml version="1.0" encoding="utf-8"?>
<formControlPr xmlns="http://schemas.microsoft.com/office/spreadsheetml/2009/9/main" objectType="CheckBox" fmlaLink="T53" lockText="1" noThreeD="1"/>
</file>

<file path=xl/ctrlProps/ctrlProp50.xml><?xml version="1.0" encoding="utf-8"?>
<formControlPr xmlns="http://schemas.microsoft.com/office/spreadsheetml/2009/9/main" objectType="CheckBox" fmlaLink="U46" lockText="1" noThreeD="1"/>
</file>

<file path=xl/ctrlProps/ctrlProp500.xml><?xml version="1.0" encoding="utf-8"?>
<formControlPr xmlns="http://schemas.microsoft.com/office/spreadsheetml/2009/9/main" objectType="CheckBox" checked="Checked" fmlaLink="$O$20" lockText="1" noThreeD="1"/>
</file>

<file path=xl/ctrlProps/ctrlProp501.xml><?xml version="1.0" encoding="utf-8"?>
<formControlPr xmlns="http://schemas.microsoft.com/office/spreadsheetml/2009/9/main" objectType="CheckBox" checked="Checked" fmlaLink="$P$20" lockText="1" noThreeD="1"/>
</file>

<file path=xl/ctrlProps/ctrlProp502.xml><?xml version="1.0" encoding="utf-8"?>
<formControlPr xmlns="http://schemas.microsoft.com/office/spreadsheetml/2009/9/main" objectType="CheckBox" checked="Checked" fmlaLink="$P$38" lockText="1" noThreeD="1"/>
</file>

<file path=xl/ctrlProps/ctrlProp503.xml><?xml version="1.0" encoding="utf-8"?>
<formControlPr xmlns="http://schemas.microsoft.com/office/spreadsheetml/2009/9/main" objectType="CheckBox" checked="Checked" fmlaLink="$O$63" lockText="1" noThreeD="1"/>
</file>

<file path=xl/ctrlProps/ctrlProp504.xml><?xml version="1.0" encoding="utf-8"?>
<formControlPr xmlns="http://schemas.microsoft.com/office/spreadsheetml/2009/9/main" objectType="CheckBox" checked="Checked" fmlaLink="$P$13" lockText="1" noThreeD="1"/>
</file>

<file path=xl/ctrlProps/ctrlProp505.xml><?xml version="1.0" encoding="utf-8"?>
<formControlPr xmlns="http://schemas.microsoft.com/office/spreadsheetml/2009/9/main" objectType="CheckBox" checked="Checked" fmlaLink="$Q$13" lockText="1" noThreeD="1"/>
</file>

<file path=xl/ctrlProps/ctrlProp506.xml><?xml version="1.0" encoding="utf-8"?>
<formControlPr xmlns="http://schemas.microsoft.com/office/spreadsheetml/2009/9/main" objectType="CheckBox" checked="Checked" fmlaLink="$O$15" lockText="1" noThreeD="1"/>
</file>

<file path=xl/ctrlProps/ctrlProp507.xml><?xml version="1.0" encoding="utf-8"?>
<formControlPr xmlns="http://schemas.microsoft.com/office/spreadsheetml/2009/9/main" objectType="CheckBox" checked="Checked" fmlaLink="$O$21" lockText="1" noThreeD="1"/>
</file>

<file path=xl/ctrlProps/ctrlProp508.xml><?xml version="1.0" encoding="utf-8"?>
<formControlPr xmlns="http://schemas.microsoft.com/office/spreadsheetml/2009/9/main" objectType="CheckBox" checked="Checked" fmlaLink="$O$22" lockText="1" noThreeD="1"/>
</file>

<file path=xl/ctrlProps/ctrlProp509.xml><?xml version="1.0" encoding="utf-8"?>
<formControlPr xmlns="http://schemas.microsoft.com/office/spreadsheetml/2009/9/main" objectType="CheckBox" checked="Checked" fmlaLink="$N$10" lockText="1" noThreeD="1"/>
</file>

<file path=xl/ctrlProps/ctrlProp51.xml><?xml version="1.0" encoding="utf-8"?>
<formControlPr xmlns="http://schemas.microsoft.com/office/spreadsheetml/2009/9/main" objectType="CheckBox" fmlaLink="T46" lockText="1" noThreeD="1"/>
</file>

<file path=xl/ctrlProps/ctrlProp510.xml><?xml version="1.0" encoding="utf-8"?>
<formControlPr xmlns="http://schemas.microsoft.com/office/spreadsheetml/2009/9/main" objectType="CheckBox" checked="Checked" fmlaLink="$O$10" lockText="1" noThreeD="1"/>
</file>

<file path=xl/ctrlProps/ctrlProp511.xml><?xml version="1.0" encoding="utf-8"?>
<formControlPr xmlns="http://schemas.microsoft.com/office/spreadsheetml/2009/9/main" objectType="CheckBox" checked="Checked" fmlaLink="$P$10" lockText="1" noThreeD="1"/>
</file>

<file path=xl/ctrlProps/ctrlProp512.xml><?xml version="1.0" encoding="utf-8"?>
<formControlPr xmlns="http://schemas.microsoft.com/office/spreadsheetml/2009/9/main" objectType="CheckBox" checked="Checked" fmlaLink="$N$32" lockText="1" noThreeD="1"/>
</file>

<file path=xl/ctrlProps/ctrlProp513.xml><?xml version="1.0" encoding="utf-8"?>
<formControlPr xmlns="http://schemas.microsoft.com/office/spreadsheetml/2009/9/main" objectType="CheckBox" checked="Checked" fmlaLink="$N$33" lockText="1" noThreeD="1"/>
</file>

<file path=xl/ctrlProps/ctrlProp514.xml><?xml version="1.0" encoding="utf-8"?>
<formControlPr xmlns="http://schemas.microsoft.com/office/spreadsheetml/2009/9/main" objectType="CheckBox" checked="Checked" fmlaLink="$N$34" lockText="1" noThreeD="1"/>
</file>

<file path=xl/ctrlProps/ctrlProp515.xml><?xml version="1.0" encoding="utf-8"?>
<formControlPr xmlns="http://schemas.microsoft.com/office/spreadsheetml/2009/9/main" objectType="CheckBox" checked="Checked" fmlaLink="$O$33" lockText="1" noThreeD="1"/>
</file>

<file path=xl/ctrlProps/ctrlProp516.xml><?xml version="1.0" encoding="utf-8"?>
<formControlPr xmlns="http://schemas.microsoft.com/office/spreadsheetml/2009/9/main" objectType="CheckBox" checked="Checked" fmlaLink="$O$32" lockText="1" noThreeD="1"/>
</file>

<file path=xl/ctrlProps/ctrlProp517.xml><?xml version="1.0" encoding="utf-8"?>
<formControlPr xmlns="http://schemas.microsoft.com/office/spreadsheetml/2009/9/main" objectType="CheckBox" checked="Checked" fmlaLink="$O$34" lockText="1" noThreeD="1"/>
</file>

<file path=xl/ctrlProps/ctrlProp518.xml><?xml version="1.0" encoding="utf-8"?>
<formControlPr xmlns="http://schemas.microsoft.com/office/spreadsheetml/2009/9/main" objectType="CheckBox" checked="Checked" fmlaLink="$P$34" lockText="1" noThreeD="1"/>
</file>

<file path=xl/ctrlProps/ctrlProp519.xml><?xml version="1.0" encoding="utf-8"?>
<formControlPr xmlns="http://schemas.microsoft.com/office/spreadsheetml/2009/9/main" objectType="CheckBox" checked="Checked" fmlaLink="$P$33" lockText="1" noThreeD="1"/>
</file>

<file path=xl/ctrlProps/ctrlProp52.xml><?xml version="1.0" encoding="utf-8"?>
<formControlPr xmlns="http://schemas.microsoft.com/office/spreadsheetml/2009/9/main" objectType="CheckBox" fmlaLink="$U$72" lockText="1" noThreeD="1"/>
</file>

<file path=xl/ctrlProps/ctrlProp520.xml><?xml version="1.0" encoding="utf-8"?>
<formControlPr xmlns="http://schemas.microsoft.com/office/spreadsheetml/2009/9/main" objectType="CheckBox" checked="Checked" fmlaLink="$P$32" lockText="1" noThreeD="1"/>
</file>

<file path=xl/ctrlProps/ctrlProp521.xml><?xml version="1.0" encoding="utf-8"?>
<formControlPr xmlns="http://schemas.microsoft.com/office/spreadsheetml/2009/9/main" objectType="CheckBox" checked="Checked" fmlaLink="$O$41" lockText="1" noThreeD="1"/>
</file>

<file path=xl/ctrlProps/ctrlProp522.xml><?xml version="1.0" encoding="utf-8"?>
<formControlPr xmlns="http://schemas.microsoft.com/office/spreadsheetml/2009/9/main" objectType="CheckBox" checked="Checked" fmlaLink="$O$43" lockText="1" noThreeD="1"/>
</file>

<file path=xl/ctrlProps/ctrlProp523.xml><?xml version="1.0" encoding="utf-8"?>
<formControlPr xmlns="http://schemas.microsoft.com/office/spreadsheetml/2009/9/main" objectType="CheckBox" checked="Checked" fmlaLink="$O$45" lockText="1" noThreeD="1"/>
</file>

<file path=xl/ctrlProps/ctrlProp524.xml><?xml version="1.0" encoding="utf-8"?>
<formControlPr xmlns="http://schemas.microsoft.com/office/spreadsheetml/2009/9/main" objectType="CheckBox" checked="Checked" fmlaLink="$O$44" lockText="1" noThreeD="1"/>
</file>

<file path=xl/ctrlProps/ctrlProp525.xml><?xml version="1.0" encoding="utf-8"?>
<formControlPr xmlns="http://schemas.microsoft.com/office/spreadsheetml/2009/9/main" objectType="CheckBox" checked="Checked" fmlaLink="$O$48" lockText="1" noThreeD="1"/>
</file>

<file path=xl/ctrlProps/ctrlProp526.xml><?xml version="1.0" encoding="utf-8"?>
<formControlPr xmlns="http://schemas.microsoft.com/office/spreadsheetml/2009/9/main" objectType="CheckBox" checked="Checked" fmlaLink="$O$47" lockText="1" noThreeD="1"/>
</file>

<file path=xl/ctrlProps/ctrlProp527.xml><?xml version="1.0" encoding="utf-8"?>
<formControlPr xmlns="http://schemas.microsoft.com/office/spreadsheetml/2009/9/main" objectType="CheckBox" checked="Checked" fmlaLink="$O$49" lockText="1" noThreeD="1"/>
</file>

<file path=xl/ctrlProps/ctrlProp528.xml><?xml version="1.0" encoding="utf-8"?>
<formControlPr xmlns="http://schemas.microsoft.com/office/spreadsheetml/2009/9/main" objectType="CheckBox" checked="Checked" fmlaLink="$N$19" lockText="1" noThreeD="1"/>
</file>

<file path=xl/ctrlProps/ctrlProp529.xml><?xml version="1.0" encoding="utf-8"?>
<formControlPr xmlns="http://schemas.microsoft.com/office/spreadsheetml/2009/9/main" objectType="CheckBox" checked="Checked" fmlaLink="$O$19" lockText="1" noThreeD="1"/>
</file>

<file path=xl/ctrlProps/ctrlProp53.xml><?xml version="1.0" encoding="utf-8"?>
<formControlPr xmlns="http://schemas.microsoft.com/office/spreadsheetml/2009/9/main" objectType="CheckBox" fmlaLink="$T$73" lockText="1" noThreeD="1"/>
</file>

<file path=xl/ctrlProps/ctrlProp530.xml><?xml version="1.0" encoding="utf-8"?>
<formControlPr xmlns="http://schemas.microsoft.com/office/spreadsheetml/2009/9/main" objectType="CheckBox" checked="Checked" fmlaLink="$O$42" lockText="1" noThreeD="1"/>
</file>

<file path=xl/ctrlProps/ctrlProp531.xml><?xml version="1.0" encoding="utf-8"?>
<formControlPr xmlns="http://schemas.microsoft.com/office/spreadsheetml/2009/9/main" objectType="CheckBox" checked="Checked" fmlaLink="$O$46" lockText="1" noThreeD="1"/>
</file>

<file path=xl/ctrlProps/ctrlProp532.xml><?xml version="1.0" encoding="utf-8"?>
<formControlPr xmlns="http://schemas.microsoft.com/office/spreadsheetml/2009/9/main" objectType="CheckBox" fmlaLink="$N$53" lockText="1" noThreeD="1"/>
</file>

<file path=xl/ctrlProps/ctrlProp533.xml><?xml version="1.0" encoding="utf-8"?>
<formControlPr xmlns="http://schemas.microsoft.com/office/spreadsheetml/2009/9/main" objectType="CheckBox" fmlaLink="$N$55" lockText="1" noThreeD="1"/>
</file>

<file path=xl/ctrlProps/ctrlProp534.xml><?xml version="1.0" encoding="utf-8"?>
<formControlPr xmlns="http://schemas.microsoft.com/office/spreadsheetml/2009/9/main" objectType="CheckBox" fmlaLink="$N$58" lockText="1" noThreeD="1"/>
</file>

<file path=xl/ctrlProps/ctrlProp535.xml><?xml version="1.0" encoding="utf-8"?>
<formControlPr xmlns="http://schemas.microsoft.com/office/spreadsheetml/2009/9/main" objectType="CheckBox" fmlaLink="$N$60" lockText="1" noThreeD="1"/>
</file>

<file path=xl/ctrlProps/ctrlProp536.xml><?xml version="1.0" encoding="utf-8"?>
<formControlPr xmlns="http://schemas.microsoft.com/office/spreadsheetml/2009/9/main" objectType="CheckBox" fmlaLink="$N$57" lockText="1" noThreeD="1"/>
</file>

<file path=xl/ctrlProps/ctrlProp537.xml><?xml version="1.0" encoding="utf-8"?>
<formControlPr xmlns="http://schemas.microsoft.com/office/spreadsheetml/2009/9/main" objectType="CheckBox" fmlaLink="$N$54" lockText="1" noThreeD="1"/>
</file>

<file path=xl/ctrlProps/ctrlProp538.xml><?xml version="1.0" encoding="utf-8"?>
<formControlPr xmlns="http://schemas.microsoft.com/office/spreadsheetml/2009/9/main" objectType="CheckBox" fmlaLink="$N$56" lockText="1" noThreeD="1"/>
</file>

<file path=xl/ctrlProps/ctrlProp539.xml><?xml version="1.0" encoding="utf-8"?>
<formControlPr xmlns="http://schemas.microsoft.com/office/spreadsheetml/2009/9/main" objectType="CheckBox" fmlaLink="$N$61" lockText="1" noThreeD="1"/>
</file>

<file path=xl/ctrlProps/ctrlProp54.xml><?xml version="1.0" encoding="utf-8"?>
<formControlPr xmlns="http://schemas.microsoft.com/office/spreadsheetml/2009/9/main" objectType="CheckBox" fmlaLink="$U$73" lockText="1" noThreeD="1"/>
</file>

<file path=xl/ctrlProps/ctrlProp540.xml><?xml version="1.0" encoding="utf-8"?>
<formControlPr xmlns="http://schemas.microsoft.com/office/spreadsheetml/2009/9/main" objectType="CheckBox" fmlaLink="$N$62" lockText="1" noThreeD="1"/>
</file>

<file path=xl/ctrlProps/ctrlProp541.xml><?xml version="1.0" encoding="utf-8"?>
<formControlPr xmlns="http://schemas.microsoft.com/office/spreadsheetml/2009/9/main" objectType="CheckBox" fmlaLink="$N$52" lockText="1" noThreeD="1"/>
</file>

<file path=xl/ctrlProps/ctrlProp542.xml><?xml version="1.0" encoding="utf-8"?>
<formControlPr xmlns="http://schemas.microsoft.com/office/spreadsheetml/2009/9/main" objectType="CheckBox" checked="Checked" fmlaLink="$O$59" lockText="1" noThreeD="1"/>
</file>

<file path=xl/ctrlProps/ctrlProp543.xml><?xml version="1.0" encoding="utf-8"?>
<formControlPr xmlns="http://schemas.microsoft.com/office/spreadsheetml/2009/9/main" objectType="CheckBox" fmlaLink="$N$65" lockText="1" noThreeD="1"/>
</file>

<file path=xl/ctrlProps/ctrlProp544.xml><?xml version="1.0" encoding="utf-8"?>
<formControlPr xmlns="http://schemas.microsoft.com/office/spreadsheetml/2009/9/main" objectType="CheckBox" fmlaLink="$N$67" lockText="1" noThreeD="1"/>
</file>

<file path=xl/ctrlProps/ctrlProp545.xml><?xml version="1.0" encoding="utf-8"?>
<formControlPr xmlns="http://schemas.microsoft.com/office/spreadsheetml/2009/9/main" objectType="CheckBox" fmlaLink="$N$68" lockText="1" noThreeD="1"/>
</file>

<file path=xl/ctrlProps/ctrlProp546.xml><?xml version="1.0" encoding="utf-8"?>
<formControlPr xmlns="http://schemas.microsoft.com/office/spreadsheetml/2009/9/main" objectType="CheckBox" fmlaLink="$N$66" lockText="1" noThreeD="1"/>
</file>

<file path=xl/ctrlProps/ctrlProp547.xml><?xml version="1.0" encoding="utf-8"?>
<formControlPr xmlns="http://schemas.microsoft.com/office/spreadsheetml/2009/9/main" objectType="CheckBox" checked="Checked" fmlaLink="$O$70" lockText="1" noThreeD="1"/>
</file>

<file path=xl/ctrlProps/ctrlProp548.xml><?xml version="1.0" encoding="utf-8"?>
<formControlPr xmlns="http://schemas.microsoft.com/office/spreadsheetml/2009/9/main" objectType="CheckBox" checked="Checked" fmlaLink="$O$71" lockText="1" noThreeD="1"/>
</file>

<file path=xl/ctrlProps/ctrlProp549.xml><?xml version="1.0" encoding="utf-8"?>
<formControlPr xmlns="http://schemas.microsoft.com/office/spreadsheetml/2009/9/main" objectType="CheckBox" fmlaLink="$N$72" lockText="1" noThreeD="1"/>
</file>

<file path=xl/ctrlProps/ctrlProp55.xml><?xml version="1.0" encoding="utf-8"?>
<formControlPr xmlns="http://schemas.microsoft.com/office/spreadsheetml/2009/9/main" objectType="CheckBox" fmlaLink="U99" lockText="1" noThreeD="1"/>
</file>

<file path=xl/ctrlProps/ctrlProp550.xml><?xml version="1.0" encoding="utf-8"?>
<formControlPr xmlns="http://schemas.microsoft.com/office/spreadsheetml/2009/9/main" objectType="CheckBox" fmlaLink="$N$74" lockText="1" noThreeD="1"/>
</file>

<file path=xl/ctrlProps/ctrlProp551.xml><?xml version="1.0" encoding="utf-8"?>
<formControlPr xmlns="http://schemas.microsoft.com/office/spreadsheetml/2009/9/main" objectType="CheckBox" fmlaLink="$N$73" lockText="1" noThreeD="1"/>
</file>

<file path=xl/ctrlProps/ctrlProp552.xml><?xml version="1.0" encoding="utf-8"?>
<formControlPr xmlns="http://schemas.microsoft.com/office/spreadsheetml/2009/9/main" objectType="CheckBox" fmlaLink="$N$76" lockText="1" noThreeD="1"/>
</file>

<file path=xl/ctrlProps/ctrlProp553.xml><?xml version="1.0" encoding="utf-8"?>
<formControlPr xmlns="http://schemas.microsoft.com/office/spreadsheetml/2009/9/main" objectType="CheckBox" fmlaLink="$N$75" lockText="1" noThreeD="1"/>
</file>

<file path=xl/ctrlProps/ctrlProp554.xml><?xml version="1.0" encoding="utf-8"?>
<formControlPr xmlns="http://schemas.microsoft.com/office/spreadsheetml/2009/9/main" objectType="CheckBox" fmlaLink="$N$77" lockText="1" noThreeD="1"/>
</file>

<file path=xl/ctrlProps/ctrlProp555.xml><?xml version="1.0" encoding="utf-8"?>
<formControlPr xmlns="http://schemas.microsoft.com/office/spreadsheetml/2009/9/main" objectType="CheckBox" fmlaLink="$N$78" lockText="1" noThreeD="1"/>
</file>

<file path=xl/ctrlProps/ctrlProp556.xml><?xml version="1.0" encoding="utf-8"?>
<formControlPr xmlns="http://schemas.microsoft.com/office/spreadsheetml/2009/9/main" objectType="CheckBox" fmlaLink="$N$82" lockText="1" noThreeD="1"/>
</file>

<file path=xl/ctrlProps/ctrlProp557.xml><?xml version="1.0" encoding="utf-8"?>
<formControlPr xmlns="http://schemas.microsoft.com/office/spreadsheetml/2009/9/main" objectType="CheckBox" fmlaLink="$N$81" lockText="1" noThreeD="1"/>
</file>

<file path=xl/ctrlProps/ctrlProp558.xml><?xml version="1.0" encoding="utf-8"?>
<formControlPr xmlns="http://schemas.microsoft.com/office/spreadsheetml/2009/9/main" objectType="CheckBox" fmlaLink="$N$83" lockText="1" noThreeD="1"/>
</file>

<file path=xl/ctrlProps/ctrlProp559.xml><?xml version="1.0" encoding="utf-8"?>
<formControlPr xmlns="http://schemas.microsoft.com/office/spreadsheetml/2009/9/main" objectType="CheckBox" fmlaLink="$N$80" lockText="1" noThreeD="1"/>
</file>

<file path=xl/ctrlProps/ctrlProp56.xml><?xml version="1.0" encoding="utf-8"?>
<formControlPr xmlns="http://schemas.microsoft.com/office/spreadsheetml/2009/9/main" objectType="CheckBox" fmlaLink="$V$21" lockText="1" noThreeD="1"/>
</file>

<file path=xl/ctrlProps/ctrlProp560.xml><?xml version="1.0" encoding="utf-8"?>
<formControlPr xmlns="http://schemas.microsoft.com/office/spreadsheetml/2009/9/main" objectType="CheckBox" fmlaLink="$N$70" lockText="1" noThreeD="1"/>
</file>

<file path=xl/ctrlProps/ctrlProp561.xml><?xml version="1.0" encoding="utf-8"?>
<formControlPr xmlns="http://schemas.microsoft.com/office/spreadsheetml/2009/9/main" objectType="CheckBox" fmlaLink="$N$71" lockText="1" noThreeD="1"/>
</file>

<file path=xl/ctrlProps/ctrlProp562.xml><?xml version="1.0" encoding="utf-8"?>
<formControlPr xmlns="http://schemas.microsoft.com/office/spreadsheetml/2009/9/main" objectType="CheckBox" fmlaLink="$N$79" lockText="1" noThreeD="1"/>
</file>

<file path=xl/ctrlProps/ctrlProp563.xml><?xml version="1.0" encoding="utf-8"?>
<formControlPr xmlns="http://schemas.microsoft.com/office/spreadsheetml/2009/9/main" objectType="CheckBox" fmlaLink="$S$21" noThreeD="1"/>
</file>

<file path=xl/ctrlProps/ctrlProp564.xml><?xml version="1.0" encoding="utf-8"?>
<formControlPr xmlns="http://schemas.microsoft.com/office/spreadsheetml/2009/9/main" objectType="CheckBox" fmlaLink="S28" noThreeD="1"/>
</file>

<file path=xl/ctrlProps/ctrlProp565.xml><?xml version="1.0" encoding="utf-8"?>
<formControlPr xmlns="http://schemas.microsoft.com/office/spreadsheetml/2009/9/main" objectType="CheckBox" fmlaLink="S29" noThreeD="1"/>
</file>

<file path=xl/ctrlProps/ctrlProp566.xml><?xml version="1.0" encoding="utf-8"?>
<formControlPr xmlns="http://schemas.microsoft.com/office/spreadsheetml/2009/9/main" objectType="CheckBox" fmlaLink="S49" noThreeD="1"/>
</file>

<file path=xl/ctrlProps/ctrlProp567.xml><?xml version="1.0" encoding="utf-8"?>
<formControlPr xmlns="http://schemas.microsoft.com/office/spreadsheetml/2009/9/main" objectType="CheckBox" fmlaLink="S52" lockText="1" noThreeD="1"/>
</file>

<file path=xl/ctrlProps/ctrlProp568.xml><?xml version="1.0" encoding="utf-8"?>
<formControlPr xmlns="http://schemas.microsoft.com/office/spreadsheetml/2009/9/main" objectType="CheckBox" fmlaLink="S51" noThreeD="1"/>
</file>

<file path=xl/ctrlProps/ctrlProp569.xml><?xml version="1.0" encoding="utf-8"?>
<formControlPr xmlns="http://schemas.microsoft.com/office/spreadsheetml/2009/9/main" objectType="CheckBox" fmlaLink="S48" noThreeD="1"/>
</file>

<file path=xl/ctrlProps/ctrlProp57.xml><?xml version="1.0" encoding="utf-8"?>
<formControlPr xmlns="http://schemas.microsoft.com/office/spreadsheetml/2009/9/main" objectType="CheckBox" fmlaLink="$T$19" lockText="1" noThreeD="1"/>
</file>

<file path=xl/ctrlProps/ctrlProp570.xml><?xml version="1.0" encoding="utf-8"?>
<formControlPr xmlns="http://schemas.microsoft.com/office/spreadsheetml/2009/9/main" objectType="CheckBox" fmlaLink="S50" noThreeD="1"/>
</file>

<file path=xl/ctrlProps/ctrlProp571.xml><?xml version="1.0" encoding="utf-8"?>
<formControlPr xmlns="http://schemas.microsoft.com/office/spreadsheetml/2009/9/main" objectType="CheckBox" fmlaLink="S54" noThreeD="1"/>
</file>

<file path=xl/ctrlProps/ctrlProp572.xml><?xml version="1.0" encoding="utf-8"?>
<formControlPr xmlns="http://schemas.microsoft.com/office/spreadsheetml/2009/9/main" objectType="CheckBox" fmlaLink="S53" noThreeD="1"/>
</file>

<file path=xl/ctrlProps/ctrlProp573.xml><?xml version="1.0" encoding="utf-8"?>
<formControlPr xmlns="http://schemas.microsoft.com/office/spreadsheetml/2009/9/main" objectType="CheckBox" fmlaLink="S55" noThreeD="1"/>
</file>

<file path=xl/ctrlProps/ctrlProp574.xml><?xml version="1.0" encoding="utf-8"?>
<formControlPr xmlns="http://schemas.microsoft.com/office/spreadsheetml/2009/9/main" objectType="CheckBox" fmlaLink="T61" noThreeD="1"/>
</file>

<file path=xl/ctrlProps/ctrlProp575.xml><?xml version="1.0" encoding="utf-8"?>
<formControlPr xmlns="http://schemas.microsoft.com/office/spreadsheetml/2009/9/main" objectType="CheckBox" fmlaLink="T63" noThreeD="1"/>
</file>

<file path=xl/ctrlProps/ctrlProp576.xml><?xml version="1.0" encoding="utf-8"?>
<formControlPr xmlns="http://schemas.microsoft.com/office/spreadsheetml/2009/9/main" objectType="CheckBox" fmlaLink="T66" noThreeD="1"/>
</file>

<file path=xl/ctrlProps/ctrlProp577.xml><?xml version="1.0" encoding="utf-8"?>
<formControlPr xmlns="http://schemas.microsoft.com/office/spreadsheetml/2009/9/main" objectType="CheckBox" fmlaLink="T69" lockText="1" noThreeD="1"/>
</file>

<file path=xl/ctrlProps/ctrlProp578.xml><?xml version="1.0" encoding="utf-8"?>
<formControlPr xmlns="http://schemas.microsoft.com/office/spreadsheetml/2009/9/main" objectType="CheckBox" fmlaLink="S70" noThreeD="1"/>
</file>

<file path=xl/ctrlProps/ctrlProp579.xml><?xml version="1.0" encoding="utf-8"?>
<formControlPr xmlns="http://schemas.microsoft.com/office/spreadsheetml/2009/9/main" objectType="CheckBox" fmlaLink="T65" noThreeD="1"/>
</file>

<file path=xl/ctrlProps/ctrlProp58.xml><?xml version="1.0" encoding="utf-8"?>
<formControlPr xmlns="http://schemas.microsoft.com/office/spreadsheetml/2009/9/main" objectType="CheckBox" fmlaLink="$U$19" lockText="1" noThreeD="1"/>
</file>

<file path=xl/ctrlProps/ctrlProp580.xml><?xml version="1.0" encoding="utf-8"?>
<formControlPr xmlns="http://schemas.microsoft.com/office/spreadsheetml/2009/9/main" objectType="CheckBox" fmlaLink="T62" noThreeD="1"/>
</file>

<file path=xl/ctrlProps/ctrlProp581.xml><?xml version="1.0" encoding="utf-8"?>
<formControlPr xmlns="http://schemas.microsoft.com/office/spreadsheetml/2009/9/main" objectType="CheckBox" fmlaLink="T64" noThreeD="1"/>
</file>

<file path=xl/ctrlProps/ctrlProp582.xml><?xml version="1.0" encoding="utf-8"?>
<formControlPr xmlns="http://schemas.microsoft.com/office/spreadsheetml/2009/9/main" objectType="CheckBox" fmlaLink="$S$68" noThreeD="1"/>
</file>

<file path=xl/ctrlProps/ctrlProp583.xml><?xml version="1.0" encoding="utf-8"?>
<formControlPr xmlns="http://schemas.microsoft.com/office/spreadsheetml/2009/9/main" objectType="CheckBox" fmlaLink="S71" noThreeD="1"/>
</file>

<file path=xl/ctrlProps/ctrlProp584.xml><?xml version="1.0" encoding="utf-8"?>
<formControlPr xmlns="http://schemas.microsoft.com/office/spreadsheetml/2009/9/main" objectType="CheckBox" fmlaLink="T60" noThreeD="1"/>
</file>

<file path=xl/ctrlProps/ctrlProp585.xml><?xml version="1.0" encoding="utf-8"?>
<formControlPr xmlns="http://schemas.microsoft.com/office/spreadsheetml/2009/9/main" objectType="CheckBox" fmlaLink="S47" noThreeD="1"/>
</file>

<file path=xl/ctrlProps/ctrlProp586.xml><?xml version="1.0" encoding="utf-8"?>
<formControlPr xmlns="http://schemas.microsoft.com/office/spreadsheetml/2009/9/main" objectType="CheckBox" fmlaLink="$T$74" noThreeD="1"/>
</file>

<file path=xl/ctrlProps/ctrlProp587.xml><?xml version="1.0" encoding="utf-8"?>
<formControlPr xmlns="http://schemas.microsoft.com/office/spreadsheetml/2009/9/main" objectType="CheckBox" fmlaLink="$T$76" noThreeD="1"/>
</file>

<file path=xl/ctrlProps/ctrlProp588.xml><?xml version="1.0" encoding="utf-8"?>
<formControlPr xmlns="http://schemas.microsoft.com/office/spreadsheetml/2009/9/main" objectType="CheckBox" fmlaLink="$T$75" noThreeD="1"/>
</file>

<file path=xl/ctrlProps/ctrlProp589.xml><?xml version="1.0" encoding="utf-8"?>
<formControlPr xmlns="http://schemas.microsoft.com/office/spreadsheetml/2009/9/main" objectType="CheckBox" fmlaLink="$T$78" noThreeD="1"/>
</file>

<file path=xl/ctrlProps/ctrlProp59.xml><?xml version="1.0" encoding="utf-8"?>
<formControlPr xmlns="http://schemas.microsoft.com/office/spreadsheetml/2009/9/main" objectType="CheckBox" fmlaLink="$T$20" lockText="1" noThreeD="1"/>
</file>

<file path=xl/ctrlProps/ctrlProp590.xml><?xml version="1.0" encoding="utf-8"?>
<formControlPr xmlns="http://schemas.microsoft.com/office/spreadsheetml/2009/9/main" objectType="CheckBox" fmlaLink="$T$77" noThreeD="1"/>
</file>

<file path=xl/ctrlProps/ctrlProp591.xml><?xml version="1.0" encoding="utf-8"?>
<formControlPr xmlns="http://schemas.microsoft.com/office/spreadsheetml/2009/9/main" objectType="CheckBox" fmlaLink="$T$79" noThreeD="1"/>
</file>

<file path=xl/ctrlProps/ctrlProp592.xml><?xml version="1.0" encoding="utf-8"?>
<formControlPr xmlns="http://schemas.microsoft.com/office/spreadsheetml/2009/9/main" objectType="CheckBox" fmlaLink="$T$81" noThreeD="1"/>
</file>

<file path=xl/ctrlProps/ctrlProp593.xml><?xml version="1.0" encoding="utf-8"?>
<formControlPr xmlns="http://schemas.microsoft.com/office/spreadsheetml/2009/9/main" objectType="CheckBox" fmlaLink="$T$80" noThreeD="1"/>
</file>

<file path=xl/ctrlProps/ctrlProp594.xml><?xml version="1.0" encoding="utf-8"?>
<formControlPr xmlns="http://schemas.microsoft.com/office/spreadsheetml/2009/9/main" objectType="CheckBox" fmlaLink="$T$84" lockText="1" noThreeD="1"/>
</file>

<file path=xl/ctrlProps/ctrlProp595.xml><?xml version="1.0" encoding="utf-8"?>
<formControlPr xmlns="http://schemas.microsoft.com/office/spreadsheetml/2009/9/main" objectType="CheckBox" fmlaLink="$T$83" noThreeD="1"/>
</file>

<file path=xl/ctrlProps/ctrlProp596.xml><?xml version="1.0" encoding="utf-8"?>
<formControlPr xmlns="http://schemas.microsoft.com/office/spreadsheetml/2009/9/main" objectType="CheckBox" fmlaLink="$T$85" noThreeD="1"/>
</file>

<file path=xl/ctrlProps/ctrlProp597.xml><?xml version="1.0" encoding="utf-8"?>
<formControlPr xmlns="http://schemas.microsoft.com/office/spreadsheetml/2009/9/main" objectType="CheckBox" fmlaLink="$T$82" noThreeD="1"/>
</file>

<file path=xl/ctrlProps/ctrlProp598.xml><?xml version="1.0" encoding="utf-8"?>
<formControlPr xmlns="http://schemas.microsoft.com/office/spreadsheetml/2009/9/main" objectType="CheckBox" fmlaLink="S98" noThreeD="1"/>
</file>

<file path=xl/ctrlProps/ctrlProp599.xml><?xml version="1.0" encoding="utf-8"?>
<formControlPr xmlns="http://schemas.microsoft.com/office/spreadsheetml/2009/9/main" objectType="CheckBox" fmlaLink="S35" noThreeD="1"/>
</file>

<file path=xl/ctrlProps/ctrlProp6.xml><?xml version="1.0" encoding="utf-8"?>
<formControlPr xmlns="http://schemas.microsoft.com/office/spreadsheetml/2009/9/main" objectType="CheckBox" fmlaLink="T52" lockText="1" noThreeD="1"/>
</file>

<file path=xl/ctrlProps/ctrlProp60.xml><?xml version="1.0" encoding="utf-8"?>
<formControlPr xmlns="http://schemas.microsoft.com/office/spreadsheetml/2009/9/main" objectType="CheckBox" fmlaLink="$V$20" lockText="1" noThreeD="1"/>
</file>

<file path=xl/ctrlProps/ctrlProp600.xml><?xml version="1.0" encoding="utf-8"?>
<formControlPr xmlns="http://schemas.microsoft.com/office/spreadsheetml/2009/9/main" objectType="CheckBox" fmlaLink="U35" noThreeD="1"/>
</file>

<file path=xl/ctrlProps/ctrlProp601.xml><?xml version="1.0" encoding="utf-8"?>
<formControlPr xmlns="http://schemas.microsoft.com/office/spreadsheetml/2009/9/main" objectType="CheckBox" fmlaLink="T35" noThreeD="1"/>
</file>

<file path=xl/ctrlProps/ctrlProp602.xml><?xml version="1.0" encoding="utf-8"?>
<formControlPr xmlns="http://schemas.microsoft.com/office/spreadsheetml/2009/9/main" objectType="CheckBox" fmlaLink="S42" noThreeD="1"/>
</file>

<file path=xl/ctrlProps/ctrlProp603.xml><?xml version="1.0" encoding="utf-8"?>
<formControlPr xmlns="http://schemas.microsoft.com/office/spreadsheetml/2009/9/main" objectType="CheckBox" fmlaLink="$T$41" noThreeD="1"/>
</file>

<file path=xl/ctrlProps/ctrlProp604.xml><?xml version="1.0" encoding="utf-8"?>
<formControlPr xmlns="http://schemas.microsoft.com/office/spreadsheetml/2009/9/main" objectType="CheckBox" fmlaLink="$U$41" noThreeD="1"/>
</file>

<file path=xl/ctrlProps/ctrlProp605.xml><?xml version="1.0" encoding="utf-8"?>
<formControlPr xmlns="http://schemas.microsoft.com/office/spreadsheetml/2009/9/main" objectType="CheckBox" fmlaLink="$V$41" noThreeD="1"/>
</file>

<file path=xl/ctrlProps/ctrlProp606.xml><?xml version="1.0" encoding="utf-8"?>
<formControlPr xmlns="http://schemas.microsoft.com/office/spreadsheetml/2009/9/main" objectType="CheckBox" fmlaLink="$S$41" noThreeD="1"/>
</file>

<file path=xl/ctrlProps/ctrlProp607.xml><?xml version="1.0" encoding="utf-8"?>
<formControlPr xmlns="http://schemas.microsoft.com/office/spreadsheetml/2009/9/main" objectType="CheckBox" fmlaLink="T42" noThreeD="1"/>
</file>

<file path=xl/ctrlProps/ctrlProp608.xml><?xml version="1.0" encoding="utf-8"?>
<formControlPr xmlns="http://schemas.microsoft.com/office/spreadsheetml/2009/9/main" objectType="CheckBox" fmlaLink="T43" noThreeD="1"/>
</file>

<file path=xl/ctrlProps/ctrlProp609.xml><?xml version="1.0" encoding="utf-8"?>
<formControlPr xmlns="http://schemas.microsoft.com/office/spreadsheetml/2009/9/main" objectType="CheckBox" fmlaLink="S43" noThreeD="1"/>
</file>

<file path=xl/ctrlProps/ctrlProp61.xml><?xml version="1.0" encoding="utf-8"?>
<formControlPr xmlns="http://schemas.microsoft.com/office/spreadsheetml/2009/9/main" objectType="CheckBox" fmlaLink="$U$20" lockText="1" noThreeD="1"/>
</file>

<file path=xl/ctrlProps/ctrlProp610.xml><?xml version="1.0" encoding="utf-8"?>
<formControlPr xmlns="http://schemas.microsoft.com/office/spreadsheetml/2009/9/main" objectType="CheckBox" fmlaLink="S44" noThreeD="1"/>
</file>

<file path=xl/ctrlProps/ctrlProp611.xml><?xml version="1.0" encoding="utf-8"?>
<formControlPr xmlns="http://schemas.microsoft.com/office/spreadsheetml/2009/9/main" objectType="CheckBox" fmlaLink="T44" noThreeD="1"/>
</file>

<file path=xl/ctrlProps/ctrlProp612.xml><?xml version="1.0" encoding="utf-8"?>
<formControlPr xmlns="http://schemas.microsoft.com/office/spreadsheetml/2009/9/main" objectType="CheckBox" fmlaLink="T45" noThreeD="1"/>
</file>

<file path=xl/ctrlProps/ctrlProp613.xml><?xml version="1.0" encoding="utf-8"?>
<formControlPr xmlns="http://schemas.microsoft.com/office/spreadsheetml/2009/9/main" objectType="CheckBox" fmlaLink="S45" noThreeD="1"/>
</file>

<file path=xl/ctrlProps/ctrlProp614.xml><?xml version="1.0" encoding="utf-8"?>
<formControlPr xmlns="http://schemas.microsoft.com/office/spreadsheetml/2009/9/main" objectType="CheckBox" fmlaLink="$T$71" lockText="1" noThreeD="1"/>
</file>

<file path=xl/ctrlProps/ctrlProp615.xml><?xml version="1.0" encoding="utf-8"?>
<formControlPr xmlns="http://schemas.microsoft.com/office/spreadsheetml/2009/9/main" objectType="CheckBox" fmlaLink="$S$72" noThreeD="1"/>
</file>

<file path=xl/ctrlProps/ctrlProp616.xml><?xml version="1.0" encoding="utf-8"?>
<formControlPr xmlns="http://schemas.microsoft.com/office/spreadsheetml/2009/9/main" objectType="CheckBox" fmlaLink="$T$72" noThreeD="1"/>
</file>

<file path=xl/ctrlProps/ctrlProp617.xml><?xml version="1.0" encoding="utf-8"?>
<formControlPr xmlns="http://schemas.microsoft.com/office/spreadsheetml/2009/9/main" objectType="CheckBox" fmlaLink="T98" noThreeD="1"/>
</file>

<file path=xl/ctrlProps/ctrlProp618.xml><?xml version="1.0" encoding="utf-8"?>
<formControlPr xmlns="http://schemas.microsoft.com/office/spreadsheetml/2009/9/main" objectType="CheckBox" fmlaLink="$U$21" noThreeD="1"/>
</file>

<file path=xl/ctrlProps/ctrlProp619.xml><?xml version="1.0" encoding="utf-8"?>
<formControlPr xmlns="http://schemas.microsoft.com/office/spreadsheetml/2009/9/main" objectType="CheckBox" fmlaLink="$S$19" noThreeD="1"/>
</file>

<file path=xl/ctrlProps/ctrlProp62.xml><?xml version="1.0" encoding="utf-8"?>
<formControlPr xmlns="http://schemas.microsoft.com/office/spreadsheetml/2009/9/main" objectType="CheckBox" fmlaLink="$T$27" lockText="1" noThreeD="1"/>
</file>

<file path=xl/ctrlProps/ctrlProp620.xml><?xml version="1.0" encoding="utf-8"?>
<formControlPr xmlns="http://schemas.microsoft.com/office/spreadsheetml/2009/9/main" objectType="CheckBox" fmlaLink="$T$19" noThreeD="1"/>
</file>

<file path=xl/ctrlProps/ctrlProp621.xml><?xml version="1.0" encoding="utf-8"?>
<formControlPr xmlns="http://schemas.microsoft.com/office/spreadsheetml/2009/9/main" objectType="CheckBox" fmlaLink="$S$20" noThreeD="1"/>
</file>

<file path=xl/ctrlProps/ctrlProp622.xml><?xml version="1.0" encoding="utf-8"?>
<formControlPr xmlns="http://schemas.microsoft.com/office/spreadsheetml/2009/9/main" objectType="CheckBox" fmlaLink="$U$20" noThreeD="1"/>
</file>

<file path=xl/ctrlProps/ctrlProp623.xml><?xml version="1.0" encoding="utf-8"?>
<formControlPr xmlns="http://schemas.microsoft.com/office/spreadsheetml/2009/9/main" objectType="CheckBox" fmlaLink="$T$20" noThreeD="1"/>
</file>

<file path=xl/ctrlProps/ctrlProp624.xml><?xml version="1.0" encoding="utf-8"?>
<formControlPr xmlns="http://schemas.microsoft.com/office/spreadsheetml/2009/9/main" objectType="CheckBox" fmlaLink="$S$27" noThreeD="1"/>
</file>

<file path=xl/ctrlProps/ctrlProp625.xml><?xml version="1.0" encoding="utf-8"?>
<formControlPr xmlns="http://schemas.microsoft.com/office/spreadsheetml/2009/9/main" objectType="CheckBox" fmlaLink="$T$27" lockText="1" noThreeD="1"/>
</file>

<file path=xl/ctrlProps/ctrlProp626.xml><?xml version="1.0" encoding="utf-8"?>
<formControlPr xmlns="http://schemas.microsoft.com/office/spreadsheetml/2009/9/main" objectType="CheckBox" fmlaLink="$U$27" noThreeD="1"/>
</file>

<file path=xl/ctrlProps/ctrlProp627.xml><?xml version="1.0" encoding="utf-8"?>
<formControlPr xmlns="http://schemas.microsoft.com/office/spreadsheetml/2009/9/main" objectType="CheckBox" fmlaLink="$U$44" noThreeD="1"/>
</file>

<file path=xl/ctrlProps/ctrlProp628.xml><?xml version="1.0" encoding="utf-8"?>
<formControlPr xmlns="http://schemas.microsoft.com/office/spreadsheetml/2009/9/main" objectType="CheckBox" fmlaLink="$U$19" noThreeD="1"/>
</file>

<file path=xl/ctrlProps/ctrlProp629.xml><?xml version="1.0" encoding="utf-8"?>
<formControlPr xmlns="http://schemas.microsoft.com/office/spreadsheetml/2009/9/main" objectType="CheckBox" fmlaLink="$T$21" noThreeD="1"/>
</file>

<file path=xl/ctrlProps/ctrlProp63.xml><?xml version="1.0" encoding="utf-8"?>
<formControlPr xmlns="http://schemas.microsoft.com/office/spreadsheetml/2009/9/main" objectType="CheckBox" fmlaLink="$U$27" lockText="1" noThreeD="1"/>
</file>

<file path=xl/ctrlProps/ctrlProp630.xml><?xml version="1.0" encoding="utf-8"?>
<formControlPr xmlns="http://schemas.microsoft.com/office/spreadsheetml/2009/9/main" objectType="CheckBox" fmlaLink="$T$28" noThreeD="1"/>
</file>

<file path=xl/ctrlProps/ctrlProp631.xml><?xml version="1.0" encoding="utf-8"?>
<formControlPr xmlns="http://schemas.microsoft.com/office/spreadsheetml/2009/9/main" objectType="CheckBox" fmlaLink="$T$29" noThreeD="1"/>
</file>

<file path=xl/ctrlProps/ctrlProp632.xml><?xml version="1.0" encoding="utf-8"?>
<formControlPr xmlns="http://schemas.microsoft.com/office/spreadsheetml/2009/9/main" objectType="CheckBox" fmlaLink="$S$11" noThreeD="1"/>
</file>

<file path=xl/ctrlProps/ctrlProp633.xml><?xml version="1.0" encoding="utf-8"?>
<formControlPr xmlns="http://schemas.microsoft.com/office/spreadsheetml/2009/9/main" objectType="CheckBox" fmlaLink="$T$11" noThreeD="1"/>
</file>

<file path=xl/ctrlProps/ctrlProp634.xml><?xml version="1.0" encoding="utf-8"?>
<formControlPr xmlns="http://schemas.microsoft.com/office/spreadsheetml/2009/9/main" objectType="CheckBox" fmlaLink="$V$11" noThreeD="1"/>
</file>

<file path=xl/ctrlProps/ctrlProp635.xml><?xml version="1.0" encoding="utf-8"?>
<formControlPr xmlns="http://schemas.microsoft.com/office/spreadsheetml/2009/9/main" objectType="CheckBox" fmlaLink="$S$36" noThreeD="1"/>
</file>

<file path=xl/ctrlProps/ctrlProp636.xml><?xml version="1.0" encoding="utf-8"?>
<formControlPr xmlns="http://schemas.microsoft.com/office/spreadsheetml/2009/9/main" objectType="CheckBox" fmlaLink="$S$38" noThreeD="1"/>
</file>

<file path=xl/ctrlProps/ctrlProp637.xml><?xml version="1.0" encoding="utf-8"?>
<formControlPr xmlns="http://schemas.microsoft.com/office/spreadsheetml/2009/9/main" objectType="CheckBox" fmlaLink="$S$39" noThreeD="1"/>
</file>

<file path=xl/ctrlProps/ctrlProp638.xml><?xml version="1.0" encoding="utf-8"?>
<formControlPr xmlns="http://schemas.microsoft.com/office/spreadsheetml/2009/9/main" objectType="CheckBox" fmlaLink="$T$38" noThreeD="1"/>
</file>

<file path=xl/ctrlProps/ctrlProp639.xml><?xml version="1.0" encoding="utf-8"?>
<formControlPr xmlns="http://schemas.microsoft.com/office/spreadsheetml/2009/9/main" objectType="CheckBox" fmlaLink="$T$36" noThreeD="1"/>
</file>

<file path=xl/ctrlProps/ctrlProp64.xml><?xml version="1.0" encoding="utf-8"?>
<formControlPr xmlns="http://schemas.microsoft.com/office/spreadsheetml/2009/9/main" objectType="CheckBox" fmlaLink="$V$27" lockText="1" noThreeD="1"/>
</file>

<file path=xl/ctrlProps/ctrlProp640.xml><?xml version="1.0" encoding="utf-8"?>
<formControlPr xmlns="http://schemas.microsoft.com/office/spreadsheetml/2009/9/main" objectType="CheckBox" fmlaLink="$T$39" noThreeD="1"/>
</file>

<file path=xl/ctrlProps/ctrlProp641.xml><?xml version="1.0" encoding="utf-8"?>
<formControlPr xmlns="http://schemas.microsoft.com/office/spreadsheetml/2009/9/main" objectType="CheckBox" fmlaLink="$U$39" noThreeD="1"/>
</file>

<file path=xl/ctrlProps/ctrlProp642.xml><?xml version="1.0" encoding="utf-8"?>
<formControlPr xmlns="http://schemas.microsoft.com/office/spreadsheetml/2009/9/main" objectType="CheckBox" fmlaLink="$U$38" noThreeD="1"/>
</file>

<file path=xl/ctrlProps/ctrlProp643.xml><?xml version="1.0" encoding="utf-8"?>
<formControlPr xmlns="http://schemas.microsoft.com/office/spreadsheetml/2009/9/main" objectType="CheckBox" fmlaLink="$U$36" noThreeD="1"/>
</file>

<file path=xl/ctrlProps/ctrlProp644.xml><?xml version="1.0" encoding="utf-8"?>
<formControlPr xmlns="http://schemas.microsoft.com/office/spreadsheetml/2009/9/main" objectType="CheckBox" fmlaLink="$T$47" noThreeD="1"/>
</file>

<file path=xl/ctrlProps/ctrlProp645.xml><?xml version="1.0" encoding="utf-8"?>
<formControlPr xmlns="http://schemas.microsoft.com/office/spreadsheetml/2009/9/main" objectType="CheckBox" fmlaLink="$T$49" noThreeD="1"/>
</file>

<file path=xl/ctrlProps/ctrlProp646.xml><?xml version="1.0" encoding="utf-8"?>
<formControlPr xmlns="http://schemas.microsoft.com/office/spreadsheetml/2009/9/main" objectType="CheckBox" fmlaLink="$T$51" noThreeD="1"/>
</file>

<file path=xl/ctrlProps/ctrlProp647.xml><?xml version="1.0" encoding="utf-8"?>
<formControlPr xmlns="http://schemas.microsoft.com/office/spreadsheetml/2009/9/main" objectType="CheckBox" fmlaLink="$T$50" noThreeD="1"/>
</file>

<file path=xl/ctrlProps/ctrlProp648.xml><?xml version="1.0" encoding="utf-8"?>
<formControlPr xmlns="http://schemas.microsoft.com/office/spreadsheetml/2009/9/main" objectType="CheckBox" fmlaLink="$T$54" noThreeD="1"/>
</file>

<file path=xl/ctrlProps/ctrlProp649.xml><?xml version="1.0" encoding="utf-8"?>
<formControlPr xmlns="http://schemas.microsoft.com/office/spreadsheetml/2009/9/main" objectType="CheckBox" fmlaLink="$T$53" lockText="1" noThreeD="1"/>
</file>

<file path=xl/ctrlProps/ctrlProp65.xml><?xml version="1.0" encoding="utf-8"?>
<formControlPr xmlns="http://schemas.microsoft.com/office/spreadsheetml/2009/9/main" objectType="CheckBox" fmlaLink="$V$45" lockText="1" noThreeD="1"/>
</file>

<file path=xl/ctrlProps/ctrlProp650.xml><?xml version="1.0" encoding="utf-8"?>
<formControlPr xmlns="http://schemas.microsoft.com/office/spreadsheetml/2009/9/main" objectType="CheckBox" fmlaLink="$T$55" noThreeD="1"/>
</file>

<file path=xl/ctrlProps/ctrlProp651.xml><?xml version="1.0" encoding="utf-8"?>
<formControlPr xmlns="http://schemas.microsoft.com/office/spreadsheetml/2009/9/main" objectType="CheckBox" fmlaLink="$S$26" noThreeD="1"/>
</file>

<file path=xl/ctrlProps/ctrlProp652.xml><?xml version="1.0" encoding="utf-8"?>
<formControlPr xmlns="http://schemas.microsoft.com/office/spreadsheetml/2009/9/main" objectType="CheckBox" fmlaLink="$T$26" noThreeD="1"/>
</file>

<file path=xl/ctrlProps/ctrlProp653.xml><?xml version="1.0" encoding="utf-8"?>
<formControlPr xmlns="http://schemas.microsoft.com/office/spreadsheetml/2009/9/main" objectType="CheckBox" fmlaLink="$T$48" noThreeD="1"/>
</file>

<file path=xl/ctrlProps/ctrlProp654.xml><?xml version="1.0" encoding="utf-8"?>
<formControlPr xmlns="http://schemas.microsoft.com/office/spreadsheetml/2009/9/main" objectType="CheckBox" fmlaLink="$T$52" noThreeD="1"/>
</file>

<file path=xl/ctrlProps/ctrlProp655.xml><?xml version="1.0" encoding="utf-8"?>
<formControlPr xmlns="http://schemas.microsoft.com/office/spreadsheetml/2009/9/main" objectType="CheckBox" fmlaLink="$S$61" noThreeD="1"/>
</file>

<file path=xl/ctrlProps/ctrlProp656.xml><?xml version="1.0" encoding="utf-8"?>
<formControlPr xmlns="http://schemas.microsoft.com/office/spreadsheetml/2009/9/main" objectType="CheckBox" fmlaLink="$S$63" lockText="1" noThreeD="1"/>
</file>

<file path=xl/ctrlProps/ctrlProp657.xml><?xml version="1.0" encoding="utf-8"?>
<formControlPr xmlns="http://schemas.microsoft.com/office/spreadsheetml/2009/9/main" objectType="CheckBox" fmlaLink="$S$66" noThreeD="1"/>
</file>

<file path=xl/ctrlProps/ctrlProp658.xml><?xml version="1.0" encoding="utf-8"?>
<formControlPr xmlns="http://schemas.microsoft.com/office/spreadsheetml/2009/9/main" objectType="CheckBox" fmlaLink="$S$69" noThreeD="1"/>
</file>

<file path=xl/ctrlProps/ctrlProp659.xml><?xml version="1.0" encoding="utf-8"?>
<formControlPr xmlns="http://schemas.microsoft.com/office/spreadsheetml/2009/9/main" objectType="CheckBox" fmlaLink="$S$65" noThreeD="1"/>
</file>

<file path=xl/ctrlProps/ctrlProp66.xml><?xml version="1.0" encoding="utf-8"?>
<formControlPr xmlns="http://schemas.microsoft.com/office/spreadsheetml/2009/9/main" objectType="CheckBox" fmlaLink="$V$19" lockText="1" noThreeD="1"/>
</file>

<file path=xl/ctrlProps/ctrlProp660.xml><?xml version="1.0" encoding="utf-8"?>
<formControlPr xmlns="http://schemas.microsoft.com/office/spreadsheetml/2009/9/main" objectType="CheckBox" fmlaLink="$S$62" noThreeD="1"/>
</file>

<file path=xl/ctrlProps/ctrlProp661.xml><?xml version="1.0" encoding="utf-8"?>
<formControlPr xmlns="http://schemas.microsoft.com/office/spreadsheetml/2009/9/main" objectType="CheckBox" fmlaLink="$S$64" noThreeD="1"/>
</file>

<file path=xl/ctrlProps/ctrlProp662.xml><?xml version="1.0" encoding="utf-8"?>
<formControlPr xmlns="http://schemas.microsoft.com/office/spreadsheetml/2009/9/main" objectType="CheckBox" fmlaLink="$S$60" noThreeD="1"/>
</file>

<file path=xl/ctrlProps/ctrlProp663.xml><?xml version="1.0" encoding="utf-8"?>
<formControlPr xmlns="http://schemas.microsoft.com/office/spreadsheetml/2009/9/main" objectType="CheckBox" fmlaLink="$T$68" noThreeD="1"/>
</file>

<file path=xl/ctrlProps/ctrlProp664.xml><?xml version="1.0" encoding="utf-8"?>
<formControlPr xmlns="http://schemas.microsoft.com/office/spreadsheetml/2009/9/main" objectType="CheckBox" fmlaLink="$T$57" lockText="1" noThreeD="1"/>
</file>

<file path=xl/ctrlProps/ctrlProp665.xml><?xml version="1.0" encoding="utf-8"?>
<formControlPr xmlns="http://schemas.microsoft.com/office/spreadsheetml/2009/9/main" objectType="CheckBox" fmlaLink="$T$73" noThreeD="1"/>
</file>

<file path=xl/ctrlProps/ctrlProp666.xml><?xml version="1.0" encoding="utf-8"?>
<formControlPr xmlns="http://schemas.microsoft.com/office/spreadsheetml/2009/9/main" objectType="CheckBox" fmlaLink="$S$74" noThreeD="1"/>
</file>

<file path=xl/ctrlProps/ctrlProp667.xml><?xml version="1.0" encoding="utf-8"?>
<formControlPr xmlns="http://schemas.microsoft.com/office/spreadsheetml/2009/9/main" objectType="CheckBox" fmlaLink="$S$76" noThreeD="1"/>
</file>

<file path=xl/ctrlProps/ctrlProp668.xml><?xml version="1.0" encoding="utf-8"?>
<formControlPr xmlns="http://schemas.microsoft.com/office/spreadsheetml/2009/9/main" objectType="CheckBox" fmlaLink="$S$75" noThreeD="1"/>
</file>

<file path=xl/ctrlProps/ctrlProp669.xml><?xml version="1.0" encoding="utf-8"?>
<formControlPr xmlns="http://schemas.microsoft.com/office/spreadsheetml/2009/9/main" objectType="CheckBox" fmlaLink="$S$78" noThreeD="1"/>
</file>

<file path=xl/ctrlProps/ctrlProp67.xml><?xml version="1.0" encoding="utf-8"?>
<formControlPr xmlns="http://schemas.microsoft.com/office/spreadsheetml/2009/9/main" objectType="CheckBox" fmlaLink="$U$21" lockText="1" noThreeD="1"/>
</file>

<file path=xl/ctrlProps/ctrlProp670.xml><?xml version="1.0" encoding="utf-8"?>
<formControlPr xmlns="http://schemas.microsoft.com/office/spreadsheetml/2009/9/main" objectType="CheckBox" fmlaLink="$S$77" noThreeD="1"/>
</file>

<file path=xl/ctrlProps/ctrlProp671.xml><?xml version="1.0" encoding="utf-8"?>
<formControlPr xmlns="http://schemas.microsoft.com/office/spreadsheetml/2009/9/main" objectType="CheckBox" checked="Checked" fmlaLink="$S$79" noThreeD="1"/>
</file>

<file path=xl/ctrlProps/ctrlProp672.xml><?xml version="1.0" encoding="utf-8"?>
<formControlPr xmlns="http://schemas.microsoft.com/office/spreadsheetml/2009/9/main" objectType="CheckBox" checked="Checked" fmlaLink="$S$80" noThreeD="1"/>
</file>

<file path=xl/ctrlProps/ctrlProp673.xml><?xml version="1.0" encoding="utf-8"?>
<formControlPr xmlns="http://schemas.microsoft.com/office/spreadsheetml/2009/9/main" objectType="CheckBox" fmlaLink="$S$84" noThreeD="1"/>
</file>

<file path=xl/ctrlProps/ctrlProp674.xml><?xml version="1.0" encoding="utf-8"?>
<formControlPr xmlns="http://schemas.microsoft.com/office/spreadsheetml/2009/9/main" objectType="CheckBox" checked="Checked" fmlaLink="$S$83" lockText="1" noThreeD="1"/>
</file>

<file path=xl/ctrlProps/ctrlProp675.xml><?xml version="1.0" encoding="utf-8"?>
<formControlPr xmlns="http://schemas.microsoft.com/office/spreadsheetml/2009/9/main" objectType="CheckBox" fmlaLink="$S$85" noThreeD="1"/>
</file>

<file path=xl/ctrlProps/ctrlProp676.xml><?xml version="1.0" encoding="utf-8"?>
<formControlPr xmlns="http://schemas.microsoft.com/office/spreadsheetml/2009/9/main" objectType="CheckBox" checked="Checked" fmlaLink="$S$82" noThreeD="1"/>
</file>

<file path=xl/ctrlProps/ctrlProp677.xml><?xml version="1.0" encoding="utf-8"?>
<formControlPr xmlns="http://schemas.microsoft.com/office/spreadsheetml/2009/9/main" objectType="CheckBox" fmlaLink="$S$57" lockText="1" noThreeD="1"/>
</file>

<file path=xl/ctrlProps/ctrlProp678.xml><?xml version="1.0" encoding="utf-8"?>
<formControlPr xmlns="http://schemas.microsoft.com/office/spreadsheetml/2009/9/main" objectType="CheckBox" fmlaLink="$S$73" noThreeD="1"/>
</file>

<file path=xl/ctrlProps/ctrlProp679.xml><?xml version="1.0" encoding="utf-8"?>
<formControlPr xmlns="http://schemas.microsoft.com/office/spreadsheetml/2009/9/main" objectType="CheckBox" fmlaLink="$S$81" noThreeD="1"/>
</file>

<file path=xl/ctrlProps/ctrlProp68.xml><?xml version="1.0" encoding="utf-8"?>
<formControlPr xmlns="http://schemas.microsoft.com/office/spreadsheetml/2009/9/main" objectType="CheckBox" fmlaLink="$U$28" lockText="1" noThreeD="1"/>
</file>

<file path=xl/ctrlProps/ctrlProp680.xml><?xml version="1.0" encoding="utf-8"?>
<formControlPr xmlns="http://schemas.microsoft.com/office/spreadsheetml/2009/9/main" objectType="CheckBox" fmlaLink="$S$9" noThreeD="1"/>
</file>

<file path=xl/ctrlProps/ctrlProp681.xml><?xml version="1.0" encoding="utf-8"?>
<formControlPr xmlns="http://schemas.microsoft.com/office/spreadsheetml/2009/9/main" objectType="CheckBox" fmlaLink="$T$9" noThreeD="1"/>
</file>

<file path=xl/ctrlProps/ctrlProp682.xml><?xml version="1.0" encoding="utf-8"?>
<formControlPr xmlns="http://schemas.microsoft.com/office/spreadsheetml/2009/9/main" objectType="CheckBox" fmlaLink="$S$10" noThreeD="1"/>
</file>

<file path=xl/ctrlProps/ctrlProp683.xml><?xml version="1.0" encoding="utf-8"?>
<formControlPr xmlns="http://schemas.microsoft.com/office/spreadsheetml/2009/9/main" objectType="CheckBox" fmlaLink="$U$11" noThreeD="1"/>
</file>

<file path=xl/ctrlProps/ctrlProp684.xml><?xml version="1.0" encoding="utf-8"?>
<formControlPr xmlns="http://schemas.microsoft.com/office/spreadsheetml/2009/9/main" objectType="CheckBox" fmlaLink="$U$26" noThreeD="1"/>
</file>

<file path=xl/ctrlProps/ctrlProp685.xml><?xml version="1.0" encoding="utf-8"?>
<formControlPr xmlns="http://schemas.microsoft.com/office/spreadsheetml/2009/9/main" objectType="CheckBox" fmlaLink="$U$28" noThreeD="1"/>
</file>

<file path=xl/ctrlProps/ctrlProp686.xml><?xml version="1.0" encoding="utf-8"?>
<formControlPr xmlns="http://schemas.microsoft.com/office/spreadsheetml/2009/9/main" objectType="CheckBox" fmlaLink="$T$13" lockText="1" noThreeD="1"/>
</file>

<file path=xl/ctrlProps/ctrlProp687.xml><?xml version="1.0" encoding="utf-8"?>
<formControlPr xmlns="http://schemas.microsoft.com/office/spreadsheetml/2009/9/main" objectType="CheckBox" fmlaLink="$T$12" noThreeD="1"/>
</file>

<file path=xl/ctrlProps/ctrlProp688.xml><?xml version="1.0" encoding="utf-8"?>
<formControlPr xmlns="http://schemas.microsoft.com/office/spreadsheetml/2009/9/main" objectType="CheckBox" fmlaLink="$T$14" noThreeD="1"/>
</file>

<file path=xl/ctrlProps/ctrlProp689.xml><?xml version="1.0" encoding="utf-8"?>
<formControlPr xmlns="http://schemas.microsoft.com/office/spreadsheetml/2009/9/main" objectType="CheckBox" fmlaLink="$T$15" lockText="1" noThreeD="1"/>
</file>

<file path=xl/ctrlProps/ctrlProp69.xml><?xml version="1.0" encoding="utf-8"?>
<formControlPr xmlns="http://schemas.microsoft.com/office/spreadsheetml/2009/9/main" objectType="CheckBox" fmlaLink="$U$30" lockText="1" noThreeD="1"/>
</file>

<file path=xl/ctrlProps/ctrlProp690.xml><?xml version="1.0" encoding="utf-8"?>
<formControlPr xmlns="http://schemas.microsoft.com/office/spreadsheetml/2009/9/main" objectType="CheckBox" fmlaLink="$T$16" noThreeD="1"/>
</file>

<file path=xl/ctrlProps/ctrlProp691.xml><?xml version="1.0" encoding="utf-8"?>
<formControlPr xmlns="http://schemas.microsoft.com/office/spreadsheetml/2009/9/main" objectType="CheckBox" fmlaLink="$S$13" noThreeD="1"/>
</file>

<file path=xl/ctrlProps/ctrlProp692.xml><?xml version="1.0" encoding="utf-8"?>
<formControlPr xmlns="http://schemas.microsoft.com/office/spreadsheetml/2009/9/main" objectType="CheckBox" fmlaLink="$S$12" noThreeD="1"/>
</file>

<file path=xl/ctrlProps/ctrlProp693.xml><?xml version="1.0" encoding="utf-8"?>
<formControlPr xmlns="http://schemas.microsoft.com/office/spreadsheetml/2009/9/main" objectType="CheckBox" fmlaLink="$S$15" lockText="1" noThreeD="1"/>
</file>

<file path=xl/ctrlProps/ctrlProp694.xml><?xml version="1.0" encoding="utf-8"?>
<formControlPr xmlns="http://schemas.microsoft.com/office/spreadsheetml/2009/9/main" objectType="CheckBox" fmlaLink="$S$16" noThreeD="1"/>
</file>

<file path=xl/ctrlProps/ctrlProp695.xml><?xml version="1.0" encoding="utf-8"?>
<formControlPr xmlns="http://schemas.microsoft.com/office/spreadsheetml/2009/9/main" objectType="CheckBox" fmlaLink="$S$14" lockText="1" noThreeD="1"/>
</file>

<file path=xl/ctrlProps/ctrlProp696.xml><?xml version="1.0" encoding="utf-8"?>
<formControlPr xmlns="http://schemas.microsoft.com/office/spreadsheetml/2009/9/main" objectType="CheckBox" fmlaLink="$T$40" noThreeD="1"/>
</file>

<file path=xl/ctrlProps/ctrlProp697.xml><?xml version="1.0" encoding="utf-8"?>
<formControlPr xmlns="http://schemas.microsoft.com/office/spreadsheetml/2009/9/main" objectType="CheckBox" fmlaLink="$S$40" lockText="1" noThreeD="1"/>
</file>

<file path=xl/ctrlProps/ctrlProp698.xml><?xml version="1.0" encoding="utf-8"?>
<formControlPr xmlns="http://schemas.microsoft.com/office/spreadsheetml/2009/9/main" objectType="CheckBox" fmlaLink="$T$70" noThreeD="1"/>
</file>

<file path=xl/ctrlProps/ctrlProp699.xml><?xml version="1.0" encoding="utf-8"?>
<formControlPr xmlns="http://schemas.microsoft.com/office/spreadsheetml/2009/9/main" objectType="CheckBox" fmlaLink="$S$67" noThreeD="1"/>
</file>

<file path=xl/ctrlProps/ctrlProp7.xml><?xml version="1.0" encoding="utf-8"?>
<formControlPr xmlns="http://schemas.microsoft.com/office/spreadsheetml/2009/9/main" objectType="CheckBox" fmlaLink="T49" lockText="1" noThreeD="1"/>
</file>

<file path=xl/ctrlProps/ctrlProp70.xml><?xml version="1.0" encoding="utf-8"?>
<formControlPr xmlns="http://schemas.microsoft.com/office/spreadsheetml/2009/9/main" objectType="CheckBox" fmlaLink="$T$11" lockText="1" noThreeD="1"/>
</file>

<file path=xl/ctrlProps/ctrlProp700.xml><?xml version="1.0" encoding="utf-8"?>
<formControlPr xmlns="http://schemas.microsoft.com/office/spreadsheetml/2009/9/main" objectType="CheckBox" fmlaLink="$T$67" noThreeD="1"/>
</file>

<file path=xl/ctrlProps/ctrlProp701.xml><?xml version="1.0" encoding="utf-8"?>
<formControlPr xmlns="http://schemas.microsoft.com/office/spreadsheetml/2009/9/main" objectType="CheckBox" fmlaLink="$S$37" noThreeD="1"/>
</file>

<file path=xl/ctrlProps/ctrlProp702.xml><?xml version="1.0" encoding="utf-8"?>
<formControlPr xmlns="http://schemas.microsoft.com/office/spreadsheetml/2009/9/main" objectType="CheckBox" fmlaLink="$T$37" noThreeD="1"/>
</file>

<file path=xl/ctrlProps/ctrlProp703.xml><?xml version="1.0" encoding="utf-8"?>
<formControlPr xmlns="http://schemas.microsoft.com/office/spreadsheetml/2009/9/main" objectType="CheckBox" fmlaLink="$V$19" noThreeD="1"/>
</file>

<file path=xl/ctrlProps/ctrlProp704.xml><?xml version="1.0" encoding="utf-8"?>
<formControlPr xmlns="http://schemas.microsoft.com/office/spreadsheetml/2009/9/main" objectType="CheckBox" fmlaLink="$U$21" noThreeD="1"/>
</file>

<file path=xl/ctrlProps/ctrlProp705.xml><?xml version="1.0" encoding="utf-8"?>
<formControlPr xmlns="http://schemas.microsoft.com/office/spreadsheetml/2009/9/main" objectType="CheckBox" fmlaLink="$U$21" noThreeD="1"/>
</file>

<file path=xl/ctrlProps/ctrlProp706.xml><?xml version="1.0" encoding="utf-8"?>
<formControlPr xmlns="http://schemas.microsoft.com/office/spreadsheetml/2009/9/main" objectType="CheckBox" fmlaLink="$U$21" noThreeD="1"/>
</file>

<file path=xl/ctrlProps/ctrlProp71.xml><?xml version="1.0" encoding="utf-8"?>
<formControlPr xmlns="http://schemas.microsoft.com/office/spreadsheetml/2009/9/main" objectType="CheckBox" fmlaLink="$U$11" lockText="1" noThreeD="1"/>
</file>

<file path=xl/ctrlProps/ctrlProp72.xml><?xml version="1.0" encoding="utf-8"?>
<formControlPr xmlns="http://schemas.microsoft.com/office/spreadsheetml/2009/9/main" objectType="CheckBox" fmlaLink="$W$11" lockText="1" noThreeD="1"/>
</file>

<file path=xl/ctrlProps/ctrlProp73.xml><?xml version="1.0" encoding="utf-8"?>
<formControlPr xmlns="http://schemas.microsoft.com/office/spreadsheetml/2009/9/main" objectType="CheckBox" fmlaLink="$T$37" lockText="1" noThreeD="1"/>
</file>

<file path=xl/ctrlProps/ctrlProp74.xml><?xml version="1.0" encoding="utf-8"?>
<formControlPr xmlns="http://schemas.microsoft.com/office/spreadsheetml/2009/9/main" objectType="CheckBox" fmlaLink="$T$39" lockText="1" noThreeD="1"/>
</file>

<file path=xl/ctrlProps/ctrlProp75.xml><?xml version="1.0" encoding="utf-8"?>
<formControlPr xmlns="http://schemas.microsoft.com/office/spreadsheetml/2009/9/main" objectType="CheckBox" fmlaLink="$T$40" lockText="1" noThreeD="1"/>
</file>

<file path=xl/ctrlProps/ctrlProp76.xml><?xml version="1.0" encoding="utf-8"?>
<formControlPr xmlns="http://schemas.microsoft.com/office/spreadsheetml/2009/9/main" objectType="CheckBox" fmlaLink="$U$39" lockText="1" noThreeD="1"/>
</file>

<file path=xl/ctrlProps/ctrlProp77.xml><?xml version="1.0" encoding="utf-8"?>
<formControlPr xmlns="http://schemas.microsoft.com/office/spreadsheetml/2009/9/main" objectType="CheckBox" fmlaLink="$U$37" lockText="1" noThreeD="1"/>
</file>

<file path=xl/ctrlProps/ctrlProp78.xml><?xml version="1.0" encoding="utf-8"?>
<formControlPr xmlns="http://schemas.microsoft.com/office/spreadsheetml/2009/9/main" objectType="CheckBox" fmlaLink="$U$40" lockText="1" noThreeD="1"/>
</file>

<file path=xl/ctrlProps/ctrlProp79.xml><?xml version="1.0" encoding="utf-8"?>
<formControlPr xmlns="http://schemas.microsoft.com/office/spreadsheetml/2009/9/main" objectType="CheckBox" fmlaLink="$V$40" lockText="1" noThreeD="1"/>
</file>

<file path=xl/ctrlProps/ctrlProp8.xml><?xml version="1.0" encoding="utf-8"?>
<formControlPr xmlns="http://schemas.microsoft.com/office/spreadsheetml/2009/9/main" objectType="CheckBox" fmlaLink="T51" lockText="1" noThreeD="1"/>
</file>

<file path=xl/ctrlProps/ctrlProp80.xml><?xml version="1.0" encoding="utf-8"?>
<formControlPr xmlns="http://schemas.microsoft.com/office/spreadsheetml/2009/9/main" objectType="CheckBox" fmlaLink="$V$39" lockText="1" noThreeD="1"/>
</file>

<file path=xl/ctrlProps/ctrlProp81.xml><?xml version="1.0" encoding="utf-8"?>
<formControlPr xmlns="http://schemas.microsoft.com/office/spreadsheetml/2009/9/main" objectType="CheckBox" fmlaLink="$V$37" lockText="1" noThreeD="1"/>
</file>

<file path=xl/ctrlProps/ctrlProp82.xml><?xml version="1.0" encoding="utf-8"?>
<formControlPr xmlns="http://schemas.microsoft.com/office/spreadsheetml/2009/9/main" objectType="CheckBox" fmlaLink="$U$48" lockText="1" noThreeD="1"/>
</file>

<file path=xl/ctrlProps/ctrlProp83.xml><?xml version="1.0" encoding="utf-8"?>
<formControlPr xmlns="http://schemas.microsoft.com/office/spreadsheetml/2009/9/main" objectType="CheckBox" fmlaLink="$U$50" lockText="1" noThreeD="1"/>
</file>

<file path=xl/ctrlProps/ctrlProp84.xml><?xml version="1.0" encoding="utf-8"?>
<formControlPr xmlns="http://schemas.microsoft.com/office/spreadsheetml/2009/9/main" objectType="CheckBox" fmlaLink="$U$52" lockText="1" noThreeD="1"/>
</file>

<file path=xl/ctrlProps/ctrlProp85.xml><?xml version="1.0" encoding="utf-8"?>
<formControlPr xmlns="http://schemas.microsoft.com/office/spreadsheetml/2009/9/main" objectType="CheckBox" fmlaLink="$U$51" lockText="1" noThreeD="1"/>
</file>

<file path=xl/ctrlProps/ctrlProp86.xml><?xml version="1.0" encoding="utf-8"?>
<formControlPr xmlns="http://schemas.microsoft.com/office/spreadsheetml/2009/9/main" objectType="CheckBox" fmlaLink="$U$55" lockText="1" noThreeD="1"/>
</file>

<file path=xl/ctrlProps/ctrlProp87.xml><?xml version="1.0" encoding="utf-8"?>
<formControlPr xmlns="http://schemas.microsoft.com/office/spreadsheetml/2009/9/main" objectType="CheckBox" fmlaLink="$U$54" lockText="1" noThreeD="1"/>
</file>

<file path=xl/ctrlProps/ctrlProp88.xml><?xml version="1.0" encoding="utf-8"?>
<formControlPr xmlns="http://schemas.microsoft.com/office/spreadsheetml/2009/9/main" objectType="CheckBox" fmlaLink="$U$56" lockText="1" noThreeD="1"/>
</file>

<file path=xl/ctrlProps/ctrlProp89.xml><?xml version="1.0" encoding="utf-8"?>
<formControlPr xmlns="http://schemas.microsoft.com/office/spreadsheetml/2009/9/main" objectType="CheckBox" fmlaLink="$T$26" lockText="1" noThreeD="1"/>
</file>

<file path=xl/ctrlProps/ctrlProp9.xml><?xml version="1.0" encoding="utf-8"?>
<formControlPr xmlns="http://schemas.microsoft.com/office/spreadsheetml/2009/9/main" objectType="CheckBox" fmlaLink="T55" lockText="1" noThreeD="1"/>
</file>

<file path=xl/ctrlProps/ctrlProp90.xml><?xml version="1.0" encoding="utf-8"?>
<formControlPr xmlns="http://schemas.microsoft.com/office/spreadsheetml/2009/9/main" objectType="CheckBox" fmlaLink="$U$26" lockText="1" noThreeD="1"/>
</file>

<file path=xl/ctrlProps/ctrlProp91.xml><?xml version="1.0" encoding="utf-8"?>
<formControlPr xmlns="http://schemas.microsoft.com/office/spreadsheetml/2009/9/main" objectType="CheckBox" fmlaLink="$U$49" lockText="1" noThreeD="1"/>
</file>

<file path=xl/ctrlProps/ctrlProp92.xml><?xml version="1.0" encoding="utf-8"?>
<formControlPr xmlns="http://schemas.microsoft.com/office/spreadsheetml/2009/9/main" objectType="CheckBox" fmlaLink="$U$53" lockText="1" noThreeD="1"/>
</file>

<file path=xl/ctrlProps/ctrlProp93.xml><?xml version="1.0" encoding="utf-8"?>
<formControlPr xmlns="http://schemas.microsoft.com/office/spreadsheetml/2009/9/main" objectType="CheckBox" fmlaLink="$T$62" lockText="1" noThreeD="1"/>
</file>

<file path=xl/ctrlProps/ctrlProp94.xml><?xml version="1.0" encoding="utf-8"?>
<formControlPr xmlns="http://schemas.microsoft.com/office/spreadsheetml/2009/9/main" objectType="CheckBox" fmlaLink="$T$64" lockText="1" noThreeD="1"/>
</file>

<file path=xl/ctrlProps/ctrlProp95.xml><?xml version="1.0" encoding="utf-8"?>
<formControlPr xmlns="http://schemas.microsoft.com/office/spreadsheetml/2009/9/main" objectType="CheckBox" fmlaLink="$T$67" lockText="1" noThreeD="1"/>
</file>

<file path=xl/ctrlProps/ctrlProp96.xml><?xml version="1.0" encoding="utf-8"?>
<formControlPr xmlns="http://schemas.microsoft.com/office/spreadsheetml/2009/9/main" objectType="CheckBox" fmlaLink="$T$70" lockText="1" noThreeD="1"/>
</file>

<file path=xl/ctrlProps/ctrlProp97.xml><?xml version="1.0" encoding="utf-8"?>
<formControlPr xmlns="http://schemas.microsoft.com/office/spreadsheetml/2009/9/main" objectType="CheckBox" fmlaLink="$T$66" lockText="1" noThreeD="1"/>
</file>

<file path=xl/ctrlProps/ctrlProp98.xml><?xml version="1.0" encoding="utf-8"?>
<formControlPr xmlns="http://schemas.microsoft.com/office/spreadsheetml/2009/9/main" objectType="CheckBox" fmlaLink="$T$63" lockText="1" noThreeD="1"/>
</file>

<file path=xl/ctrlProps/ctrlProp99.xml><?xml version="1.0" encoding="utf-8"?>
<formControlPr xmlns="http://schemas.microsoft.com/office/spreadsheetml/2009/9/main" objectType="CheckBox" fmlaLink="$T$6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20</xdr:row>
          <xdr:rowOff>0</xdr:rowOff>
        </xdr:from>
        <xdr:to>
          <xdr:col>1</xdr:col>
          <xdr:colOff>247650</xdr:colOff>
          <xdr:row>21</xdr:row>
          <xdr:rowOff>38100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26</xdr:row>
          <xdr:rowOff>209550</xdr:rowOff>
        </xdr:from>
        <xdr:to>
          <xdr:col>1</xdr:col>
          <xdr:colOff>247650</xdr:colOff>
          <xdr:row>28</xdr:row>
          <xdr:rowOff>57150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29</xdr:row>
          <xdr:rowOff>0</xdr:rowOff>
        </xdr:from>
        <xdr:to>
          <xdr:col>1</xdr:col>
          <xdr:colOff>247650</xdr:colOff>
          <xdr:row>30</xdr:row>
          <xdr:rowOff>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49</xdr:row>
          <xdr:rowOff>19050</xdr:rowOff>
        </xdr:from>
        <xdr:to>
          <xdr:col>1</xdr:col>
          <xdr:colOff>323850</xdr:colOff>
          <xdr:row>50</xdr:row>
          <xdr:rowOff>76200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51</xdr:row>
          <xdr:rowOff>247650</xdr:rowOff>
        </xdr:from>
        <xdr:to>
          <xdr:col>1</xdr:col>
          <xdr:colOff>323850</xdr:colOff>
          <xdr:row>53</xdr:row>
          <xdr:rowOff>38100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50</xdr:row>
          <xdr:rowOff>247650</xdr:rowOff>
        </xdr:from>
        <xdr:to>
          <xdr:col>1</xdr:col>
          <xdr:colOff>323850</xdr:colOff>
          <xdr:row>52</xdr:row>
          <xdr:rowOff>57150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47</xdr:row>
          <xdr:rowOff>247650</xdr:rowOff>
        </xdr:from>
        <xdr:to>
          <xdr:col>1</xdr:col>
          <xdr:colOff>323850</xdr:colOff>
          <xdr:row>49</xdr:row>
          <xdr:rowOff>38100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49</xdr:row>
          <xdr:rowOff>247650</xdr:rowOff>
        </xdr:from>
        <xdr:to>
          <xdr:col>1</xdr:col>
          <xdr:colOff>323850</xdr:colOff>
          <xdr:row>51</xdr:row>
          <xdr:rowOff>38100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53</xdr:row>
          <xdr:rowOff>228600</xdr:rowOff>
        </xdr:from>
        <xdr:to>
          <xdr:col>1</xdr:col>
          <xdr:colOff>323850</xdr:colOff>
          <xdr:row>55</xdr:row>
          <xdr:rowOff>38100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52</xdr:row>
          <xdr:rowOff>247650</xdr:rowOff>
        </xdr:from>
        <xdr:to>
          <xdr:col>1</xdr:col>
          <xdr:colOff>323850</xdr:colOff>
          <xdr:row>54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54</xdr:row>
          <xdr:rowOff>209550</xdr:rowOff>
        </xdr:from>
        <xdr:to>
          <xdr:col>1</xdr:col>
          <xdr:colOff>323850</xdr:colOff>
          <xdr:row>56</xdr:row>
          <xdr:rowOff>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60</xdr:row>
          <xdr:rowOff>209550</xdr:rowOff>
        </xdr:from>
        <xdr:to>
          <xdr:col>3</xdr:col>
          <xdr:colOff>285750</xdr:colOff>
          <xdr:row>62</xdr:row>
          <xdr:rowOff>19050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62</xdr:row>
          <xdr:rowOff>209550</xdr:rowOff>
        </xdr:from>
        <xdr:to>
          <xdr:col>3</xdr:col>
          <xdr:colOff>304800</xdr:colOff>
          <xdr:row>64</xdr:row>
          <xdr:rowOff>19050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65</xdr:row>
          <xdr:rowOff>209550</xdr:rowOff>
        </xdr:from>
        <xdr:to>
          <xdr:col>3</xdr:col>
          <xdr:colOff>266700</xdr:colOff>
          <xdr:row>67</xdr:row>
          <xdr:rowOff>19050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68</xdr:row>
          <xdr:rowOff>190500</xdr:rowOff>
        </xdr:from>
        <xdr:to>
          <xdr:col>3</xdr:col>
          <xdr:colOff>266700</xdr:colOff>
          <xdr:row>70</xdr:row>
          <xdr:rowOff>19050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69</xdr:row>
          <xdr:rowOff>247650</xdr:rowOff>
        </xdr:from>
        <xdr:to>
          <xdr:col>1</xdr:col>
          <xdr:colOff>209550</xdr:colOff>
          <xdr:row>71</xdr:row>
          <xdr:rowOff>57150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64</xdr:row>
          <xdr:rowOff>209550</xdr:rowOff>
        </xdr:from>
        <xdr:to>
          <xdr:col>3</xdr:col>
          <xdr:colOff>304800</xdr:colOff>
          <xdr:row>66</xdr:row>
          <xdr:rowOff>19050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61</xdr:row>
          <xdr:rowOff>209550</xdr:rowOff>
        </xdr:from>
        <xdr:to>
          <xdr:col>3</xdr:col>
          <xdr:colOff>304800</xdr:colOff>
          <xdr:row>63</xdr:row>
          <xdr:rowOff>19050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63</xdr:row>
          <xdr:rowOff>209550</xdr:rowOff>
        </xdr:from>
        <xdr:to>
          <xdr:col>3</xdr:col>
          <xdr:colOff>304800</xdr:colOff>
          <xdr:row>65</xdr:row>
          <xdr:rowOff>19050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67</xdr:row>
          <xdr:rowOff>209550</xdr:rowOff>
        </xdr:from>
        <xdr:to>
          <xdr:col>1</xdr:col>
          <xdr:colOff>266700</xdr:colOff>
          <xdr:row>69</xdr:row>
          <xdr:rowOff>19050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71</xdr:row>
          <xdr:rowOff>19050</xdr:rowOff>
        </xdr:from>
        <xdr:to>
          <xdr:col>1</xdr:col>
          <xdr:colOff>247650</xdr:colOff>
          <xdr:row>72</xdr:row>
          <xdr:rowOff>57150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59</xdr:row>
          <xdr:rowOff>247650</xdr:rowOff>
        </xdr:from>
        <xdr:to>
          <xdr:col>3</xdr:col>
          <xdr:colOff>285750</xdr:colOff>
          <xdr:row>61</xdr:row>
          <xdr:rowOff>19050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46</xdr:row>
          <xdr:rowOff>247650</xdr:rowOff>
        </xdr:from>
        <xdr:to>
          <xdr:col>1</xdr:col>
          <xdr:colOff>323850</xdr:colOff>
          <xdr:row>48</xdr:row>
          <xdr:rowOff>38100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73</xdr:row>
          <xdr:rowOff>247650</xdr:rowOff>
        </xdr:from>
        <xdr:to>
          <xdr:col>3</xdr:col>
          <xdr:colOff>285750</xdr:colOff>
          <xdr:row>75</xdr:row>
          <xdr:rowOff>57150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75</xdr:row>
          <xdr:rowOff>228600</xdr:rowOff>
        </xdr:from>
        <xdr:to>
          <xdr:col>3</xdr:col>
          <xdr:colOff>247650</xdr:colOff>
          <xdr:row>77</xdr:row>
          <xdr:rowOff>19050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74</xdr:row>
          <xdr:rowOff>247650</xdr:rowOff>
        </xdr:from>
        <xdr:to>
          <xdr:col>3</xdr:col>
          <xdr:colOff>285750</xdr:colOff>
          <xdr:row>76</xdr:row>
          <xdr:rowOff>19050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77</xdr:row>
          <xdr:rowOff>247650</xdr:rowOff>
        </xdr:from>
        <xdr:to>
          <xdr:col>4</xdr:col>
          <xdr:colOff>0</xdr:colOff>
          <xdr:row>79</xdr:row>
          <xdr:rowOff>57150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76</xdr:row>
          <xdr:rowOff>266700</xdr:rowOff>
        </xdr:from>
        <xdr:to>
          <xdr:col>4</xdr:col>
          <xdr:colOff>0</xdr:colOff>
          <xdr:row>78</xdr:row>
          <xdr:rowOff>19050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78</xdr:row>
          <xdr:rowOff>228600</xdr:rowOff>
        </xdr:from>
        <xdr:to>
          <xdr:col>3</xdr:col>
          <xdr:colOff>266700</xdr:colOff>
          <xdr:row>80</xdr:row>
          <xdr:rowOff>19050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80</xdr:row>
          <xdr:rowOff>228600</xdr:rowOff>
        </xdr:from>
        <xdr:to>
          <xdr:col>3</xdr:col>
          <xdr:colOff>266700</xdr:colOff>
          <xdr:row>82</xdr:row>
          <xdr:rowOff>19050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79</xdr:row>
          <xdr:rowOff>228600</xdr:rowOff>
        </xdr:from>
        <xdr:to>
          <xdr:col>3</xdr:col>
          <xdr:colOff>266700</xdr:colOff>
          <xdr:row>81</xdr:row>
          <xdr:rowOff>19050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83</xdr:row>
          <xdr:rowOff>190500</xdr:rowOff>
        </xdr:from>
        <xdr:to>
          <xdr:col>3</xdr:col>
          <xdr:colOff>266700</xdr:colOff>
          <xdr:row>85</xdr:row>
          <xdr:rowOff>19050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82</xdr:row>
          <xdr:rowOff>209550</xdr:rowOff>
        </xdr:from>
        <xdr:to>
          <xdr:col>3</xdr:col>
          <xdr:colOff>266700</xdr:colOff>
          <xdr:row>84</xdr:row>
          <xdr:rowOff>19050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84</xdr:row>
          <xdr:rowOff>228600</xdr:rowOff>
        </xdr:from>
        <xdr:to>
          <xdr:col>3</xdr:col>
          <xdr:colOff>266700</xdr:colOff>
          <xdr:row>86</xdr:row>
          <xdr:rowOff>19050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81</xdr:row>
          <xdr:rowOff>209550</xdr:rowOff>
        </xdr:from>
        <xdr:to>
          <xdr:col>3</xdr:col>
          <xdr:colOff>266700</xdr:colOff>
          <xdr:row>83</xdr:row>
          <xdr:rowOff>19050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857250</xdr:colOff>
          <xdr:row>98</xdr:row>
          <xdr:rowOff>19050</xdr:rowOff>
        </xdr:from>
        <xdr:to>
          <xdr:col>2</xdr:col>
          <xdr:colOff>1066800</xdr:colOff>
          <xdr:row>99</xdr:row>
          <xdr:rowOff>76200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34</xdr:row>
          <xdr:rowOff>247650</xdr:rowOff>
        </xdr:from>
        <xdr:to>
          <xdr:col>1</xdr:col>
          <xdr:colOff>285750</xdr:colOff>
          <xdr:row>36</xdr:row>
          <xdr:rowOff>19050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34</xdr:row>
          <xdr:rowOff>247650</xdr:rowOff>
        </xdr:from>
        <xdr:to>
          <xdr:col>6</xdr:col>
          <xdr:colOff>19050</xdr:colOff>
          <xdr:row>36</xdr:row>
          <xdr:rowOff>19050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34</xdr:row>
          <xdr:rowOff>209550</xdr:rowOff>
        </xdr:from>
        <xdr:to>
          <xdr:col>3</xdr:col>
          <xdr:colOff>285750</xdr:colOff>
          <xdr:row>36</xdr:row>
          <xdr:rowOff>38100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41</xdr:row>
          <xdr:rowOff>247650</xdr:rowOff>
        </xdr:from>
        <xdr:to>
          <xdr:col>1</xdr:col>
          <xdr:colOff>323850</xdr:colOff>
          <xdr:row>43</xdr:row>
          <xdr:rowOff>57150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41</xdr:row>
          <xdr:rowOff>19050</xdr:rowOff>
        </xdr:from>
        <xdr:to>
          <xdr:col>3</xdr:col>
          <xdr:colOff>285750</xdr:colOff>
          <xdr:row>42</xdr:row>
          <xdr:rowOff>19050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41</xdr:row>
          <xdr:rowOff>19050</xdr:rowOff>
        </xdr:from>
        <xdr:to>
          <xdr:col>6</xdr:col>
          <xdr:colOff>38100</xdr:colOff>
          <xdr:row>42</xdr:row>
          <xdr:rowOff>57150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40</xdr:row>
          <xdr:rowOff>247650</xdr:rowOff>
        </xdr:from>
        <xdr:to>
          <xdr:col>7</xdr:col>
          <xdr:colOff>247650</xdr:colOff>
          <xdr:row>42</xdr:row>
          <xdr:rowOff>19050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40</xdr:row>
          <xdr:rowOff>247650</xdr:rowOff>
        </xdr:from>
        <xdr:to>
          <xdr:col>1</xdr:col>
          <xdr:colOff>323850</xdr:colOff>
          <xdr:row>42</xdr:row>
          <xdr:rowOff>19050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41</xdr:row>
          <xdr:rowOff>247650</xdr:rowOff>
        </xdr:from>
        <xdr:to>
          <xdr:col>4</xdr:col>
          <xdr:colOff>19050</xdr:colOff>
          <xdr:row>43</xdr:row>
          <xdr:rowOff>57150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43</xdr:row>
          <xdr:rowOff>19050</xdr:rowOff>
        </xdr:from>
        <xdr:to>
          <xdr:col>3</xdr:col>
          <xdr:colOff>285750</xdr:colOff>
          <xdr:row>44</xdr:row>
          <xdr:rowOff>19050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42</xdr:row>
          <xdr:rowOff>247650</xdr:rowOff>
        </xdr:from>
        <xdr:to>
          <xdr:col>1</xdr:col>
          <xdr:colOff>323850</xdr:colOff>
          <xdr:row>44</xdr:row>
          <xdr:rowOff>19050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44</xdr:row>
          <xdr:rowOff>19050</xdr:rowOff>
        </xdr:from>
        <xdr:to>
          <xdr:col>1</xdr:col>
          <xdr:colOff>323850</xdr:colOff>
          <xdr:row>45</xdr:row>
          <xdr:rowOff>19050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43</xdr:row>
          <xdr:rowOff>209550</xdr:rowOff>
        </xdr:from>
        <xdr:to>
          <xdr:col>3</xdr:col>
          <xdr:colOff>285750</xdr:colOff>
          <xdr:row>45</xdr:row>
          <xdr:rowOff>19050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44</xdr:row>
          <xdr:rowOff>247650</xdr:rowOff>
        </xdr:from>
        <xdr:to>
          <xdr:col>3</xdr:col>
          <xdr:colOff>285750</xdr:colOff>
          <xdr:row>46</xdr:row>
          <xdr:rowOff>19050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44</xdr:row>
          <xdr:rowOff>247650</xdr:rowOff>
        </xdr:from>
        <xdr:to>
          <xdr:col>1</xdr:col>
          <xdr:colOff>323850</xdr:colOff>
          <xdr:row>46</xdr:row>
          <xdr:rowOff>57150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70</xdr:row>
          <xdr:rowOff>247650</xdr:rowOff>
        </xdr:from>
        <xdr:to>
          <xdr:col>3</xdr:col>
          <xdr:colOff>285750</xdr:colOff>
          <xdr:row>72</xdr:row>
          <xdr:rowOff>19050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72</xdr:row>
          <xdr:rowOff>19050</xdr:rowOff>
        </xdr:from>
        <xdr:to>
          <xdr:col>1</xdr:col>
          <xdr:colOff>209550</xdr:colOff>
          <xdr:row>73</xdr:row>
          <xdr:rowOff>57150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71</xdr:row>
          <xdr:rowOff>247650</xdr:rowOff>
        </xdr:from>
        <xdr:to>
          <xdr:col>3</xdr:col>
          <xdr:colOff>285750</xdr:colOff>
          <xdr:row>73</xdr:row>
          <xdr:rowOff>19050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1123950</xdr:colOff>
          <xdr:row>98</xdr:row>
          <xdr:rowOff>19050</xdr:rowOff>
        </xdr:from>
        <xdr:to>
          <xdr:col>4</xdr:col>
          <xdr:colOff>1352550</xdr:colOff>
          <xdr:row>99</xdr:row>
          <xdr:rowOff>57150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247650</xdr:rowOff>
        </xdr:from>
        <xdr:to>
          <xdr:col>6</xdr:col>
          <xdr:colOff>19050</xdr:colOff>
          <xdr:row>21</xdr:row>
          <xdr:rowOff>19050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17</xdr:row>
          <xdr:rowOff>247650</xdr:rowOff>
        </xdr:from>
        <xdr:to>
          <xdr:col>1</xdr:col>
          <xdr:colOff>304800</xdr:colOff>
          <xdr:row>19</xdr:row>
          <xdr:rowOff>19050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17</xdr:row>
          <xdr:rowOff>247650</xdr:rowOff>
        </xdr:from>
        <xdr:to>
          <xdr:col>3</xdr:col>
          <xdr:colOff>266700</xdr:colOff>
          <xdr:row>19</xdr:row>
          <xdr:rowOff>19050</xdr:rowOff>
        </xdr:to>
        <xdr:sp macro="" textlink="">
          <xdr:nvSpPr>
            <xdr:cNvPr id="4154" name="Check Box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1466850</xdr:colOff>
          <xdr:row>19</xdr:row>
          <xdr:rowOff>0</xdr:rowOff>
        </xdr:from>
        <xdr:to>
          <xdr:col>5</xdr:col>
          <xdr:colOff>171450</xdr:colOff>
          <xdr:row>20</xdr:row>
          <xdr:rowOff>38100</xdr:rowOff>
        </xdr:to>
        <xdr:sp macro="" textlink="">
          <xdr:nvSpPr>
            <xdr:cNvPr id="4155" name="Check Box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18</xdr:row>
          <xdr:rowOff>247650</xdr:rowOff>
        </xdr:from>
        <xdr:to>
          <xdr:col>1</xdr:col>
          <xdr:colOff>304800</xdr:colOff>
          <xdr:row>20</xdr:row>
          <xdr:rowOff>19050</xdr:rowOff>
        </xdr:to>
        <xdr:sp macro="" textlink="">
          <xdr:nvSpPr>
            <xdr:cNvPr id="4156" name="Check Box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18</xdr:row>
          <xdr:rowOff>247650</xdr:rowOff>
        </xdr:from>
        <xdr:to>
          <xdr:col>3</xdr:col>
          <xdr:colOff>247650</xdr:colOff>
          <xdr:row>20</xdr:row>
          <xdr:rowOff>19050</xdr:rowOff>
        </xdr:to>
        <xdr:sp macro="" textlink="">
          <xdr:nvSpPr>
            <xdr:cNvPr id="4157" name="Check Box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0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25</xdr:row>
          <xdr:rowOff>247650</xdr:rowOff>
        </xdr:from>
        <xdr:to>
          <xdr:col>1</xdr:col>
          <xdr:colOff>266700</xdr:colOff>
          <xdr:row>27</xdr:row>
          <xdr:rowOff>19050</xdr:rowOff>
        </xdr:to>
        <xdr:sp macro="" textlink="">
          <xdr:nvSpPr>
            <xdr:cNvPr id="4158" name="Check Box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0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26</xdr:row>
          <xdr:rowOff>19050</xdr:rowOff>
        </xdr:from>
        <xdr:to>
          <xdr:col>3</xdr:col>
          <xdr:colOff>247650</xdr:colOff>
          <xdr:row>27</xdr:row>
          <xdr:rowOff>57150</xdr:rowOff>
        </xdr:to>
        <xdr:sp macro="" textlink="">
          <xdr:nvSpPr>
            <xdr:cNvPr id="4159" name="Check Box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0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25</xdr:row>
          <xdr:rowOff>247650</xdr:rowOff>
        </xdr:from>
        <xdr:to>
          <xdr:col>6</xdr:col>
          <xdr:colOff>19050</xdr:colOff>
          <xdr:row>27</xdr:row>
          <xdr:rowOff>19050</xdr:rowOff>
        </xdr:to>
        <xdr:sp macro="" textlink="">
          <xdr:nvSpPr>
            <xdr:cNvPr id="4160" name="Check Box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0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43</xdr:row>
          <xdr:rowOff>209550</xdr:rowOff>
        </xdr:from>
        <xdr:to>
          <xdr:col>5</xdr:col>
          <xdr:colOff>209550</xdr:colOff>
          <xdr:row>45</xdr:row>
          <xdr:rowOff>38100</xdr:rowOff>
        </xdr:to>
        <xdr:sp macro="" textlink="">
          <xdr:nvSpPr>
            <xdr:cNvPr id="4161" name="Check Box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0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247650</xdr:rowOff>
        </xdr:from>
        <xdr:to>
          <xdr:col>6</xdr:col>
          <xdr:colOff>19050</xdr:colOff>
          <xdr:row>19</xdr:row>
          <xdr:rowOff>19050</xdr:rowOff>
        </xdr:to>
        <xdr:sp macro="" textlink="">
          <xdr:nvSpPr>
            <xdr:cNvPr id="4162" name="Check Box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0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19</xdr:row>
          <xdr:rowOff>247650</xdr:rowOff>
        </xdr:from>
        <xdr:to>
          <xdr:col>3</xdr:col>
          <xdr:colOff>247650</xdr:colOff>
          <xdr:row>21</xdr:row>
          <xdr:rowOff>19050</xdr:rowOff>
        </xdr:to>
        <xdr:sp macro="" textlink="">
          <xdr:nvSpPr>
            <xdr:cNvPr id="4164" name="Check Box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0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26</xdr:row>
          <xdr:rowOff>209550</xdr:rowOff>
        </xdr:from>
        <xdr:to>
          <xdr:col>3</xdr:col>
          <xdr:colOff>228600</xdr:colOff>
          <xdr:row>28</xdr:row>
          <xdr:rowOff>38100</xdr:rowOff>
        </xdr:to>
        <xdr:sp macro="" textlink="">
          <xdr:nvSpPr>
            <xdr:cNvPr id="4165" name="Check Box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0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29</xdr:row>
          <xdr:rowOff>0</xdr:rowOff>
        </xdr:from>
        <xdr:to>
          <xdr:col>3</xdr:col>
          <xdr:colOff>285750</xdr:colOff>
          <xdr:row>30</xdr:row>
          <xdr:rowOff>0</xdr:rowOff>
        </xdr:to>
        <xdr:sp macro="" textlink="">
          <xdr:nvSpPr>
            <xdr:cNvPr id="4166" name="Check Box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0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9</xdr:row>
          <xdr:rowOff>247650</xdr:rowOff>
        </xdr:from>
        <xdr:to>
          <xdr:col>1</xdr:col>
          <xdr:colOff>285750</xdr:colOff>
          <xdr:row>11</xdr:row>
          <xdr:rowOff>19050</xdr:rowOff>
        </xdr:to>
        <xdr:sp macro="" textlink="">
          <xdr:nvSpPr>
            <xdr:cNvPr id="4167" name="Check Box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0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9</xdr:row>
          <xdr:rowOff>209550</xdr:rowOff>
        </xdr:from>
        <xdr:to>
          <xdr:col>3</xdr:col>
          <xdr:colOff>247650</xdr:colOff>
          <xdr:row>11</xdr:row>
          <xdr:rowOff>38100</xdr:rowOff>
        </xdr:to>
        <xdr:sp macro="" textlink="">
          <xdr:nvSpPr>
            <xdr:cNvPr id="4168" name="Check Box 72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0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247650</xdr:rowOff>
        </xdr:from>
        <xdr:to>
          <xdr:col>8</xdr:col>
          <xdr:colOff>57150</xdr:colOff>
          <xdr:row>11</xdr:row>
          <xdr:rowOff>19050</xdr:rowOff>
        </xdr:to>
        <xdr:sp macro="" textlink="">
          <xdr:nvSpPr>
            <xdr:cNvPr id="4169" name="Check Box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0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35</xdr:row>
          <xdr:rowOff>228600</xdr:rowOff>
        </xdr:from>
        <xdr:to>
          <xdr:col>1</xdr:col>
          <xdr:colOff>342900</xdr:colOff>
          <xdr:row>37</xdr:row>
          <xdr:rowOff>19050</xdr:rowOff>
        </xdr:to>
        <xdr:sp macro="" textlink="">
          <xdr:nvSpPr>
            <xdr:cNvPr id="4170" name="Check Box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0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37</xdr:row>
          <xdr:rowOff>209550</xdr:rowOff>
        </xdr:from>
        <xdr:to>
          <xdr:col>1</xdr:col>
          <xdr:colOff>323850</xdr:colOff>
          <xdr:row>39</xdr:row>
          <xdr:rowOff>0</xdr:rowOff>
        </xdr:to>
        <xdr:sp macro="" textlink="">
          <xdr:nvSpPr>
            <xdr:cNvPr id="4171" name="Check Box 75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0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38</xdr:row>
          <xdr:rowOff>209550</xdr:rowOff>
        </xdr:from>
        <xdr:to>
          <xdr:col>1</xdr:col>
          <xdr:colOff>323850</xdr:colOff>
          <xdr:row>40</xdr:row>
          <xdr:rowOff>0</xdr:rowOff>
        </xdr:to>
        <xdr:sp macro="" textlink="">
          <xdr:nvSpPr>
            <xdr:cNvPr id="4172" name="Check Box 76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0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37</xdr:row>
          <xdr:rowOff>209550</xdr:rowOff>
        </xdr:from>
        <xdr:to>
          <xdr:col>3</xdr:col>
          <xdr:colOff>285750</xdr:colOff>
          <xdr:row>39</xdr:row>
          <xdr:rowOff>38100</xdr:rowOff>
        </xdr:to>
        <xdr:sp macro="" textlink="">
          <xdr:nvSpPr>
            <xdr:cNvPr id="4173" name="Check Box 77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35</xdr:row>
          <xdr:rowOff>209550</xdr:rowOff>
        </xdr:from>
        <xdr:to>
          <xdr:col>4</xdr:col>
          <xdr:colOff>0</xdr:colOff>
          <xdr:row>37</xdr:row>
          <xdr:rowOff>19050</xdr:rowOff>
        </xdr:to>
        <xdr:sp macro="" textlink="">
          <xdr:nvSpPr>
            <xdr:cNvPr id="4174" name="Check Box 78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0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38</xdr:row>
          <xdr:rowOff>209550</xdr:rowOff>
        </xdr:from>
        <xdr:to>
          <xdr:col>4</xdr:col>
          <xdr:colOff>19050</xdr:colOff>
          <xdr:row>39</xdr:row>
          <xdr:rowOff>247650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38</xdr:row>
          <xdr:rowOff>209550</xdr:rowOff>
        </xdr:from>
        <xdr:to>
          <xdr:col>6</xdr:col>
          <xdr:colOff>57150</xdr:colOff>
          <xdr:row>40</xdr:row>
          <xdr:rowOff>19050</xdr:rowOff>
        </xdr:to>
        <xdr:sp macro="" textlink="">
          <xdr:nvSpPr>
            <xdr:cNvPr id="4176" name="Check Box 80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0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37</xdr:row>
          <xdr:rowOff>209550</xdr:rowOff>
        </xdr:from>
        <xdr:to>
          <xdr:col>6</xdr:col>
          <xdr:colOff>57150</xdr:colOff>
          <xdr:row>39</xdr:row>
          <xdr:rowOff>19050</xdr:rowOff>
        </xdr:to>
        <xdr:sp macro="" textlink="">
          <xdr:nvSpPr>
            <xdr:cNvPr id="4177" name="Check Box 81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0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35</xdr:row>
          <xdr:rowOff>209550</xdr:rowOff>
        </xdr:from>
        <xdr:to>
          <xdr:col>6</xdr:col>
          <xdr:colOff>57150</xdr:colOff>
          <xdr:row>37</xdr:row>
          <xdr:rowOff>19050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0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46</xdr:row>
          <xdr:rowOff>247650</xdr:rowOff>
        </xdr:from>
        <xdr:to>
          <xdr:col>4</xdr:col>
          <xdr:colOff>0</xdr:colOff>
          <xdr:row>48</xdr:row>
          <xdr:rowOff>19050</xdr:rowOff>
        </xdr:to>
        <xdr:sp macro="" textlink="">
          <xdr:nvSpPr>
            <xdr:cNvPr id="4179" name="Check Box 83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0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48</xdr:row>
          <xdr:rowOff>247650</xdr:rowOff>
        </xdr:from>
        <xdr:to>
          <xdr:col>4</xdr:col>
          <xdr:colOff>0</xdr:colOff>
          <xdr:row>50</xdr:row>
          <xdr:rowOff>38100</xdr:rowOff>
        </xdr:to>
        <xdr:sp macro="" textlink="">
          <xdr:nvSpPr>
            <xdr:cNvPr id="4180" name="Check Box 84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50</xdr:row>
          <xdr:rowOff>247650</xdr:rowOff>
        </xdr:from>
        <xdr:to>
          <xdr:col>4</xdr:col>
          <xdr:colOff>0</xdr:colOff>
          <xdr:row>52</xdr:row>
          <xdr:rowOff>19050</xdr:rowOff>
        </xdr:to>
        <xdr:sp macro="" textlink="">
          <xdr:nvSpPr>
            <xdr:cNvPr id="4181" name="Check Box 85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0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49</xdr:row>
          <xdr:rowOff>247650</xdr:rowOff>
        </xdr:from>
        <xdr:to>
          <xdr:col>4</xdr:col>
          <xdr:colOff>0</xdr:colOff>
          <xdr:row>51</xdr:row>
          <xdr:rowOff>19050</xdr:rowOff>
        </xdr:to>
        <xdr:sp macro="" textlink="">
          <xdr:nvSpPr>
            <xdr:cNvPr id="4182" name="Check Box 86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0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53</xdr:row>
          <xdr:rowOff>209550</xdr:rowOff>
        </xdr:from>
        <xdr:to>
          <xdr:col>4</xdr:col>
          <xdr:colOff>0</xdr:colOff>
          <xdr:row>55</xdr:row>
          <xdr:rowOff>19050</xdr:rowOff>
        </xdr:to>
        <xdr:sp macro="" textlink="">
          <xdr:nvSpPr>
            <xdr:cNvPr id="4183" name="Check Box 87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0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52</xdr:row>
          <xdr:rowOff>209550</xdr:rowOff>
        </xdr:from>
        <xdr:to>
          <xdr:col>4</xdr:col>
          <xdr:colOff>0</xdr:colOff>
          <xdr:row>54</xdr:row>
          <xdr:rowOff>19050</xdr:rowOff>
        </xdr:to>
        <xdr:sp macro="" textlink="">
          <xdr:nvSpPr>
            <xdr:cNvPr id="4184" name="Check Box 88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0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54</xdr:row>
          <xdr:rowOff>171450</xdr:rowOff>
        </xdr:from>
        <xdr:to>
          <xdr:col>3</xdr:col>
          <xdr:colOff>247650</xdr:colOff>
          <xdr:row>56</xdr:row>
          <xdr:rowOff>19050</xdr:rowOff>
        </xdr:to>
        <xdr:sp macro="" textlink="">
          <xdr:nvSpPr>
            <xdr:cNvPr id="4185" name="Check Box 89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0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24</xdr:row>
          <xdr:rowOff>247650</xdr:rowOff>
        </xdr:from>
        <xdr:to>
          <xdr:col>1</xdr:col>
          <xdr:colOff>266700</xdr:colOff>
          <xdr:row>26</xdr:row>
          <xdr:rowOff>19050</xdr:rowOff>
        </xdr:to>
        <xdr:sp macro="" textlink="">
          <xdr:nvSpPr>
            <xdr:cNvPr id="4186" name="Check Box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0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24</xdr:row>
          <xdr:rowOff>247650</xdr:rowOff>
        </xdr:from>
        <xdr:to>
          <xdr:col>3</xdr:col>
          <xdr:colOff>247650</xdr:colOff>
          <xdr:row>26</xdr:row>
          <xdr:rowOff>19050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0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47</xdr:row>
          <xdr:rowOff>209550</xdr:rowOff>
        </xdr:from>
        <xdr:to>
          <xdr:col>4</xdr:col>
          <xdr:colOff>0</xdr:colOff>
          <xdr:row>49</xdr:row>
          <xdr:rowOff>19050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51</xdr:row>
          <xdr:rowOff>209550</xdr:rowOff>
        </xdr:from>
        <xdr:to>
          <xdr:col>4</xdr:col>
          <xdr:colOff>0</xdr:colOff>
          <xdr:row>53</xdr:row>
          <xdr:rowOff>19050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0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60</xdr:row>
          <xdr:rowOff>209550</xdr:rowOff>
        </xdr:from>
        <xdr:to>
          <xdr:col>1</xdr:col>
          <xdr:colOff>323850</xdr:colOff>
          <xdr:row>62</xdr:row>
          <xdr:rowOff>19050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0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62</xdr:row>
          <xdr:rowOff>209550</xdr:rowOff>
        </xdr:from>
        <xdr:to>
          <xdr:col>1</xdr:col>
          <xdr:colOff>323850</xdr:colOff>
          <xdr:row>64</xdr:row>
          <xdr:rowOff>19050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0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65</xdr:row>
          <xdr:rowOff>209550</xdr:rowOff>
        </xdr:from>
        <xdr:to>
          <xdr:col>1</xdr:col>
          <xdr:colOff>266700</xdr:colOff>
          <xdr:row>67</xdr:row>
          <xdr:rowOff>19050</xdr:rowOff>
        </xdr:to>
        <xdr:sp macro="" textlink="">
          <xdr:nvSpPr>
            <xdr:cNvPr id="4192" name="Check Box 96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0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68</xdr:row>
          <xdr:rowOff>247650</xdr:rowOff>
        </xdr:from>
        <xdr:to>
          <xdr:col>1</xdr:col>
          <xdr:colOff>266700</xdr:colOff>
          <xdr:row>70</xdr:row>
          <xdr:rowOff>57150</xdr:rowOff>
        </xdr:to>
        <xdr:sp macro="" textlink="">
          <xdr:nvSpPr>
            <xdr:cNvPr id="4193" name="Check Box 97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0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64</xdr:row>
          <xdr:rowOff>209550</xdr:rowOff>
        </xdr:from>
        <xdr:to>
          <xdr:col>1</xdr:col>
          <xdr:colOff>323850</xdr:colOff>
          <xdr:row>66</xdr:row>
          <xdr:rowOff>19050</xdr:rowOff>
        </xdr:to>
        <xdr:sp macro="" textlink="">
          <xdr:nvSpPr>
            <xdr:cNvPr id="4194" name="Check Box 98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0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61</xdr:row>
          <xdr:rowOff>209550</xdr:rowOff>
        </xdr:from>
        <xdr:to>
          <xdr:col>1</xdr:col>
          <xdr:colOff>323850</xdr:colOff>
          <xdr:row>63</xdr:row>
          <xdr:rowOff>19050</xdr:rowOff>
        </xdr:to>
        <xdr:sp macro="" textlink="">
          <xdr:nvSpPr>
            <xdr:cNvPr id="4195" name="Check Box 99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0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63</xdr:row>
          <xdr:rowOff>209550</xdr:rowOff>
        </xdr:from>
        <xdr:to>
          <xdr:col>1</xdr:col>
          <xdr:colOff>323850</xdr:colOff>
          <xdr:row>65</xdr:row>
          <xdr:rowOff>19050</xdr:rowOff>
        </xdr:to>
        <xdr:sp macro="" textlink="">
          <xdr:nvSpPr>
            <xdr:cNvPr id="4196" name="Check Box 100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59</xdr:row>
          <xdr:rowOff>247650</xdr:rowOff>
        </xdr:from>
        <xdr:to>
          <xdr:col>1</xdr:col>
          <xdr:colOff>304800</xdr:colOff>
          <xdr:row>61</xdr:row>
          <xdr:rowOff>19050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67</xdr:row>
          <xdr:rowOff>209550</xdr:rowOff>
        </xdr:from>
        <xdr:to>
          <xdr:col>3</xdr:col>
          <xdr:colOff>266700</xdr:colOff>
          <xdr:row>69</xdr:row>
          <xdr:rowOff>19050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56</xdr:row>
          <xdr:rowOff>228600</xdr:rowOff>
        </xdr:from>
        <xdr:to>
          <xdr:col>3</xdr:col>
          <xdr:colOff>247650</xdr:colOff>
          <xdr:row>58</xdr:row>
          <xdr:rowOff>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73</xdr:row>
          <xdr:rowOff>19050</xdr:rowOff>
        </xdr:from>
        <xdr:to>
          <xdr:col>4</xdr:col>
          <xdr:colOff>0</xdr:colOff>
          <xdr:row>74</xdr:row>
          <xdr:rowOff>38100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74</xdr:row>
          <xdr:rowOff>19050</xdr:rowOff>
        </xdr:from>
        <xdr:to>
          <xdr:col>1</xdr:col>
          <xdr:colOff>247650</xdr:colOff>
          <xdr:row>75</xdr:row>
          <xdr:rowOff>57150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3409950</xdr:colOff>
          <xdr:row>75</xdr:row>
          <xdr:rowOff>209550</xdr:rowOff>
        </xdr:from>
        <xdr:to>
          <xdr:col>1</xdr:col>
          <xdr:colOff>209550</xdr:colOff>
          <xdr:row>77</xdr:row>
          <xdr:rowOff>57150</xdr:rowOff>
        </xdr:to>
        <xdr:sp macro="" textlink="">
          <xdr:nvSpPr>
            <xdr:cNvPr id="4202" name="Check Box 106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0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74</xdr:row>
          <xdr:rowOff>228600</xdr:rowOff>
        </xdr:from>
        <xdr:to>
          <xdr:col>1</xdr:col>
          <xdr:colOff>228600</xdr:colOff>
          <xdr:row>76</xdr:row>
          <xdr:rowOff>19050</xdr:rowOff>
        </xdr:to>
        <xdr:sp macro="" textlink="">
          <xdr:nvSpPr>
            <xdr:cNvPr id="4203" name="Check Box 107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3409950</xdr:colOff>
          <xdr:row>78</xdr:row>
          <xdr:rowOff>19050</xdr:rowOff>
        </xdr:from>
        <xdr:to>
          <xdr:col>1</xdr:col>
          <xdr:colOff>228600</xdr:colOff>
          <xdr:row>79</xdr:row>
          <xdr:rowOff>57150</xdr:rowOff>
        </xdr:to>
        <xdr:sp macro="" textlink="">
          <xdr:nvSpPr>
            <xdr:cNvPr id="4204" name="Check Box 108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3409950</xdr:colOff>
          <xdr:row>76</xdr:row>
          <xdr:rowOff>247650</xdr:rowOff>
        </xdr:from>
        <xdr:to>
          <xdr:col>1</xdr:col>
          <xdr:colOff>228600</xdr:colOff>
          <xdr:row>78</xdr:row>
          <xdr:rowOff>19050</xdr:rowOff>
        </xdr:to>
        <xdr:sp macro="" textlink="">
          <xdr:nvSpPr>
            <xdr:cNvPr id="4205" name="Check Box 109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3409950</xdr:colOff>
          <xdr:row>78</xdr:row>
          <xdr:rowOff>247650</xdr:rowOff>
        </xdr:from>
        <xdr:to>
          <xdr:col>1</xdr:col>
          <xdr:colOff>228600</xdr:colOff>
          <xdr:row>80</xdr:row>
          <xdr:rowOff>57150</xdr:rowOff>
        </xdr:to>
        <xdr:sp macro="" textlink="">
          <xdr:nvSpPr>
            <xdr:cNvPr id="4206" name="Check Box 110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3409950</xdr:colOff>
          <xdr:row>80</xdr:row>
          <xdr:rowOff>19050</xdr:rowOff>
        </xdr:from>
        <xdr:to>
          <xdr:col>1</xdr:col>
          <xdr:colOff>228600</xdr:colOff>
          <xdr:row>81</xdr:row>
          <xdr:rowOff>57150</xdr:rowOff>
        </xdr:to>
        <xdr:sp macro="" textlink="">
          <xdr:nvSpPr>
            <xdr:cNvPr id="4207" name="Check Box 111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0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3409950</xdr:colOff>
          <xdr:row>83</xdr:row>
          <xdr:rowOff>190500</xdr:rowOff>
        </xdr:from>
        <xdr:to>
          <xdr:col>1</xdr:col>
          <xdr:colOff>228600</xdr:colOff>
          <xdr:row>85</xdr:row>
          <xdr:rowOff>19050</xdr:rowOff>
        </xdr:to>
        <xdr:sp macro="" textlink="">
          <xdr:nvSpPr>
            <xdr:cNvPr id="4208" name="Check Box 112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3409950</xdr:colOff>
          <xdr:row>82</xdr:row>
          <xdr:rowOff>228600</xdr:rowOff>
        </xdr:from>
        <xdr:to>
          <xdr:col>1</xdr:col>
          <xdr:colOff>228600</xdr:colOff>
          <xdr:row>84</xdr:row>
          <xdr:rowOff>19050</xdr:rowOff>
        </xdr:to>
        <xdr:sp macro="" textlink="">
          <xdr:nvSpPr>
            <xdr:cNvPr id="4209" name="Check Box 113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0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3409950</xdr:colOff>
          <xdr:row>84</xdr:row>
          <xdr:rowOff>228600</xdr:rowOff>
        </xdr:from>
        <xdr:to>
          <xdr:col>1</xdr:col>
          <xdr:colOff>228600</xdr:colOff>
          <xdr:row>86</xdr:row>
          <xdr:rowOff>19050</xdr:rowOff>
        </xdr:to>
        <xdr:sp macro="" textlink="">
          <xdr:nvSpPr>
            <xdr:cNvPr id="4210" name="Check Box 114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0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81</xdr:row>
          <xdr:rowOff>247650</xdr:rowOff>
        </xdr:from>
        <xdr:to>
          <xdr:col>1</xdr:col>
          <xdr:colOff>228600</xdr:colOff>
          <xdr:row>83</xdr:row>
          <xdr:rowOff>38100</xdr:rowOff>
        </xdr:to>
        <xdr:sp macro="" textlink="">
          <xdr:nvSpPr>
            <xdr:cNvPr id="4211" name="Check Box 115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0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56</xdr:row>
          <xdr:rowOff>209550</xdr:rowOff>
        </xdr:from>
        <xdr:to>
          <xdr:col>1</xdr:col>
          <xdr:colOff>285750</xdr:colOff>
          <xdr:row>59</xdr:row>
          <xdr:rowOff>38100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0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73</xdr:row>
          <xdr:rowOff>19050</xdr:rowOff>
        </xdr:from>
        <xdr:to>
          <xdr:col>1</xdr:col>
          <xdr:colOff>247650</xdr:colOff>
          <xdr:row>74</xdr:row>
          <xdr:rowOff>57150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0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3409950</xdr:colOff>
          <xdr:row>80</xdr:row>
          <xdr:rowOff>228600</xdr:rowOff>
        </xdr:from>
        <xdr:to>
          <xdr:col>1</xdr:col>
          <xdr:colOff>228600</xdr:colOff>
          <xdr:row>82</xdr:row>
          <xdr:rowOff>19050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0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7</xdr:row>
          <xdr:rowOff>247650</xdr:rowOff>
        </xdr:from>
        <xdr:to>
          <xdr:col>1</xdr:col>
          <xdr:colOff>285750</xdr:colOff>
          <xdr:row>9</xdr:row>
          <xdr:rowOff>19050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0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7</xdr:row>
          <xdr:rowOff>209550</xdr:rowOff>
        </xdr:from>
        <xdr:to>
          <xdr:col>3</xdr:col>
          <xdr:colOff>285750</xdr:colOff>
          <xdr:row>9</xdr:row>
          <xdr:rowOff>19050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0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8</xdr:row>
          <xdr:rowOff>209550</xdr:rowOff>
        </xdr:from>
        <xdr:to>
          <xdr:col>1</xdr:col>
          <xdr:colOff>285750</xdr:colOff>
          <xdr:row>10</xdr:row>
          <xdr:rowOff>19050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0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9</xdr:row>
          <xdr:rowOff>247650</xdr:rowOff>
        </xdr:from>
        <xdr:to>
          <xdr:col>6</xdr:col>
          <xdr:colOff>19050</xdr:colOff>
          <xdr:row>11</xdr:row>
          <xdr:rowOff>19050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0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24</xdr:row>
          <xdr:rowOff>247650</xdr:rowOff>
        </xdr:from>
        <xdr:to>
          <xdr:col>6</xdr:col>
          <xdr:colOff>19050</xdr:colOff>
          <xdr:row>26</xdr:row>
          <xdr:rowOff>19050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0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1466850</xdr:colOff>
          <xdr:row>26</xdr:row>
          <xdr:rowOff>228600</xdr:rowOff>
        </xdr:from>
        <xdr:to>
          <xdr:col>5</xdr:col>
          <xdr:colOff>209550</xdr:colOff>
          <xdr:row>28</xdr:row>
          <xdr:rowOff>19050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0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11</xdr:row>
          <xdr:rowOff>209550</xdr:rowOff>
        </xdr:from>
        <xdr:to>
          <xdr:col>3</xdr:col>
          <xdr:colOff>285750</xdr:colOff>
          <xdr:row>13</xdr:row>
          <xdr:rowOff>38100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0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10</xdr:row>
          <xdr:rowOff>209550</xdr:rowOff>
        </xdr:from>
        <xdr:to>
          <xdr:col>3</xdr:col>
          <xdr:colOff>285750</xdr:colOff>
          <xdr:row>12</xdr:row>
          <xdr:rowOff>19050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0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12</xdr:row>
          <xdr:rowOff>209550</xdr:rowOff>
        </xdr:from>
        <xdr:to>
          <xdr:col>3</xdr:col>
          <xdr:colOff>285750</xdr:colOff>
          <xdr:row>14</xdr:row>
          <xdr:rowOff>19050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0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13</xdr:row>
          <xdr:rowOff>209550</xdr:rowOff>
        </xdr:from>
        <xdr:to>
          <xdr:col>3</xdr:col>
          <xdr:colOff>285750</xdr:colOff>
          <xdr:row>15</xdr:row>
          <xdr:rowOff>19050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0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14</xdr:row>
          <xdr:rowOff>209550</xdr:rowOff>
        </xdr:from>
        <xdr:to>
          <xdr:col>3</xdr:col>
          <xdr:colOff>285750</xdr:colOff>
          <xdr:row>17</xdr:row>
          <xdr:rowOff>38100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0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11</xdr:row>
          <xdr:rowOff>209550</xdr:rowOff>
        </xdr:from>
        <xdr:to>
          <xdr:col>1</xdr:col>
          <xdr:colOff>323850</xdr:colOff>
          <xdr:row>13</xdr:row>
          <xdr:rowOff>19050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0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10</xdr:row>
          <xdr:rowOff>247650</xdr:rowOff>
        </xdr:from>
        <xdr:to>
          <xdr:col>1</xdr:col>
          <xdr:colOff>285750</xdr:colOff>
          <xdr:row>12</xdr:row>
          <xdr:rowOff>19050</xdr:rowOff>
        </xdr:to>
        <xdr:sp macro="" textlink="">
          <xdr:nvSpPr>
            <xdr:cNvPr id="4227" name="Check Box 131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0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13</xdr:row>
          <xdr:rowOff>209550</xdr:rowOff>
        </xdr:from>
        <xdr:to>
          <xdr:col>1</xdr:col>
          <xdr:colOff>285750</xdr:colOff>
          <xdr:row>15</xdr:row>
          <xdr:rowOff>19050</xdr:rowOff>
        </xdr:to>
        <xdr:sp macro="" textlink="">
          <xdr:nvSpPr>
            <xdr:cNvPr id="4228" name="Check Box 132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0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14</xdr:row>
          <xdr:rowOff>209550</xdr:rowOff>
        </xdr:from>
        <xdr:to>
          <xdr:col>1</xdr:col>
          <xdr:colOff>323850</xdr:colOff>
          <xdr:row>17</xdr:row>
          <xdr:rowOff>19050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0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12</xdr:row>
          <xdr:rowOff>247650</xdr:rowOff>
        </xdr:from>
        <xdr:to>
          <xdr:col>1</xdr:col>
          <xdr:colOff>285750</xdr:colOff>
          <xdr:row>14</xdr:row>
          <xdr:rowOff>19050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0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39</xdr:row>
          <xdr:rowOff>228600</xdr:rowOff>
        </xdr:from>
        <xdr:to>
          <xdr:col>4</xdr:col>
          <xdr:colOff>19050</xdr:colOff>
          <xdr:row>41</xdr:row>
          <xdr:rowOff>19050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0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39</xdr:row>
          <xdr:rowOff>247650</xdr:rowOff>
        </xdr:from>
        <xdr:to>
          <xdr:col>1</xdr:col>
          <xdr:colOff>323850</xdr:colOff>
          <xdr:row>41</xdr:row>
          <xdr:rowOff>19050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0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69</xdr:row>
          <xdr:rowOff>209550</xdr:rowOff>
        </xdr:from>
        <xdr:to>
          <xdr:col>3</xdr:col>
          <xdr:colOff>247650</xdr:colOff>
          <xdr:row>70</xdr:row>
          <xdr:rowOff>247650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0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66</xdr:row>
          <xdr:rowOff>247650</xdr:rowOff>
        </xdr:from>
        <xdr:to>
          <xdr:col>1</xdr:col>
          <xdr:colOff>266700</xdr:colOff>
          <xdr:row>68</xdr:row>
          <xdr:rowOff>19050</xdr:rowOff>
        </xdr:to>
        <xdr:sp macro="" textlink="">
          <xdr:nvSpPr>
            <xdr:cNvPr id="4234" name="Check Box 138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0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66</xdr:row>
          <xdr:rowOff>209550</xdr:rowOff>
        </xdr:from>
        <xdr:to>
          <xdr:col>3</xdr:col>
          <xdr:colOff>247650</xdr:colOff>
          <xdr:row>68</xdr:row>
          <xdr:rowOff>19050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0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36</xdr:row>
          <xdr:rowOff>228600</xdr:rowOff>
        </xdr:from>
        <xdr:to>
          <xdr:col>1</xdr:col>
          <xdr:colOff>323850</xdr:colOff>
          <xdr:row>38</xdr:row>
          <xdr:rowOff>19050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0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36</xdr:row>
          <xdr:rowOff>209550</xdr:rowOff>
        </xdr:from>
        <xdr:to>
          <xdr:col>3</xdr:col>
          <xdr:colOff>285750</xdr:colOff>
          <xdr:row>38</xdr:row>
          <xdr:rowOff>19050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0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209550</xdr:rowOff>
        </xdr:from>
        <xdr:to>
          <xdr:col>8</xdr:col>
          <xdr:colOff>0</xdr:colOff>
          <xdr:row>19</xdr:row>
          <xdr:rowOff>19050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0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11</xdr:row>
          <xdr:rowOff>209550</xdr:rowOff>
        </xdr:from>
        <xdr:to>
          <xdr:col>2</xdr:col>
          <xdr:colOff>247650</xdr:colOff>
          <xdr:row>13</xdr:row>
          <xdr:rowOff>171450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2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17</xdr:row>
          <xdr:rowOff>209550</xdr:rowOff>
        </xdr:from>
        <xdr:to>
          <xdr:col>2</xdr:col>
          <xdr:colOff>247650</xdr:colOff>
          <xdr:row>20</xdr:row>
          <xdr:rowOff>76200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2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19</xdr:row>
          <xdr:rowOff>0</xdr:rowOff>
        </xdr:from>
        <xdr:to>
          <xdr:col>2</xdr:col>
          <xdr:colOff>247650</xdr:colOff>
          <xdr:row>20</xdr:row>
          <xdr:rowOff>133350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2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51</xdr:row>
          <xdr:rowOff>19050</xdr:rowOff>
        </xdr:from>
        <xdr:to>
          <xdr:col>2</xdr:col>
          <xdr:colOff>323850</xdr:colOff>
          <xdr:row>53</xdr:row>
          <xdr:rowOff>19050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2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53</xdr:row>
          <xdr:rowOff>247650</xdr:rowOff>
        </xdr:from>
        <xdr:to>
          <xdr:col>2</xdr:col>
          <xdr:colOff>323850</xdr:colOff>
          <xdr:row>55</xdr:row>
          <xdr:rowOff>161925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2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52</xdr:row>
          <xdr:rowOff>247650</xdr:rowOff>
        </xdr:from>
        <xdr:to>
          <xdr:col>2</xdr:col>
          <xdr:colOff>323850</xdr:colOff>
          <xdr:row>55</xdr:row>
          <xdr:rowOff>28575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2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51</xdr:row>
          <xdr:rowOff>247650</xdr:rowOff>
        </xdr:from>
        <xdr:to>
          <xdr:col>2</xdr:col>
          <xdr:colOff>323850</xdr:colOff>
          <xdr:row>53</xdr:row>
          <xdr:rowOff>152400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2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55</xdr:row>
          <xdr:rowOff>228600</xdr:rowOff>
        </xdr:from>
        <xdr:to>
          <xdr:col>2</xdr:col>
          <xdr:colOff>323850</xdr:colOff>
          <xdr:row>58</xdr:row>
          <xdr:rowOff>9525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2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54</xdr:row>
          <xdr:rowOff>247650</xdr:rowOff>
        </xdr:from>
        <xdr:to>
          <xdr:col>2</xdr:col>
          <xdr:colOff>323850</xdr:colOff>
          <xdr:row>56</xdr:row>
          <xdr:rowOff>161925</xdr:rowOff>
        </xdr:to>
        <xdr:sp macro="" textlink="">
          <xdr:nvSpPr>
            <xdr:cNvPr id="12297" name="Check Box 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2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57</xdr:row>
          <xdr:rowOff>19050</xdr:rowOff>
        </xdr:from>
        <xdr:to>
          <xdr:col>2</xdr:col>
          <xdr:colOff>361950</xdr:colOff>
          <xdr:row>58</xdr:row>
          <xdr:rowOff>57150</xdr:rowOff>
        </xdr:to>
        <xdr:sp macro="" textlink="">
          <xdr:nvSpPr>
            <xdr:cNvPr id="12298" name="Check Box 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2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62</xdr:row>
          <xdr:rowOff>209550</xdr:rowOff>
        </xdr:from>
        <xdr:to>
          <xdr:col>4</xdr:col>
          <xdr:colOff>295275</xdr:colOff>
          <xdr:row>65</xdr:row>
          <xdr:rowOff>66675</xdr:rowOff>
        </xdr:to>
        <xdr:sp macro="" textlink="">
          <xdr:nvSpPr>
            <xdr:cNvPr id="12299" name="Check Box 11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2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64</xdr:row>
          <xdr:rowOff>209550</xdr:rowOff>
        </xdr:from>
        <xdr:to>
          <xdr:col>5</xdr:col>
          <xdr:colOff>0</xdr:colOff>
          <xdr:row>67</xdr:row>
          <xdr:rowOff>66675</xdr:rowOff>
        </xdr:to>
        <xdr:sp macro="" textlink="">
          <xdr:nvSpPr>
            <xdr:cNvPr id="12300" name="Check Box 12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2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67</xdr:row>
          <xdr:rowOff>209550</xdr:rowOff>
        </xdr:from>
        <xdr:to>
          <xdr:col>4</xdr:col>
          <xdr:colOff>276225</xdr:colOff>
          <xdr:row>70</xdr:row>
          <xdr:rowOff>57150</xdr:rowOff>
        </xdr:to>
        <xdr:sp macro="" textlink="">
          <xdr:nvSpPr>
            <xdr:cNvPr id="12301" name="Check Box 13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00000000-0008-0000-0200-00000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70</xdr:row>
          <xdr:rowOff>190500</xdr:rowOff>
        </xdr:from>
        <xdr:to>
          <xdr:col>4</xdr:col>
          <xdr:colOff>276225</xdr:colOff>
          <xdr:row>73</xdr:row>
          <xdr:rowOff>95250</xdr:rowOff>
        </xdr:to>
        <xdr:sp macro="" textlink="">
          <xdr:nvSpPr>
            <xdr:cNvPr id="12302" name="Check Box 14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00000000-0008-0000-0200-00000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71</xdr:row>
          <xdr:rowOff>247650</xdr:rowOff>
        </xdr:from>
        <xdr:to>
          <xdr:col>2</xdr:col>
          <xdr:colOff>219075</xdr:colOff>
          <xdr:row>74</xdr:row>
          <xdr:rowOff>19050</xdr:rowOff>
        </xdr:to>
        <xdr:sp macro="" textlink="">
          <xdr:nvSpPr>
            <xdr:cNvPr id="12303" name="Check Box 15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00000000-0008-0000-0200-00000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66</xdr:row>
          <xdr:rowOff>209550</xdr:rowOff>
        </xdr:from>
        <xdr:to>
          <xdr:col>5</xdr:col>
          <xdr:colOff>0</xdr:colOff>
          <xdr:row>69</xdr:row>
          <xdr:rowOff>66675</xdr:rowOff>
        </xdr:to>
        <xdr:sp macro="" textlink="">
          <xdr:nvSpPr>
            <xdr:cNvPr id="12304" name="Check Box 16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00000000-0008-0000-0200-00001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63</xdr:row>
          <xdr:rowOff>209550</xdr:rowOff>
        </xdr:from>
        <xdr:to>
          <xdr:col>5</xdr:col>
          <xdr:colOff>0</xdr:colOff>
          <xdr:row>66</xdr:row>
          <xdr:rowOff>66675</xdr:rowOff>
        </xdr:to>
        <xdr:sp macro="" textlink="">
          <xdr:nvSpPr>
            <xdr:cNvPr id="12305" name="Check Box 17" hidden="1">
              <a:extLst>
                <a:ext uri="{63B3BB69-23CF-44E3-9099-C40C66FF867C}">
                  <a14:compatExt spid="_x0000_s12305"/>
                </a:ext>
                <a:ext uri="{FF2B5EF4-FFF2-40B4-BE49-F238E27FC236}">
                  <a16:creationId xmlns:a16="http://schemas.microsoft.com/office/drawing/2014/main" id="{00000000-0008-0000-0200-00001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65</xdr:row>
          <xdr:rowOff>209550</xdr:rowOff>
        </xdr:from>
        <xdr:to>
          <xdr:col>5</xdr:col>
          <xdr:colOff>0</xdr:colOff>
          <xdr:row>68</xdr:row>
          <xdr:rowOff>66675</xdr:rowOff>
        </xdr:to>
        <xdr:sp macro="" textlink="">
          <xdr:nvSpPr>
            <xdr:cNvPr id="12306" name="Check Box 18" hidden="1">
              <a:extLst>
                <a:ext uri="{63B3BB69-23CF-44E3-9099-C40C66FF867C}">
                  <a14:compatExt spid="_x0000_s12306"/>
                </a:ext>
                <a:ext uri="{FF2B5EF4-FFF2-40B4-BE49-F238E27FC236}">
                  <a16:creationId xmlns:a16="http://schemas.microsoft.com/office/drawing/2014/main" id="{00000000-0008-0000-0200-00001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69</xdr:row>
          <xdr:rowOff>209550</xdr:rowOff>
        </xdr:from>
        <xdr:to>
          <xdr:col>2</xdr:col>
          <xdr:colOff>276225</xdr:colOff>
          <xdr:row>72</xdr:row>
          <xdr:rowOff>47625</xdr:rowOff>
        </xdr:to>
        <xdr:sp macro="" textlink="">
          <xdr:nvSpPr>
            <xdr:cNvPr id="12307" name="Check Box 19" hidden="1">
              <a:extLst>
                <a:ext uri="{63B3BB69-23CF-44E3-9099-C40C66FF867C}">
                  <a14:compatExt spid="_x0000_s12307"/>
                </a:ext>
                <a:ext uri="{FF2B5EF4-FFF2-40B4-BE49-F238E27FC236}">
                  <a16:creationId xmlns:a16="http://schemas.microsoft.com/office/drawing/2014/main" id="{00000000-0008-0000-0200-00001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73</xdr:row>
          <xdr:rowOff>19050</xdr:rowOff>
        </xdr:from>
        <xdr:to>
          <xdr:col>2</xdr:col>
          <xdr:colOff>247650</xdr:colOff>
          <xdr:row>75</xdr:row>
          <xdr:rowOff>19050</xdr:rowOff>
        </xdr:to>
        <xdr:sp macro="" textlink="">
          <xdr:nvSpPr>
            <xdr:cNvPr id="12308" name="Check Box 20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00000000-0008-0000-0200-00001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61</xdr:row>
          <xdr:rowOff>247650</xdr:rowOff>
        </xdr:from>
        <xdr:to>
          <xdr:col>4</xdr:col>
          <xdr:colOff>295275</xdr:colOff>
          <xdr:row>63</xdr:row>
          <xdr:rowOff>171450</xdr:rowOff>
        </xdr:to>
        <xdr:sp macro="" textlink="">
          <xdr:nvSpPr>
            <xdr:cNvPr id="12309" name="Check Box 21" hidden="1">
              <a:extLst>
                <a:ext uri="{63B3BB69-23CF-44E3-9099-C40C66FF867C}">
                  <a14:compatExt spid="_x0000_s12309"/>
                </a:ext>
                <a:ext uri="{FF2B5EF4-FFF2-40B4-BE49-F238E27FC236}">
                  <a16:creationId xmlns:a16="http://schemas.microsoft.com/office/drawing/2014/main" id="{00000000-0008-0000-0200-00001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49</xdr:row>
          <xdr:rowOff>247650</xdr:rowOff>
        </xdr:from>
        <xdr:to>
          <xdr:col>2</xdr:col>
          <xdr:colOff>323850</xdr:colOff>
          <xdr:row>51</xdr:row>
          <xdr:rowOff>161925</xdr:rowOff>
        </xdr:to>
        <xdr:sp macro="" textlink="">
          <xdr:nvSpPr>
            <xdr:cNvPr id="12310" name="Check Box 22" hidden="1">
              <a:extLst>
                <a:ext uri="{63B3BB69-23CF-44E3-9099-C40C66FF867C}">
                  <a14:compatExt spid="_x0000_s12310"/>
                </a:ext>
                <a:ext uri="{FF2B5EF4-FFF2-40B4-BE49-F238E27FC236}">
                  <a16:creationId xmlns:a16="http://schemas.microsoft.com/office/drawing/2014/main" id="{00000000-0008-0000-0200-00001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75</xdr:row>
          <xdr:rowOff>247650</xdr:rowOff>
        </xdr:from>
        <xdr:to>
          <xdr:col>4</xdr:col>
          <xdr:colOff>295275</xdr:colOff>
          <xdr:row>78</xdr:row>
          <xdr:rowOff>19050</xdr:rowOff>
        </xdr:to>
        <xdr:sp macro="" textlink="">
          <xdr:nvSpPr>
            <xdr:cNvPr id="12311" name="Check Box 23" hidden="1">
              <a:extLst>
                <a:ext uri="{63B3BB69-23CF-44E3-9099-C40C66FF867C}">
                  <a14:compatExt spid="_x0000_s12311"/>
                </a:ext>
                <a:ext uri="{FF2B5EF4-FFF2-40B4-BE49-F238E27FC236}">
                  <a16:creationId xmlns:a16="http://schemas.microsoft.com/office/drawing/2014/main" id="{00000000-0008-0000-0200-00001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77</xdr:row>
          <xdr:rowOff>228600</xdr:rowOff>
        </xdr:from>
        <xdr:to>
          <xdr:col>4</xdr:col>
          <xdr:colOff>247650</xdr:colOff>
          <xdr:row>80</xdr:row>
          <xdr:rowOff>85725</xdr:rowOff>
        </xdr:to>
        <xdr:sp macro="" textlink="">
          <xdr:nvSpPr>
            <xdr:cNvPr id="12312" name="Check Box 24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00000000-0008-0000-0200-00001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76</xdr:row>
          <xdr:rowOff>247650</xdr:rowOff>
        </xdr:from>
        <xdr:to>
          <xdr:col>4</xdr:col>
          <xdr:colOff>295275</xdr:colOff>
          <xdr:row>78</xdr:row>
          <xdr:rowOff>161925</xdr:rowOff>
        </xdr:to>
        <xdr:sp macro="" textlink="">
          <xdr:nvSpPr>
            <xdr:cNvPr id="12313" name="Check Box 25" hidden="1">
              <a:extLst>
                <a:ext uri="{63B3BB69-23CF-44E3-9099-C40C66FF867C}">
                  <a14:compatExt spid="_x0000_s12313"/>
                </a:ext>
                <a:ext uri="{FF2B5EF4-FFF2-40B4-BE49-F238E27FC236}">
                  <a16:creationId xmlns:a16="http://schemas.microsoft.com/office/drawing/2014/main" id="{00000000-0008-0000-0200-00001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79</xdr:row>
          <xdr:rowOff>247650</xdr:rowOff>
        </xdr:from>
        <xdr:to>
          <xdr:col>5</xdr:col>
          <xdr:colOff>0</xdr:colOff>
          <xdr:row>82</xdr:row>
          <xdr:rowOff>19050</xdr:rowOff>
        </xdr:to>
        <xdr:sp macro="" textlink="">
          <xdr:nvSpPr>
            <xdr:cNvPr id="12314" name="Check Box 26" hidden="1">
              <a:extLst>
                <a:ext uri="{63B3BB69-23CF-44E3-9099-C40C66FF867C}">
                  <a14:compatExt spid="_x0000_s12314"/>
                </a:ext>
                <a:ext uri="{FF2B5EF4-FFF2-40B4-BE49-F238E27FC236}">
                  <a16:creationId xmlns:a16="http://schemas.microsoft.com/office/drawing/2014/main" id="{00000000-0008-0000-0200-00001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78</xdr:row>
          <xdr:rowOff>266700</xdr:rowOff>
        </xdr:from>
        <xdr:to>
          <xdr:col>5</xdr:col>
          <xdr:colOff>0</xdr:colOff>
          <xdr:row>81</xdr:row>
          <xdr:rowOff>0</xdr:rowOff>
        </xdr:to>
        <xdr:sp macro="" textlink="">
          <xdr:nvSpPr>
            <xdr:cNvPr id="12315" name="Check Box 27" hidden="1">
              <a:extLst>
                <a:ext uri="{63B3BB69-23CF-44E3-9099-C40C66FF867C}">
                  <a14:compatExt spid="_x0000_s12315"/>
                </a:ext>
                <a:ext uri="{FF2B5EF4-FFF2-40B4-BE49-F238E27FC236}">
                  <a16:creationId xmlns:a16="http://schemas.microsoft.com/office/drawing/2014/main" id="{00000000-0008-0000-0200-00001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80</xdr:row>
          <xdr:rowOff>228600</xdr:rowOff>
        </xdr:from>
        <xdr:to>
          <xdr:col>4</xdr:col>
          <xdr:colOff>276225</xdr:colOff>
          <xdr:row>83</xdr:row>
          <xdr:rowOff>9525</xdr:rowOff>
        </xdr:to>
        <xdr:sp macro="" textlink="">
          <xdr:nvSpPr>
            <xdr:cNvPr id="12316" name="Check Box 28" hidden="1">
              <a:extLst>
                <a:ext uri="{63B3BB69-23CF-44E3-9099-C40C66FF867C}">
                  <a14:compatExt spid="_x0000_s12316"/>
                </a:ext>
                <a:ext uri="{FF2B5EF4-FFF2-40B4-BE49-F238E27FC236}">
                  <a16:creationId xmlns:a16="http://schemas.microsoft.com/office/drawing/2014/main" id="{00000000-0008-0000-0200-00001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82</xdr:row>
          <xdr:rowOff>228600</xdr:rowOff>
        </xdr:from>
        <xdr:to>
          <xdr:col>4</xdr:col>
          <xdr:colOff>276225</xdr:colOff>
          <xdr:row>85</xdr:row>
          <xdr:rowOff>9525</xdr:rowOff>
        </xdr:to>
        <xdr:sp macro="" textlink="">
          <xdr:nvSpPr>
            <xdr:cNvPr id="12317" name="Check Box 29" hidden="1">
              <a:extLst>
                <a:ext uri="{63B3BB69-23CF-44E3-9099-C40C66FF867C}">
                  <a14:compatExt spid="_x0000_s12317"/>
                </a:ext>
                <a:ext uri="{FF2B5EF4-FFF2-40B4-BE49-F238E27FC236}">
                  <a16:creationId xmlns:a16="http://schemas.microsoft.com/office/drawing/2014/main" id="{00000000-0008-0000-0200-00001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81</xdr:row>
          <xdr:rowOff>228600</xdr:rowOff>
        </xdr:from>
        <xdr:to>
          <xdr:col>4</xdr:col>
          <xdr:colOff>276225</xdr:colOff>
          <xdr:row>84</xdr:row>
          <xdr:rowOff>9525</xdr:rowOff>
        </xdr:to>
        <xdr:sp macro="" textlink="">
          <xdr:nvSpPr>
            <xdr:cNvPr id="12318" name="Check Box 30" hidden="1">
              <a:extLst>
                <a:ext uri="{63B3BB69-23CF-44E3-9099-C40C66FF867C}">
                  <a14:compatExt spid="_x0000_s12318"/>
                </a:ext>
                <a:ext uri="{FF2B5EF4-FFF2-40B4-BE49-F238E27FC236}">
                  <a16:creationId xmlns:a16="http://schemas.microsoft.com/office/drawing/2014/main" id="{00000000-0008-0000-0200-00001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86</xdr:row>
          <xdr:rowOff>190500</xdr:rowOff>
        </xdr:from>
        <xdr:to>
          <xdr:col>4</xdr:col>
          <xdr:colOff>276225</xdr:colOff>
          <xdr:row>89</xdr:row>
          <xdr:rowOff>95250</xdr:rowOff>
        </xdr:to>
        <xdr:sp macro="" textlink="">
          <xdr:nvSpPr>
            <xdr:cNvPr id="12319" name="Check Box 31" hidden="1">
              <a:extLst>
                <a:ext uri="{63B3BB69-23CF-44E3-9099-C40C66FF867C}">
                  <a14:compatExt spid="_x0000_s12319"/>
                </a:ext>
                <a:ext uri="{FF2B5EF4-FFF2-40B4-BE49-F238E27FC236}">
                  <a16:creationId xmlns:a16="http://schemas.microsoft.com/office/drawing/2014/main" id="{00000000-0008-0000-0200-00001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85</xdr:row>
          <xdr:rowOff>171450</xdr:rowOff>
        </xdr:from>
        <xdr:to>
          <xdr:col>4</xdr:col>
          <xdr:colOff>285750</xdr:colOff>
          <xdr:row>88</xdr:row>
          <xdr:rowOff>57150</xdr:rowOff>
        </xdr:to>
        <xdr:sp macro="" textlink="">
          <xdr:nvSpPr>
            <xdr:cNvPr id="12320" name="Check Box 32" hidden="1">
              <a:extLst>
                <a:ext uri="{63B3BB69-23CF-44E3-9099-C40C66FF867C}">
                  <a14:compatExt spid="_x0000_s12320"/>
                </a:ext>
                <a:ext uri="{FF2B5EF4-FFF2-40B4-BE49-F238E27FC236}">
                  <a16:creationId xmlns:a16="http://schemas.microsoft.com/office/drawing/2014/main" id="{00000000-0008-0000-0200-00002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100</xdr:row>
          <xdr:rowOff>171450</xdr:rowOff>
        </xdr:from>
        <xdr:to>
          <xdr:col>4</xdr:col>
          <xdr:colOff>285750</xdr:colOff>
          <xdr:row>103</xdr:row>
          <xdr:rowOff>0</xdr:rowOff>
        </xdr:to>
        <xdr:sp macro="" textlink="">
          <xdr:nvSpPr>
            <xdr:cNvPr id="12321" name="Check Box 33" hidden="1">
              <a:extLst>
                <a:ext uri="{63B3BB69-23CF-44E3-9099-C40C66FF867C}">
                  <a14:compatExt spid="_x0000_s12321"/>
                </a:ext>
                <a:ext uri="{FF2B5EF4-FFF2-40B4-BE49-F238E27FC236}">
                  <a16:creationId xmlns:a16="http://schemas.microsoft.com/office/drawing/2014/main" id="{00000000-0008-0000-0200-00002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83</xdr:row>
          <xdr:rowOff>209550</xdr:rowOff>
        </xdr:from>
        <xdr:to>
          <xdr:col>4</xdr:col>
          <xdr:colOff>276225</xdr:colOff>
          <xdr:row>86</xdr:row>
          <xdr:rowOff>57150</xdr:rowOff>
        </xdr:to>
        <xdr:sp macro="" textlink="">
          <xdr:nvSpPr>
            <xdr:cNvPr id="12322" name="Check Box 34" hidden="1">
              <a:extLst>
                <a:ext uri="{63B3BB69-23CF-44E3-9099-C40C66FF867C}">
                  <a14:compatExt spid="_x0000_s12322"/>
                </a:ext>
                <a:ext uri="{FF2B5EF4-FFF2-40B4-BE49-F238E27FC236}">
                  <a16:creationId xmlns:a16="http://schemas.microsoft.com/office/drawing/2014/main" id="{00000000-0008-0000-0200-00002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6</xdr:row>
          <xdr:rowOff>171450</xdr:rowOff>
        </xdr:from>
        <xdr:to>
          <xdr:col>2</xdr:col>
          <xdr:colOff>285750</xdr:colOff>
          <xdr:row>9</xdr:row>
          <xdr:rowOff>0</xdr:rowOff>
        </xdr:to>
        <xdr:sp macro="" textlink="">
          <xdr:nvSpPr>
            <xdr:cNvPr id="12323" name="Check Box 35" hidden="1">
              <a:extLst>
                <a:ext uri="{63B3BB69-23CF-44E3-9099-C40C66FF867C}">
                  <a14:compatExt spid="_x0000_s12323"/>
                </a:ext>
                <a:ext uri="{FF2B5EF4-FFF2-40B4-BE49-F238E27FC236}">
                  <a16:creationId xmlns:a16="http://schemas.microsoft.com/office/drawing/2014/main" id="{00000000-0008-0000-0200-00002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37</xdr:row>
          <xdr:rowOff>0</xdr:rowOff>
        </xdr:from>
        <xdr:to>
          <xdr:col>2</xdr:col>
          <xdr:colOff>276225</xdr:colOff>
          <xdr:row>39</xdr:row>
          <xdr:rowOff>9525</xdr:rowOff>
        </xdr:to>
        <xdr:sp macro="" textlink="">
          <xdr:nvSpPr>
            <xdr:cNvPr id="12324" name="Check Box 36" hidden="1">
              <a:extLst>
                <a:ext uri="{63B3BB69-23CF-44E3-9099-C40C66FF867C}">
                  <a14:compatExt spid="_x0000_s12324"/>
                </a:ext>
                <a:ext uri="{FF2B5EF4-FFF2-40B4-BE49-F238E27FC236}">
                  <a16:creationId xmlns:a16="http://schemas.microsoft.com/office/drawing/2014/main" id="{00000000-0008-0000-0200-00002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37</xdr:row>
          <xdr:rowOff>0</xdr:rowOff>
        </xdr:from>
        <xdr:to>
          <xdr:col>7</xdr:col>
          <xdr:colOff>9525</xdr:colOff>
          <xdr:row>38</xdr:row>
          <xdr:rowOff>152400</xdr:rowOff>
        </xdr:to>
        <xdr:sp macro="" textlink="">
          <xdr:nvSpPr>
            <xdr:cNvPr id="12325" name="Check Box 37" hidden="1">
              <a:extLst>
                <a:ext uri="{63B3BB69-23CF-44E3-9099-C40C66FF867C}">
                  <a14:compatExt spid="_x0000_s12325"/>
                </a:ext>
                <a:ext uri="{FF2B5EF4-FFF2-40B4-BE49-F238E27FC236}">
                  <a16:creationId xmlns:a16="http://schemas.microsoft.com/office/drawing/2014/main" id="{00000000-0008-0000-0200-00002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37</xdr:row>
          <xdr:rowOff>0</xdr:rowOff>
        </xdr:from>
        <xdr:to>
          <xdr:col>4</xdr:col>
          <xdr:colOff>295275</xdr:colOff>
          <xdr:row>38</xdr:row>
          <xdr:rowOff>76200</xdr:rowOff>
        </xdr:to>
        <xdr:sp macro="" textlink="">
          <xdr:nvSpPr>
            <xdr:cNvPr id="12326" name="Check Box 38" hidden="1">
              <a:extLst>
                <a:ext uri="{63B3BB69-23CF-44E3-9099-C40C66FF867C}">
                  <a14:compatExt spid="_x0000_s12326"/>
                </a:ext>
                <a:ext uri="{FF2B5EF4-FFF2-40B4-BE49-F238E27FC236}">
                  <a16:creationId xmlns:a16="http://schemas.microsoft.com/office/drawing/2014/main" id="{00000000-0008-0000-0200-00002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44</xdr:row>
          <xdr:rowOff>247650</xdr:rowOff>
        </xdr:from>
        <xdr:to>
          <xdr:col>2</xdr:col>
          <xdr:colOff>323850</xdr:colOff>
          <xdr:row>47</xdr:row>
          <xdr:rowOff>19050</xdr:rowOff>
        </xdr:to>
        <xdr:sp macro="" textlink="">
          <xdr:nvSpPr>
            <xdr:cNvPr id="12327" name="Check Box 39" hidden="1">
              <a:extLst>
                <a:ext uri="{63B3BB69-23CF-44E3-9099-C40C66FF867C}">
                  <a14:compatExt spid="_x0000_s12327"/>
                </a:ext>
                <a:ext uri="{FF2B5EF4-FFF2-40B4-BE49-F238E27FC236}">
                  <a16:creationId xmlns:a16="http://schemas.microsoft.com/office/drawing/2014/main" id="{00000000-0008-0000-0200-00002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44</xdr:row>
          <xdr:rowOff>19050</xdr:rowOff>
        </xdr:from>
        <xdr:to>
          <xdr:col>4</xdr:col>
          <xdr:colOff>295275</xdr:colOff>
          <xdr:row>45</xdr:row>
          <xdr:rowOff>152400</xdr:rowOff>
        </xdr:to>
        <xdr:sp macro="" textlink="">
          <xdr:nvSpPr>
            <xdr:cNvPr id="12328" name="Check Box 40" hidden="1">
              <a:extLst>
                <a:ext uri="{63B3BB69-23CF-44E3-9099-C40C66FF867C}">
                  <a14:compatExt spid="_x0000_s12328"/>
                </a:ext>
                <a:ext uri="{FF2B5EF4-FFF2-40B4-BE49-F238E27FC236}">
                  <a16:creationId xmlns:a16="http://schemas.microsoft.com/office/drawing/2014/main" id="{00000000-0008-0000-0200-00002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44</xdr:row>
          <xdr:rowOff>19050</xdr:rowOff>
        </xdr:from>
        <xdr:to>
          <xdr:col>7</xdr:col>
          <xdr:colOff>47625</xdr:colOff>
          <xdr:row>46</xdr:row>
          <xdr:rowOff>19050</xdr:rowOff>
        </xdr:to>
        <xdr:sp macro="" textlink="">
          <xdr:nvSpPr>
            <xdr:cNvPr id="12329" name="Check Box 41" hidden="1">
              <a:extLst>
                <a:ext uri="{63B3BB69-23CF-44E3-9099-C40C66FF867C}">
                  <a14:compatExt spid="_x0000_s12329"/>
                </a:ext>
                <a:ext uri="{FF2B5EF4-FFF2-40B4-BE49-F238E27FC236}">
                  <a16:creationId xmlns:a16="http://schemas.microsoft.com/office/drawing/2014/main" id="{00000000-0008-0000-0200-00002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43</xdr:row>
          <xdr:rowOff>247650</xdr:rowOff>
        </xdr:from>
        <xdr:to>
          <xdr:col>9</xdr:col>
          <xdr:colOff>0</xdr:colOff>
          <xdr:row>45</xdr:row>
          <xdr:rowOff>171450</xdr:rowOff>
        </xdr:to>
        <xdr:sp macro="" textlink="">
          <xdr:nvSpPr>
            <xdr:cNvPr id="12330" name="Check Box 42" hidden="1">
              <a:extLst>
                <a:ext uri="{63B3BB69-23CF-44E3-9099-C40C66FF867C}">
                  <a14:compatExt spid="_x0000_s12330"/>
                </a:ext>
                <a:ext uri="{FF2B5EF4-FFF2-40B4-BE49-F238E27FC236}">
                  <a16:creationId xmlns:a16="http://schemas.microsoft.com/office/drawing/2014/main" id="{00000000-0008-0000-0200-00002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43</xdr:row>
          <xdr:rowOff>247650</xdr:rowOff>
        </xdr:from>
        <xdr:to>
          <xdr:col>2</xdr:col>
          <xdr:colOff>323850</xdr:colOff>
          <xdr:row>45</xdr:row>
          <xdr:rowOff>171450</xdr:rowOff>
        </xdr:to>
        <xdr:sp macro="" textlink="">
          <xdr:nvSpPr>
            <xdr:cNvPr id="12331" name="Check Box 43" hidden="1">
              <a:extLst>
                <a:ext uri="{63B3BB69-23CF-44E3-9099-C40C66FF867C}">
                  <a14:compatExt spid="_x0000_s12331"/>
                </a:ext>
                <a:ext uri="{FF2B5EF4-FFF2-40B4-BE49-F238E27FC236}">
                  <a16:creationId xmlns:a16="http://schemas.microsoft.com/office/drawing/2014/main" id="{00000000-0008-0000-0200-00002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44</xdr:row>
          <xdr:rowOff>247650</xdr:rowOff>
        </xdr:from>
        <xdr:to>
          <xdr:col>5</xdr:col>
          <xdr:colOff>19050</xdr:colOff>
          <xdr:row>47</xdr:row>
          <xdr:rowOff>38100</xdr:rowOff>
        </xdr:to>
        <xdr:sp macro="" textlink="">
          <xdr:nvSpPr>
            <xdr:cNvPr id="12332" name="Check Box 44" hidden="1">
              <a:extLst>
                <a:ext uri="{63B3BB69-23CF-44E3-9099-C40C66FF867C}">
                  <a14:compatExt spid="_x0000_s12332"/>
                </a:ext>
                <a:ext uri="{FF2B5EF4-FFF2-40B4-BE49-F238E27FC236}">
                  <a16:creationId xmlns:a16="http://schemas.microsoft.com/office/drawing/2014/main" id="{00000000-0008-0000-0200-00002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46</xdr:row>
          <xdr:rowOff>19050</xdr:rowOff>
        </xdr:from>
        <xdr:to>
          <xdr:col>4</xdr:col>
          <xdr:colOff>295275</xdr:colOff>
          <xdr:row>47</xdr:row>
          <xdr:rowOff>152400</xdr:rowOff>
        </xdr:to>
        <xdr:sp macro="" textlink="">
          <xdr:nvSpPr>
            <xdr:cNvPr id="12333" name="Check Box 45" hidden="1">
              <a:extLst>
                <a:ext uri="{63B3BB69-23CF-44E3-9099-C40C66FF867C}">
                  <a14:compatExt spid="_x0000_s12333"/>
                </a:ext>
                <a:ext uri="{FF2B5EF4-FFF2-40B4-BE49-F238E27FC236}">
                  <a16:creationId xmlns:a16="http://schemas.microsoft.com/office/drawing/2014/main" id="{00000000-0008-0000-0200-00002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45</xdr:row>
          <xdr:rowOff>247650</xdr:rowOff>
        </xdr:from>
        <xdr:to>
          <xdr:col>2</xdr:col>
          <xdr:colOff>323850</xdr:colOff>
          <xdr:row>47</xdr:row>
          <xdr:rowOff>171450</xdr:rowOff>
        </xdr:to>
        <xdr:sp macro="" textlink="">
          <xdr:nvSpPr>
            <xdr:cNvPr id="12334" name="Check Box 46" hidden="1">
              <a:extLst>
                <a:ext uri="{63B3BB69-23CF-44E3-9099-C40C66FF867C}">
                  <a14:compatExt spid="_x0000_s12334"/>
                </a:ext>
                <a:ext uri="{FF2B5EF4-FFF2-40B4-BE49-F238E27FC236}">
                  <a16:creationId xmlns:a16="http://schemas.microsoft.com/office/drawing/2014/main" id="{00000000-0008-0000-0200-00002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47</xdr:row>
          <xdr:rowOff>19050</xdr:rowOff>
        </xdr:from>
        <xdr:to>
          <xdr:col>2</xdr:col>
          <xdr:colOff>323850</xdr:colOff>
          <xdr:row>48</xdr:row>
          <xdr:rowOff>171450</xdr:rowOff>
        </xdr:to>
        <xdr:sp macro="" textlink="">
          <xdr:nvSpPr>
            <xdr:cNvPr id="12335" name="Check Box 47" hidden="1">
              <a:extLst>
                <a:ext uri="{63B3BB69-23CF-44E3-9099-C40C66FF867C}">
                  <a14:compatExt spid="_x0000_s12335"/>
                </a:ext>
                <a:ext uri="{FF2B5EF4-FFF2-40B4-BE49-F238E27FC236}">
                  <a16:creationId xmlns:a16="http://schemas.microsoft.com/office/drawing/2014/main" id="{00000000-0008-0000-0200-00002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46</xdr:row>
          <xdr:rowOff>209550</xdr:rowOff>
        </xdr:from>
        <xdr:to>
          <xdr:col>4</xdr:col>
          <xdr:colOff>295275</xdr:colOff>
          <xdr:row>49</xdr:row>
          <xdr:rowOff>57150</xdr:rowOff>
        </xdr:to>
        <xdr:sp macro="" textlink="">
          <xdr:nvSpPr>
            <xdr:cNvPr id="12336" name="Check Box 48" hidden="1">
              <a:extLst>
                <a:ext uri="{63B3BB69-23CF-44E3-9099-C40C66FF867C}">
                  <a14:compatExt spid="_x0000_s12336"/>
                </a:ext>
                <a:ext uri="{FF2B5EF4-FFF2-40B4-BE49-F238E27FC236}">
                  <a16:creationId xmlns:a16="http://schemas.microsoft.com/office/drawing/2014/main" id="{00000000-0008-0000-0200-00003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47</xdr:row>
          <xdr:rowOff>247650</xdr:rowOff>
        </xdr:from>
        <xdr:to>
          <xdr:col>4</xdr:col>
          <xdr:colOff>295275</xdr:colOff>
          <xdr:row>49</xdr:row>
          <xdr:rowOff>171450</xdr:rowOff>
        </xdr:to>
        <xdr:sp macro="" textlink="">
          <xdr:nvSpPr>
            <xdr:cNvPr id="12337" name="Check Box 49" hidden="1">
              <a:extLst>
                <a:ext uri="{63B3BB69-23CF-44E3-9099-C40C66FF867C}">
                  <a14:compatExt spid="_x0000_s12337"/>
                </a:ext>
                <a:ext uri="{FF2B5EF4-FFF2-40B4-BE49-F238E27FC236}">
                  <a16:creationId xmlns:a16="http://schemas.microsoft.com/office/drawing/2014/main" id="{00000000-0008-0000-0200-00003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48</xdr:row>
          <xdr:rowOff>0</xdr:rowOff>
        </xdr:from>
        <xdr:to>
          <xdr:col>2</xdr:col>
          <xdr:colOff>295275</xdr:colOff>
          <xdr:row>49</xdr:row>
          <xdr:rowOff>57150</xdr:rowOff>
        </xdr:to>
        <xdr:sp macro="" textlink="">
          <xdr:nvSpPr>
            <xdr:cNvPr id="12338" name="Check Box 50" hidden="1">
              <a:extLst>
                <a:ext uri="{63B3BB69-23CF-44E3-9099-C40C66FF867C}">
                  <a14:compatExt spid="_x0000_s12338"/>
                </a:ext>
                <a:ext uri="{FF2B5EF4-FFF2-40B4-BE49-F238E27FC236}">
                  <a16:creationId xmlns:a16="http://schemas.microsoft.com/office/drawing/2014/main" id="{00000000-0008-0000-0200-00003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72</xdr:row>
          <xdr:rowOff>247650</xdr:rowOff>
        </xdr:from>
        <xdr:to>
          <xdr:col>4</xdr:col>
          <xdr:colOff>295275</xdr:colOff>
          <xdr:row>74</xdr:row>
          <xdr:rowOff>171450</xdr:rowOff>
        </xdr:to>
        <xdr:sp macro="" textlink="">
          <xdr:nvSpPr>
            <xdr:cNvPr id="12339" name="Check Box 51" hidden="1">
              <a:extLst>
                <a:ext uri="{63B3BB69-23CF-44E3-9099-C40C66FF867C}">
                  <a14:compatExt spid="_x0000_s12339"/>
                </a:ext>
                <a:ext uri="{FF2B5EF4-FFF2-40B4-BE49-F238E27FC236}">
                  <a16:creationId xmlns:a16="http://schemas.microsoft.com/office/drawing/2014/main" id="{00000000-0008-0000-0200-00003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74</xdr:row>
          <xdr:rowOff>19050</xdr:rowOff>
        </xdr:from>
        <xdr:to>
          <xdr:col>2</xdr:col>
          <xdr:colOff>219075</xdr:colOff>
          <xdr:row>76</xdr:row>
          <xdr:rowOff>19050</xdr:rowOff>
        </xdr:to>
        <xdr:sp macro="" textlink="">
          <xdr:nvSpPr>
            <xdr:cNvPr id="12340" name="Check Box 52" hidden="1">
              <a:extLst>
                <a:ext uri="{63B3BB69-23CF-44E3-9099-C40C66FF867C}">
                  <a14:compatExt spid="_x0000_s12340"/>
                </a:ext>
                <a:ext uri="{FF2B5EF4-FFF2-40B4-BE49-F238E27FC236}">
                  <a16:creationId xmlns:a16="http://schemas.microsoft.com/office/drawing/2014/main" id="{00000000-0008-0000-0200-00003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73</xdr:row>
          <xdr:rowOff>247650</xdr:rowOff>
        </xdr:from>
        <xdr:to>
          <xdr:col>4</xdr:col>
          <xdr:colOff>295275</xdr:colOff>
          <xdr:row>75</xdr:row>
          <xdr:rowOff>161925</xdr:rowOff>
        </xdr:to>
        <xdr:sp macro="" textlink="">
          <xdr:nvSpPr>
            <xdr:cNvPr id="12341" name="Check Box 53" hidden="1">
              <a:extLst>
                <a:ext uri="{63B3BB69-23CF-44E3-9099-C40C66FF867C}">
                  <a14:compatExt spid="_x0000_s12341"/>
                </a:ext>
                <a:ext uri="{FF2B5EF4-FFF2-40B4-BE49-F238E27FC236}">
                  <a16:creationId xmlns:a16="http://schemas.microsoft.com/office/drawing/2014/main" id="{00000000-0008-0000-0200-00003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</xdr:row>
          <xdr:rowOff>19050</xdr:rowOff>
        </xdr:from>
        <xdr:to>
          <xdr:col>4</xdr:col>
          <xdr:colOff>285750</xdr:colOff>
          <xdr:row>9</xdr:row>
          <xdr:rowOff>0</xdr:rowOff>
        </xdr:to>
        <xdr:sp macro="" textlink="">
          <xdr:nvSpPr>
            <xdr:cNvPr id="12342" name="Check Box 54" hidden="1">
              <a:extLst>
                <a:ext uri="{63B3BB69-23CF-44E3-9099-C40C66FF867C}">
                  <a14:compatExt spid="_x0000_s12342"/>
                </a:ext>
                <a:ext uri="{FF2B5EF4-FFF2-40B4-BE49-F238E27FC236}">
                  <a16:creationId xmlns:a16="http://schemas.microsoft.com/office/drawing/2014/main" id="{00000000-0008-0000-0200-00003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247650</xdr:rowOff>
        </xdr:from>
        <xdr:to>
          <xdr:col>7</xdr:col>
          <xdr:colOff>19050</xdr:colOff>
          <xdr:row>13</xdr:row>
          <xdr:rowOff>171450</xdr:rowOff>
        </xdr:to>
        <xdr:sp macro="" textlink="">
          <xdr:nvSpPr>
            <xdr:cNvPr id="12343" name="Check Box 55" hidden="1">
              <a:extLst>
                <a:ext uri="{63B3BB69-23CF-44E3-9099-C40C66FF867C}">
                  <a14:compatExt spid="_x0000_s12343"/>
                </a:ext>
                <a:ext uri="{FF2B5EF4-FFF2-40B4-BE49-F238E27FC236}">
                  <a16:creationId xmlns:a16="http://schemas.microsoft.com/office/drawing/2014/main" id="{00000000-0008-0000-0200-00003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9</xdr:row>
          <xdr:rowOff>209550</xdr:rowOff>
        </xdr:from>
        <xdr:to>
          <xdr:col>2</xdr:col>
          <xdr:colOff>304800</xdr:colOff>
          <xdr:row>11</xdr:row>
          <xdr:rowOff>171450</xdr:rowOff>
        </xdr:to>
        <xdr:sp macro="" textlink="">
          <xdr:nvSpPr>
            <xdr:cNvPr id="12344" name="Check Box 56" hidden="1">
              <a:extLst>
                <a:ext uri="{63B3BB69-23CF-44E3-9099-C40C66FF867C}">
                  <a14:compatExt spid="_x0000_s12344"/>
                </a:ext>
                <a:ext uri="{FF2B5EF4-FFF2-40B4-BE49-F238E27FC236}">
                  <a16:creationId xmlns:a16="http://schemas.microsoft.com/office/drawing/2014/main" id="{00000000-0008-0000-0200-00003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9</xdr:row>
          <xdr:rowOff>209550</xdr:rowOff>
        </xdr:from>
        <xdr:to>
          <xdr:col>4</xdr:col>
          <xdr:colOff>266700</xdr:colOff>
          <xdr:row>11</xdr:row>
          <xdr:rowOff>152400</xdr:rowOff>
        </xdr:to>
        <xdr:sp macro="" textlink="">
          <xdr:nvSpPr>
            <xdr:cNvPr id="12345" name="Check Box 57" hidden="1">
              <a:extLst>
                <a:ext uri="{63B3BB69-23CF-44E3-9099-C40C66FF867C}">
                  <a14:compatExt spid="_x0000_s12345"/>
                </a:ext>
                <a:ext uri="{FF2B5EF4-FFF2-40B4-BE49-F238E27FC236}">
                  <a16:creationId xmlns:a16="http://schemas.microsoft.com/office/drawing/2014/main" id="{00000000-0008-0000-0200-00003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1466850</xdr:colOff>
          <xdr:row>11</xdr:row>
          <xdr:rowOff>0</xdr:rowOff>
        </xdr:from>
        <xdr:to>
          <xdr:col>6</xdr:col>
          <xdr:colOff>171450</xdr:colOff>
          <xdr:row>12</xdr:row>
          <xdr:rowOff>171450</xdr:rowOff>
        </xdr:to>
        <xdr:sp macro="" textlink="">
          <xdr:nvSpPr>
            <xdr:cNvPr id="12346" name="Check Box 58" hidden="1">
              <a:extLst>
                <a:ext uri="{63B3BB69-23CF-44E3-9099-C40C66FF867C}">
                  <a14:compatExt spid="_x0000_s12346"/>
                </a:ext>
                <a:ext uri="{FF2B5EF4-FFF2-40B4-BE49-F238E27FC236}">
                  <a16:creationId xmlns:a16="http://schemas.microsoft.com/office/drawing/2014/main" id="{00000000-0008-0000-0200-00003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10</xdr:row>
          <xdr:rowOff>209550</xdr:rowOff>
        </xdr:from>
        <xdr:to>
          <xdr:col>2</xdr:col>
          <xdr:colOff>304800</xdr:colOff>
          <xdr:row>12</xdr:row>
          <xdr:rowOff>152400</xdr:rowOff>
        </xdr:to>
        <xdr:sp macro="" textlink="">
          <xdr:nvSpPr>
            <xdr:cNvPr id="12347" name="Check Box 59" hidden="1">
              <a:extLst>
                <a:ext uri="{63B3BB69-23CF-44E3-9099-C40C66FF867C}">
                  <a14:compatExt spid="_x0000_s12347"/>
                </a:ext>
                <a:ext uri="{FF2B5EF4-FFF2-40B4-BE49-F238E27FC236}">
                  <a16:creationId xmlns:a16="http://schemas.microsoft.com/office/drawing/2014/main" id="{00000000-0008-0000-0200-00003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10</xdr:row>
          <xdr:rowOff>209550</xdr:rowOff>
        </xdr:from>
        <xdr:to>
          <xdr:col>4</xdr:col>
          <xdr:colOff>247650</xdr:colOff>
          <xdr:row>12</xdr:row>
          <xdr:rowOff>152400</xdr:rowOff>
        </xdr:to>
        <xdr:sp macro="" textlink="">
          <xdr:nvSpPr>
            <xdr:cNvPr id="12348" name="Check Box 60" hidden="1">
              <a:extLst>
                <a:ext uri="{63B3BB69-23CF-44E3-9099-C40C66FF867C}">
                  <a14:compatExt spid="_x0000_s12348"/>
                </a:ext>
                <a:ext uri="{FF2B5EF4-FFF2-40B4-BE49-F238E27FC236}">
                  <a16:creationId xmlns:a16="http://schemas.microsoft.com/office/drawing/2014/main" id="{00000000-0008-0000-0200-00003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16</xdr:row>
          <xdr:rowOff>247650</xdr:rowOff>
        </xdr:from>
        <xdr:to>
          <xdr:col>2</xdr:col>
          <xdr:colOff>276225</xdr:colOff>
          <xdr:row>18</xdr:row>
          <xdr:rowOff>171450</xdr:rowOff>
        </xdr:to>
        <xdr:sp macro="" textlink="">
          <xdr:nvSpPr>
            <xdr:cNvPr id="12349" name="Check Box 61" hidden="1">
              <a:extLst>
                <a:ext uri="{63B3BB69-23CF-44E3-9099-C40C66FF867C}">
                  <a14:compatExt spid="_x0000_s12349"/>
                </a:ext>
                <a:ext uri="{FF2B5EF4-FFF2-40B4-BE49-F238E27FC236}">
                  <a16:creationId xmlns:a16="http://schemas.microsoft.com/office/drawing/2014/main" id="{00000000-0008-0000-0200-00003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17</xdr:row>
          <xdr:rowOff>19050</xdr:rowOff>
        </xdr:from>
        <xdr:to>
          <xdr:col>4</xdr:col>
          <xdr:colOff>247650</xdr:colOff>
          <xdr:row>19</xdr:row>
          <xdr:rowOff>28575</xdr:rowOff>
        </xdr:to>
        <xdr:sp macro="" textlink="">
          <xdr:nvSpPr>
            <xdr:cNvPr id="12350" name="Check Box 62" hidden="1">
              <a:extLst>
                <a:ext uri="{63B3BB69-23CF-44E3-9099-C40C66FF867C}">
                  <a14:compatExt spid="_x0000_s12350"/>
                </a:ext>
                <a:ext uri="{FF2B5EF4-FFF2-40B4-BE49-F238E27FC236}">
                  <a16:creationId xmlns:a16="http://schemas.microsoft.com/office/drawing/2014/main" id="{00000000-0008-0000-0200-00003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16</xdr:row>
          <xdr:rowOff>247650</xdr:rowOff>
        </xdr:from>
        <xdr:to>
          <xdr:col>7</xdr:col>
          <xdr:colOff>19050</xdr:colOff>
          <xdr:row>18</xdr:row>
          <xdr:rowOff>171450</xdr:rowOff>
        </xdr:to>
        <xdr:sp macro="" textlink="">
          <xdr:nvSpPr>
            <xdr:cNvPr id="12351" name="Check Box 63" hidden="1">
              <a:extLst>
                <a:ext uri="{63B3BB69-23CF-44E3-9099-C40C66FF867C}">
                  <a14:compatExt spid="_x0000_s12351"/>
                </a:ext>
                <a:ext uri="{FF2B5EF4-FFF2-40B4-BE49-F238E27FC236}">
                  <a16:creationId xmlns:a16="http://schemas.microsoft.com/office/drawing/2014/main" id="{00000000-0008-0000-0200-00003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46</xdr:row>
          <xdr:rowOff>209550</xdr:rowOff>
        </xdr:from>
        <xdr:to>
          <xdr:col>6</xdr:col>
          <xdr:colOff>219075</xdr:colOff>
          <xdr:row>49</xdr:row>
          <xdr:rowOff>66675</xdr:rowOff>
        </xdr:to>
        <xdr:sp macro="" textlink="">
          <xdr:nvSpPr>
            <xdr:cNvPr id="12352" name="Check Box 64" hidden="1">
              <a:extLst>
                <a:ext uri="{63B3BB69-23CF-44E3-9099-C40C66FF867C}">
                  <a14:compatExt spid="_x0000_s12352"/>
                </a:ext>
                <a:ext uri="{FF2B5EF4-FFF2-40B4-BE49-F238E27FC236}">
                  <a16:creationId xmlns:a16="http://schemas.microsoft.com/office/drawing/2014/main" id="{00000000-0008-0000-0200-00004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247650</xdr:rowOff>
        </xdr:from>
        <xdr:to>
          <xdr:col>7</xdr:col>
          <xdr:colOff>19050</xdr:colOff>
          <xdr:row>11</xdr:row>
          <xdr:rowOff>171450</xdr:rowOff>
        </xdr:to>
        <xdr:sp macro="" textlink="">
          <xdr:nvSpPr>
            <xdr:cNvPr id="12353" name="Check Box 65" hidden="1">
              <a:extLst>
                <a:ext uri="{63B3BB69-23CF-44E3-9099-C40C66FF867C}">
                  <a14:compatExt spid="_x0000_s12353"/>
                </a:ext>
                <a:ext uri="{FF2B5EF4-FFF2-40B4-BE49-F238E27FC236}">
                  <a16:creationId xmlns:a16="http://schemas.microsoft.com/office/drawing/2014/main" id="{00000000-0008-0000-0200-00004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11</xdr:row>
          <xdr:rowOff>209550</xdr:rowOff>
        </xdr:from>
        <xdr:to>
          <xdr:col>4</xdr:col>
          <xdr:colOff>247650</xdr:colOff>
          <xdr:row>13</xdr:row>
          <xdr:rowOff>171450</xdr:rowOff>
        </xdr:to>
        <xdr:sp macro="" textlink="">
          <xdr:nvSpPr>
            <xdr:cNvPr id="12354" name="Check Box 66" hidden="1">
              <a:extLst>
                <a:ext uri="{63B3BB69-23CF-44E3-9099-C40C66FF867C}">
                  <a14:compatExt spid="_x0000_s12354"/>
                </a:ext>
                <a:ext uri="{FF2B5EF4-FFF2-40B4-BE49-F238E27FC236}">
                  <a16:creationId xmlns:a16="http://schemas.microsoft.com/office/drawing/2014/main" id="{00000000-0008-0000-0200-00004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209550</xdr:rowOff>
        </xdr:from>
        <xdr:to>
          <xdr:col>4</xdr:col>
          <xdr:colOff>228600</xdr:colOff>
          <xdr:row>20</xdr:row>
          <xdr:rowOff>76200</xdr:rowOff>
        </xdr:to>
        <xdr:sp macro="" textlink="">
          <xdr:nvSpPr>
            <xdr:cNvPr id="12355" name="Check Box 67" hidden="1">
              <a:extLst>
                <a:ext uri="{63B3BB69-23CF-44E3-9099-C40C66FF867C}">
                  <a14:compatExt spid="_x0000_s12355"/>
                </a:ext>
                <a:ext uri="{FF2B5EF4-FFF2-40B4-BE49-F238E27FC236}">
                  <a16:creationId xmlns:a16="http://schemas.microsoft.com/office/drawing/2014/main" id="{00000000-0008-0000-0200-00004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0</xdr:rowOff>
        </xdr:from>
        <xdr:to>
          <xdr:col>4</xdr:col>
          <xdr:colOff>295275</xdr:colOff>
          <xdr:row>20</xdr:row>
          <xdr:rowOff>133350</xdr:rowOff>
        </xdr:to>
        <xdr:sp macro="" textlink="">
          <xdr:nvSpPr>
            <xdr:cNvPr id="12356" name="Check Box 68" hidden="1">
              <a:extLst>
                <a:ext uri="{63B3BB69-23CF-44E3-9099-C40C66FF867C}">
                  <a14:compatExt spid="_x0000_s12356"/>
                </a:ext>
                <a:ext uri="{FF2B5EF4-FFF2-40B4-BE49-F238E27FC236}">
                  <a16:creationId xmlns:a16="http://schemas.microsoft.com/office/drawing/2014/main" id="{00000000-0008-0000-0200-00004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27</xdr:row>
          <xdr:rowOff>209550</xdr:rowOff>
        </xdr:from>
        <xdr:to>
          <xdr:col>2</xdr:col>
          <xdr:colOff>285750</xdr:colOff>
          <xdr:row>29</xdr:row>
          <xdr:rowOff>161925</xdr:rowOff>
        </xdr:to>
        <xdr:sp macro="" textlink="">
          <xdr:nvSpPr>
            <xdr:cNvPr id="12357" name="Check Box 69" hidden="1">
              <a:extLst>
                <a:ext uri="{63B3BB69-23CF-44E3-9099-C40C66FF867C}">
                  <a14:compatExt spid="_x0000_s12357"/>
                </a:ext>
                <a:ext uri="{FF2B5EF4-FFF2-40B4-BE49-F238E27FC236}">
                  <a16:creationId xmlns:a16="http://schemas.microsoft.com/office/drawing/2014/main" id="{00000000-0008-0000-0200-00004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27</xdr:row>
          <xdr:rowOff>247650</xdr:rowOff>
        </xdr:from>
        <xdr:to>
          <xdr:col>4</xdr:col>
          <xdr:colOff>295275</xdr:colOff>
          <xdr:row>29</xdr:row>
          <xdr:rowOff>57150</xdr:rowOff>
        </xdr:to>
        <xdr:sp macro="" textlink="">
          <xdr:nvSpPr>
            <xdr:cNvPr id="12358" name="Check Box 70" hidden="1">
              <a:extLst>
                <a:ext uri="{63B3BB69-23CF-44E3-9099-C40C66FF867C}">
                  <a14:compatExt spid="_x0000_s12358"/>
                </a:ext>
                <a:ext uri="{FF2B5EF4-FFF2-40B4-BE49-F238E27FC236}">
                  <a16:creationId xmlns:a16="http://schemas.microsoft.com/office/drawing/2014/main" id="{00000000-0008-0000-0200-00004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190500</xdr:rowOff>
        </xdr:from>
        <xdr:to>
          <xdr:col>9</xdr:col>
          <xdr:colOff>19050</xdr:colOff>
          <xdr:row>29</xdr:row>
          <xdr:rowOff>152400</xdr:rowOff>
        </xdr:to>
        <xdr:sp macro="" textlink="">
          <xdr:nvSpPr>
            <xdr:cNvPr id="12359" name="Check Box 71" hidden="1">
              <a:extLst>
                <a:ext uri="{63B3BB69-23CF-44E3-9099-C40C66FF867C}">
                  <a14:compatExt spid="_x0000_s12359"/>
                </a:ext>
                <a:ext uri="{FF2B5EF4-FFF2-40B4-BE49-F238E27FC236}">
                  <a16:creationId xmlns:a16="http://schemas.microsoft.com/office/drawing/2014/main" id="{00000000-0008-0000-0200-00004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37</xdr:row>
          <xdr:rowOff>228600</xdr:rowOff>
        </xdr:from>
        <xdr:to>
          <xdr:col>2</xdr:col>
          <xdr:colOff>352425</xdr:colOff>
          <xdr:row>40</xdr:row>
          <xdr:rowOff>9525</xdr:rowOff>
        </xdr:to>
        <xdr:sp macro="" textlink="">
          <xdr:nvSpPr>
            <xdr:cNvPr id="12360" name="Check Box 72" hidden="1">
              <a:extLst>
                <a:ext uri="{63B3BB69-23CF-44E3-9099-C40C66FF867C}">
                  <a14:compatExt spid="_x0000_s12360"/>
                </a:ext>
                <a:ext uri="{FF2B5EF4-FFF2-40B4-BE49-F238E27FC236}">
                  <a16:creationId xmlns:a16="http://schemas.microsoft.com/office/drawing/2014/main" id="{00000000-0008-0000-0200-00004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41</xdr:row>
          <xdr:rowOff>19050</xdr:rowOff>
        </xdr:from>
        <xdr:to>
          <xdr:col>2</xdr:col>
          <xdr:colOff>295275</xdr:colOff>
          <xdr:row>42</xdr:row>
          <xdr:rowOff>95250</xdr:rowOff>
        </xdr:to>
        <xdr:sp macro="" textlink="">
          <xdr:nvSpPr>
            <xdr:cNvPr id="12361" name="Check Box 73" hidden="1">
              <a:extLst>
                <a:ext uri="{63B3BB69-23CF-44E3-9099-C40C66FF867C}">
                  <a14:compatExt spid="_x0000_s12361"/>
                </a:ext>
                <a:ext uri="{FF2B5EF4-FFF2-40B4-BE49-F238E27FC236}">
                  <a16:creationId xmlns:a16="http://schemas.microsoft.com/office/drawing/2014/main" id="{00000000-0008-0000-0200-00004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41</xdr:row>
          <xdr:rowOff>209550</xdr:rowOff>
        </xdr:from>
        <xdr:to>
          <xdr:col>2</xdr:col>
          <xdr:colOff>323850</xdr:colOff>
          <xdr:row>44</xdr:row>
          <xdr:rowOff>19050</xdr:rowOff>
        </xdr:to>
        <xdr:sp macro="" textlink="">
          <xdr:nvSpPr>
            <xdr:cNvPr id="12362" name="Check Box 74" hidden="1">
              <a:extLst>
                <a:ext uri="{63B3BB69-23CF-44E3-9099-C40C66FF867C}">
                  <a14:compatExt spid="_x0000_s12362"/>
                </a:ext>
                <a:ext uri="{FF2B5EF4-FFF2-40B4-BE49-F238E27FC236}">
                  <a16:creationId xmlns:a16="http://schemas.microsoft.com/office/drawing/2014/main" id="{00000000-0008-0000-0200-00004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40</xdr:row>
          <xdr:rowOff>209550</xdr:rowOff>
        </xdr:from>
        <xdr:to>
          <xdr:col>4</xdr:col>
          <xdr:colOff>295275</xdr:colOff>
          <xdr:row>43</xdr:row>
          <xdr:rowOff>57150</xdr:rowOff>
        </xdr:to>
        <xdr:sp macro="" textlink="">
          <xdr:nvSpPr>
            <xdr:cNvPr id="12363" name="Check Box 75" hidden="1">
              <a:extLst>
                <a:ext uri="{63B3BB69-23CF-44E3-9099-C40C66FF867C}">
                  <a14:compatExt spid="_x0000_s12363"/>
                </a:ext>
                <a:ext uri="{FF2B5EF4-FFF2-40B4-BE49-F238E27FC236}">
                  <a16:creationId xmlns:a16="http://schemas.microsoft.com/office/drawing/2014/main" id="{00000000-0008-0000-0200-00004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37</xdr:row>
          <xdr:rowOff>209550</xdr:rowOff>
        </xdr:from>
        <xdr:to>
          <xdr:col>5</xdr:col>
          <xdr:colOff>19050</xdr:colOff>
          <xdr:row>40</xdr:row>
          <xdr:rowOff>47625</xdr:rowOff>
        </xdr:to>
        <xdr:sp macro="" textlink="">
          <xdr:nvSpPr>
            <xdr:cNvPr id="12364" name="Check Box 76" hidden="1">
              <a:extLst>
                <a:ext uri="{63B3BB69-23CF-44E3-9099-C40C66FF867C}">
                  <a14:compatExt spid="_x0000_s12364"/>
                </a:ext>
                <a:ext uri="{FF2B5EF4-FFF2-40B4-BE49-F238E27FC236}">
                  <a16:creationId xmlns:a16="http://schemas.microsoft.com/office/drawing/2014/main" id="{00000000-0008-0000-0200-00004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41</xdr:row>
          <xdr:rowOff>209550</xdr:rowOff>
        </xdr:from>
        <xdr:to>
          <xdr:col>5</xdr:col>
          <xdr:colOff>19050</xdr:colOff>
          <xdr:row>44</xdr:row>
          <xdr:rowOff>28575</xdr:rowOff>
        </xdr:to>
        <xdr:sp macro="" textlink="">
          <xdr:nvSpPr>
            <xdr:cNvPr id="12365" name="Check Box 77" hidden="1">
              <a:extLst>
                <a:ext uri="{63B3BB69-23CF-44E3-9099-C40C66FF867C}">
                  <a14:compatExt spid="_x0000_s12365"/>
                </a:ext>
                <a:ext uri="{FF2B5EF4-FFF2-40B4-BE49-F238E27FC236}">
                  <a16:creationId xmlns:a16="http://schemas.microsoft.com/office/drawing/2014/main" id="{00000000-0008-0000-0200-00004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41</xdr:row>
          <xdr:rowOff>209550</xdr:rowOff>
        </xdr:from>
        <xdr:to>
          <xdr:col>7</xdr:col>
          <xdr:colOff>66675</xdr:colOff>
          <xdr:row>44</xdr:row>
          <xdr:rowOff>47625</xdr:rowOff>
        </xdr:to>
        <xdr:sp macro="" textlink="">
          <xdr:nvSpPr>
            <xdr:cNvPr id="12366" name="Check Box 78" hidden="1">
              <a:extLst>
                <a:ext uri="{63B3BB69-23CF-44E3-9099-C40C66FF867C}">
                  <a14:compatExt spid="_x0000_s12366"/>
                </a:ext>
                <a:ext uri="{FF2B5EF4-FFF2-40B4-BE49-F238E27FC236}">
                  <a16:creationId xmlns:a16="http://schemas.microsoft.com/office/drawing/2014/main" id="{00000000-0008-0000-0200-00004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40</xdr:row>
          <xdr:rowOff>209550</xdr:rowOff>
        </xdr:from>
        <xdr:to>
          <xdr:col>7</xdr:col>
          <xdr:colOff>66675</xdr:colOff>
          <xdr:row>43</xdr:row>
          <xdr:rowOff>28575</xdr:rowOff>
        </xdr:to>
        <xdr:sp macro="" textlink="">
          <xdr:nvSpPr>
            <xdr:cNvPr id="12367" name="Check Box 79" hidden="1">
              <a:extLst>
                <a:ext uri="{63B3BB69-23CF-44E3-9099-C40C66FF867C}">
                  <a14:compatExt spid="_x0000_s12367"/>
                </a:ext>
                <a:ext uri="{FF2B5EF4-FFF2-40B4-BE49-F238E27FC236}">
                  <a16:creationId xmlns:a16="http://schemas.microsoft.com/office/drawing/2014/main" id="{00000000-0008-0000-0200-00004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37</xdr:row>
          <xdr:rowOff>209550</xdr:rowOff>
        </xdr:from>
        <xdr:to>
          <xdr:col>7</xdr:col>
          <xdr:colOff>66675</xdr:colOff>
          <xdr:row>40</xdr:row>
          <xdr:rowOff>47625</xdr:rowOff>
        </xdr:to>
        <xdr:sp macro="" textlink="">
          <xdr:nvSpPr>
            <xdr:cNvPr id="12368" name="Check Box 80" hidden="1">
              <a:extLst>
                <a:ext uri="{63B3BB69-23CF-44E3-9099-C40C66FF867C}">
                  <a14:compatExt spid="_x0000_s12368"/>
                </a:ext>
                <a:ext uri="{FF2B5EF4-FFF2-40B4-BE49-F238E27FC236}">
                  <a16:creationId xmlns:a16="http://schemas.microsoft.com/office/drawing/2014/main" id="{00000000-0008-0000-0200-00005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49</xdr:row>
          <xdr:rowOff>247650</xdr:rowOff>
        </xdr:from>
        <xdr:to>
          <xdr:col>5</xdr:col>
          <xdr:colOff>19050</xdr:colOff>
          <xdr:row>51</xdr:row>
          <xdr:rowOff>161925</xdr:rowOff>
        </xdr:to>
        <xdr:sp macro="" textlink="">
          <xdr:nvSpPr>
            <xdr:cNvPr id="12369" name="Check Box 81" hidden="1">
              <a:extLst>
                <a:ext uri="{63B3BB69-23CF-44E3-9099-C40C66FF867C}">
                  <a14:compatExt spid="_x0000_s12369"/>
                </a:ext>
                <a:ext uri="{FF2B5EF4-FFF2-40B4-BE49-F238E27FC236}">
                  <a16:creationId xmlns:a16="http://schemas.microsoft.com/office/drawing/2014/main" id="{00000000-0008-0000-0200-00005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51</xdr:row>
          <xdr:rowOff>0</xdr:rowOff>
        </xdr:from>
        <xdr:to>
          <xdr:col>5</xdr:col>
          <xdr:colOff>19050</xdr:colOff>
          <xdr:row>53</xdr:row>
          <xdr:rowOff>9525</xdr:rowOff>
        </xdr:to>
        <xdr:sp macro="" textlink="">
          <xdr:nvSpPr>
            <xdr:cNvPr id="12370" name="Check Box 82" hidden="1">
              <a:extLst>
                <a:ext uri="{63B3BB69-23CF-44E3-9099-C40C66FF867C}">
                  <a14:compatExt spid="_x0000_s12370"/>
                </a:ext>
                <a:ext uri="{FF2B5EF4-FFF2-40B4-BE49-F238E27FC236}">
                  <a16:creationId xmlns:a16="http://schemas.microsoft.com/office/drawing/2014/main" id="{00000000-0008-0000-0200-00005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52</xdr:row>
          <xdr:rowOff>247650</xdr:rowOff>
        </xdr:from>
        <xdr:to>
          <xdr:col>5</xdr:col>
          <xdr:colOff>19050</xdr:colOff>
          <xdr:row>54</xdr:row>
          <xdr:rowOff>161925</xdr:rowOff>
        </xdr:to>
        <xdr:sp macro="" textlink="">
          <xdr:nvSpPr>
            <xdr:cNvPr id="12371" name="Check Box 83" hidden="1">
              <a:extLst>
                <a:ext uri="{63B3BB69-23CF-44E3-9099-C40C66FF867C}">
                  <a14:compatExt spid="_x0000_s12371"/>
                </a:ext>
                <a:ext uri="{FF2B5EF4-FFF2-40B4-BE49-F238E27FC236}">
                  <a16:creationId xmlns:a16="http://schemas.microsoft.com/office/drawing/2014/main" id="{00000000-0008-0000-0200-00005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51</xdr:row>
          <xdr:rowOff>247650</xdr:rowOff>
        </xdr:from>
        <xdr:to>
          <xdr:col>5</xdr:col>
          <xdr:colOff>19050</xdr:colOff>
          <xdr:row>53</xdr:row>
          <xdr:rowOff>171450</xdr:rowOff>
        </xdr:to>
        <xdr:sp macro="" textlink="">
          <xdr:nvSpPr>
            <xdr:cNvPr id="12372" name="Check Box 84" hidden="1">
              <a:extLst>
                <a:ext uri="{63B3BB69-23CF-44E3-9099-C40C66FF867C}">
                  <a14:compatExt spid="_x0000_s12372"/>
                </a:ext>
                <a:ext uri="{FF2B5EF4-FFF2-40B4-BE49-F238E27FC236}">
                  <a16:creationId xmlns:a16="http://schemas.microsoft.com/office/drawing/2014/main" id="{00000000-0008-0000-0200-00005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55</xdr:row>
          <xdr:rowOff>209550</xdr:rowOff>
        </xdr:from>
        <xdr:to>
          <xdr:col>5</xdr:col>
          <xdr:colOff>19050</xdr:colOff>
          <xdr:row>58</xdr:row>
          <xdr:rowOff>57150</xdr:rowOff>
        </xdr:to>
        <xdr:sp macro="" textlink="">
          <xdr:nvSpPr>
            <xdr:cNvPr id="12373" name="Check Box 85" hidden="1">
              <a:extLst>
                <a:ext uri="{63B3BB69-23CF-44E3-9099-C40C66FF867C}">
                  <a14:compatExt spid="_x0000_s12373"/>
                </a:ext>
                <a:ext uri="{FF2B5EF4-FFF2-40B4-BE49-F238E27FC236}">
                  <a16:creationId xmlns:a16="http://schemas.microsoft.com/office/drawing/2014/main" id="{00000000-0008-0000-0200-00005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54</xdr:row>
          <xdr:rowOff>209550</xdr:rowOff>
        </xdr:from>
        <xdr:to>
          <xdr:col>5</xdr:col>
          <xdr:colOff>19050</xdr:colOff>
          <xdr:row>57</xdr:row>
          <xdr:rowOff>47625</xdr:rowOff>
        </xdr:to>
        <xdr:sp macro="" textlink="">
          <xdr:nvSpPr>
            <xdr:cNvPr id="12374" name="Check Box 86" hidden="1">
              <a:extLst>
                <a:ext uri="{63B3BB69-23CF-44E3-9099-C40C66FF867C}">
                  <a14:compatExt spid="_x0000_s12374"/>
                </a:ext>
                <a:ext uri="{FF2B5EF4-FFF2-40B4-BE49-F238E27FC236}">
                  <a16:creationId xmlns:a16="http://schemas.microsoft.com/office/drawing/2014/main" id="{00000000-0008-0000-0200-00005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57</xdr:row>
          <xdr:rowOff>19050</xdr:rowOff>
        </xdr:from>
        <xdr:to>
          <xdr:col>4</xdr:col>
          <xdr:colOff>285750</xdr:colOff>
          <xdr:row>58</xdr:row>
          <xdr:rowOff>123825</xdr:rowOff>
        </xdr:to>
        <xdr:sp macro="" textlink="">
          <xdr:nvSpPr>
            <xdr:cNvPr id="12375" name="Check Box 87" hidden="1">
              <a:extLst>
                <a:ext uri="{63B3BB69-23CF-44E3-9099-C40C66FF867C}">
                  <a14:compatExt spid="_x0000_s12375"/>
                </a:ext>
                <a:ext uri="{FF2B5EF4-FFF2-40B4-BE49-F238E27FC236}">
                  <a16:creationId xmlns:a16="http://schemas.microsoft.com/office/drawing/2014/main" id="{00000000-0008-0000-0200-00005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16</xdr:row>
          <xdr:rowOff>0</xdr:rowOff>
        </xdr:from>
        <xdr:to>
          <xdr:col>2</xdr:col>
          <xdr:colOff>276225</xdr:colOff>
          <xdr:row>17</xdr:row>
          <xdr:rowOff>171450</xdr:rowOff>
        </xdr:to>
        <xdr:sp macro="" textlink="">
          <xdr:nvSpPr>
            <xdr:cNvPr id="12376" name="Check Box 88" hidden="1">
              <a:extLst>
                <a:ext uri="{63B3BB69-23CF-44E3-9099-C40C66FF867C}">
                  <a14:compatExt spid="_x0000_s12376"/>
                </a:ext>
                <a:ext uri="{FF2B5EF4-FFF2-40B4-BE49-F238E27FC236}">
                  <a16:creationId xmlns:a16="http://schemas.microsoft.com/office/drawing/2014/main" id="{00000000-0008-0000-0200-00005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</xdr:row>
          <xdr:rowOff>0</xdr:rowOff>
        </xdr:from>
        <xdr:to>
          <xdr:col>4</xdr:col>
          <xdr:colOff>247650</xdr:colOff>
          <xdr:row>17</xdr:row>
          <xdr:rowOff>171450</xdr:rowOff>
        </xdr:to>
        <xdr:sp macro="" textlink="">
          <xdr:nvSpPr>
            <xdr:cNvPr id="12377" name="Check Box 89" hidden="1">
              <a:extLst>
                <a:ext uri="{63B3BB69-23CF-44E3-9099-C40C66FF867C}">
                  <a14:compatExt spid="_x0000_s12377"/>
                </a:ext>
                <a:ext uri="{FF2B5EF4-FFF2-40B4-BE49-F238E27FC236}">
                  <a16:creationId xmlns:a16="http://schemas.microsoft.com/office/drawing/2014/main" id="{00000000-0008-0000-0200-00005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53</xdr:row>
          <xdr:rowOff>209550</xdr:rowOff>
        </xdr:from>
        <xdr:to>
          <xdr:col>5</xdr:col>
          <xdr:colOff>19050</xdr:colOff>
          <xdr:row>56</xdr:row>
          <xdr:rowOff>57150</xdr:rowOff>
        </xdr:to>
        <xdr:sp macro="" textlink="">
          <xdr:nvSpPr>
            <xdr:cNvPr id="12378" name="Check Box 90" hidden="1">
              <a:extLst>
                <a:ext uri="{63B3BB69-23CF-44E3-9099-C40C66FF867C}">
                  <a14:compatExt spid="_x0000_s12378"/>
                </a:ext>
                <a:ext uri="{FF2B5EF4-FFF2-40B4-BE49-F238E27FC236}">
                  <a16:creationId xmlns:a16="http://schemas.microsoft.com/office/drawing/2014/main" id="{00000000-0008-0000-0200-00005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62</xdr:row>
          <xdr:rowOff>209550</xdr:rowOff>
        </xdr:from>
        <xdr:to>
          <xdr:col>2</xdr:col>
          <xdr:colOff>323850</xdr:colOff>
          <xdr:row>65</xdr:row>
          <xdr:rowOff>57150</xdr:rowOff>
        </xdr:to>
        <xdr:sp macro="" textlink="">
          <xdr:nvSpPr>
            <xdr:cNvPr id="12379" name="Check Box 91" hidden="1">
              <a:extLst>
                <a:ext uri="{63B3BB69-23CF-44E3-9099-C40C66FF867C}">
                  <a14:compatExt spid="_x0000_s12379"/>
                </a:ext>
                <a:ext uri="{FF2B5EF4-FFF2-40B4-BE49-F238E27FC236}">
                  <a16:creationId xmlns:a16="http://schemas.microsoft.com/office/drawing/2014/main" id="{00000000-0008-0000-0200-00005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64</xdr:row>
          <xdr:rowOff>209550</xdr:rowOff>
        </xdr:from>
        <xdr:to>
          <xdr:col>2</xdr:col>
          <xdr:colOff>323850</xdr:colOff>
          <xdr:row>67</xdr:row>
          <xdr:rowOff>57150</xdr:rowOff>
        </xdr:to>
        <xdr:sp macro="" textlink="">
          <xdr:nvSpPr>
            <xdr:cNvPr id="12380" name="Check Box 92" hidden="1">
              <a:extLst>
                <a:ext uri="{63B3BB69-23CF-44E3-9099-C40C66FF867C}">
                  <a14:compatExt spid="_x0000_s12380"/>
                </a:ext>
                <a:ext uri="{FF2B5EF4-FFF2-40B4-BE49-F238E27FC236}">
                  <a16:creationId xmlns:a16="http://schemas.microsoft.com/office/drawing/2014/main" id="{00000000-0008-0000-0200-00005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67</xdr:row>
          <xdr:rowOff>209550</xdr:rowOff>
        </xdr:from>
        <xdr:to>
          <xdr:col>2</xdr:col>
          <xdr:colOff>276225</xdr:colOff>
          <xdr:row>70</xdr:row>
          <xdr:rowOff>47625</xdr:rowOff>
        </xdr:to>
        <xdr:sp macro="" textlink="">
          <xdr:nvSpPr>
            <xdr:cNvPr id="12381" name="Check Box 93" hidden="1">
              <a:extLst>
                <a:ext uri="{63B3BB69-23CF-44E3-9099-C40C66FF867C}">
                  <a14:compatExt spid="_x0000_s12381"/>
                </a:ext>
                <a:ext uri="{FF2B5EF4-FFF2-40B4-BE49-F238E27FC236}">
                  <a16:creationId xmlns:a16="http://schemas.microsoft.com/office/drawing/2014/main" id="{00000000-0008-0000-0200-00005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70</xdr:row>
          <xdr:rowOff>247650</xdr:rowOff>
        </xdr:from>
        <xdr:to>
          <xdr:col>2</xdr:col>
          <xdr:colOff>276225</xdr:colOff>
          <xdr:row>73</xdr:row>
          <xdr:rowOff>19050</xdr:rowOff>
        </xdr:to>
        <xdr:sp macro="" textlink="">
          <xdr:nvSpPr>
            <xdr:cNvPr id="12382" name="Check Box 94" hidden="1">
              <a:extLst>
                <a:ext uri="{63B3BB69-23CF-44E3-9099-C40C66FF867C}">
                  <a14:compatExt spid="_x0000_s12382"/>
                </a:ext>
                <a:ext uri="{FF2B5EF4-FFF2-40B4-BE49-F238E27FC236}">
                  <a16:creationId xmlns:a16="http://schemas.microsoft.com/office/drawing/2014/main" id="{00000000-0008-0000-0200-00005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66</xdr:row>
          <xdr:rowOff>209550</xdr:rowOff>
        </xdr:from>
        <xdr:to>
          <xdr:col>2</xdr:col>
          <xdr:colOff>323850</xdr:colOff>
          <xdr:row>69</xdr:row>
          <xdr:rowOff>57150</xdr:rowOff>
        </xdr:to>
        <xdr:sp macro="" textlink="">
          <xdr:nvSpPr>
            <xdr:cNvPr id="12383" name="Check Box 95" hidden="1">
              <a:extLst>
                <a:ext uri="{63B3BB69-23CF-44E3-9099-C40C66FF867C}">
                  <a14:compatExt spid="_x0000_s12383"/>
                </a:ext>
                <a:ext uri="{FF2B5EF4-FFF2-40B4-BE49-F238E27FC236}">
                  <a16:creationId xmlns:a16="http://schemas.microsoft.com/office/drawing/2014/main" id="{00000000-0008-0000-0200-00005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63</xdr:row>
          <xdr:rowOff>209550</xdr:rowOff>
        </xdr:from>
        <xdr:to>
          <xdr:col>2</xdr:col>
          <xdr:colOff>323850</xdr:colOff>
          <xdr:row>66</xdr:row>
          <xdr:rowOff>57150</xdr:rowOff>
        </xdr:to>
        <xdr:sp macro="" textlink="">
          <xdr:nvSpPr>
            <xdr:cNvPr id="12384" name="Check Box 96" hidden="1">
              <a:extLst>
                <a:ext uri="{63B3BB69-23CF-44E3-9099-C40C66FF867C}">
                  <a14:compatExt spid="_x0000_s12384"/>
                </a:ext>
                <a:ext uri="{FF2B5EF4-FFF2-40B4-BE49-F238E27FC236}">
                  <a16:creationId xmlns:a16="http://schemas.microsoft.com/office/drawing/2014/main" id="{00000000-0008-0000-0200-00006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65</xdr:row>
          <xdr:rowOff>209550</xdr:rowOff>
        </xdr:from>
        <xdr:to>
          <xdr:col>2</xdr:col>
          <xdr:colOff>323850</xdr:colOff>
          <xdr:row>68</xdr:row>
          <xdr:rowOff>57150</xdr:rowOff>
        </xdr:to>
        <xdr:sp macro="" textlink="">
          <xdr:nvSpPr>
            <xdr:cNvPr id="12385" name="Check Box 97" hidden="1">
              <a:extLst>
                <a:ext uri="{63B3BB69-23CF-44E3-9099-C40C66FF867C}">
                  <a14:compatExt spid="_x0000_s12385"/>
                </a:ext>
                <a:ext uri="{FF2B5EF4-FFF2-40B4-BE49-F238E27FC236}">
                  <a16:creationId xmlns:a16="http://schemas.microsoft.com/office/drawing/2014/main" id="{00000000-0008-0000-0200-00006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61</xdr:row>
          <xdr:rowOff>247650</xdr:rowOff>
        </xdr:from>
        <xdr:to>
          <xdr:col>2</xdr:col>
          <xdr:colOff>304800</xdr:colOff>
          <xdr:row>63</xdr:row>
          <xdr:rowOff>161925</xdr:rowOff>
        </xdr:to>
        <xdr:sp macro="" textlink="">
          <xdr:nvSpPr>
            <xdr:cNvPr id="12386" name="Check Box 98" hidden="1">
              <a:extLst>
                <a:ext uri="{63B3BB69-23CF-44E3-9099-C40C66FF867C}">
                  <a14:compatExt spid="_x0000_s12386"/>
                </a:ext>
                <a:ext uri="{FF2B5EF4-FFF2-40B4-BE49-F238E27FC236}">
                  <a16:creationId xmlns:a16="http://schemas.microsoft.com/office/drawing/2014/main" id="{00000000-0008-0000-0200-00006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69</xdr:row>
          <xdr:rowOff>209550</xdr:rowOff>
        </xdr:from>
        <xdr:to>
          <xdr:col>4</xdr:col>
          <xdr:colOff>276225</xdr:colOff>
          <xdr:row>72</xdr:row>
          <xdr:rowOff>57150</xdr:rowOff>
        </xdr:to>
        <xdr:sp macro="" textlink="">
          <xdr:nvSpPr>
            <xdr:cNvPr id="12387" name="Check Box 99" hidden="1">
              <a:extLst>
                <a:ext uri="{63B3BB69-23CF-44E3-9099-C40C66FF867C}">
                  <a14:compatExt spid="_x0000_s12387"/>
                </a:ext>
                <a:ext uri="{FF2B5EF4-FFF2-40B4-BE49-F238E27FC236}">
                  <a16:creationId xmlns:a16="http://schemas.microsoft.com/office/drawing/2014/main" id="{00000000-0008-0000-0200-00006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59</xdr:row>
          <xdr:rowOff>95250</xdr:rowOff>
        </xdr:from>
        <xdr:to>
          <xdr:col>4</xdr:col>
          <xdr:colOff>247650</xdr:colOff>
          <xdr:row>61</xdr:row>
          <xdr:rowOff>0</xdr:rowOff>
        </xdr:to>
        <xdr:sp macro="" textlink="">
          <xdr:nvSpPr>
            <xdr:cNvPr id="12388" name="Check Box 100" hidden="1">
              <a:extLst>
                <a:ext uri="{63B3BB69-23CF-44E3-9099-C40C66FF867C}">
                  <a14:compatExt spid="_x0000_s12388"/>
                </a:ext>
                <a:ext uri="{FF2B5EF4-FFF2-40B4-BE49-F238E27FC236}">
                  <a16:creationId xmlns:a16="http://schemas.microsoft.com/office/drawing/2014/main" id="{00000000-0008-0000-0200-00006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75</xdr:row>
          <xdr:rowOff>19050</xdr:rowOff>
        </xdr:from>
        <xdr:to>
          <xdr:col>5</xdr:col>
          <xdr:colOff>0</xdr:colOff>
          <xdr:row>76</xdr:row>
          <xdr:rowOff>171450</xdr:rowOff>
        </xdr:to>
        <xdr:sp macro="" textlink="">
          <xdr:nvSpPr>
            <xdr:cNvPr id="12389" name="Check Box 101" hidden="1">
              <a:extLst>
                <a:ext uri="{63B3BB69-23CF-44E3-9099-C40C66FF867C}">
                  <a14:compatExt spid="_x0000_s12389"/>
                </a:ext>
                <a:ext uri="{FF2B5EF4-FFF2-40B4-BE49-F238E27FC236}">
                  <a16:creationId xmlns:a16="http://schemas.microsoft.com/office/drawing/2014/main" id="{00000000-0008-0000-0200-00006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76</xdr:row>
          <xdr:rowOff>19050</xdr:rowOff>
        </xdr:from>
        <xdr:to>
          <xdr:col>2</xdr:col>
          <xdr:colOff>247650</xdr:colOff>
          <xdr:row>78</xdr:row>
          <xdr:rowOff>19050</xdr:rowOff>
        </xdr:to>
        <xdr:sp macro="" textlink="">
          <xdr:nvSpPr>
            <xdr:cNvPr id="12390" name="Check Box 102" hidden="1">
              <a:extLst>
                <a:ext uri="{63B3BB69-23CF-44E3-9099-C40C66FF867C}">
                  <a14:compatExt spid="_x0000_s12390"/>
                </a:ext>
                <a:ext uri="{FF2B5EF4-FFF2-40B4-BE49-F238E27FC236}">
                  <a16:creationId xmlns:a16="http://schemas.microsoft.com/office/drawing/2014/main" id="{00000000-0008-0000-0200-00006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78</xdr:row>
          <xdr:rowOff>19050</xdr:rowOff>
        </xdr:from>
        <xdr:to>
          <xdr:col>2</xdr:col>
          <xdr:colOff>247650</xdr:colOff>
          <xdr:row>79</xdr:row>
          <xdr:rowOff>95250</xdr:rowOff>
        </xdr:to>
        <xdr:sp macro="" textlink="">
          <xdr:nvSpPr>
            <xdr:cNvPr id="12391" name="Check Box 103" hidden="1">
              <a:extLst>
                <a:ext uri="{63B3BB69-23CF-44E3-9099-C40C66FF867C}">
                  <a14:compatExt spid="_x0000_s12391"/>
                </a:ext>
                <a:ext uri="{FF2B5EF4-FFF2-40B4-BE49-F238E27FC236}">
                  <a16:creationId xmlns:a16="http://schemas.microsoft.com/office/drawing/2014/main" id="{00000000-0008-0000-0200-00006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76</xdr:row>
          <xdr:rowOff>228600</xdr:rowOff>
        </xdr:from>
        <xdr:to>
          <xdr:col>2</xdr:col>
          <xdr:colOff>228600</xdr:colOff>
          <xdr:row>79</xdr:row>
          <xdr:rowOff>9525</xdr:rowOff>
        </xdr:to>
        <xdr:sp macro="" textlink="">
          <xdr:nvSpPr>
            <xdr:cNvPr id="12392" name="Check Box 104" hidden="1">
              <a:extLst>
                <a:ext uri="{63B3BB69-23CF-44E3-9099-C40C66FF867C}">
                  <a14:compatExt spid="_x0000_s12392"/>
                </a:ext>
                <a:ext uri="{FF2B5EF4-FFF2-40B4-BE49-F238E27FC236}">
                  <a16:creationId xmlns:a16="http://schemas.microsoft.com/office/drawing/2014/main" id="{00000000-0008-0000-0200-00006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3409950</xdr:colOff>
          <xdr:row>80</xdr:row>
          <xdr:rowOff>19050</xdr:rowOff>
        </xdr:from>
        <xdr:to>
          <xdr:col>2</xdr:col>
          <xdr:colOff>228600</xdr:colOff>
          <xdr:row>82</xdr:row>
          <xdr:rowOff>19050</xdr:rowOff>
        </xdr:to>
        <xdr:sp macro="" textlink="">
          <xdr:nvSpPr>
            <xdr:cNvPr id="12393" name="Check Box 105" hidden="1">
              <a:extLst>
                <a:ext uri="{63B3BB69-23CF-44E3-9099-C40C66FF867C}">
                  <a14:compatExt spid="_x0000_s12393"/>
                </a:ext>
                <a:ext uri="{FF2B5EF4-FFF2-40B4-BE49-F238E27FC236}">
                  <a16:creationId xmlns:a16="http://schemas.microsoft.com/office/drawing/2014/main" id="{00000000-0008-0000-0200-00006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3409950</xdr:colOff>
          <xdr:row>78</xdr:row>
          <xdr:rowOff>247650</xdr:rowOff>
        </xdr:from>
        <xdr:to>
          <xdr:col>2</xdr:col>
          <xdr:colOff>228600</xdr:colOff>
          <xdr:row>81</xdr:row>
          <xdr:rowOff>66675</xdr:rowOff>
        </xdr:to>
        <xdr:sp macro="" textlink="">
          <xdr:nvSpPr>
            <xdr:cNvPr id="12394" name="Check Box 106" hidden="1">
              <a:extLst>
                <a:ext uri="{63B3BB69-23CF-44E3-9099-C40C66FF867C}">
                  <a14:compatExt spid="_x0000_s12394"/>
                </a:ext>
                <a:ext uri="{FF2B5EF4-FFF2-40B4-BE49-F238E27FC236}">
                  <a16:creationId xmlns:a16="http://schemas.microsoft.com/office/drawing/2014/main" id="{00000000-0008-0000-0200-00006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3409950</xdr:colOff>
          <xdr:row>80</xdr:row>
          <xdr:rowOff>247650</xdr:rowOff>
        </xdr:from>
        <xdr:to>
          <xdr:col>2</xdr:col>
          <xdr:colOff>228600</xdr:colOff>
          <xdr:row>83</xdr:row>
          <xdr:rowOff>19050</xdr:rowOff>
        </xdr:to>
        <xdr:sp macro="" textlink="">
          <xdr:nvSpPr>
            <xdr:cNvPr id="12395" name="Check Box 107" hidden="1">
              <a:extLst>
                <a:ext uri="{63B3BB69-23CF-44E3-9099-C40C66FF867C}">
                  <a14:compatExt spid="_x0000_s12395"/>
                </a:ext>
                <a:ext uri="{FF2B5EF4-FFF2-40B4-BE49-F238E27FC236}">
                  <a16:creationId xmlns:a16="http://schemas.microsoft.com/office/drawing/2014/main" id="{00000000-0008-0000-0200-00006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3409950</xdr:colOff>
          <xdr:row>82</xdr:row>
          <xdr:rowOff>19050</xdr:rowOff>
        </xdr:from>
        <xdr:to>
          <xdr:col>2</xdr:col>
          <xdr:colOff>228600</xdr:colOff>
          <xdr:row>84</xdr:row>
          <xdr:rowOff>19050</xdr:rowOff>
        </xdr:to>
        <xdr:sp macro="" textlink="">
          <xdr:nvSpPr>
            <xdr:cNvPr id="12396" name="Check Box 108" hidden="1">
              <a:extLst>
                <a:ext uri="{63B3BB69-23CF-44E3-9099-C40C66FF867C}">
                  <a14:compatExt spid="_x0000_s12396"/>
                </a:ext>
                <a:ext uri="{FF2B5EF4-FFF2-40B4-BE49-F238E27FC236}">
                  <a16:creationId xmlns:a16="http://schemas.microsoft.com/office/drawing/2014/main" id="{00000000-0008-0000-0200-00006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3409950</xdr:colOff>
          <xdr:row>86</xdr:row>
          <xdr:rowOff>190500</xdr:rowOff>
        </xdr:from>
        <xdr:to>
          <xdr:col>2</xdr:col>
          <xdr:colOff>276225</xdr:colOff>
          <xdr:row>88</xdr:row>
          <xdr:rowOff>85725</xdr:rowOff>
        </xdr:to>
        <xdr:sp macro="" textlink="">
          <xdr:nvSpPr>
            <xdr:cNvPr id="12397" name="Check Box 109" hidden="1">
              <a:extLst>
                <a:ext uri="{63B3BB69-23CF-44E3-9099-C40C66FF867C}">
                  <a14:compatExt spid="_x0000_s12397"/>
                </a:ext>
                <a:ext uri="{FF2B5EF4-FFF2-40B4-BE49-F238E27FC236}">
                  <a16:creationId xmlns:a16="http://schemas.microsoft.com/office/drawing/2014/main" id="{00000000-0008-0000-0200-00006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85</xdr:row>
          <xdr:rowOff>209550</xdr:rowOff>
        </xdr:from>
        <xdr:to>
          <xdr:col>2</xdr:col>
          <xdr:colOff>238125</xdr:colOff>
          <xdr:row>88</xdr:row>
          <xdr:rowOff>0</xdr:rowOff>
        </xdr:to>
        <xdr:sp macro="" textlink="">
          <xdr:nvSpPr>
            <xdr:cNvPr id="12398" name="Check Box 110" hidden="1">
              <a:extLst>
                <a:ext uri="{63B3BB69-23CF-44E3-9099-C40C66FF867C}">
                  <a14:compatExt spid="_x0000_s12398"/>
                </a:ext>
                <a:ext uri="{FF2B5EF4-FFF2-40B4-BE49-F238E27FC236}">
                  <a16:creationId xmlns:a16="http://schemas.microsoft.com/office/drawing/2014/main" id="{00000000-0008-0000-0200-00006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100</xdr:row>
          <xdr:rowOff>171450</xdr:rowOff>
        </xdr:from>
        <xdr:to>
          <xdr:col>2</xdr:col>
          <xdr:colOff>238125</xdr:colOff>
          <xdr:row>103</xdr:row>
          <xdr:rowOff>0</xdr:rowOff>
        </xdr:to>
        <xdr:sp macro="" textlink="">
          <xdr:nvSpPr>
            <xdr:cNvPr id="12399" name="Check Box 111" hidden="1">
              <a:extLst>
                <a:ext uri="{63B3BB69-23CF-44E3-9099-C40C66FF867C}">
                  <a14:compatExt spid="_x0000_s12399"/>
                </a:ext>
                <a:ext uri="{FF2B5EF4-FFF2-40B4-BE49-F238E27FC236}">
                  <a16:creationId xmlns:a16="http://schemas.microsoft.com/office/drawing/2014/main" id="{00000000-0008-0000-0200-00006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83</xdr:row>
          <xdr:rowOff>247650</xdr:rowOff>
        </xdr:from>
        <xdr:to>
          <xdr:col>2</xdr:col>
          <xdr:colOff>228600</xdr:colOff>
          <xdr:row>86</xdr:row>
          <xdr:rowOff>19050</xdr:rowOff>
        </xdr:to>
        <xdr:sp macro="" textlink="">
          <xdr:nvSpPr>
            <xdr:cNvPr id="12400" name="Check Box 112" hidden="1">
              <a:extLst>
                <a:ext uri="{63B3BB69-23CF-44E3-9099-C40C66FF867C}">
                  <a14:compatExt spid="_x0000_s12400"/>
                </a:ext>
                <a:ext uri="{FF2B5EF4-FFF2-40B4-BE49-F238E27FC236}">
                  <a16:creationId xmlns:a16="http://schemas.microsoft.com/office/drawing/2014/main" id="{00000000-0008-0000-0200-00007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59</xdr:row>
          <xdr:rowOff>95250</xdr:rowOff>
        </xdr:from>
        <xdr:to>
          <xdr:col>2</xdr:col>
          <xdr:colOff>295275</xdr:colOff>
          <xdr:row>61</xdr:row>
          <xdr:rowOff>0</xdr:rowOff>
        </xdr:to>
        <xdr:sp macro="" textlink="">
          <xdr:nvSpPr>
            <xdr:cNvPr id="12401" name="Check Box 113" hidden="1">
              <a:extLst>
                <a:ext uri="{63B3BB69-23CF-44E3-9099-C40C66FF867C}">
                  <a14:compatExt spid="_x0000_s12401"/>
                </a:ext>
                <a:ext uri="{FF2B5EF4-FFF2-40B4-BE49-F238E27FC236}">
                  <a16:creationId xmlns:a16="http://schemas.microsoft.com/office/drawing/2014/main" id="{00000000-0008-0000-0200-00007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75</xdr:row>
          <xdr:rowOff>19050</xdr:rowOff>
        </xdr:from>
        <xdr:to>
          <xdr:col>2</xdr:col>
          <xdr:colOff>247650</xdr:colOff>
          <xdr:row>77</xdr:row>
          <xdr:rowOff>19050</xdr:rowOff>
        </xdr:to>
        <xdr:sp macro="" textlink="">
          <xdr:nvSpPr>
            <xdr:cNvPr id="12402" name="Check Box 114" hidden="1">
              <a:extLst>
                <a:ext uri="{63B3BB69-23CF-44E3-9099-C40C66FF867C}">
                  <a14:compatExt spid="_x0000_s12402"/>
                </a:ext>
                <a:ext uri="{FF2B5EF4-FFF2-40B4-BE49-F238E27FC236}">
                  <a16:creationId xmlns:a16="http://schemas.microsoft.com/office/drawing/2014/main" id="{00000000-0008-0000-0200-00007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3409950</xdr:colOff>
          <xdr:row>82</xdr:row>
          <xdr:rowOff>228600</xdr:rowOff>
        </xdr:from>
        <xdr:to>
          <xdr:col>2</xdr:col>
          <xdr:colOff>228600</xdr:colOff>
          <xdr:row>85</xdr:row>
          <xdr:rowOff>9525</xdr:rowOff>
        </xdr:to>
        <xdr:sp macro="" textlink="">
          <xdr:nvSpPr>
            <xdr:cNvPr id="12403" name="Check Box 115" hidden="1">
              <a:extLst>
                <a:ext uri="{63B3BB69-23CF-44E3-9099-C40C66FF867C}">
                  <a14:compatExt spid="_x0000_s12403"/>
                </a:ext>
                <a:ext uri="{FF2B5EF4-FFF2-40B4-BE49-F238E27FC236}">
                  <a16:creationId xmlns:a16="http://schemas.microsoft.com/office/drawing/2014/main" id="{00000000-0008-0000-0200-00007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25</xdr:row>
          <xdr:rowOff>209550</xdr:rowOff>
        </xdr:from>
        <xdr:to>
          <xdr:col>2</xdr:col>
          <xdr:colOff>285750</xdr:colOff>
          <xdr:row>27</xdr:row>
          <xdr:rowOff>161925</xdr:rowOff>
        </xdr:to>
        <xdr:sp macro="" textlink="">
          <xdr:nvSpPr>
            <xdr:cNvPr id="12404" name="Check Box 116" hidden="1">
              <a:extLst>
                <a:ext uri="{63B3BB69-23CF-44E3-9099-C40C66FF867C}">
                  <a14:compatExt spid="_x0000_s12404"/>
                </a:ext>
                <a:ext uri="{FF2B5EF4-FFF2-40B4-BE49-F238E27FC236}">
                  <a16:creationId xmlns:a16="http://schemas.microsoft.com/office/drawing/2014/main" id="{00000000-0008-0000-0200-00007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19050</xdr:rowOff>
        </xdr:from>
        <xdr:to>
          <xdr:col>4</xdr:col>
          <xdr:colOff>295275</xdr:colOff>
          <xdr:row>27</xdr:row>
          <xdr:rowOff>66675</xdr:rowOff>
        </xdr:to>
        <xdr:sp macro="" textlink="">
          <xdr:nvSpPr>
            <xdr:cNvPr id="12405" name="Check Box 117" hidden="1">
              <a:extLst>
                <a:ext uri="{63B3BB69-23CF-44E3-9099-C40C66FF867C}">
                  <a14:compatExt spid="_x0000_s12405"/>
                </a:ext>
                <a:ext uri="{FF2B5EF4-FFF2-40B4-BE49-F238E27FC236}">
                  <a16:creationId xmlns:a16="http://schemas.microsoft.com/office/drawing/2014/main" id="{00000000-0008-0000-0200-00007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26</xdr:row>
          <xdr:rowOff>171450</xdr:rowOff>
        </xdr:from>
        <xdr:to>
          <xdr:col>2</xdr:col>
          <xdr:colOff>285750</xdr:colOff>
          <xdr:row>29</xdr:row>
          <xdr:rowOff>28575</xdr:rowOff>
        </xdr:to>
        <xdr:sp macro="" textlink="">
          <xdr:nvSpPr>
            <xdr:cNvPr id="12406" name="Check Box 118" hidden="1">
              <a:extLst>
                <a:ext uri="{63B3BB69-23CF-44E3-9099-C40C66FF867C}">
                  <a14:compatExt spid="_x0000_s12406"/>
                </a:ext>
                <a:ext uri="{FF2B5EF4-FFF2-40B4-BE49-F238E27FC236}">
                  <a16:creationId xmlns:a16="http://schemas.microsoft.com/office/drawing/2014/main" id="{00000000-0008-0000-0200-00007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27</xdr:row>
          <xdr:rowOff>247650</xdr:rowOff>
        </xdr:from>
        <xdr:to>
          <xdr:col>7</xdr:col>
          <xdr:colOff>19050</xdr:colOff>
          <xdr:row>29</xdr:row>
          <xdr:rowOff>171450</xdr:rowOff>
        </xdr:to>
        <xdr:sp macro="" textlink="">
          <xdr:nvSpPr>
            <xdr:cNvPr id="12407" name="Check Box 119" hidden="1">
              <a:extLst>
                <a:ext uri="{63B3BB69-23CF-44E3-9099-C40C66FF867C}">
                  <a14:compatExt spid="_x0000_s12407"/>
                </a:ext>
                <a:ext uri="{FF2B5EF4-FFF2-40B4-BE49-F238E27FC236}">
                  <a16:creationId xmlns:a16="http://schemas.microsoft.com/office/drawing/2014/main" id="{00000000-0008-0000-0200-00007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16</xdr:row>
          <xdr:rowOff>0</xdr:rowOff>
        </xdr:from>
        <xdr:to>
          <xdr:col>7</xdr:col>
          <xdr:colOff>19050</xdr:colOff>
          <xdr:row>17</xdr:row>
          <xdr:rowOff>171450</xdr:rowOff>
        </xdr:to>
        <xdr:sp macro="" textlink="">
          <xdr:nvSpPr>
            <xdr:cNvPr id="12408" name="Check Box 120" hidden="1">
              <a:extLst>
                <a:ext uri="{63B3BB69-23CF-44E3-9099-C40C66FF867C}">
                  <a14:compatExt spid="_x0000_s12408"/>
                </a:ext>
                <a:ext uri="{FF2B5EF4-FFF2-40B4-BE49-F238E27FC236}">
                  <a16:creationId xmlns:a16="http://schemas.microsoft.com/office/drawing/2014/main" id="{00000000-0008-0000-0200-00007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1466850</xdr:colOff>
          <xdr:row>17</xdr:row>
          <xdr:rowOff>228600</xdr:rowOff>
        </xdr:from>
        <xdr:to>
          <xdr:col>6</xdr:col>
          <xdr:colOff>219075</xdr:colOff>
          <xdr:row>20</xdr:row>
          <xdr:rowOff>9525</xdr:rowOff>
        </xdr:to>
        <xdr:sp macro="" textlink="">
          <xdr:nvSpPr>
            <xdr:cNvPr id="12409" name="Check Box 121" hidden="1">
              <a:extLst>
                <a:ext uri="{63B3BB69-23CF-44E3-9099-C40C66FF867C}">
                  <a14:compatExt spid="_x0000_s12409"/>
                </a:ext>
                <a:ext uri="{FF2B5EF4-FFF2-40B4-BE49-F238E27FC236}">
                  <a16:creationId xmlns:a16="http://schemas.microsoft.com/office/drawing/2014/main" id="{00000000-0008-0000-0200-00007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32</xdr:row>
          <xdr:rowOff>209550</xdr:rowOff>
        </xdr:from>
        <xdr:to>
          <xdr:col>4</xdr:col>
          <xdr:colOff>295275</xdr:colOff>
          <xdr:row>35</xdr:row>
          <xdr:rowOff>57150</xdr:rowOff>
        </xdr:to>
        <xdr:sp macro="" textlink="">
          <xdr:nvSpPr>
            <xdr:cNvPr id="12410" name="Check Box 122" hidden="1">
              <a:extLst>
                <a:ext uri="{63B3BB69-23CF-44E3-9099-C40C66FF867C}">
                  <a14:compatExt spid="_x0000_s12410"/>
                </a:ext>
                <a:ext uri="{FF2B5EF4-FFF2-40B4-BE49-F238E27FC236}">
                  <a16:creationId xmlns:a16="http://schemas.microsoft.com/office/drawing/2014/main" id="{00000000-0008-0000-0200-00007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31</xdr:row>
          <xdr:rowOff>228600</xdr:rowOff>
        </xdr:from>
        <xdr:to>
          <xdr:col>5</xdr:col>
          <xdr:colOff>0</xdr:colOff>
          <xdr:row>33</xdr:row>
          <xdr:rowOff>114300</xdr:rowOff>
        </xdr:to>
        <xdr:sp macro="" textlink="">
          <xdr:nvSpPr>
            <xdr:cNvPr id="12411" name="Check Box 123" hidden="1">
              <a:extLst>
                <a:ext uri="{63B3BB69-23CF-44E3-9099-C40C66FF867C}">
                  <a14:compatExt spid="_x0000_s12411"/>
                </a:ext>
                <a:ext uri="{FF2B5EF4-FFF2-40B4-BE49-F238E27FC236}">
                  <a16:creationId xmlns:a16="http://schemas.microsoft.com/office/drawing/2014/main" id="{00000000-0008-0000-0200-00007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33</xdr:row>
          <xdr:rowOff>209550</xdr:rowOff>
        </xdr:from>
        <xdr:to>
          <xdr:col>4</xdr:col>
          <xdr:colOff>295275</xdr:colOff>
          <xdr:row>36</xdr:row>
          <xdr:rowOff>47625</xdr:rowOff>
        </xdr:to>
        <xdr:sp macro="" textlink="">
          <xdr:nvSpPr>
            <xdr:cNvPr id="12412" name="Check Box 124" hidden="1">
              <a:extLst>
                <a:ext uri="{63B3BB69-23CF-44E3-9099-C40C66FF867C}">
                  <a14:compatExt spid="_x0000_s12412"/>
                </a:ext>
                <a:ext uri="{FF2B5EF4-FFF2-40B4-BE49-F238E27FC236}">
                  <a16:creationId xmlns:a16="http://schemas.microsoft.com/office/drawing/2014/main" id="{00000000-0008-0000-0200-00007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34</xdr:row>
          <xdr:rowOff>209550</xdr:rowOff>
        </xdr:from>
        <xdr:to>
          <xdr:col>4</xdr:col>
          <xdr:colOff>295275</xdr:colOff>
          <xdr:row>37</xdr:row>
          <xdr:rowOff>57150</xdr:rowOff>
        </xdr:to>
        <xdr:sp macro="" textlink="">
          <xdr:nvSpPr>
            <xdr:cNvPr id="12413" name="Check Box 125" hidden="1">
              <a:extLst>
                <a:ext uri="{63B3BB69-23CF-44E3-9099-C40C66FF867C}">
                  <a14:compatExt spid="_x0000_s12413"/>
                </a:ext>
                <a:ext uri="{FF2B5EF4-FFF2-40B4-BE49-F238E27FC236}">
                  <a16:creationId xmlns:a16="http://schemas.microsoft.com/office/drawing/2014/main" id="{00000000-0008-0000-0200-00007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35</xdr:row>
          <xdr:rowOff>247650</xdr:rowOff>
        </xdr:from>
        <xdr:to>
          <xdr:col>4</xdr:col>
          <xdr:colOff>295275</xdr:colOff>
          <xdr:row>37</xdr:row>
          <xdr:rowOff>95250</xdr:rowOff>
        </xdr:to>
        <xdr:sp macro="" textlink="">
          <xdr:nvSpPr>
            <xdr:cNvPr id="12414" name="Check Box 126" hidden="1">
              <a:extLst>
                <a:ext uri="{63B3BB69-23CF-44E3-9099-C40C66FF867C}">
                  <a14:compatExt spid="_x0000_s12414"/>
                </a:ext>
                <a:ext uri="{FF2B5EF4-FFF2-40B4-BE49-F238E27FC236}">
                  <a16:creationId xmlns:a16="http://schemas.microsoft.com/office/drawing/2014/main" id="{00000000-0008-0000-0200-00007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32</xdr:row>
          <xdr:rowOff>209550</xdr:rowOff>
        </xdr:from>
        <xdr:to>
          <xdr:col>2</xdr:col>
          <xdr:colOff>323850</xdr:colOff>
          <xdr:row>35</xdr:row>
          <xdr:rowOff>47625</xdr:rowOff>
        </xdr:to>
        <xdr:sp macro="" textlink="">
          <xdr:nvSpPr>
            <xdr:cNvPr id="12415" name="Check Box 127" hidden="1">
              <a:extLst>
                <a:ext uri="{63B3BB69-23CF-44E3-9099-C40C66FF867C}">
                  <a14:compatExt spid="_x0000_s12415"/>
                </a:ext>
                <a:ext uri="{FF2B5EF4-FFF2-40B4-BE49-F238E27FC236}">
                  <a16:creationId xmlns:a16="http://schemas.microsoft.com/office/drawing/2014/main" id="{00000000-0008-0000-0200-00007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31</xdr:row>
          <xdr:rowOff>228600</xdr:rowOff>
        </xdr:from>
        <xdr:to>
          <xdr:col>2</xdr:col>
          <xdr:colOff>285750</xdr:colOff>
          <xdr:row>33</xdr:row>
          <xdr:rowOff>171450</xdr:rowOff>
        </xdr:to>
        <xdr:sp macro="" textlink="">
          <xdr:nvSpPr>
            <xdr:cNvPr id="12416" name="Check Box 128" hidden="1">
              <a:extLst>
                <a:ext uri="{63B3BB69-23CF-44E3-9099-C40C66FF867C}">
                  <a14:compatExt spid="_x0000_s12416"/>
                </a:ext>
                <a:ext uri="{FF2B5EF4-FFF2-40B4-BE49-F238E27FC236}">
                  <a16:creationId xmlns:a16="http://schemas.microsoft.com/office/drawing/2014/main" id="{00000000-0008-0000-0200-00008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34</xdr:row>
          <xdr:rowOff>247650</xdr:rowOff>
        </xdr:from>
        <xdr:to>
          <xdr:col>2</xdr:col>
          <xdr:colOff>285750</xdr:colOff>
          <xdr:row>36</xdr:row>
          <xdr:rowOff>95250</xdr:rowOff>
        </xdr:to>
        <xdr:sp macro="" textlink="">
          <xdr:nvSpPr>
            <xdr:cNvPr id="12417" name="Check Box 129" hidden="1">
              <a:extLst>
                <a:ext uri="{63B3BB69-23CF-44E3-9099-C40C66FF867C}">
                  <a14:compatExt spid="_x0000_s12417"/>
                </a:ext>
                <a:ext uri="{FF2B5EF4-FFF2-40B4-BE49-F238E27FC236}">
                  <a16:creationId xmlns:a16="http://schemas.microsoft.com/office/drawing/2014/main" id="{00000000-0008-0000-0200-00008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35</xdr:row>
          <xdr:rowOff>247650</xdr:rowOff>
        </xdr:from>
        <xdr:to>
          <xdr:col>2</xdr:col>
          <xdr:colOff>323850</xdr:colOff>
          <xdr:row>37</xdr:row>
          <xdr:rowOff>95250</xdr:rowOff>
        </xdr:to>
        <xdr:sp macro="" textlink="">
          <xdr:nvSpPr>
            <xdr:cNvPr id="12418" name="Check Box 130" hidden="1">
              <a:extLst>
                <a:ext uri="{63B3BB69-23CF-44E3-9099-C40C66FF867C}">
                  <a14:compatExt spid="_x0000_s12418"/>
                </a:ext>
                <a:ext uri="{FF2B5EF4-FFF2-40B4-BE49-F238E27FC236}">
                  <a16:creationId xmlns:a16="http://schemas.microsoft.com/office/drawing/2014/main" id="{00000000-0008-0000-0200-00008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33</xdr:row>
          <xdr:rowOff>247650</xdr:rowOff>
        </xdr:from>
        <xdr:to>
          <xdr:col>2</xdr:col>
          <xdr:colOff>285750</xdr:colOff>
          <xdr:row>35</xdr:row>
          <xdr:rowOff>47625</xdr:rowOff>
        </xdr:to>
        <xdr:sp macro="" textlink="">
          <xdr:nvSpPr>
            <xdr:cNvPr id="12419" name="Check Box 131" hidden="1">
              <a:extLst>
                <a:ext uri="{63B3BB69-23CF-44E3-9099-C40C66FF867C}">
                  <a14:compatExt spid="_x0000_s12419"/>
                </a:ext>
                <a:ext uri="{FF2B5EF4-FFF2-40B4-BE49-F238E27FC236}">
                  <a16:creationId xmlns:a16="http://schemas.microsoft.com/office/drawing/2014/main" id="{00000000-0008-0000-0200-00008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42</xdr:row>
          <xdr:rowOff>171450</xdr:rowOff>
        </xdr:from>
        <xdr:to>
          <xdr:col>5</xdr:col>
          <xdr:colOff>19050</xdr:colOff>
          <xdr:row>45</xdr:row>
          <xdr:rowOff>19050</xdr:rowOff>
        </xdr:to>
        <xdr:sp macro="" textlink="">
          <xdr:nvSpPr>
            <xdr:cNvPr id="12420" name="Check Box 132" hidden="1">
              <a:extLst>
                <a:ext uri="{63B3BB69-23CF-44E3-9099-C40C66FF867C}">
                  <a14:compatExt spid="_x0000_s12420"/>
                </a:ext>
                <a:ext uri="{FF2B5EF4-FFF2-40B4-BE49-F238E27FC236}">
                  <a16:creationId xmlns:a16="http://schemas.microsoft.com/office/drawing/2014/main" id="{00000000-0008-0000-0200-00008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42</xdr:row>
          <xdr:rowOff>247650</xdr:rowOff>
        </xdr:from>
        <xdr:to>
          <xdr:col>2</xdr:col>
          <xdr:colOff>323850</xdr:colOff>
          <xdr:row>44</xdr:row>
          <xdr:rowOff>171450</xdr:rowOff>
        </xdr:to>
        <xdr:sp macro="" textlink="">
          <xdr:nvSpPr>
            <xdr:cNvPr id="12421" name="Check Box 133" hidden="1">
              <a:extLst>
                <a:ext uri="{63B3BB69-23CF-44E3-9099-C40C66FF867C}">
                  <a14:compatExt spid="_x0000_s12421"/>
                </a:ext>
                <a:ext uri="{FF2B5EF4-FFF2-40B4-BE49-F238E27FC236}">
                  <a16:creationId xmlns:a16="http://schemas.microsoft.com/office/drawing/2014/main" id="{00000000-0008-0000-0200-00008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71</xdr:row>
          <xdr:rowOff>209550</xdr:rowOff>
        </xdr:from>
        <xdr:to>
          <xdr:col>4</xdr:col>
          <xdr:colOff>247650</xdr:colOff>
          <xdr:row>74</xdr:row>
          <xdr:rowOff>19050</xdr:rowOff>
        </xdr:to>
        <xdr:sp macro="" textlink="">
          <xdr:nvSpPr>
            <xdr:cNvPr id="12422" name="Check Box 134" hidden="1">
              <a:extLst>
                <a:ext uri="{63B3BB69-23CF-44E3-9099-C40C66FF867C}">
                  <a14:compatExt spid="_x0000_s12422"/>
                </a:ext>
                <a:ext uri="{FF2B5EF4-FFF2-40B4-BE49-F238E27FC236}">
                  <a16:creationId xmlns:a16="http://schemas.microsoft.com/office/drawing/2014/main" id="{00000000-0008-0000-0200-00008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68</xdr:row>
          <xdr:rowOff>247650</xdr:rowOff>
        </xdr:from>
        <xdr:to>
          <xdr:col>2</xdr:col>
          <xdr:colOff>276225</xdr:colOff>
          <xdr:row>70</xdr:row>
          <xdr:rowOff>161925</xdr:rowOff>
        </xdr:to>
        <xdr:sp macro="" textlink="">
          <xdr:nvSpPr>
            <xdr:cNvPr id="12423" name="Check Box 135" hidden="1">
              <a:extLst>
                <a:ext uri="{63B3BB69-23CF-44E3-9099-C40C66FF867C}">
                  <a14:compatExt spid="_x0000_s12423"/>
                </a:ext>
                <a:ext uri="{FF2B5EF4-FFF2-40B4-BE49-F238E27FC236}">
                  <a16:creationId xmlns:a16="http://schemas.microsoft.com/office/drawing/2014/main" id="{00000000-0008-0000-0200-00008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68</xdr:row>
          <xdr:rowOff>209550</xdr:rowOff>
        </xdr:from>
        <xdr:to>
          <xdr:col>4</xdr:col>
          <xdr:colOff>247650</xdr:colOff>
          <xdr:row>71</xdr:row>
          <xdr:rowOff>47625</xdr:rowOff>
        </xdr:to>
        <xdr:sp macro="" textlink="">
          <xdr:nvSpPr>
            <xdr:cNvPr id="12424" name="Check Box 136" hidden="1">
              <a:extLst>
                <a:ext uri="{63B3BB69-23CF-44E3-9099-C40C66FF867C}">
                  <a14:compatExt spid="_x0000_s12424"/>
                </a:ext>
                <a:ext uri="{FF2B5EF4-FFF2-40B4-BE49-F238E27FC236}">
                  <a16:creationId xmlns:a16="http://schemas.microsoft.com/office/drawing/2014/main" id="{00000000-0008-0000-0200-00008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38</xdr:row>
          <xdr:rowOff>228600</xdr:rowOff>
        </xdr:from>
        <xdr:to>
          <xdr:col>2</xdr:col>
          <xdr:colOff>323850</xdr:colOff>
          <xdr:row>41</xdr:row>
          <xdr:rowOff>9525</xdr:rowOff>
        </xdr:to>
        <xdr:sp macro="" textlink="">
          <xdr:nvSpPr>
            <xdr:cNvPr id="12425" name="Check Box 137" hidden="1">
              <a:extLst>
                <a:ext uri="{63B3BB69-23CF-44E3-9099-C40C66FF867C}">
                  <a14:compatExt spid="_x0000_s12425"/>
                </a:ext>
                <a:ext uri="{FF2B5EF4-FFF2-40B4-BE49-F238E27FC236}">
                  <a16:creationId xmlns:a16="http://schemas.microsoft.com/office/drawing/2014/main" id="{00000000-0008-0000-0200-00008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38</xdr:row>
          <xdr:rowOff>209550</xdr:rowOff>
        </xdr:from>
        <xdr:to>
          <xdr:col>4</xdr:col>
          <xdr:colOff>295275</xdr:colOff>
          <xdr:row>41</xdr:row>
          <xdr:rowOff>47625</xdr:rowOff>
        </xdr:to>
        <xdr:sp macro="" textlink="">
          <xdr:nvSpPr>
            <xdr:cNvPr id="12426" name="Check Box 138" hidden="1">
              <a:extLst>
                <a:ext uri="{63B3BB69-23CF-44E3-9099-C40C66FF867C}">
                  <a14:compatExt spid="_x0000_s12426"/>
                </a:ext>
                <a:ext uri="{FF2B5EF4-FFF2-40B4-BE49-F238E27FC236}">
                  <a16:creationId xmlns:a16="http://schemas.microsoft.com/office/drawing/2014/main" id="{00000000-0008-0000-0200-00008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9</xdr:row>
          <xdr:rowOff>209550</xdr:rowOff>
        </xdr:from>
        <xdr:to>
          <xdr:col>9</xdr:col>
          <xdr:colOff>0</xdr:colOff>
          <xdr:row>12</xdr:row>
          <xdr:rowOff>57150</xdr:rowOff>
        </xdr:to>
        <xdr:sp macro="" textlink="">
          <xdr:nvSpPr>
            <xdr:cNvPr id="12427" name="Check Box 139" hidden="1">
              <a:extLst>
                <a:ext uri="{63B3BB69-23CF-44E3-9099-C40C66FF867C}">
                  <a14:compatExt spid="_x0000_s12427"/>
                </a:ext>
                <a:ext uri="{FF2B5EF4-FFF2-40B4-BE49-F238E27FC236}">
                  <a16:creationId xmlns:a16="http://schemas.microsoft.com/office/drawing/2014/main" id="{00000000-0008-0000-0200-00008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28</xdr:row>
          <xdr:rowOff>209550</xdr:rowOff>
        </xdr:from>
        <xdr:to>
          <xdr:col>2</xdr:col>
          <xdr:colOff>304800</xdr:colOff>
          <xdr:row>30</xdr:row>
          <xdr:rowOff>114300</xdr:rowOff>
        </xdr:to>
        <xdr:sp macro="" textlink="">
          <xdr:nvSpPr>
            <xdr:cNvPr id="12428" name="Check Box 140" hidden="1">
              <a:extLst>
                <a:ext uri="{63B3BB69-23CF-44E3-9099-C40C66FF867C}">
                  <a14:compatExt spid="_x0000_s12428"/>
                </a:ext>
                <a:ext uri="{FF2B5EF4-FFF2-40B4-BE49-F238E27FC236}">
                  <a16:creationId xmlns:a16="http://schemas.microsoft.com/office/drawing/2014/main" id="{00000000-0008-0000-0200-00008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29</xdr:row>
          <xdr:rowOff>247650</xdr:rowOff>
        </xdr:from>
        <xdr:to>
          <xdr:col>2</xdr:col>
          <xdr:colOff>314325</xdr:colOff>
          <xdr:row>31</xdr:row>
          <xdr:rowOff>114300</xdr:rowOff>
        </xdr:to>
        <xdr:sp macro="" textlink="">
          <xdr:nvSpPr>
            <xdr:cNvPr id="12429" name="Check Box 141" hidden="1">
              <a:extLst>
                <a:ext uri="{63B3BB69-23CF-44E3-9099-C40C66FF867C}">
                  <a14:compatExt spid="_x0000_s12429"/>
                </a:ext>
                <a:ext uri="{FF2B5EF4-FFF2-40B4-BE49-F238E27FC236}">
                  <a16:creationId xmlns:a16="http://schemas.microsoft.com/office/drawing/2014/main" id="{00000000-0008-0000-0200-00008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28</xdr:row>
          <xdr:rowOff>228600</xdr:rowOff>
        </xdr:from>
        <xdr:to>
          <xdr:col>5</xdr:col>
          <xdr:colOff>0</xdr:colOff>
          <xdr:row>30</xdr:row>
          <xdr:rowOff>114300</xdr:rowOff>
        </xdr:to>
        <xdr:sp macro="" textlink="">
          <xdr:nvSpPr>
            <xdr:cNvPr id="12430" name="Check Box 142" hidden="1">
              <a:extLst>
                <a:ext uri="{63B3BB69-23CF-44E3-9099-C40C66FF867C}">
                  <a14:compatExt spid="_x0000_s12430"/>
                </a:ext>
                <a:ext uri="{FF2B5EF4-FFF2-40B4-BE49-F238E27FC236}">
                  <a16:creationId xmlns:a16="http://schemas.microsoft.com/office/drawing/2014/main" id="{00000000-0008-0000-0200-00008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29</xdr:row>
          <xdr:rowOff>209550</xdr:rowOff>
        </xdr:from>
        <xdr:to>
          <xdr:col>4</xdr:col>
          <xdr:colOff>295275</xdr:colOff>
          <xdr:row>31</xdr:row>
          <xdr:rowOff>104775</xdr:rowOff>
        </xdr:to>
        <xdr:sp macro="" textlink="">
          <xdr:nvSpPr>
            <xdr:cNvPr id="12431" name="Check Box 143" hidden="1">
              <a:extLst>
                <a:ext uri="{63B3BB69-23CF-44E3-9099-C40C66FF867C}">
                  <a14:compatExt spid="_x0000_s12431"/>
                </a:ext>
                <a:ext uri="{FF2B5EF4-FFF2-40B4-BE49-F238E27FC236}">
                  <a16:creationId xmlns:a16="http://schemas.microsoft.com/office/drawing/2014/main" id="{00000000-0008-0000-0200-00008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31</xdr:row>
          <xdr:rowOff>19050</xdr:rowOff>
        </xdr:from>
        <xdr:to>
          <xdr:col>2</xdr:col>
          <xdr:colOff>304800</xdr:colOff>
          <xdr:row>32</xdr:row>
          <xdr:rowOff>123825</xdr:rowOff>
        </xdr:to>
        <xdr:sp macro="" textlink="">
          <xdr:nvSpPr>
            <xdr:cNvPr id="12432" name="Check Box 144" hidden="1">
              <a:extLst>
                <a:ext uri="{63B3BB69-23CF-44E3-9099-C40C66FF867C}">
                  <a14:compatExt spid="_x0000_s12432"/>
                </a:ext>
                <a:ext uri="{FF2B5EF4-FFF2-40B4-BE49-F238E27FC236}">
                  <a16:creationId xmlns:a16="http://schemas.microsoft.com/office/drawing/2014/main" id="{00000000-0008-0000-0200-00009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30</xdr:row>
          <xdr:rowOff>228600</xdr:rowOff>
        </xdr:from>
        <xdr:to>
          <xdr:col>4</xdr:col>
          <xdr:colOff>285750</xdr:colOff>
          <xdr:row>32</xdr:row>
          <xdr:rowOff>114300</xdr:rowOff>
        </xdr:to>
        <xdr:sp macro="" textlink="">
          <xdr:nvSpPr>
            <xdr:cNvPr id="12433" name="Check Box 145" hidden="1">
              <a:extLst>
                <a:ext uri="{63B3BB69-23CF-44E3-9099-C40C66FF867C}">
                  <a14:compatExt spid="_x0000_s12433"/>
                </a:ext>
                <a:ext uri="{FF2B5EF4-FFF2-40B4-BE49-F238E27FC236}">
                  <a16:creationId xmlns:a16="http://schemas.microsoft.com/office/drawing/2014/main" id="{00000000-0008-0000-0200-00009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40</xdr:row>
          <xdr:rowOff>19050</xdr:rowOff>
        </xdr:from>
        <xdr:to>
          <xdr:col>2</xdr:col>
          <xdr:colOff>295275</xdr:colOff>
          <xdr:row>41</xdr:row>
          <xdr:rowOff>95250</xdr:rowOff>
        </xdr:to>
        <xdr:sp macro="" textlink="">
          <xdr:nvSpPr>
            <xdr:cNvPr id="12434" name="Check Box 146" hidden="1">
              <a:extLst>
                <a:ext uri="{63B3BB69-23CF-44E3-9099-C40C66FF867C}">
                  <a14:compatExt spid="_x0000_s12434"/>
                </a:ext>
                <a:ext uri="{FF2B5EF4-FFF2-40B4-BE49-F238E27FC236}">
                  <a16:creationId xmlns:a16="http://schemas.microsoft.com/office/drawing/2014/main" id="{00000000-0008-0000-0200-00009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40</xdr:row>
          <xdr:rowOff>19050</xdr:rowOff>
        </xdr:from>
        <xdr:to>
          <xdr:col>4</xdr:col>
          <xdr:colOff>247650</xdr:colOff>
          <xdr:row>41</xdr:row>
          <xdr:rowOff>95250</xdr:rowOff>
        </xdr:to>
        <xdr:sp macro="" textlink="">
          <xdr:nvSpPr>
            <xdr:cNvPr id="12435" name="Check Box 147" hidden="1">
              <a:extLst>
                <a:ext uri="{63B3BB69-23CF-44E3-9099-C40C66FF867C}">
                  <a14:compatExt spid="_x0000_s12435"/>
                </a:ext>
                <a:ext uri="{FF2B5EF4-FFF2-40B4-BE49-F238E27FC236}">
                  <a16:creationId xmlns:a16="http://schemas.microsoft.com/office/drawing/2014/main" id="{00000000-0008-0000-0200-00009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87</xdr:row>
          <xdr:rowOff>209550</xdr:rowOff>
        </xdr:from>
        <xdr:to>
          <xdr:col>2</xdr:col>
          <xdr:colOff>314325</xdr:colOff>
          <xdr:row>89</xdr:row>
          <xdr:rowOff>95250</xdr:rowOff>
        </xdr:to>
        <xdr:sp macro="" textlink="">
          <xdr:nvSpPr>
            <xdr:cNvPr id="12436" name="Check Box 148" hidden="1">
              <a:extLst>
                <a:ext uri="{63B3BB69-23CF-44E3-9099-C40C66FF867C}">
                  <a14:compatExt spid="_x0000_s12436"/>
                </a:ext>
                <a:ext uri="{FF2B5EF4-FFF2-40B4-BE49-F238E27FC236}">
                  <a16:creationId xmlns:a16="http://schemas.microsoft.com/office/drawing/2014/main" id="{00000000-0008-0000-0200-00009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87</xdr:row>
          <xdr:rowOff>209550</xdr:rowOff>
        </xdr:from>
        <xdr:to>
          <xdr:col>4</xdr:col>
          <xdr:colOff>295275</xdr:colOff>
          <xdr:row>89</xdr:row>
          <xdr:rowOff>76200</xdr:rowOff>
        </xdr:to>
        <xdr:sp macro="" textlink="">
          <xdr:nvSpPr>
            <xdr:cNvPr id="12437" name="Check Box 149" hidden="1">
              <a:extLst>
                <a:ext uri="{63B3BB69-23CF-44E3-9099-C40C66FF867C}">
                  <a14:compatExt spid="_x0000_s12437"/>
                </a:ext>
                <a:ext uri="{FF2B5EF4-FFF2-40B4-BE49-F238E27FC236}">
                  <a16:creationId xmlns:a16="http://schemas.microsoft.com/office/drawing/2014/main" id="{00000000-0008-0000-0200-00009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1</xdr:col>
      <xdr:colOff>502920</xdr:colOff>
      <xdr:row>2</xdr:row>
      <xdr:rowOff>106680</xdr:rowOff>
    </xdr:from>
    <xdr:to>
      <xdr:col>1</xdr:col>
      <xdr:colOff>678180</xdr:colOff>
      <xdr:row>2</xdr:row>
      <xdr:rowOff>281940</xdr:rowOff>
    </xdr:to>
    <xdr:sp macro="" textlink="">
      <xdr:nvSpPr>
        <xdr:cNvPr id="2" name="Frihandsfigur: For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76300" y="548640"/>
          <a:ext cx="175260" cy="175260"/>
        </a:xfrm>
        <a:custGeom>
          <a:avLst/>
          <a:gdLst>
            <a:gd name="connsiteX0" fmla="*/ 0 w 175260"/>
            <a:gd name="connsiteY0" fmla="*/ 175260 h 175260"/>
            <a:gd name="connsiteX1" fmla="*/ 83820 w 175260"/>
            <a:gd name="connsiteY1" fmla="*/ 99060 h 175260"/>
            <a:gd name="connsiteX2" fmla="*/ 152400 w 175260"/>
            <a:gd name="connsiteY2" fmla="*/ 22860 h 175260"/>
            <a:gd name="connsiteX3" fmla="*/ 175260 w 175260"/>
            <a:gd name="connsiteY3" fmla="*/ 0 h 1752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75260" h="175260">
              <a:moveTo>
                <a:pt x="0" y="175260"/>
              </a:moveTo>
              <a:cubicBezTo>
                <a:pt x="60311" y="99872"/>
                <a:pt x="-4493" y="173786"/>
                <a:pt x="83820" y="99060"/>
              </a:cubicBezTo>
              <a:cubicBezTo>
                <a:pt x="143849" y="48266"/>
                <a:pt x="113468" y="68280"/>
                <a:pt x="152400" y="22860"/>
              </a:cubicBezTo>
              <a:cubicBezTo>
                <a:pt x="159413" y="14678"/>
                <a:pt x="167640" y="7620"/>
                <a:pt x="175260" y="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sv-S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19</xdr:row>
          <xdr:rowOff>19050</xdr:rowOff>
        </xdr:from>
        <xdr:to>
          <xdr:col>1</xdr:col>
          <xdr:colOff>971550</xdr:colOff>
          <xdr:row>19</xdr:row>
          <xdr:rowOff>247650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4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24</xdr:row>
          <xdr:rowOff>247650</xdr:rowOff>
        </xdr:from>
        <xdr:to>
          <xdr:col>1</xdr:col>
          <xdr:colOff>971550</xdr:colOff>
          <xdr:row>25</xdr:row>
          <xdr:rowOff>247650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4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742950</xdr:colOff>
          <xdr:row>26</xdr:row>
          <xdr:rowOff>57150</xdr:rowOff>
        </xdr:from>
        <xdr:to>
          <xdr:col>1</xdr:col>
          <xdr:colOff>952500</xdr:colOff>
          <xdr:row>26</xdr:row>
          <xdr:rowOff>209550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4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895350</xdr:colOff>
          <xdr:row>48</xdr:row>
          <xdr:rowOff>38100</xdr:rowOff>
        </xdr:from>
        <xdr:to>
          <xdr:col>2</xdr:col>
          <xdr:colOff>19050</xdr:colOff>
          <xdr:row>49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4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876300</xdr:colOff>
          <xdr:row>51</xdr:row>
          <xdr:rowOff>19050</xdr:rowOff>
        </xdr:from>
        <xdr:to>
          <xdr:col>2</xdr:col>
          <xdr:colOff>0</xdr:colOff>
          <xdr:row>51</xdr:row>
          <xdr:rowOff>228600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4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895350</xdr:colOff>
          <xdr:row>50</xdr:row>
          <xdr:rowOff>19050</xdr:rowOff>
        </xdr:from>
        <xdr:to>
          <xdr:col>2</xdr:col>
          <xdr:colOff>19050</xdr:colOff>
          <xdr:row>51</xdr:row>
          <xdr:rowOff>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4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895350</xdr:colOff>
          <xdr:row>47</xdr:row>
          <xdr:rowOff>19050</xdr:rowOff>
        </xdr:from>
        <xdr:to>
          <xdr:col>2</xdr:col>
          <xdr:colOff>19050</xdr:colOff>
          <xdr:row>47</xdr:row>
          <xdr:rowOff>247650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4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895350</xdr:colOff>
          <xdr:row>49</xdr:row>
          <xdr:rowOff>19050</xdr:rowOff>
        </xdr:from>
        <xdr:to>
          <xdr:col>2</xdr:col>
          <xdr:colOff>19050</xdr:colOff>
          <xdr:row>49</xdr:row>
          <xdr:rowOff>247650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4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876300</xdr:colOff>
          <xdr:row>52</xdr:row>
          <xdr:rowOff>247650</xdr:rowOff>
        </xdr:from>
        <xdr:to>
          <xdr:col>2</xdr:col>
          <xdr:colOff>0</xdr:colOff>
          <xdr:row>53</xdr:row>
          <xdr:rowOff>209550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4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876300</xdr:colOff>
          <xdr:row>52</xdr:row>
          <xdr:rowOff>19050</xdr:rowOff>
        </xdr:from>
        <xdr:to>
          <xdr:col>2</xdr:col>
          <xdr:colOff>0</xdr:colOff>
          <xdr:row>52</xdr:row>
          <xdr:rowOff>228600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4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876300</xdr:colOff>
          <xdr:row>53</xdr:row>
          <xdr:rowOff>228600</xdr:rowOff>
        </xdr:from>
        <xdr:to>
          <xdr:col>2</xdr:col>
          <xdr:colOff>0</xdr:colOff>
          <xdr:row>54</xdr:row>
          <xdr:rowOff>171450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4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59</xdr:row>
          <xdr:rowOff>228600</xdr:rowOff>
        </xdr:from>
        <xdr:to>
          <xdr:col>2</xdr:col>
          <xdr:colOff>1162050</xdr:colOff>
          <xdr:row>60</xdr:row>
          <xdr:rowOff>209550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4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61</xdr:row>
          <xdr:rowOff>228600</xdr:rowOff>
        </xdr:from>
        <xdr:to>
          <xdr:col>2</xdr:col>
          <xdr:colOff>1181100</xdr:colOff>
          <xdr:row>62</xdr:row>
          <xdr:rowOff>190500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4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64</xdr:row>
          <xdr:rowOff>247650</xdr:rowOff>
        </xdr:from>
        <xdr:to>
          <xdr:col>2</xdr:col>
          <xdr:colOff>1162050</xdr:colOff>
          <xdr:row>65</xdr:row>
          <xdr:rowOff>209550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4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67</xdr:row>
          <xdr:rowOff>228600</xdr:rowOff>
        </xdr:from>
        <xdr:to>
          <xdr:col>2</xdr:col>
          <xdr:colOff>1162050</xdr:colOff>
          <xdr:row>68</xdr:row>
          <xdr:rowOff>190500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4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857250</xdr:colOff>
          <xdr:row>69</xdr:row>
          <xdr:rowOff>0</xdr:rowOff>
        </xdr:from>
        <xdr:to>
          <xdr:col>1</xdr:col>
          <xdr:colOff>1047750</xdr:colOff>
          <xdr:row>69</xdr:row>
          <xdr:rowOff>209550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4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63</xdr:row>
          <xdr:rowOff>228600</xdr:rowOff>
        </xdr:from>
        <xdr:to>
          <xdr:col>2</xdr:col>
          <xdr:colOff>1181100</xdr:colOff>
          <xdr:row>64</xdr:row>
          <xdr:rowOff>209550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4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60</xdr:row>
          <xdr:rowOff>228600</xdr:rowOff>
        </xdr:from>
        <xdr:to>
          <xdr:col>2</xdr:col>
          <xdr:colOff>1181100</xdr:colOff>
          <xdr:row>61</xdr:row>
          <xdr:rowOff>209550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4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62</xdr:row>
          <xdr:rowOff>228600</xdr:rowOff>
        </xdr:from>
        <xdr:to>
          <xdr:col>2</xdr:col>
          <xdr:colOff>1181100</xdr:colOff>
          <xdr:row>63</xdr:row>
          <xdr:rowOff>209550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4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67</xdr:row>
          <xdr:rowOff>0</xdr:rowOff>
        </xdr:from>
        <xdr:to>
          <xdr:col>1</xdr:col>
          <xdr:colOff>990600</xdr:colOff>
          <xdr:row>67</xdr:row>
          <xdr:rowOff>209550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4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857250</xdr:colOff>
          <xdr:row>70</xdr:row>
          <xdr:rowOff>19050</xdr:rowOff>
        </xdr:from>
        <xdr:to>
          <xdr:col>1</xdr:col>
          <xdr:colOff>1085850</xdr:colOff>
          <xdr:row>70</xdr:row>
          <xdr:rowOff>247650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4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59</xdr:row>
          <xdr:rowOff>19050</xdr:rowOff>
        </xdr:from>
        <xdr:to>
          <xdr:col>2</xdr:col>
          <xdr:colOff>1162050</xdr:colOff>
          <xdr:row>59</xdr:row>
          <xdr:rowOff>228600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4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895350</xdr:colOff>
          <xdr:row>46</xdr:row>
          <xdr:rowOff>19050</xdr:rowOff>
        </xdr:from>
        <xdr:to>
          <xdr:col>2</xdr:col>
          <xdr:colOff>19050</xdr:colOff>
          <xdr:row>46</xdr:row>
          <xdr:rowOff>228600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4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1066800</xdr:colOff>
          <xdr:row>74</xdr:row>
          <xdr:rowOff>19050</xdr:rowOff>
        </xdr:from>
        <xdr:to>
          <xdr:col>2</xdr:col>
          <xdr:colOff>1295400</xdr:colOff>
          <xdr:row>75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4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1066800</xdr:colOff>
          <xdr:row>75</xdr:row>
          <xdr:rowOff>247650</xdr:rowOff>
        </xdr:from>
        <xdr:to>
          <xdr:col>2</xdr:col>
          <xdr:colOff>1276350</xdr:colOff>
          <xdr:row>76</xdr:row>
          <xdr:rowOff>247650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4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1066800</xdr:colOff>
          <xdr:row>75</xdr:row>
          <xdr:rowOff>19050</xdr:rowOff>
        </xdr:from>
        <xdr:to>
          <xdr:col>2</xdr:col>
          <xdr:colOff>1295400</xdr:colOff>
          <xdr:row>75</xdr:row>
          <xdr:rowOff>228600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4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1085850</xdr:colOff>
          <xdr:row>78</xdr:row>
          <xdr:rowOff>19050</xdr:rowOff>
        </xdr:from>
        <xdr:to>
          <xdr:col>2</xdr:col>
          <xdr:colOff>1314450</xdr:colOff>
          <xdr:row>79</xdr:row>
          <xdr:rowOff>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4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1085850</xdr:colOff>
          <xdr:row>77</xdr:row>
          <xdr:rowOff>0</xdr:rowOff>
        </xdr:from>
        <xdr:to>
          <xdr:col>2</xdr:col>
          <xdr:colOff>1314450</xdr:colOff>
          <xdr:row>77</xdr:row>
          <xdr:rowOff>209550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4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1085850</xdr:colOff>
          <xdr:row>79</xdr:row>
          <xdr:rowOff>19050</xdr:rowOff>
        </xdr:from>
        <xdr:to>
          <xdr:col>2</xdr:col>
          <xdr:colOff>1314450</xdr:colOff>
          <xdr:row>79</xdr:row>
          <xdr:rowOff>247650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4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1085850</xdr:colOff>
          <xdr:row>81</xdr:row>
          <xdr:rowOff>19050</xdr:rowOff>
        </xdr:from>
        <xdr:to>
          <xdr:col>2</xdr:col>
          <xdr:colOff>1314450</xdr:colOff>
          <xdr:row>81</xdr:row>
          <xdr:rowOff>247650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4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1085850</xdr:colOff>
          <xdr:row>80</xdr:row>
          <xdr:rowOff>19050</xdr:rowOff>
        </xdr:from>
        <xdr:to>
          <xdr:col>2</xdr:col>
          <xdr:colOff>1314450</xdr:colOff>
          <xdr:row>80</xdr:row>
          <xdr:rowOff>247650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4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1085850</xdr:colOff>
          <xdr:row>83</xdr:row>
          <xdr:rowOff>228600</xdr:rowOff>
        </xdr:from>
        <xdr:to>
          <xdr:col>2</xdr:col>
          <xdr:colOff>1314450</xdr:colOff>
          <xdr:row>84</xdr:row>
          <xdr:rowOff>190500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4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1085850</xdr:colOff>
          <xdr:row>83</xdr:row>
          <xdr:rowOff>0</xdr:rowOff>
        </xdr:from>
        <xdr:to>
          <xdr:col>2</xdr:col>
          <xdr:colOff>1314450</xdr:colOff>
          <xdr:row>83</xdr:row>
          <xdr:rowOff>209550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4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1085850</xdr:colOff>
          <xdr:row>85</xdr:row>
          <xdr:rowOff>19050</xdr:rowOff>
        </xdr:from>
        <xdr:to>
          <xdr:col>2</xdr:col>
          <xdr:colOff>1314450</xdr:colOff>
          <xdr:row>85</xdr:row>
          <xdr:rowOff>247650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4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1085850</xdr:colOff>
          <xdr:row>82</xdr:row>
          <xdr:rowOff>0</xdr:rowOff>
        </xdr:from>
        <xdr:to>
          <xdr:col>2</xdr:col>
          <xdr:colOff>1314450</xdr:colOff>
          <xdr:row>82</xdr:row>
          <xdr:rowOff>209550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4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857250</xdr:colOff>
          <xdr:row>27</xdr:row>
          <xdr:rowOff>19050</xdr:rowOff>
        </xdr:from>
        <xdr:to>
          <xdr:col>1</xdr:col>
          <xdr:colOff>1066800</xdr:colOff>
          <xdr:row>28</xdr:row>
          <xdr:rowOff>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4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34</xdr:row>
          <xdr:rowOff>19050</xdr:rowOff>
        </xdr:from>
        <xdr:to>
          <xdr:col>1</xdr:col>
          <xdr:colOff>1009650</xdr:colOff>
          <xdr:row>34</xdr:row>
          <xdr:rowOff>247650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4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34</xdr:row>
          <xdr:rowOff>38100</xdr:rowOff>
        </xdr:from>
        <xdr:to>
          <xdr:col>3</xdr:col>
          <xdr:colOff>914400</xdr:colOff>
          <xdr:row>34</xdr:row>
          <xdr:rowOff>247650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4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1085850</xdr:colOff>
          <xdr:row>34</xdr:row>
          <xdr:rowOff>19050</xdr:rowOff>
        </xdr:from>
        <xdr:to>
          <xdr:col>2</xdr:col>
          <xdr:colOff>1314450</xdr:colOff>
          <xdr:row>35</xdr:row>
          <xdr:rowOff>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4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933450</xdr:colOff>
          <xdr:row>41</xdr:row>
          <xdr:rowOff>19050</xdr:rowOff>
        </xdr:from>
        <xdr:to>
          <xdr:col>2</xdr:col>
          <xdr:colOff>57150</xdr:colOff>
          <xdr:row>42</xdr:row>
          <xdr:rowOff>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4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1257300</xdr:colOff>
          <xdr:row>40</xdr:row>
          <xdr:rowOff>57150</xdr:rowOff>
        </xdr:from>
        <xdr:to>
          <xdr:col>3</xdr:col>
          <xdr:colOff>19050</xdr:colOff>
          <xdr:row>40</xdr:row>
          <xdr:rowOff>209550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4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781050</xdr:colOff>
          <xdr:row>40</xdr:row>
          <xdr:rowOff>19050</xdr:rowOff>
        </xdr:from>
        <xdr:to>
          <xdr:col>4</xdr:col>
          <xdr:colOff>57150</xdr:colOff>
          <xdr:row>40</xdr:row>
          <xdr:rowOff>247650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4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895350</xdr:colOff>
          <xdr:row>40</xdr:row>
          <xdr:rowOff>19050</xdr:rowOff>
        </xdr:from>
        <xdr:to>
          <xdr:col>4</xdr:col>
          <xdr:colOff>1104900</xdr:colOff>
          <xdr:row>40</xdr:row>
          <xdr:rowOff>247650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4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895350</xdr:colOff>
          <xdr:row>40</xdr:row>
          <xdr:rowOff>19050</xdr:rowOff>
        </xdr:from>
        <xdr:to>
          <xdr:col>2</xdr:col>
          <xdr:colOff>19050</xdr:colOff>
          <xdr:row>40</xdr:row>
          <xdr:rowOff>209550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4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1257300</xdr:colOff>
          <xdr:row>41</xdr:row>
          <xdr:rowOff>19050</xdr:rowOff>
        </xdr:from>
        <xdr:to>
          <xdr:col>3</xdr:col>
          <xdr:colOff>38100</xdr:colOff>
          <xdr:row>42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4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1238250</xdr:colOff>
          <xdr:row>42</xdr:row>
          <xdr:rowOff>38100</xdr:rowOff>
        </xdr:from>
        <xdr:to>
          <xdr:col>3</xdr:col>
          <xdr:colOff>19050</xdr:colOff>
          <xdr:row>42</xdr:row>
          <xdr:rowOff>247650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4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933450</xdr:colOff>
          <xdr:row>42</xdr:row>
          <xdr:rowOff>19050</xdr:rowOff>
        </xdr:from>
        <xdr:to>
          <xdr:col>2</xdr:col>
          <xdr:colOff>38100</xdr:colOff>
          <xdr:row>42</xdr:row>
          <xdr:rowOff>209550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4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933450</xdr:colOff>
          <xdr:row>43</xdr:row>
          <xdr:rowOff>38100</xdr:rowOff>
        </xdr:from>
        <xdr:to>
          <xdr:col>2</xdr:col>
          <xdr:colOff>38100</xdr:colOff>
          <xdr:row>43</xdr:row>
          <xdr:rowOff>228600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4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1238250</xdr:colOff>
          <xdr:row>43</xdr:row>
          <xdr:rowOff>0</xdr:rowOff>
        </xdr:from>
        <xdr:to>
          <xdr:col>3</xdr:col>
          <xdr:colOff>0</xdr:colOff>
          <xdr:row>43</xdr:row>
          <xdr:rowOff>228600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4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1238250</xdr:colOff>
          <xdr:row>44</xdr:row>
          <xdr:rowOff>19050</xdr:rowOff>
        </xdr:from>
        <xdr:to>
          <xdr:col>3</xdr:col>
          <xdr:colOff>0</xdr:colOff>
          <xdr:row>44</xdr:row>
          <xdr:rowOff>228600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4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933450</xdr:colOff>
          <xdr:row>44</xdr:row>
          <xdr:rowOff>19050</xdr:rowOff>
        </xdr:from>
        <xdr:to>
          <xdr:col>2</xdr:col>
          <xdr:colOff>38100</xdr:colOff>
          <xdr:row>45</xdr:row>
          <xdr:rowOff>19050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4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971550</xdr:colOff>
          <xdr:row>70</xdr:row>
          <xdr:rowOff>19050</xdr:rowOff>
        </xdr:from>
        <xdr:to>
          <xdr:col>2</xdr:col>
          <xdr:colOff>1200150</xdr:colOff>
          <xdr:row>70</xdr:row>
          <xdr:rowOff>228600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4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838200</xdr:colOff>
          <xdr:row>71</xdr:row>
          <xdr:rowOff>19050</xdr:rowOff>
        </xdr:from>
        <xdr:to>
          <xdr:col>1</xdr:col>
          <xdr:colOff>1047750</xdr:colOff>
          <xdr:row>71</xdr:row>
          <xdr:rowOff>228600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4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952500</xdr:colOff>
          <xdr:row>71</xdr:row>
          <xdr:rowOff>19050</xdr:rowOff>
        </xdr:from>
        <xdr:to>
          <xdr:col>2</xdr:col>
          <xdr:colOff>1181100</xdr:colOff>
          <xdr:row>71</xdr:row>
          <xdr:rowOff>247650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4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1123950</xdr:colOff>
          <xdr:row>27</xdr:row>
          <xdr:rowOff>19050</xdr:rowOff>
        </xdr:from>
        <xdr:to>
          <xdr:col>2</xdr:col>
          <xdr:colOff>1352550</xdr:colOff>
          <xdr:row>27</xdr:row>
          <xdr:rowOff>247650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4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800100</xdr:colOff>
          <xdr:row>19</xdr:row>
          <xdr:rowOff>19050</xdr:rowOff>
        </xdr:from>
        <xdr:to>
          <xdr:col>4</xdr:col>
          <xdr:colOff>57150</xdr:colOff>
          <xdr:row>19</xdr:row>
          <xdr:rowOff>247650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4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895350</xdr:colOff>
          <xdr:row>17</xdr:row>
          <xdr:rowOff>19050</xdr:rowOff>
        </xdr:from>
        <xdr:to>
          <xdr:col>2</xdr:col>
          <xdr:colOff>0</xdr:colOff>
          <xdr:row>17</xdr:row>
          <xdr:rowOff>247650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4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1066800</xdr:colOff>
          <xdr:row>17</xdr:row>
          <xdr:rowOff>19050</xdr:rowOff>
        </xdr:from>
        <xdr:to>
          <xdr:col>2</xdr:col>
          <xdr:colOff>1276350</xdr:colOff>
          <xdr:row>17</xdr:row>
          <xdr:rowOff>228600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4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18</xdr:row>
          <xdr:rowOff>38100</xdr:rowOff>
        </xdr:from>
        <xdr:to>
          <xdr:col>1</xdr:col>
          <xdr:colOff>990600</xdr:colOff>
          <xdr:row>19</xdr:row>
          <xdr:rowOff>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4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800100</xdr:colOff>
          <xdr:row>18</xdr:row>
          <xdr:rowOff>38100</xdr:rowOff>
        </xdr:from>
        <xdr:to>
          <xdr:col>4</xdr:col>
          <xdr:colOff>57150</xdr:colOff>
          <xdr:row>19</xdr:row>
          <xdr:rowOff>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4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1066800</xdr:colOff>
          <xdr:row>18</xdr:row>
          <xdr:rowOff>19050</xdr:rowOff>
        </xdr:from>
        <xdr:to>
          <xdr:col>2</xdr:col>
          <xdr:colOff>1276350</xdr:colOff>
          <xdr:row>18</xdr:row>
          <xdr:rowOff>209550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4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24</xdr:row>
          <xdr:rowOff>19050</xdr:rowOff>
        </xdr:from>
        <xdr:to>
          <xdr:col>1</xdr:col>
          <xdr:colOff>990600</xdr:colOff>
          <xdr:row>24</xdr:row>
          <xdr:rowOff>209550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4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1028700</xdr:colOff>
          <xdr:row>24</xdr:row>
          <xdr:rowOff>38100</xdr:rowOff>
        </xdr:from>
        <xdr:to>
          <xdr:col>2</xdr:col>
          <xdr:colOff>1238250</xdr:colOff>
          <xdr:row>25</xdr:row>
          <xdr:rowOff>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4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742950</xdr:colOff>
          <xdr:row>24</xdr:row>
          <xdr:rowOff>19050</xdr:rowOff>
        </xdr:from>
        <xdr:to>
          <xdr:col>4</xdr:col>
          <xdr:colOff>0</xdr:colOff>
          <xdr:row>24</xdr:row>
          <xdr:rowOff>228600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4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838200</xdr:colOff>
          <xdr:row>43</xdr:row>
          <xdr:rowOff>19050</xdr:rowOff>
        </xdr:from>
        <xdr:to>
          <xdr:col>4</xdr:col>
          <xdr:colOff>57150</xdr:colOff>
          <xdr:row>44</xdr:row>
          <xdr:rowOff>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4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781050</xdr:colOff>
          <xdr:row>17</xdr:row>
          <xdr:rowOff>57150</xdr:rowOff>
        </xdr:from>
        <xdr:to>
          <xdr:col>4</xdr:col>
          <xdr:colOff>57150</xdr:colOff>
          <xdr:row>18</xdr:row>
          <xdr:rowOff>0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4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1028700</xdr:colOff>
          <xdr:row>17</xdr:row>
          <xdr:rowOff>38100</xdr:rowOff>
        </xdr:from>
        <xdr:to>
          <xdr:col>5</xdr:col>
          <xdr:colOff>19050</xdr:colOff>
          <xdr:row>18</xdr:row>
          <xdr:rowOff>19050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4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1066800</xdr:colOff>
          <xdr:row>19</xdr:row>
          <xdr:rowOff>19050</xdr:rowOff>
        </xdr:from>
        <xdr:to>
          <xdr:col>2</xdr:col>
          <xdr:colOff>1276350</xdr:colOff>
          <xdr:row>19</xdr:row>
          <xdr:rowOff>209550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4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1047750</xdr:colOff>
          <xdr:row>25</xdr:row>
          <xdr:rowOff>0</xdr:rowOff>
        </xdr:from>
        <xdr:to>
          <xdr:col>2</xdr:col>
          <xdr:colOff>1238250</xdr:colOff>
          <xdr:row>26</xdr:row>
          <xdr:rowOff>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4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1123950</xdr:colOff>
          <xdr:row>26</xdr:row>
          <xdr:rowOff>57150</xdr:rowOff>
        </xdr:from>
        <xdr:to>
          <xdr:col>2</xdr:col>
          <xdr:colOff>1352550</xdr:colOff>
          <xdr:row>26</xdr:row>
          <xdr:rowOff>209550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4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9</xdr:row>
          <xdr:rowOff>19050</xdr:rowOff>
        </xdr:from>
        <xdr:to>
          <xdr:col>1</xdr:col>
          <xdr:colOff>1009650</xdr:colOff>
          <xdr:row>9</xdr:row>
          <xdr:rowOff>247650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4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1085850</xdr:colOff>
          <xdr:row>9</xdr:row>
          <xdr:rowOff>19050</xdr:rowOff>
        </xdr:from>
        <xdr:to>
          <xdr:col>2</xdr:col>
          <xdr:colOff>1314450</xdr:colOff>
          <xdr:row>10</xdr:row>
          <xdr:rowOff>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4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857250</xdr:colOff>
          <xdr:row>9</xdr:row>
          <xdr:rowOff>19050</xdr:rowOff>
        </xdr:from>
        <xdr:to>
          <xdr:col>4</xdr:col>
          <xdr:colOff>1104900</xdr:colOff>
          <xdr:row>9</xdr:row>
          <xdr:rowOff>247650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4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742950</xdr:colOff>
          <xdr:row>35</xdr:row>
          <xdr:rowOff>19050</xdr:rowOff>
        </xdr:from>
        <xdr:to>
          <xdr:col>1</xdr:col>
          <xdr:colOff>1009650</xdr:colOff>
          <xdr:row>35</xdr:row>
          <xdr:rowOff>247650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4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742950</xdr:colOff>
          <xdr:row>37</xdr:row>
          <xdr:rowOff>19050</xdr:rowOff>
        </xdr:from>
        <xdr:to>
          <xdr:col>1</xdr:col>
          <xdr:colOff>990600</xdr:colOff>
          <xdr:row>37</xdr:row>
          <xdr:rowOff>228600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4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742950</xdr:colOff>
          <xdr:row>38</xdr:row>
          <xdr:rowOff>19050</xdr:rowOff>
        </xdr:from>
        <xdr:to>
          <xdr:col>1</xdr:col>
          <xdr:colOff>1009650</xdr:colOff>
          <xdr:row>38</xdr:row>
          <xdr:rowOff>247650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4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1085850</xdr:colOff>
          <xdr:row>37</xdr:row>
          <xdr:rowOff>19050</xdr:rowOff>
        </xdr:from>
        <xdr:to>
          <xdr:col>2</xdr:col>
          <xdr:colOff>1314450</xdr:colOff>
          <xdr:row>38</xdr:row>
          <xdr:rowOff>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4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1047750</xdr:colOff>
          <xdr:row>35</xdr:row>
          <xdr:rowOff>19050</xdr:rowOff>
        </xdr:from>
        <xdr:to>
          <xdr:col>2</xdr:col>
          <xdr:colOff>1314450</xdr:colOff>
          <xdr:row>35</xdr:row>
          <xdr:rowOff>247650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4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1047750</xdr:colOff>
          <xdr:row>38</xdr:row>
          <xdr:rowOff>19050</xdr:rowOff>
        </xdr:from>
        <xdr:to>
          <xdr:col>2</xdr:col>
          <xdr:colOff>1314450</xdr:colOff>
          <xdr:row>38</xdr:row>
          <xdr:rowOff>228600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4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38</xdr:row>
          <xdr:rowOff>19050</xdr:rowOff>
        </xdr:from>
        <xdr:to>
          <xdr:col>3</xdr:col>
          <xdr:colOff>933450</xdr:colOff>
          <xdr:row>38</xdr:row>
          <xdr:rowOff>247650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4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666750</xdr:colOff>
          <xdr:row>37</xdr:row>
          <xdr:rowOff>19050</xdr:rowOff>
        </xdr:from>
        <xdr:to>
          <xdr:col>3</xdr:col>
          <xdr:colOff>933450</xdr:colOff>
          <xdr:row>37</xdr:row>
          <xdr:rowOff>247650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4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666750</xdr:colOff>
          <xdr:row>35</xdr:row>
          <xdr:rowOff>19050</xdr:rowOff>
        </xdr:from>
        <xdr:to>
          <xdr:col>3</xdr:col>
          <xdr:colOff>933450</xdr:colOff>
          <xdr:row>35</xdr:row>
          <xdr:rowOff>228600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4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1219200</xdr:colOff>
          <xdr:row>46</xdr:row>
          <xdr:rowOff>19050</xdr:rowOff>
        </xdr:from>
        <xdr:to>
          <xdr:col>3</xdr:col>
          <xdr:colOff>0</xdr:colOff>
          <xdr:row>46</xdr:row>
          <xdr:rowOff>247650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4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1200150</xdr:colOff>
          <xdr:row>48</xdr:row>
          <xdr:rowOff>19050</xdr:rowOff>
        </xdr:from>
        <xdr:to>
          <xdr:col>3</xdr:col>
          <xdr:colOff>0</xdr:colOff>
          <xdr:row>49</xdr:row>
          <xdr:rowOff>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4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1181100</xdr:colOff>
          <xdr:row>50</xdr:row>
          <xdr:rowOff>19050</xdr:rowOff>
        </xdr:from>
        <xdr:to>
          <xdr:col>3</xdr:col>
          <xdr:colOff>0</xdr:colOff>
          <xdr:row>50</xdr:row>
          <xdr:rowOff>247650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4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1200150</xdr:colOff>
          <xdr:row>49</xdr:row>
          <xdr:rowOff>19050</xdr:rowOff>
        </xdr:from>
        <xdr:to>
          <xdr:col>3</xdr:col>
          <xdr:colOff>0</xdr:colOff>
          <xdr:row>49</xdr:row>
          <xdr:rowOff>228600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4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1162050</xdr:colOff>
          <xdr:row>52</xdr:row>
          <xdr:rowOff>247650</xdr:rowOff>
        </xdr:from>
        <xdr:to>
          <xdr:col>3</xdr:col>
          <xdr:colOff>0</xdr:colOff>
          <xdr:row>53</xdr:row>
          <xdr:rowOff>209550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4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1162050</xdr:colOff>
          <xdr:row>52</xdr:row>
          <xdr:rowOff>0</xdr:rowOff>
        </xdr:from>
        <xdr:to>
          <xdr:col>3</xdr:col>
          <xdr:colOff>0</xdr:colOff>
          <xdr:row>52</xdr:row>
          <xdr:rowOff>209550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4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1162050</xdr:colOff>
          <xdr:row>53</xdr:row>
          <xdr:rowOff>209550</xdr:rowOff>
        </xdr:from>
        <xdr:to>
          <xdr:col>2</xdr:col>
          <xdr:colOff>1390650</xdr:colOff>
          <xdr:row>54</xdr:row>
          <xdr:rowOff>171450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4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23</xdr:row>
          <xdr:rowOff>19050</xdr:rowOff>
        </xdr:from>
        <xdr:to>
          <xdr:col>1</xdr:col>
          <xdr:colOff>990600</xdr:colOff>
          <xdr:row>23</xdr:row>
          <xdr:rowOff>209550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4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1028700</xdr:colOff>
          <xdr:row>23</xdr:row>
          <xdr:rowOff>19050</xdr:rowOff>
        </xdr:from>
        <xdr:to>
          <xdr:col>2</xdr:col>
          <xdr:colOff>1238250</xdr:colOff>
          <xdr:row>23</xdr:row>
          <xdr:rowOff>209550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4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1200150</xdr:colOff>
          <xdr:row>47</xdr:row>
          <xdr:rowOff>0</xdr:rowOff>
        </xdr:from>
        <xdr:to>
          <xdr:col>3</xdr:col>
          <xdr:colOff>0</xdr:colOff>
          <xdr:row>47</xdr:row>
          <xdr:rowOff>209550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4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1181100</xdr:colOff>
          <xdr:row>50</xdr:row>
          <xdr:rowOff>247650</xdr:rowOff>
        </xdr:from>
        <xdr:to>
          <xdr:col>3</xdr:col>
          <xdr:colOff>0</xdr:colOff>
          <xdr:row>51</xdr:row>
          <xdr:rowOff>209550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4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59</xdr:row>
          <xdr:rowOff>247650</xdr:rowOff>
        </xdr:from>
        <xdr:to>
          <xdr:col>1</xdr:col>
          <xdr:colOff>1009650</xdr:colOff>
          <xdr:row>60</xdr:row>
          <xdr:rowOff>209550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4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61</xdr:row>
          <xdr:rowOff>247650</xdr:rowOff>
        </xdr:from>
        <xdr:to>
          <xdr:col>1</xdr:col>
          <xdr:colOff>1009650</xdr:colOff>
          <xdr:row>62</xdr:row>
          <xdr:rowOff>209550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4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65</xdr:row>
          <xdr:rowOff>0</xdr:rowOff>
        </xdr:from>
        <xdr:to>
          <xdr:col>1</xdr:col>
          <xdr:colOff>971550</xdr:colOff>
          <xdr:row>65</xdr:row>
          <xdr:rowOff>228600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4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67</xdr:row>
          <xdr:rowOff>247650</xdr:rowOff>
        </xdr:from>
        <xdr:to>
          <xdr:col>1</xdr:col>
          <xdr:colOff>990600</xdr:colOff>
          <xdr:row>68</xdr:row>
          <xdr:rowOff>209550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4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63</xdr:row>
          <xdr:rowOff>247650</xdr:rowOff>
        </xdr:from>
        <xdr:to>
          <xdr:col>1</xdr:col>
          <xdr:colOff>1009650</xdr:colOff>
          <xdr:row>64</xdr:row>
          <xdr:rowOff>209550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4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60</xdr:row>
          <xdr:rowOff>247650</xdr:rowOff>
        </xdr:from>
        <xdr:to>
          <xdr:col>1</xdr:col>
          <xdr:colOff>1009650</xdr:colOff>
          <xdr:row>61</xdr:row>
          <xdr:rowOff>209550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4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62</xdr:row>
          <xdr:rowOff>247650</xdr:rowOff>
        </xdr:from>
        <xdr:to>
          <xdr:col>1</xdr:col>
          <xdr:colOff>1009650</xdr:colOff>
          <xdr:row>63</xdr:row>
          <xdr:rowOff>209550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4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59</xdr:row>
          <xdr:rowOff>19050</xdr:rowOff>
        </xdr:from>
        <xdr:to>
          <xdr:col>1</xdr:col>
          <xdr:colOff>990600</xdr:colOff>
          <xdr:row>59</xdr:row>
          <xdr:rowOff>247650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4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67</xdr:row>
          <xdr:rowOff>0</xdr:rowOff>
        </xdr:from>
        <xdr:to>
          <xdr:col>2</xdr:col>
          <xdr:colOff>1162050</xdr:colOff>
          <xdr:row>67</xdr:row>
          <xdr:rowOff>209550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4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1047750</xdr:colOff>
          <xdr:row>56</xdr:row>
          <xdr:rowOff>0</xdr:rowOff>
        </xdr:from>
        <xdr:to>
          <xdr:col>2</xdr:col>
          <xdr:colOff>1276350</xdr:colOff>
          <xdr:row>56</xdr:row>
          <xdr:rowOff>209550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4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1085850</xdr:colOff>
          <xdr:row>73</xdr:row>
          <xdr:rowOff>38100</xdr:rowOff>
        </xdr:from>
        <xdr:to>
          <xdr:col>2</xdr:col>
          <xdr:colOff>1314450</xdr:colOff>
          <xdr:row>73</xdr:row>
          <xdr:rowOff>247650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4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74</xdr:row>
          <xdr:rowOff>19050</xdr:rowOff>
        </xdr:from>
        <xdr:to>
          <xdr:col>1</xdr:col>
          <xdr:colOff>1009650</xdr:colOff>
          <xdr:row>74</xdr:row>
          <xdr:rowOff>247650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4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75</xdr:row>
          <xdr:rowOff>228600</xdr:rowOff>
        </xdr:from>
        <xdr:to>
          <xdr:col>1</xdr:col>
          <xdr:colOff>990600</xdr:colOff>
          <xdr:row>76</xdr:row>
          <xdr:rowOff>228600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4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75</xdr:row>
          <xdr:rowOff>0</xdr:rowOff>
        </xdr:from>
        <xdr:to>
          <xdr:col>1</xdr:col>
          <xdr:colOff>1009650</xdr:colOff>
          <xdr:row>75</xdr:row>
          <xdr:rowOff>209550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4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78</xdr:row>
          <xdr:rowOff>19050</xdr:rowOff>
        </xdr:from>
        <xdr:to>
          <xdr:col>1</xdr:col>
          <xdr:colOff>1009650</xdr:colOff>
          <xdr:row>78</xdr:row>
          <xdr:rowOff>247650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4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76</xdr:row>
          <xdr:rowOff>247650</xdr:rowOff>
        </xdr:from>
        <xdr:to>
          <xdr:col>1</xdr:col>
          <xdr:colOff>1009650</xdr:colOff>
          <xdr:row>77</xdr:row>
          <xdr:rowOff>209550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4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79</xdr:row>
          <xdr:rowOff>0</xdr:rowOff>
        </xdr:from>
        <xdr:to>
          <xdr:col>1</xdr:col>
          <xdr:colOff>1009650</xdr:colOff>
          <xdr:row>79</xdr:row>
          <xdr:rowOff>228600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4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80</xdr:row>
          <xdr:rowOff>19050</xdr:rowOff>
        </xdr:from>
        <xdr:to>
          <xdr:col>1</xdr:col>
          <xdr:colOff>1009650</xdr:colOff>
          <xdr:row>80</xdr:row>
          <xdr:rowOff>228600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4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83</xdr:row>
          <xdr:rowOff>209550</xdr:rowOff>
        </xdr:from>
        <xdr:to>
          <xdr:col>1</xdr:col>
          <xdr:colOff>1009650</xdr:colOff>
          <xdr:row>84</xdr:row>
          <xdr:rowOff>171450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4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82</xdr:row>
          <xdr:rowOff>247650</xdr:rowOff>
        </xdr:from>
        <xdr:to>
          <xdr:col>1</xdr:col>
          <xdr:colOff>1009650</xdr:colOff>
          <xdr:row>83</xdr:row>
          <xdr:rowOff>209550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4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85</xdr:row>
          <xdr:rowOff>0</xdr:rowOff>
        </xdr:from>
        <xdr:to>
          <xdr:col>1</xdr:col>
          <xdr:colOff>1009650</xdr:colOff>
          <xdr:row>85</xdr:row>
          <xdr:rowOff>228600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4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82</xdr:row>
          <xdr:rowOff>0</xdr:rowOff>
        </xdr:from>
        <xdr:to>
          <xdr:col>1</xdr:col>
          <xdr:colOff>1047750</xdr:colOff>
          <xdr:row>82</xdr:row>
          <xdr:rowOff>228600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4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55</xdr:row>
          <xdr:rowOff>247650</xdr:rowOff>
        </xdr:from>
        <xdr:to>
          <xdr:col>1</xdr:col>
          <xdr:colOff>1047750</xdr:colOff>
          <xdr:row>56</xdr:row>
          <xdr:rowOff>209550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4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800100</xdr:colOff>
          <xdr:row>73</xdr:row>
          <xdr:rowOff>19050</xdr:rowOff>
        </xdr:from>
        <xdr:to>
          <xdr:col>1</xdr:col>
          <xdr:colOff>1028700</xdr:colOff>
          <xdr:row>73</xdr:row>
          <xdr:rowOff>209550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4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81</xdr:row>
          <xdr:rowOff>0</xdr:rowOff>
        </xdr:from>
        <xdr:to>
          <xdr:col>1</xdr:col>
          <xdr:colOff>1009650</xdr:colOff>
          <xdr:row>81</xdr:row>
          <xdr:rowOff>209550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4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7</xdr:row>
          <xdr:rowOff>19050</xdr:rowOff>
        </xdr:from>
        <xdr:to>
          <xdr:col>1</xdr:col>
          <xdr:colOff>1009650</xdr:colOff>
          <xdr:row>7</xdr:row>
          <xdr:rowOff>228600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4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1123950</xdr:colOff>
          <xdr:row>7</xdr:row>
          <xdr:rowOff>19050</xdr:rowOff>
        </xdr:from>
        <xdr:to>
          <xdr:col>2</xdr:col>
          <xdr:colOff>1352550</xdr:colOff>
          <xdr:row>7</xdr:row>
          <xdr:rowOff>228600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4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8</xdr:row>
          <xdr:rowOff>0</xdr:rowOff>
        </xdr:from>
        <xdr:to>
          <xdr:col>1</xdr:col>
          <xdr:colOff>1009650</xdr:colOff>
          <xdr:row>8</xdr:row>
          <xdr:rowOff>209550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4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742950</xdr:colOff>
          <xdr:row>9</xdr:row>
          <xdr:rowOff>19050</xdr:rowOff>
        </xdr:from>
        <xdr:to>
          <xdr:col>4</xdr:col>
          <xdr:colOff>0</xdr:colOff>
          <xdr:row>9</xdr:row>
          <xdr:rowOff>247650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4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742950</xdr:colOff>
          <xdr:row>23</xdr:row>
          <xdr:rowOff>19050</xdr:rowOff>
        </xdr:from>
        <xdr:to>
          <xdr:col>4</xdr:col>
          <xdr:colOff>0</xdr:colOff>
          <xdr:row>23</xdr:row>
          <xdr:rowOff>228600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4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742950</xdr:colOff>
          <xdr:row>25</xdr:row>
          <xdr:rowOff>19050</xdr:rowOff>
        </xdr:from>
        <xdr:to>
          <xdr:col>4</xdr:col>
          <xdr:colOff>0</xdr:colOff>
          <xdr:row>25</xdr:row>
          <xdr:rowOff>228600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4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1123950</xdr:colOff>
          <xdr:row>11</xdr:row>
          <xdr:rowOff>19050</xdr:rowOff>
        </xdr:from>
        <xdr:to>
          <xdr:col>2</xdr:col>
          <xdr:colOff>1352550</xdr:colOff>
          <xdr:row>12</xdr:row>
          <xdr:rowOff>19050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4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1104900</xdr:colOff>
          <xdr:row>10</xdr:row>
          <xdr:rowOff>19050</xdr:rowOff>
        </xdr:from>
        <xdr:to>
          <xdr:col>2</xdr:col>
          <xdr:colOff>1333500</xdr:colOff>
          <xdr:row>10</xdr:row>
          <xdr:rowOff>247650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4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1123950</xdr:colOff>
          <xdr:row>12</xdr:row>
          <xdr:rowOff>19050</xdr:rowOff>
        </xdr:from>
        <xdr:to>
          <xdr:col>2</xdr:col>
          <xdr:colOff>1352550</xdr:colOff>
          <xdr:row>12</xdr:row>
          <xdr:rowOff>247650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4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1123950</xdr:colOff>
          <xdr:row>12</xdr:row>
          <xdr:rowOff>247650</xdr:rowOff>
        </xdr:from>
        <xdr:to>
          <xdr:col>2</xdr:col>
          <xdr:colOff>1352550</xdr:colOff>
          <xdr:row>13</xdr:row>
          <xdr:rowOff>228600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4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1123950</xdr:colOff>
          <xdr:row>14</xdr:row>
          <xdr:rowOff>19050</xdr:rowOff>
        </xdr:from>
        <xdr:to>
          <xdr:col>2</xdr:col>
          <xdr:colOff>1352550</xdr:colOff>
          <xdr:row>15</xdr:row>
          <xdr:rowOff>19050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4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800100</xdr:colOff>
          <xdr:row>11</xdr:row>
          <xdr:rowOff>19050</xdr:rowOff>
        </xdr:from>
        <xdr:to>
          <xdr:col>1</xdr:col>
          <xdr:colOff>1028700</xdr:colOff>
          <xdr:row>12</xdr:row>
          <xdr:rowOff>19050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4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10</xdr:row>
          <xdr:rowOff>19050</xdr:rowOff>
        </xdr:from>
        <xdr:to>
          <xdr:col>1</xdr:col>
          <xdr:colOff>1009650</xdr:colOff>
          <xdr:row>10</xdr:row>
          <xdr:rowOff>247650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4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12</xdr:row>
          <xdr:rowOff>247650</xdr:rowOff>
        </xdr:from>
        <xdr:to>
          <xdr:col>1</xdr:col>
          <xdr:colOff>1047750</xdr:colOff>
          <xdr:row>13</xdr:row>
          <xdr:rowOff>228600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4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800100</xdr:colOff>
          <xdr:row>14</xdr:row>
          <xdr:rowOff>19050</xdr:rowOff>
        </xdr:from>
        <xdr:to>
          <xdr:col>1</xdr:col>
          <xdr:colOff>1028700</xdr:colOff>
          <xdr:row>15</xdr:row>
          <xdr:rowOff>19050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4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12</xdr:row>
          <xdr:rowOff>19050</xdr:rowOff>
        </xdr:from>
        <xdr:to>
          <xdr:col>1</xdr:col>
          <xdr:colOff>1009650</xdr:colOff>
          <xdr:row>12</xdr:row>
          <xdr:rowOff>247650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4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1047750</xdr:colOff>
          <xdr:row>39</xdr:row>
          <xdr:rowOff>19050</xdr:rowOff>
        </xdr:from>
        <xdr:to>
          <xdr:col>2</xdr:col>
          <xdr:colOff>1314450</xdr:colOff>
          <xdr:row>39</xdr:row>
          <xdr:rowOff>209550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4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39</xdr:row>
          <xdr:rowOff>19050</xdr:rowOff>
        </xdr:from>
        <xdr:to>
          <xdr:col>1</xdr:col>
          <xdr:colOff>1028700</xdr:colOff>
          <xdr:row>39</xdr:row>
          <xdr:rowOff>228600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4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1009650</xdr:colOff>
          <xdr:row>69</xdr:row>
          <xdr:rowOff>19050</xdr:rowOff>
        </xdr:from>
        <xdr:to>
          <xdr:col>2</xdr:col>
          <xdr:colOff>1200150</xdr:colOff>
          <xdr:row>69</xdr:row>
          <xdr:rowOff>247650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4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762000</xdr:colOff>
          <xdr:row>66</xdr:row>
          <xdr:rowOff>19050</xdr:rowOff>
        </xdr:from>
        <xdr:to>
          <xdr:col>1</xdr:col>
          <xdr:colOff>971550</xdr:colOff>
          <xdr:row>66</xdr:row>
          <xdr:rowOff>209550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4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914400</xdr:colOff>
          <xdr:row>66</xdr:row>
          <xdr:rowOff>19050</xdr:rowOff>
        </xdr:from>
        <xdr:to>
          <xdr:col>2</xdr:col>
          <xdr:colOff>1143000</xdr:colOff>
          <xdr:row>66</xdr:row>
          <xdr:rowOff>228600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4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36</xdr:row>
          <xdr:rowOff>19050</xdr:rowOff>
        </xdr:from>
        <xdr:to>
          <xdr:col>1</xdr:col>
          <xdr:colOff>971550</xdr:colOff>
          <xdr:row>36</xdr:row>
          <xdr:rowOff>209550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4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1047750</xdr:colOff>
          <xdr:row>36</xdr:row>
          <xdr:rowOff>19050</xdr:rowOff>
        </xdr:from>
        <xdr:to>
          <xdr:col>2</xdr:col>
          <xdr:colOff>1276350</xdr:colOff>
          <xdr:row>36</xdr:row>
          <xdr:rowOff>247650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4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14</xdr:row>
          <xdr:rowOff>19050</xdr:rowOff>
        </xdr:from>
        <xdr:to>
          <xdr:col>1</xdr:col>
          <xdr:colOff>971550</xdr:colOff>
          <xdr:row>15</xdr:row>
          <xdr:rowOff>57150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5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19</xdr:row>
          <xdr:rowOff>247650</xdr:rowOff>
        </xdr:from>
        <xdr:to>
          <xdr:col>1</xdr:col>
          <xdr:colOff>971550</xdr:colOff>
          <xdr:row>21</xdr:row>
          <xdr:rowOff>57150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5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742950</xdr:colOff>
          <xdr:row>21</xdr:row>
          <xdr:rowOff>57150</xdr:rowOff>
        </xdr:from>
        <xdr:to>
          <xdr:col>1</xdr:col>
          <xdr:colOff>952500</xdr:colOff>
          <xdr:row>22</xdr:row>
          <xdr:rowOff>19050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5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895350</xdr:colOff>
          <xdr:row>42</xdr:row>
          <xdr:rowOff>38100</xdr:rowOff>
        </xdr:from>
        <xdr:to>
          <xdr:col>2</xdr:col>
          <xdr:colOff>19050</xdr:colOff>
          <xdr:row>43</xdr:row>
          <xdr:rowOff>76200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5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876300</xdr:colOff>
          <xdr:row>45</xdr:row>
          <xdr:rowOff>19050</xdr:rowOff>
        </xdr:from>
        <xdr:to>
          <xdr:col>2</xdr:col>
          <xdr:colOff>0</xdr:colOff>
          <xdr:row>46</xdr:row>
          <xdr:rowOff>57150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5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895350</xdr:colOff>
          <xdr:row>44</xdr:row>
          <xdr:rowOff>19050</xdr:rowOff>
        </xdr:from>
        <xdr:to>
          <xdr:col>2</xdr:col>
          <xdr:colOff>19050</xdr:colOff>
          <xdr:row>45</xdr:row>
          <xdr:rowOff>57150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5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895350</xdr:colOff>
          <xdr:row>41</xdr:row>
          <xdr:rowOff>19050</xdr:rowOff>
        </xdr:from>
        <xdr:to>
          <xdr:col>2</xdr:col>
          <xdr:colOff>19050</xdr:colOff>
          <xdr:row>42</xdr:row>
          <xdr:rowOff>57150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5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895350</xdr:colOff>
          <xdr:row>43</xdr:row>
          <xdr:rowOff>19050</xdr:rowOff>
        </xdr:from>
        <xdr:to>
          <xdr:col>2</xdr:col>
          <xdr:colOff>19050</xdr:colOff>
          <xdr:row>44</xdr:row>
          <xdr:rowOff>57150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5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876300</xdr:colOff>
          <xdr:row>46</xdr:row>
          <xdr:rowOff>247650</xdr:rowOff>
        </xdr:from>
        <xdr:to>
          <xdr:col>2</xdr:col>
          <xdr:colOff>0</xdr:colOff>
          <xdr:row>48</xdr:row>
          <xdr:rowOff>19050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5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876300</xdr:colOff>
          <xdr:row>46</xdr:row>
          <xdr:rowOff>19050</xdr:rowOff>
        </xdr:from>
        <xdr:to>
          <xdr:col>2</xdr:col>
          <xdr:colOff>0</xdr:colOff>
          <xdr:row>47</xdr:row>
          <xdr:rowOff>57150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5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876300</xdr:colOff>
          <xdr:row>47</xdr:row>
          <xdr:rowOff>228600</xdr:rowOff>
        </xdr:from>
        <xdr:to>
          <xdr:col>2</xdr:col>
          <xdr:colOff>0</xdr:colOff>
          <xdr:row>49</xdr:row>
          <xdr:rowOff>19050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5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51</xdr:row>
          <xdr:rowOff>228600</xdr:rowOff>
        </xdr:from>
        <xdr:to>
          <xdr:col>2</xdr:col>
          <xdr:colOff>1162050</xdr:colOff>
          <xdr:row>53</xdr:row>
          <xdr:rowOff>38100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5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53</xdr:row>
          <xdr:rowOff>228600</xdr:rowOff>
        </xdr:from>
        <xdr:to>
          <xdr:col>2</xdr:col>
          <xdr:colOff>1181100</xdr:colOff>
          <xdr:row>55</xdr:row>
          <xdr:rowOff>19050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5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56</xdr:row>
          <xdr:rowOff>247650</xdr:rowOff>
        </xdr:from>
        <xdr:to>
          <xdr:col>2</xdr:col>
          <xdr:colOff>1162050</xdr:colOff>
          <xdr:row>58</xdr:row>
          <xdr:rowOff>57150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5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58</xdr:row>
          <xdr:rowOff>228600</xdr:rowOff>
        </xdr:from>
        <xdr:to>
          <xdr:col>2</xdr:col>
          <xdr:colOff>1162050</xdr:colOff>
          <xdr:row>60</xdr:row>
          <xdr:rowOff>19050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5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857250</xdr:colOff>
          <xdr:row>62</xdr:row>
          <xdr:rowOff>0</xdr:rowOff>
        </xdr:from>
        <xdr:to>
          <xdr:col>1</xdr:col>
          <xdr:colOff>1047750</xdr:colOff>
          <xdr:row>63</xdr:row>
          <xdr:rowOff>38100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5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55</xdr:row>
          <xdr:rowOff>228600</xdr:rowOff>
        </xdr:from>
        <xdr:to>
          <xdr:col>2</xdr:col>
          <xdr:colOff>1181100</xdr:colOff>
          <xdr:row>57</xdr:row>
          <xdr:rowOff>38100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5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52</xdr:row>
          <xdr:rowOff>228600</xdr:rowOff>
        </xdr:from>
        <xdr:to>
          <xdr:col>2</xdr:col>
          <xdr:colOff>1181100</xdr:colOff>
          <xdr:row>54</xdr:row>
          <xdr:rowOff>38100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5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54</xdr:row>
          <xdr:rowOff>228600</xdr:rowOff>
        </xdr:from>
        <xdr:to>
          <xdr:col>2</xdr:col>
          <xdr:colOff>1181100</xdr:colOff>
          <xdr:row>56</xdr:row>
          <xdr:rowOff>38100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5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58</xdr:row>
          <xdr:rowOff>0</xdr:rowOff>
        </xdr:from>
        <xdr:to>
          <xdr:col>1</xdr:col>
          <xdr:colOff>990600</xdr:colOff>
          <xdr:row>59</xdr:row>
          <xdr:rowOff>38100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5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60</xdr:row>
          <xdr:rowOff>19050</xdr:rowOff>
        </xdr:from>
        <xdr:to>
          <xdr:col>2</xdr:col>
          <xdr:colOff>1162050</xdr:colOff>
          <xdr:row>61</xdr:row>
          <xdr:rowOff>57150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5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61</xdr:row>
          <xdr:rowOff>0</xdr:rowOff>
        </xdr:from>
        <xdr:to>
          <xdr:col>2</xdr:col>
          <xdr:colOff>1162050</xdr:colOff>
          <xdr:row>62</xdr:row>
          <xdr:rowOff>38100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5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64</xdr:row>
          <xdr:rowOff>38100</xdr:rowOff>
        </xdr:from>
        <xdr:to>
          <xdr:col>2</xdr:col>
          <xdr:colOff>1162050</xdr:colOff>
          <xdr:row>65</xdr:row>
          <xdr:rowOff>19050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5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65</xdr:row>
          <xdr:rowOff>19050</xdr:rowOff>
        </xdr:from>
        <xdr:to>
          <xdr:col>2</xdr:col>
          <xdr:colOff>1162050</xdr:colOff>
          <xdr:row>66</xdr:row>
          <xdr:rowOff>57150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5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66</xdr:row>
          <xdr:rowOff>38100</xdr:rowOff>
        </xdr:from>
        <xdr:to>
          <xdr:col>2</xdr:col>
          <xdr:colOff>1162050</xdr:colOff>
          <xdr:row>67</xdr:row>
          <xdr:rowOff>76200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5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67</xdr:row>
          <xdr:rowOff>57150</xdr:rowOff>
        </xdr:from>
        <xdr:to>
          <xdr:col>2</xdr:col>
          <xdr:colOff>1162050</xdr:colOff>
          <xdr:row>68</xdr:row>
          <xdr:rowOff>95250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5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857250</xdr:colOff>
          <xdr:row>63</xdr:row>
          <xdr:rowOff>19050</xdr:rowOff>
        </xdr:from>
        <xdr:to>
          <xdr:col>1</xdr:col>
          <xdr:colOff>1085850</xdr:colOff>
          <xdr:row>64</xdr:row>
          <xdr:rowOff>57150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5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51</xdr:row>
          <xdr:rowOff>19050</xdr:rowOff>
        </xdr:from>
        <xdr:to>
          <xdr:col>2</xdr:col>
          <xdr:colOff>1162050</xdr:colOff>
          <xdr:row>52</xdr:row>
          <xdr:rowOff>57150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5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895350</xdr:colOff>
          <xdr:row>40</xdr:row>
          <xdr:rowOff>19050</xdr:rowOff>
        </xdr:from>
        <xdr:to>
          <xdr:col>2</xdr:col>
          <xdr:colOff>19050</xdr:colOff>
          <xdr:row>41</xdr:row>
          <xdr:rowOff>57150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5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1066800</xdr:colOff>
          <xdr:row>71</xdr:row>
          <xdr:rowOff>19050</xdr:rowOff>
        </xdr:from>
        <xdr:to>
          <xdr:col>2</xdr:col>
          <xdr:colOff>1295400</xdr:colOff>
          <xdr:row>72</xdr:row>
          <xdr:rowOff>57150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5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1066800</xdr:colOff>
          <xdr:row>72</xdr:row>
          <xdr:rowOff>247650</xdr:rowOff>
        </xdr:from>
        <xdr:to>
          <xdr:col>2</xdr:col>
          <xdr:colOff>1276350</xdr:colOff>
          <xdr:row>74</xdr:row>
          <xdr:rowOff>57150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5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1066800</xdr:colOff>
          <xdr:row>72</xdr:row>
          <xdr:rowOff>19050</xdr:rowOff>
        </xdr:from>
        <xdr:to>
          <xdr:col>2</xdr:col>
          <xdr:colOff>1295400</xdr:colOff>
          <xdr:row>73</xdr:row>
          <xdr:rowOff>57150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5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1085850</xdr:colOff>
          <xdr:row>75</xdr:row>
          <xdr:rowOff>19050</xdr:rowOff>
        </xdr:from>
        <xdr:to>
          <xdr:col>2</xdr:col>
          <xdr:colOff>1314450</xdr:colOff>
          <xdr:row>76</xdr:row>
          <xdr:rowOff>57150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5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1085850</xdr:colOff>
          <xdr:row>74</xdr:row>
          <xdr:rowOff>0</xdr:rowOff>
        </xdr:from>
        <xdr:to>
          <xdr:col>2</xdr:col>
          <xdr:colOff>1314450</xdr:colOff>
          <xdr:row>75</xdr:row>
          <xdr:rowOff>38100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5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1085850</xdr:colOff>
          <xdr:row>76</xdr:row>
          <xdr:rowOff>19050</xdr:rowOff>
        </xdr:from>
        <xdr:to>
          <xdr:col>2</xdr:col>
          <xdr:colOff>1314450</xdr:colOff>
          <xdr:row>77</xdr:row>
          <xdr:rowOff>57150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5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1085850</xdr:colOff>
          <xdr:row>78</xdr:row>
          <xdr:rowOff>19050</xdr:rowOff>
        </xdr:from>
        <xdr:to>
          <xdr:col>2</xdr:col>
          <xdr:colOff>1314450</xdr:colOff>
          <xdr:row>79</xdr:row>
          <xdr:rowOff>57150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5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1085850</xdr:colOff>
          <xdr:row>77</xdr:row>
          <xdr:rowOff>19050</xdr:rowOff>
        </xdr:from>
        <xdr:to>
          <xdr:col>2</xdr:col>
          <xdr:colOff>1314450</xdr:colOff>
          <xdr:row>78</xdr:row>
          <xdr:rowOff>57150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5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1085850</xdr:colOff>
          <xdr:row>80</xdr:row>
          <xdr:rowOff>228600</xdr:rowOff>
        </xdr:from>
        <xdr:to>
          <xdr:col>2</xdr:col>
          <xdr:colOff>1314450</xdr:colOff>
          <xdr:row>82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5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1085850</xdr:colOff>
          <xdr:row>80</xdr:row>
          <xdr:rowOff>0</xdr:rowOff>
        </xdr:from>
        <xdr:to>
          <xdr:col>2</xdr:col>
          <xdr:colOff>1314450</xdr:colOff>
          <xdr:row>81</xdr:row>
          <xdr:rowOff>38100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5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1085850</xdr:colOff>
          <xdr:row>82</xdr:row>
          <xdr:rowOff>19050</xdr:rowOff>
        </xdr:from>
        <xdr:to>
          <xdr:col>2</xdr:col>
          <xdr:colOff>1314450</xdr:colOff>
          <xdr:row>83</xdr:row>
          <xdr:rowOff>57150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5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1085850</xdr:colOff>
          <xdr:row>79</xdr:row>
          <xdr:rowOff>0</xdr:rowOff>
        </xdr:from>
        <xdr:to>
          <xdr:col>2</xdr:col>
          <xdr:colOff>1314450</xdr:colOff>
          <xdr:row>80</xdr:row>
          <xdr:rowOff>38100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5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857250</xdr:colOff>
          <xdr:row>22</xdr:row>
          <xdr:rowOff>19050</xdr:rowOff>
        </xdr:from>
        <xdr:to>
          <xdr:col>1</xdr:col>
          <xdr:colOff>1066800</xdr:colOff>
          <xdr:row>23</xdr:row>
          <xdr:rowOff>57150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5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30</xdr:row>
          <xdr:rowOff>19050</xdr:rowOff>
        </xdr:from>
        <xdr:to>
          <xdr:col>1</xdr:col>
          <xdr:colOff>1009650</xdr:colOff>
          <xdr:row>31</xdr:row>
          <xdr:rowOff>57150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5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30</xdr:row>
          <xdr:rowOff>38100</xdr:rowOff>
        </xdr:from>
        <xdr:to>
          <xdr:col>3</xdr:col>
          <xdr:colOff>914400</xdr:colOff>
          <xdr:row>31</xdr:row>
          <xdr:rowOff>57150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5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1085850</xdr:colOff>
          <xdr:row>30</xdr:row>
          <xdr:rowOff>19050</xdr:rowOff>
        </xdr:from>
        <xdr:to>
          <xdr:col>2</xdr:col>
          <xdr:colOff>1314450</xdr:colOff>
          <xdr:row>31</xdr:row>
          <xdr:rowOff>57150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5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933450</xdr:colOff>
          <xdr:row>35</xdr:row>
          <xdr:rowOff>19050</xdr:rowOff>
        </xdr:from>
        <xdr:to>
          <xdr:col>2</xdr:col>
          <xdr:colOff>57150</xdr:colOff>
          <xdr:row>36</xdr:row>
          <xdr:rowOff>57150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5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1257300</xdr:colOff>
          <xdr:row>34</xdr:row>
          <xdr:rowOff>57150</xdr:rowOff>
        </xdr:from>
        <xdr:to>
          <xdr:col>3</xdr:col>
          <xdr:colOff>19050</xdr:colOff>
          <xdr:row>35</xdr:row>
          <xdr:rowOff>38100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5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781050</xdr:colOff>
          <xdr:row>34</xdr:row>
          <xdr:rowOff>19050</xdr:rowOff>
        </xdr:from>
        <xdr:to>
          <xdr:col>4</xdr:col>
          <xdr:colOff>0</xdr:colOff>
          <xdr:row>35</xdr:row>
          <xdr:rowOff>57150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5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895350</xdr:colOff>
          <xdr:row>34</xdr:row>
          <xdr:rowOff>19050</xdr:rowOff>
        </xdr:from>
        <xdr:to>
          <xdr:col>4</xdr:col>
          <xdr:colOff>1104900</xdr:colOff>
          <xdr:row>35</xdr:row>
          <xdr:rowOff>57150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5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895350</xdr:colOff>
          <xdr:row>34</xdr:row>
          <xdr:rowOff>19050</xdr:rowOff>
        </xdr:from>
        <xdr:to>
          <xdr:col>2</xdr:col>
          <xdr:colOff>19050</xdr:colOff>
          <xdr:row>35</xdr:row>
          <xdr:rowOff>38100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5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1257300</xdr:colOff>
          <xdr:row>35</xdr:row>
          <xdr:rowOff>19050</xdr:rowOff>
        </xdr:from>
        <xdr:to>
          <xdr:col>3</xdr:col>
          <xdr:colOff>38100</xdr:colOff>
          <xdr:row>36</xdr:row>
          <xdr:rowOff>57150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5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1238250</xdr:colOff>
          <xdr:row>36</xdr:row>
          <xdr:rowOff>38100</xdr:rowOff>
        </xdr:from>
        <xdr:to>
          <xdr:col>3</xdr:col>
          <xdr:colOff>19050</xdr:colOff>
          <xdr:row>37</xdr:row>
          <xdr:rowOff>57150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5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933450</xdr:colOff>
          <xdr:row>36</xdr:row>
          <xdr:rowOff>19050</xdr:rowOff>
        </xdr:from>
        <xdr:to>
          <xdr:col>2</xdr:col>
          <xdr:colOff>38100</xdr:colOff>
          <xdr:row>37</xdr:row>
          <xdr:rowOff>38100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5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933450</xdr:colOff>
          <xdr:row>37</xdr:row>
          <xdr:rowOff>38100</xdr:rowOff>
        </xdr:from>
        <xdr:to>
          <xdr:col>2</xdr:col>
          <xdr:colOff>38100</xdr:colOff>
          <xdr:row>38</xdr:row>
          <xdr:rowOff>57150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5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1238250</xdr:colOff>
          <xdr:row>37</xdr:row>
          <xdr:rowOff>0</xdr:rowOff>
        </xdr:from>
        <xdr:to>
          <xdr:col>3</xdr:col>
          <xdr:colOff>0</xdr:colOff>
          <xdr:row>38</xdr:row>
          <xdr:rowOff>57150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5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1238250</xdr:colOff>
          <xdr:row>38</xdr:row>
          <xdr:rowOff>19050</xdr:rowOff>
        </xdr:from>
        <xdr:to>
          <xdr:col>3</xdr:col>
          <xdr:colOff>0</xdr:colOff>
          <xdr:row>39</xdr:row>
          <xdr:rowOff>57150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5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933450</xdr:colOff>
          <xdr:row>38</xdr:row>
          <xdr:rowOff>19050</xdr:rowOff>
        </xdr:from>
        <xdr:to>
          <xdr:col>2</xdr:col>
          <xdr:colOff>38100</xdr:colOff>
          <xdr:row>39</xdr:row>
          <xdr:rowOff>76200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5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971550</xdr:colOff>
          <xdr:row>63</xdr:row>
          <xdr:rowOff>19050</xdr:rowOff>
        </xdr:from>
        <xdr:to>
          <xdr:col>2</xdr:col>
          <xdr:colOff>1200150</xdr:colOff>
          <xdr:row>64</xdr:row>
          <xdr:rowOff>57150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5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838200</xdr:colOff>
          <xdr:row>68</xdr:row>
          <xdr:rowOff>19050</xdr:rowOff>
        </xdr:from>
        <xdr:to>
          <xdr:col>1</xdr:col>
          <xdr:colOff>1047750</xdr:colOff>
          <xdr:row>69</xdr:row>
          <xdr:rowOff>57150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5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952500</xdr:colOff>
          <xdr:row>68</xdr:row>
          <xdr:rowOff>19050</xdr:rowOff>
        </xdr:from>
        <xdr:to>
          <xdr:col>2</xdr:col>
          <xdr:colOff>1181100</xdr:colOff>
          <xdr:row>69</xdr:row>
          <xdr:rowOff>57150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5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1123950</xdr:colOff>
          <xdr:row>22</xdr:row>
          <xdr:rowOff>19050</xdr:rowOff>
        </xdr:from>
        <xdr:to>
          <xdr:col>2</xdr:col>
          <xdr:colOff>1352550</xdr:colOff>
          <xdr:row>23</xdr:row>
          <xdr:rowOff>57150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5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800100</xdr:colOff>
          <xdr:row>14</xdr:row>
          <xdr:rowOff>19050</xdr:rowOff>
        </xdr:from>
        <xdr:to>
          <xdr:col>4</xdr:col>
          <xdr:colOff>0</xdr:colOff>
          <xdr:row>15</xdr:row>
          <xdr:rowOff>57150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5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895350</xdr:colOff>
          <xdr:row>12</xdr:row>
          <xdr:rowOff>19050</xdr:rowOff>
        </xdr:from>
        <xdr:to>
          <xdr:col>2</xdr:col>
          <xdr:colOff>0</xdr:colOff>
          <xdr:row>13</xdr:row>
          <xdr:rowOff>57150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5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1066800</xdr:colOff>
          <xdr:row>12</xdr:row>
          <xdr:rowOff>19050</xdr:rowOff>
        </xdr:from>
        <xdr:to>
          <xdr:col>2</xdr:col>
          <xdr:colOff>1276350</xdr:colOff>
          <xdr:row>13</xdr:row>
          <xdr:rowOff>57150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5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13</xdr:row>
          <xdr:rowOff>38100</xdr:rowOff>
        </xdr:from>
        <xdr:to>
          <xdr:col>1</xdr:col>
          <xdr:colOff>990600</xdr:colOff>
          <xdr:row>14</xdr:row>
          <xdr:rowOff>57150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5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800100</xdr:colOff>
          <xdr:row>13</xdr:row>
          <xdr:rowOff>38100</xdr:rowOff>
        </xdr:from>
        <xdr:to>
          <xdr:col>4</xdr:col>
          <xdr:colOff>0</xdr:colOff>
          <xdr:row>14</xdr:row>
          <xdr:rowOff>57150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5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1066800</xdr:colOff>
          <xdr:row>13</xdr:row>
          <xdr:rowOff>19050</xdr:rowOff>
        </xdr:from>
        <xdr:to>
          <xdr:col>2</xdr:col>
          <xdr:colOff>1276350</xdr:colOff>
          <xdr:row>14</xdr:row>
          <xdr:rowOff>38100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5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19</xdr:row>
          <xdr:rowOff>19050</xdr:rowOff>
        </xdr:from>
        <xdr:to>
          <xdr:col>1</xdr:col>
          <xdr:colOff>990600</xdr:colOff>
          <xdr:row>20</xdr:row>
          <xdr:rowOff>38100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5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1028700</xdr:colOff>
          <xdr:row>19</xdr:row>
          <xdr:rowOff>38100</xdr:rowOff>
        </xdr:from>
        <xdr:to>
          <xdr:col>2</xdr:col>
          <xdr:colOff>1238250</xdr:colOff>
          <xdr:row>20</xdr:row>
          <xdr:rowOff>57150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5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742950</xdr:colOff>
          <xdr:row>19</xdr:row>
          <xdr:rowOff>19050</xdr:rowOff>
        </xdr:from>
        <xdr:to>
          <xdr:col>3</xdr:col>
          <xdr:colOff>952500</xdr:colOff>
          <xdr:row>20</xdr:row>
          <xdr:rowOff>57150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5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838200</xdr:colOff>
          <xdr:row>37</xdr:row>
          <xdr:rowOff>19050</xdr:rowOff>
        </xdr:from>
        <xdr:to>
          <xdr:col>4</xdr:col>
          <xdr:colOff>0</xdr:colOff>
          <xdr:row>38</xdr:row>
          <xdr:rowOff>57150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5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971550</xdr:colOff>
          <xdr:row>62</xdr:row>
          <xdr:rowOff>0</xdr:rowOff>
        </xdr:from>
        <xdr:to>
          <xdr:col>2</xdr:col>
          <xdr:colOff>1200150</xdr:colOff>
          <xdr:row>63</xdr:row>
          <xdr:rowOff>38100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5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781050</xdr:colOff>
          <xdr:row>12</xdr:row>
          <xdr:rowOff>57150</xdr:rowOff>
        </xdr:from>
        <xdr:to>
          <xdr:col>4</xdr:col>
          <xdr:colOff>0</xdr:colOff>
          <xdr:row>13</xdr:row>
          <xdr:rowOff>57150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5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895350</xdr:colOff>
          <xdr:row>12</xdr:row>
          <xdr:rowOff>19050</xdr:rowOff>
        </xdr:from>
        <xdr:to>
          <xdr:col>4</xdr:col>
          <xdr:colOff>1123950</xdr:colOff>
          <xdr:row>13</xdr:row>
          <xdr:rowOff>57150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5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1066800</xdr:colOff>
          <xdr:row>14</xdr:row>
          <xdr:rowOff>19050</xdr:rowOff>
        </xdr:from>
        <xdr:to>
          <xdr:col>2</xdr:col>
          <xdr:colOff>1276350</xdr:colOff>
          <xdr:row>15</xdr:row>
          <xdr:rowOff>38100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5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1047750</xdr:colOff>
          <xdr:row>20</xdr:row>
          <xdr:rowOff>0</xdr:rowOff>
        </xdr:from>
        <xdr:to>
          <xdr:col>2</xdr:col>
          <xdr:colOff>1238250</xdr:colOff>
          <xdr:row>21</xdr:row>
          <xdr:rowOff>57150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5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1123950</xdr:colOff>
          <xdr:row>21</xdr:row>
          <xdr:rowOff>57150</xdr:rowOff>
        </xdr:from>
        <xdr:to>
          <xdr:col>2</xdr:col>
          <xdr:colOff>1352550</xdr:colOff>
          <xdr:row>22</xdr:row>
          <xdr:rowOff>19050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5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9</xdr:row>
          <xdr:rowOff>19050</xdr:rowOff>
        </xdr:from>
        <xdr:to>
          <xdr:col>1</xdr:col>
          <xdr:colOff>1009650</xdr:colOff>
          <xdr:row>10</xdr:row>
          <xdr:rowOff>57150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5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1085850</xdr:colOff>
          <xdr:row>9</xdr:row>
          <xdr:rowOff>19050</xdr:rowOff>
        </xdr:from>
        <xdr:to>
          <xdr:col>2</xdr:col>
          <xdr:colOff>1314450</xdr:colOff>
          <xdr:row>10</xdr:row>
          <xdr:rowOff>57150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5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666750</xdr:colOff>
          <xdr:row>9</xdr:row>
          <xdr:rowOff>19050</xdr:rowOff>
        </xdr:from>
        <xdr:to>
          <xdr:col>3</xdr:col>
          <xdr:colOff>914400</xdr:colOff>
          <xdr:row>10</xdr:row>
          <xdr:rowOff>57150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5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742950</xdr:colOff>
          <xdr:row>31</xdr:row>
          <xdr:rowOff>19050</xdr:rowOff>
        </xdr:from>
        <xdr:to>
          <xdr:col>1</xdr:col>
          <xdr:colOff>1009650</xdr:colOff>
          <xdr:row>32</xdr:row>
          <xdr:rowOff>57150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5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742950</xdr:colOff>
          <xdr:row>32</xdr:row>
          <xdr:rowOff>19050</xdr:rowOff>
        </xdr:from>
        <xdr:to>
          <xdr:col>1</xdr:col>
          <xdr:colOff>990600</xdr:colOff>
          <xdr:row>33</xdr:row>
          <xdr:rowOff>57150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5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742950</xdr:colOff>
          <xdr:row>33</xdr:row>
          <xdr:rowOff>19050</xdr:rowOff>
        </xdr:from>
        <xdr:to>
          <xdr:col>1</xdr:col>
          <xdr:colOff>1009650</xdr:colOff>
          <xdr:row>34</xdr:row>
          <xdr:rowOff>57150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5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1085850</xdr:colOff>
          <xdr:row>32</xdr:row>
          <xdr:rowOff>19050</xdr:rowOff>
        </xdr:from>
        <xdr:to>
          <xdr:col>2</xdr:col>
          <xdr:colOff>1314450</xdr:colOff>
          <xdr:row>33</xdr:row>
          <xdr:rowOff>57150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5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1047750</xdr:colOff>
          <xdr:row>31</xdr:row>
          <xdr:rowOff>19050</xdr:rowOff>
        </xdr:from>
        <xdr:to>
          <xdr:col>2</xdr:col>
          <xdr:colOff>1314450</xdr:colOff>
          <xdr:row>32</xdr:row>
          <xdr:rowOff>57150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5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1047750</xdr:colOff>
          <xdr:row>33</xdr:row>
          <xdr:rowOff>19050</xdr:rowOff>
        </xdr:from>
        <xdr:to>
          <xdr:col>2</xdr:col>
          <xdr:colOff>1314450</xdr:colOff>
          <xdr:row>34</xdr:row>
          <xdr:rowOff>57150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5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33</xdr:row>
          <xdr:rowOff>19050</xdr:rowOff>
        </xdr:from>
        <xdr:to>
          <xdr:col>3</xdr:col>
          <xdr:colOff>933450</xdr:colOff>
          <xdr:row>34</xdr:row>
          <xdr:rowOff>57150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5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666750</xdr:colOff>
          <xdr:row>32</xdr:row>
          <xdr:rowOff>19050</xdr:rowOff>
        </xdr:from>
        <xdr:to>
          <xdr:col>3</xdr:col>
          <xdr:colOff>933450</xdr:colOff>
          <xdr:row>33</xdr:row>
          <xdr:rowOff>57150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5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666750</xdr:colOff>
          <xdr:row>31</xdr:row>
          <xdr:rowOff>19050</xdr:rowOff>
        </xdr:from>
        <xdr:to>
          <xdr:col>3</xdr:col>
          <xdr:colOff>933450</xdr:colOff>
          <xdr:row>32</xdr:row>
          <xdr:rowOff>57150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5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1219200</xdr:colOff>
          <xdr:row>40</xdr:row>
          <xdr:rowOff>19050</xdr:rowOff>
        </xdr:from>
        <xdr:to>
          <xdr:col>3</xdr:col>
          <xdr:colOff>0</xdr:colOff>
          <xdr:row>41</xdr:row>
          <xdr:rowOff>57150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5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1200150</xdr:colOff>
          <xdr:row>42</xdr:row>
          <xdr:rowOff>19050</xdr:rowOff>
        </xdr:from>
        <xdr:to>
          <xdr:col>3</xdr:col>
          <xdr:colOff>0</xdr:colOff>
          <xdr:row>43</xdr:row>
          <xdr:rowOff>57150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5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1181100</xdr:colOff>
          <xdr:row>44</xdr:row>
          <xdr:rowOff>19050</xdr:rowOff>
        </xdr:from>
        <xdr:to>
          <xdr:col>3</xdr:col>
          <xdr:colOff>0</xdr:colOff>
          <xdr:row>45</xdr:row>
          <xdr:rowOff>57150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5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1200150</xdr:colOff>
          <xdr:row>43</xdr:row>
          <xdr:rowOff>19050</xdr:rowOff>
        </xdr:from>
        <xdr:to>
          <xdr:col>3</xdr:col>
          <xdr:colOff>0</xdr:colOff>
          <xdr:row>44</xdr:row>
          <xdr:rowOff>57150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5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1162050</xdr:colOff>
          <xdr:row>46</xdr:row>
          <xdr:rowOff>247650</xdr:rowOff>
        </xdr:from>
        <xdr:to>
          <xdr:col>3</xdr:col>
          <xdr:colOff>0</xdr:colOff>
          <xdr:row>48</xdr:row>
          <xdr:rowOff>57150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5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1162050</xdr:colOff>
          <xdr:row>46</xdr:row>
          <xdr:rowOff>0</xdr:rowOff>
        </xdr:from>
        <xdr:to>
          <xdr:col>3</xdr:col>
          <xdr:colOff>0</xdr:colOff>
          <xdr:row>47</xdr:row>
          <xdr:rowOff>38100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5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1162050</xdr:colOff>
          <xdr:row>47</xdr:row>
          <xdr:rowOff>209550</xdr:rowOff>
        </xdr:from>
        <xdr:to>
          <xdr:col>2</xdr:col>
          <xdr:colOff>1390650</xdr:colOff>
          <xdr:row>49</xdr:row>
          <xdr:rowOff>19050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5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18</xdr:row>
          <xdr:rowOff>19050</xdr:rowOff>
        </xdr:from>
        <xdr:to>
          <xdr:col>1</xdr:col>
          <xdr:colOff>990600</xdr:colOff>
          <xdr:row>19</xdr:row>
          <xdr:rowOff>38100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5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1028700</xdr:colOff>
          <xdr:row>18</xdr:row>
          <xdr:rowOff>19050</xdr:rowOff>
        </xdr:from>
        <xdr:to>
          <xdr:col>2</xdr:col>
          <xdr:colOff>1238250</xdr:colOff>
          <xdr:row>19</xdr:row>
          <xdr:rowOff>19050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5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1200150</xdr:colOff>
          <xdr:row>41</xdr:row>
          <xdr:rowOff>0</xdr:rowOff>
        </xdr:from>
        <xdr:to>
          <xdr:col>3</xdr:col>
          <xdr:colOff>0</xdr:colOff>
          <xdr:row>42</xdr:row>
          <xdr:rowOff>38100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5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1181100</xdr:colOff>
          <xdr:row>44</xdr:row>
          <xdr:rowOff>247650</xdr:rowOff>
        </xdr:from>
        <xdr:to>
          <xdr:col>3</xdr:col>
          <xdr:colOff>0</xdr:colOff>
          <xdr:row>46</xdr:row>
          <xdr:rowOff>57150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5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51</xdr:row>
          <xdr:rowOff>247650</xdr:rowOff>
        </xdr:from>
        <xdr:to>
          <xdr:col>1</xdr:col>
          <xdr:colOff>1009650</xdr:colOff>
          <xdr:row>53</xdr:row>
          <xdr:rowOff>57150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5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53</xdr:row>
          <xdr:rowOff>247650</xdr:rowOff>
        </xdr:from>
        <xdr:to>
          <xdr:col>1</xdr:col>
          <xdr:colOff>1009650</xdr:colOff>
          <xdr:row>55</xdr:row>
          <xdr:rowOff>19050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5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57</xdr:row>
          <xdr:rowOff>0</xdr:rowOff>
        </xdr:from>
        <xdr:to>
          <xdr:col>1</xdr:col>
          <xdr:colOff>971550</xdr:colOff>
          <xdr:row>58</xdr:row>
          <xdr:rowOff>57150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5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58</xdr:row>
          <xdr:rowOff>247650</xdr:rowOff>
        </xdr:from>
        <xdr:to>
          <xdr:col>1</xdr:col>
          <xdr:colOff>990600</xdr:colOff>
          <xdr:row>60</xdr:row>
          <xdr:rowOff>19050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5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55</xdr:row>
          <xdr:rowOff>247650</xdr:rowOff>
        </xdr:from>
        <xdr:to>
          <xdr:col>1</xdr:col>
          <xdr:colOff>1009650</xdr:colOff>
          <xdr:row>57</xdr:row>
          <xdr:rowOff>57150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5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52</xdr:row>
          <xdr:rowOff>247650</xdr:rowOff>
        </xdr:from>
        <xdr:to>
          <xdr:col>1</xdr:col>
          <xdr:colOff>1009650</xdr:colOff>
          <xdr:row>54</xdr:row>
          <xdr:rowOff>57150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5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54</xdr:row>
          <xdr:rowOff>247650</xdr:rowOff>
        </xdr:from>
        <xdr:to>
          <xdr:col>1</xdr:col>
          <xdr:colOff>1009650</xdr:colOff>
          <xdr:row>56</xdr:row>
          <xdr:rowOff>57150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5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60</xdr:row>
          <xdr:rowOff>19050</xdr:rowOff>
        </xdr:from>
        <xdr:to>
          <xdr:col>1</xdr:col>
          <xdr:colOff>971550</xdr:colOff>
          <xdr:row>61</xdr:row>
          <xdr:rowOff>57150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5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61</xdr:row>
          <xdr:rowOff>19050</xdr:rowOff>
        </xdr:from>
        <xdr:to>
          <xdr:col>1</xdr:col>
          <xdr:colOff>990600</xdr:colOff>
          <xdr:row>62</xdr:row>
          <xdr:rowOff>57150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5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51</xdr:row>
          <xdr:rowOff>19050</xdr:rowOff>
        </xdr:from>
        <xdr:to>
          <xdr:col>1</xdr:col>
          <xdr:colOff>990600</xdr:colOff>
          <xdr:row>52</xdr:row>
          <xdr:rowOff>57150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5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58</xdr:row>
          <xdr:rowOff>0</xdr:rowOff>
        </xdr:from>
        <xdr:to>
          <xdr:col>2</xdr:col>
          <xdr:colOff>1162050</xdr:colOff>
          <xdr:row>59</xdr:row>
          <xdr:rowOff>38100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5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800100</xdr:colOff>
          <xdr:row>64</xdr:row>
          <xdr:rowOff>57150</xdr:rowOff>
        </xdr:from>
        <xdr:to>
          <xdr:col>1</xdr:col>
          <xdr:colOff>1009650</xdr:colOff>
          <xdr:row>65</xdr:row>
          <xdr:rowOff>38100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5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800100</xdr:colOff>
          <xdr:row>66</xdr:row>
          <xdr:rowOff>0</xdr:rowOff>
        </xdr:from>
        <xdr:to>
          <xdr:col>1</xdr:col>
          <xdr:colOff>1028700</xdr:colOff>
          <xdr:row>67</xdr:row>
          <xdr:rowOff>38100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5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800100</xdr:colOff>
          <xdr:row>67</xdr:row>
          <xdr:rowOff>19050</xdr:rowOff>
        </xdr:from>
        <xdr:to>
          <xdr:col>1</xdr:col>
          <xdr:colOff>1009650</xdr:colOff>
          <xdr:row>68</xdr:row>
          <xdr:rowOff>57150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5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65</xdr:row>
          <xdr:rowOff>19050</xdr:rowOff>
        </xdr:from>
        <xdr:to>
          <xdr:col>1</xdr:col>
          <xdr:colOff>1009650</xdr:colOff>
          <xdr:row>66</xdr:row>
          <xdr:rowOff>57150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5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1047750</xdr:colOff>
          <xdr:row>69</xdr:row>
          <xdr:rowOff>0</xdr:rowOff>
        </xdr:from>
        <xdr:to>
          <xdr:col>2</xdr:col>
          <xdr:colOff>1276350</xdr:colOff>
          <xdr:row>70</xdr:row>
          <xdr:rowOff>38100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5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1066800</xdr:colOff>
          <xdr:row>91</xdr:row>
          <xdr:rowOff>247650</xdr:rowOff>
        </xdr:from>
        <xdr:to>
          <xdr:col>2</xdr:col>
          <xdr:colOff>1295400</xdr:colOff>
          <xdr:row>93</xdr:row>
          <xdr:rowOff>19050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5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71</xdr:row>
          <xdr:rowOff>19050</xdr:rowOff>
        </xdr:from>
        <xdr:to>
          <xdr:col>1</xdr:col>
          <xdr:colOff>1009650</xdr:colOff>
          <xdr:row>72</xdr:row>
          <xdr:rowOff>57150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5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72</xdr:row>
          <xdr:rowOff>228600</xdr:rowOff>
        </xdr:from>
        <xdr:to>
          <xdr:col>1</xdr:col>
          <xdr:colOff>990600</xdr:colOff>
          <xdr:row>74</xdr:row>
          <xdr:rowOff>57150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5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72</xdr:row>
          <xdr:rowOff>0</xdr:rowOff>
        </xdr:from>
        <xdr:to>
          <xdr:col>1</xdr:col>
          <xdr:colOff>1009650</xdr:colOff>
          <xdr:row>73</xdr:row>
          <xdr:rowOff>38100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5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75</xdr:row>
          <xdr:rowOff>19050</xdr:rowOff>
        </xdr:from>
        <xdr:to>
          <xdr:col>1</xdr:col>
          <xdr:colOff>1009650</xdr:colOff>
          <xdr:row>76</xdr:row>
          <xdr:rowOff>57150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5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73</xdr:row>
          <xdr:rowOff>247650</xdr:rowOff>
        </xdr:from>
        <xdr:to>
          <xdr:col>1</xdr:col>
          <xdr:colOff>1009650</xdr:colOff>
          <xdr:row>75</xdr:row>
          <xdr:rowOff>57150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5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76</xdr:row>
          <xdr:rowOff>0</xdr:rowOff>
        </xdr:from>
        <xdr:to>
          <xdr:col>1</xdr:col>
          <xdr:colOff>1009650</xdr:colOff>
          <xdr:row>77</xdr:row>
          <xdr:rowOff>57150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5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77</xdr:row>
          <xdr:rowOff>19050</xdr:rowOff>
        </xdr:from>
        <xdr:to>
          <xdr:col>1</xdr:col>
          <xdr:colOff>1009650</xdr:colOff>
          <xdr:row>78</xdr:row>
          <xdr:rowOff>57150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5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80</xdr:row>
          <xdr:rowOff>209550</xdr:rowOff>
        </xdr:from>
        <xdr:to>
          <xdr:col>1</xdr:col>
          <xdr:colOff>1009650</xdr:colOff>
          <xdr:row>82</xdr:row>
          <xdr:rowOff>19050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5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79</xdr:row>
          <xdr:rowOff>247650</xdr:rowOff>
        </xdr:from>
        <xdr:to>
          <xdr:col>1</xdr:col>
          <xdr:colOff>1009650</xdr:colOff>
          <xdr:row>81</xdr:row>
          <xdr:rowOff>57150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5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82</xdr:row>
          <xdr:rowOff>0</xdr:rowOff>
        </xdr:from>
        <xdr:to>
          <xdr:col>1</xdr:col>
          <xdr:colOff>1009650</xdr:colOff>
          <xdr:row>83</xdr:row>
          <xdr:rowOff>57150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5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84</xdr:row>
          <xdr:rowOff>247650</xdr:rowOff>
        </xdr:from>
        <xdr:to>
          <xdr:col>1</xdr:col>
          <xdr:colOff>1009650</xdr:colOff>
          <xdr:row>86</xdr:row>
          <xdr:rowOff>57150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5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87</xdr:row>
          <xdr:rowOff>247650</xdr:rowOff>
        </xdr:from>
        <xdr:to>
          <xdr:col>1</xdr:col>
          <xdr:colOff>1009650</xdr:colOff>
          <xdr:row>89</xdr:row>
          <xdr:rowOff>57150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5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91</xdr:row>
          <xdr:rowOff>228600</xdr:rowOff>
        </xdr:from>
        <xdr:to>
          <xdr:col>1</xdr:col>
          <xdr:colOff>1009650</xdr:colOff>
          <xdr:row>93</xdr:row>
          <xdr:rowOff>19050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5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78</xdr:row>
          <xdr:rowOff>0</xdr:rowOff>
        </xdr:from>
        <xdr:to>
          <xdr:col>1</xdr:col>
          <xdr:colOff>1009650</xdr:colOff>
          <xdr:row>79</xdr:row>
          <xdr:rowOff>38100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5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19</xdr:row>
          <xdr:rowOff>209550</xdr:rowOff>
        </xdr:from>
        <xdr:to>
          <xdr:col>1</xdr:col>
          <xdr:colOff>285750</xdr:colOff>
          <xdr:row>20</xdr:row>
          <xdr:rowOff>247650</xdr:rowOff>
        </xdr:to>
        <xdr:sp macro="" textlink="">
          <xdr:nvSpPr>
            <xdr:cNvPr id="11406" name="Check Box 142" hidden="1">
              <a:extLst>
                <a:ext uri="{63B3BB69-23CF-44E3-9099-C40C66FF867C}">
                  <a14:compatExt spid="_x0000_s11406"/>
                </a:ext>
                <a:ext uri="{FF2B5EF4-FFF2-40B4-BE49-F238E27FC236}">
                  <a16:creationId xmlns:a16="http://schemas.microsoft.com/office/drawing/2014/main" id="{00000000-0008-0000-0600-00008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26</xdr:row>
          <xdr:rowOff>209550</xdr:rowOff>
        </xdr:from>
        <xdr:to>
          <xdr:col>1</xdr:col>
          <xdr:colOff>304800</xdr:colOff>
          <xdr:row>27</xdr:row>
          <xdr:rowOff>228600</xdr:rowOff>
        </xdr:to>
        <xdr:sp macro="" textlink="">
          <xdr:nvSpPr>
            <xdr:cNvPr id="11407" name="Check Box 143" hidden="1">
              <a:extLst>
                <a:ext uri="{63B3BB69-23CF-44E3-9099-C40C66FF867C}">
                  <a14:compatExt spid="_x0000_s11407"/>
                </a:ext>
                <a:ext uri="{FF2B5EF4-FFF2-40B4-BE49-F238E27FC236}">
                  <a16:creationId xmlns:a16="http://schemas.microsoft.com/office/drawing/2014/main" id="{00000000-0008-0000-0600-00008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28</xdr:row>
          <xdr:rowOff>0</xdr:rowOff>
        </xdr:from>
        <xdr:to>
          <xdr:col>1</xdr:col>
          <xdr:colOff>285750</xdr:colOff>
          <xdr:row>28</xdr:row>
          <xdr:rowOff>209550</xdr:rowOff>
        </xdr:to>
        <xdr:sp macro="" textlink="">
          <xdr:nvSpPr>
            <xdr:cNvPr id="11408" name="Check Box 144" hidden="1">
              <a:extLst>
                <a:ext uri="{63B3BB69-23CF-44E3-9099-C40C66FF867C}">
                  <a14:compatExt spid="_x0000_s11408"/>
                </a:ext>
                <a:ext uri="{FF2B5EF4-FFF2-40B4-BE49-F238E27FC236}">
                  <a16:creationId xmlns:a16="http://schemas.microsoft.com/office/drawing/2014/main" id="{00000000-0008-0000-0600-00009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48</xdr:row>
          <xdr:rowOff>19050</xdr:rowOff>
        </xdr:from>
        <xdr:to>
          <xdr:col>1</xdr:col>
          <xdr:colOff>323850</xdr:colOff>
          <xdr:row>49</xdr:row>
          <xdr:rowOff>19050</xdr:rowOff>
        </xdr:to>
        <xdr:sp macro="" textlink="">
          <xdr:nvSpPr>
            <xdr:cNvPr id="11409" name="Check Box 145" hidden="1">
              <a:extLst>
                <a:ext uri="{63B3BB69-23CF-44E3-9099-C40C66FF867C}">
                  <a14:compatExt spid="_x0000_s11409"/>
                </a:ext>
                <a:ext uri="{FF2B5EF4-FFF2-40B4-BE49-F238E27FC236}">
                  <a16:creationId xmlns:a16="http://schemas.microsoft.com/office/drawing/2014/main" id="{00000000-0008-0000-0600-00009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51</xdr:row>
          <xdr:rowOff>0</xdr:rowOff>
        </xdr:from>
        <xdr:to>
          <xdr:col>1</xdr:col>
          <xdr:colOff>323850</xdr:colOff>
          <xdr:row>52</xdr:row>
          <xdr:rowOff>19050</xdr:rowOff>
        </xdr:to>
        <xdr:sp macro="" textlink="">
          <xdr:nvSpPr>
            <xdr:cNvPr id="11410" name="Check Box 146" hidden="1">
              <a:extLst>
                <a:ext uri="{63B3BB69-23CF-44E3-9099-C40C66FF867C}">
                  <a14:compatExt spid="_x0000_s11410"/>
                </a:ext>
                <a:ext uri="{FF2B5EF4-FFF2-40B4-BE49-F238E27FC236}">
                  <a16:creationId xmlns:a16="http://schemas.microsoft.com/office/drawing/2014/main" id="{00000000-0008-0000-0600-00009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50</xdr:row>
          <xdr:rowOff>0</xdr:rowOff>
        </xdr:from>
        <xdr:to>
          <xdr:col>1</xdr:col>
          <xdr:colOff>323850</xdr:colOff>
          <xdr:row>51</xdr:row>
          <xdr:rowOff>19050</xdr:rowOff>
        </xdr:to>
        <xdr:sp macro="" textlink="">
          <xdr:nvSpPr>
            <xdr:cNvPr id="11411" name="Check Box 147" hidden="1">
              <a:extLst>
                <a:ext uri="{63B3BB69-23CF-44E3-9099-C40C66FF867C}">
                  <a14:compatExt spid="_x0000_s11411"/>
                </a:ext>
                <a:ext uri="{FF2B5EF4-FFF2-40B4-BE49-F238E27FC236}">
                  <a16:creationId xmlns:a16="http://schemas.microsoft.com/office/drawing/2014/main" id="{00000000-0008-0000-0600-00009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47</xdr:row>
          <xdr:rowOff>0</xdr:rowOff>
        </xdr:from>
        <xdr:to>
          <xdr:col>1</xdr:col>
          <xdr:colOff>323850</xdr:colOff>
          <xdr:row>47</xdr:row>
          <xdr:rowOff>209550</xdr:rowOff>
        </xdr:to>
        <xdr:sp macro="" textlink="">
          <xdr:nvSpPr>
            <xdr:cNvPr id="11412" name="Check Box 148" hidden="1">
              <a:extLst>
                <a:ext uri="{63B3BB69-23CF-44E3-9099-C40C66FF867C}">
                  <a14:compatExt spid="_x0000_s11412"/>
                </a:ext>
                <a:ext uri="{FF2B5EF4-FFF2-40B4-BE49-F238E27FC236}">
                  <a16:creationId xmlns:a16="http://schemas.microsoft.com/office/drawing/2014/main" id="{00000000-0008-0000-0600-00009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49</xdr:row>
          <xdr:rowOff>0</xdr:rowOff>
        </xdr:from>
        <xdr:to>
          <xdr:col>1</xdr:col>
          <xdr:colOff>323850</xdr:colOff>
          <xdr:row>49</xdr:row>
          <xdr:rowOff>209550</xdr:rowOff>
        </xdr:to>
        <xdr:sp macro="" textlink="">
          <xdr:nvSpPr>
            <xdr:cNvPr id="11413" name="Check Box 149" hidden="1">
              <a:extLst>
                <a:ext uri="{63B3BB69-23CF-44E3-9099-C40C66FF867C}">
                  <a14:compatExt spid="_x0000_s11413"/>
                </a:ext>
                <a:ext uri="{FF2B5EF4-FFF2-40B4-BE49-F238E27FC236}">
                  <a16:creationId xmlns:a16="http://schemas.microsoft.com/office/drawing/2014/main" id="{00000000-0008-0000-0600-00009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52</xdr:row>
          <xdr:rowOff>228600</xdr:rowOff>
        </xdr:from>
        <xdr:to>
          <xdr:col>1</xdr:col>
          <xdr:colOff>323850</xdr:colOff>
          <xdr:row>54</xdr:row>
          <xdr:rowOff>19050</xdr:rowOff>
        </xdr:to>
        <xdr:sp macro="" textlink="">
          <xdr:nvSpPr>
            <xdr:cNvPr id="11414" name="Check Box 150" hidden="1">
              <a:extLst>
                <a:ext uri="{63B3BB69-23CF-44E3-9099-C40C66FF867C}">
                  <a14:compatExt spid="_x0000_s11414"/>
                </a:ext>
                <a:ext uri="{FF2B5EF4-FFF2-40B4-BE49-F238E27FC236}">
                  <a16:creationId xmlns:a16="http://schemas.microsoft.com/office/drawing/2014/main" id="{00000000-0008-0000-0600-00009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52</xdr:row>
          <xdr:rowOff>0</xdr:rowOff>
        </xdr:from>
        <xdr:to>
          <xdr:col>1</xdr:col>
          <xdr:colOff>323850</xdr:colOff>
          <xdr:row>52</xdr:row>
          <xdr:rowOff>209550</xdr:rowOff>
        </xdr:to>
        <xdr:sp macro="" textlink="">
          <xdr:nvSpPr>
            <xdr:cNvPr id="11415" name="Check Box 151" hidden="1">
              <a:extLst>
                <a:ext uri="{63B3BB69-23CF-44E3-9099-C40C66FF867C}">
                  <a14:compatExt spid="_x0000_s11415"/>
                </a:ext>
                <a:ext uri="{FF2B5EF4-FFF2-40B4-BE49-F238E27FC236}">
                  <a16:creationId xmlns:a16="http://schemas.microsoft.com/office/drawing/2014/main" id="{00000000-0008-0000-0600-00009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54</xdr:row>
          <xdr:rowOff>19050</xdr:rowOff>
        </xdr:from>
        <xdr:to>
          <xdr:col>2</xdr:col>
          <xdr:colOff>0</xdr:colOff>
          <xdr:row>54</xdr:row>
          <xdr:rowOff>171450</xdr:rowOff>
        </xdr:to>
        <xdr:sp macro="" textlink="">
          <xdr:nvSpPr>
            <xdr:cNvPr id="11416" name="Check Box 152" hidden="1">
              <a:extLst>
                <a:ext uri="{63B3BB69-23CF-44E3-9099-C40C66FF867C}">
                  <a14:compatExt spid="_x0000_s11416"/>
                </a:ext>
                <a:ext uri="{FF2B5EF4-FFF2-40B4-BE49-F238E27FC236}">
                  <a16:creationId xmlns:a16="http://schemas.microsoft.com/office/drawing/2014/main" id="{00000000-0008-0000-0600-00009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59</xdr:row>
          <xdr:rowOff>209550</xdr:rowOff>
        </xdr:from>
        <xdr:to>
          <xdr:col>3</xdr:col>
          <xdr:colOff>285750</xdr:colOff>
          <xdr:row>61</xdr:row>
          <xdr:rowOff>0</xdr:rowOff>
        </xdr:to>
        <xdr:sp macro="" textlink="">
          <xdr:nvSpPr>
            <xdr:cNvPr id="11417" name="Check Box 153" hidden="1">
              <a:extLst>
                <a:ext uri="{63B3BB69-23CF-44E3-9099-C40C66FF867C}">
                  <a14:compatExt spid="_x0000_s11417"/>
                </a:ext>
                <a:ext uri="{FF2B5EF4-FFF2-40B4-BE49-F238E27FC236}">
                  <a16:creationId xmlns:a16="http://schemas.microsoft.com/office/drawing/2014/main" id="{00000000-0008-0000-0600-00009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61</xdr:row>
          <xdr:rowOff>209550</xdr:rowOff>
        </xdr:from>
        <xdr:to>
          <xdr:col>4</xdr:col>
          <xdr:colOff>0</xdr:colOff>
          <xdr:row>62</xdr:row>
          <xdr:rowOff>247650</xdr:rowOff>
        </xdr:to>
        <xdr:sp macro="" textlink="">
          <xdr:nvSpPr>
            <xdr:cNvPr id="11418" name="Check Box 154" hidden="1">
              <a:extLst>
                <a:ext uri="{63B3BB69-23CF-44E3-9099-C40C66FF867C}">
                  <a14:compatExt spid="_x0000_s11418"/>
                </a:ext>
                <a:ext uri="{FF2B5EF4-FFF2-40B4-BE49-F238E27FC236}">
                  <a16:creationId xmlns:a16="http://schemas.microsoft.com/office/drawing/2014/main" id="{00000000-0008-0000-0600-00009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64</xdr:row>
          <xdr:rowOff>209550</xdr:rowOff>
        </xdr:from>
        <xdr:to>
          <xdr:col>3</xdr:col>
          <xdr:colOff>285750</xdr:colOff>
          <xdr:row>65</xdr:row>
          <xdr:rowOff>247650</xdr:rowOff>
        </xdr:to>
        <xdr:sp macro="" textlink="">
          <xdr:nvSpPr>
            <xdr:cNvPr id="11419" name="Check Box 155" hidden="1">
              <a:extLst>
                <a:ext uri="{63B3BB69-23CF-44E3-9099-C40C66FF867C}">
                  <a14:compatExt spid="_x0000_s11419"/>
                </a:ext>
                <a:ext uri="{FF2B5EF4-FFF2-40B4-BE49-F238E27FC236}">
                  <a16:creationId xmlns:a16="http://schemas.microsoft.com/office/drawing/2014/main" id="{00000000-0008-0000-0600-00009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67</xdr:row>
          <xdr:rowOff>190500</xdr:rowOff>
        </xdr:from>
        <xdr:to>
          <xdr:col>3</xdr:col>
          <xdr:colOff>285750</xdr:colOff>
          <xdr:row>68</xdr:row>
          <xdr:rowOff>209550</xdr:rowOff>
        </xdr:to>
        <xdr:sp macro="" textlink="">
          <xdr:nvSpPr>
            <xdr:cNvPr id="11420" name="Check Box 156" hidden="1">
              <a:extLst>
                <a:ext uri="{63B3BB69-23CF-44E3-9099-C40C66FF867C}">
                  <a14:compatExt spid="_x0000_s11420"/>
                </a:ext>
                <a:ext uri="{FF2B5EF4-FFF2-40B4-BE49-F238E27FC236}">
                  <a16:creationId xmlns:a16="http://schemas.microsoft.com/office/drawing/2014/main" id="{00000000-0008-0000-0600-00009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69</xdr:row>
          <xdr:rowOff>0</xdr:rowOff>
        </xdr:from>
        <xdr:to>
          <xdr:col>1</xdr:col>
          <xdr:colOff>228600</xdr:colOff>
          <xdr:row>69</xdr:row>
          <xdr:rowOff>209550</xdr:rowOff>
        </xdr:to>
        <xdr:sp macro="" textlink="">
          <xdr:nvSpPr>
            <xdr:cNvPr id="11421" name="Check Box 157" hidden="1">
              <a:extLst>
                <a:ext uri="{63B3BB69-23CF-44E3-9099-C40C66FF867C}">
                  <a14:compatExt spid="_x0000_s11421"/>
                </a:ext>
                <a:ext uri="{FF2B5EF4-FFF2-40B4-BE49-F238E27FC236}">
                  <a16:creationId xmlns:a16="http://schemas.microsoft.com/office/drawing/2014/main" id="{00000000-0008-0000-0600-00009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63</xdr:row>
          <xdr:rowOff>209550</xdr:rowOff>
        </xdr:from>
        <xdr:to>
          <xdr:col>3</xdr:col>
          <xdr:colOff>285750</xdr:colOff>
          <xdr:row>64</xdr:row>
          <xdr:rowOff>209550</xdr:rowOff>
        </xdr:to>
        <xdr:sp macro="" textlink="">
          <xdr:nvSpPr>
            <xdr:cNvPr id="11422" name="Check Box 158" hidden="1">
              <a:extLst>
                <a:ext uri="{63B3BB69-23CF-44E3-9099-C40C66FF867C}">
                  <a14:compatExt spid="_x0000_s11422"/>
                </a:ext>
                <a:ext uri="{FF2B5EF4-FFF2-40B4-BE49-F238E27FC236}">
                  <a16:creationId xmlns:a16="http://schemas.microsoft.com/office/drawing/2014/main" id="{00000000-0008-0000-0600-00009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60</xdr:row>
          <xdr:rowOff>209550</xdr:rowOff>
        </xdr:from>
        <xdr:to>
          <xdr:col>3</xdr:col>
          <xdr:colOff>285750</xdr:colOff>
          <xdr:row>61</xdr:row>
          <xdr:rowOff>228600</xdr:rowOff>
        </xdr:to>
        <xdr:sp macro="" textlink="">
          <xdr:nvSpPr>
            <xdr:cNvPr id="11423" name="Check Box 159" hidden="1">
              <a:extLst>
                <a:ext uri="{63B3BB69-23CF-44E3-9099-C40C66FF867C}">
                  <a14:compatExt spid="_x0000_s11423"/>
                </a:ext>
                <a:ext uri="{FF2B5EF4-FFF2-40B4-BE49-F238E27FC236}">
                  <a16:creationId xmlns:a16="http://schemas.microsoft.com/office/drawing/2014/main" id="{00000000-0008-0000-0600-00009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62</xdr:row>
          <xdr:rowOff>209550</xdr:rowOff>
        </xdr:from>
        <xdr:to>
          <xdr:col>3</xdr:col>
          <xdr:colOff>285750</xdr:colOff>
          <xdr:row>63</xdr:row>
          <xdr:rowOff>209550</xdr:rowOff>
        </xdr:to>
        <xdr:sp macro="" textlink="">
          <xdr:nvSpPr>
            <xdr:cNvPr id="11424" name="Check Box 160" hidden="1">
              <a:extLst>
                <a:ext uri="{63B3BB69-23CF-44E3-9099-C40C66FF867C}">
                  <a14:compatExt spid="_x0000_s11424"/>
                </a:ext>
                <a:ext uri="{FF2B5EF4-FFF2-40B4-BE49-F238E27FC236}">
                  <a16:creationId xmlns:a16="http://schemas.microsoft.com/office/drawing/2014/main" id="{00000000-0008-0000-0600-0000A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66</xdr:row>
          <xdr:rowOff>209550</xdr:rowOff>
        </xdr:from>
        <xdr:to>
          <xdr:col>1</xdr:col>
          <xdr:colOff>285750</xdr:colOff>
          <xdr:row>67</xdr:row>
          <xdr:rowOff>209550</xdr:rowOff>
        </xdr:to>
        <xdr:sp macro="" textlink="">
          <xdr:nvSpPr>
            <xdr:cNvPr id="11425" name="Check Box 161" hidden="1">
              <a:extLst>
                <a:ext uri="{63B3BB69-23CF-44E3-9099-C40C66FF867C}">
                  <a14:compatExt spid="_x0000_s11425"/>
                </a:ext>
                <a:ext uri="{FF2B5EF4-FFF2-40B4-BE49-F238E27FC236}">
                  <a16:creationId xmlns:a16="http://schemas.microsoft.com/office/drawing/2014/main" id="{00000000-0008-0000-0600-0000A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70</xdr:row>
          <xdr:rowOff>19050</xdr:rowOff>
        </xdr:from>
        <xdr:to>
          <xdr:col>1</xdr:col>
          <xdr:colOff>285750</xdr:colOff>
          <xdr:row>70</xdr:row>
          <xdr:rowOff>209550</xdr:rowOff>
        </xdr:to>
        <xdr:sp macro="" textlink="">
          <xdr:nvSpPr>
            <xdr:cNvPr id="11426" name="Check Box 162" hidden="1">
              <a:extLst>
                <a:ext uri="{63B3BB69-23CF-44E3-9099-C40C66FF867C}">
                  <a14:compatExt spid="_x0000_s11426"/>
                </a:ext>
                <a:ext uri="{FF2B5EF4-FFF2-40B4-BE49-F238E27FC236}">
                  <a16:creationId xmlns:a16="http://schemas.microsoft.com/office/drawing/2014/main" id="{00000000-0008-0000-0600-0000A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59</xdr:row>
          <xdr:rowOff>0</xdr:rowOff>
        </xdr:from>
        <xdr:to>
          <xdr:col>3</xdr:col>
          <xdr:colOff>247650</xdr:colOff>
          <xdr:row>59</xdr:row>
          <xdr:rowOff>190500</xdr:rowOff>
        </xdr:to>
        <xdr:sp macro="" textlink="">
          <xdr:nvSpPr>
            <xdr:cNvPr id="11427" name="Check Box 163" hidden="1">
              <a:extLst>
                <a:ext uri="{63B3BB69-23CF-44E3-9099-C40C66FF867C}">
                  <a14:compatExt spid="_x0000_s11427"/>
                </a:ext>
                <a:ext uri="{FF2B5EF4-FFF2-40B4-BE49-F238E27FC236}">
                  <a16:creationId xmlns:a16="http://schemas.microsoft.com/office/drawing/2014/main" id="{00000000-0008-0000-0600-0000A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46</xdr:row>
          <xdr:rowOff>0</xdr:rowOff>
        </xdr:from>
        <xdr:to>
          <xdr:col>1</xdr:col>
          <xdr:colOff>323850</xdr:colOff>
          <xdr:row>46</xdr:row>
          <xdr:rowOff>209550</xdr:rowOff>
        </xdr:to>
        <xdr:sp macro="" textlink="">
          <xdr:nvSpPr>
            <xdr:cNvPr id="11428" name="Check Box 164" hidden="1">
              <a:extLst>
                <a:ext uri="{63B3BB69-23CF-44E3-9099-C40C66FF867C}">
                  <a14:compatExt spid="_x0000_s11428"/>
                </a:ext>
                <a:ext uri="{FF2B5EF4-FFF2-40B4-BE49-F238E27FC236}">
                  <a16:creationId xmlns:a16="http://schemas.microsoft.com/office/drawing/2014/main" id="{00000000-0008-0000-0600-0000A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73</xdr:row>
          <xdr:rowOff>0</xdr:rowOff>
        </xdr:from>
        <xdr:to>
          <xdr:col>3</xdr:col>
          <xdr:colOff>285750</xdr:colOff>
          <xdr:row>73</xdr:row>
          <xdr:rowOff>209550</xdr:rowOff>
        </xdr:to>
        <xdr:sp macro="" textlink="">
          <xdr:nvSpPr>
            <xdr:cNvPr id="11429" name="Check Box 165" hidden="1">
              <a:extLst>
                <a:ext uri="{63B3BB69-23CF-44E3-9099-C40C66FF867C}">
                  <a14:compatExt spid="_x0000_s11429"/>
                </a:ext>
                <a:ext uri="{FF2B5EF4-FFF2-40B4-BE49-F238E27FC236}">
                  <a16:creationId xmlns:a16="http://schemas.microsoft.com/office/drawing/2014/main" id="{00000000-0008-0000-0600-0000A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74</xdr:row>
          <xdr:rowOff>228600</xdr:rowOff>
        </xdr:from>
        <xdr:to>
          <xdr:col>3</xdr:col>
          <xdr:colOff>247650</xdr:colOff>
          <xdr:row>75</xdr:row>
          <xdr:rowOff>247650</xdr:rowOff>
        </xdr:to>
        <xdr:sp macro="" textlink="">
          <xdr:nvSpPr>
            <xdr:cNvPr id="11430" name="Check Box 166" hidden="1">
              <a:extLst>
                <a:ext uri="{63B3BB69-23CF-44E3-9099-C40C66FF867C}">
                  <a14:compatExt spid="_x0000_s11430"/>
                </a:ext>
                <a:ext uri="{FF2B5EF4-FFF2-40B4-BE49-F238E27FC236}">
                  <a16:creationId xmlns:a16="http://schemas.microsoft.com/office/drawing/2014/main" id="{00000000-0008-0000-0600-0000A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74</xdr:row>
          <xdr:rowOff>0</xdr:rowOff>
        </xdr:from>
        <xdr:to>
          <xdr:col>3</xdr:col>
          <xdr:colOff>285750</xdr:colOff>
          <xdr:row>74</xdr:row>
          <xdr:rowOff>171450</xdr:rowOff>
        </xdr:to>
        <xdr:sp macro="" textlink="">
          <xdr:nvSpPr>
            <xdr:cNvPr id="11431" name="Check Box 167" hidden="1">
              <a:extLst>
                <a:ext uri="{63B3BB69-23CF-44E3-9099-C40C66FF867C}">
                  <a14:compatExt spid="_x0000_s11431"/>
                </a:ext>
                <a:ext uri="{FF2B5EF4-FFF2-40B4-BE49-F238E27FC236}">
                  <a16:creationId xmlns:a16="http://schemas.microsoft.com/office/drawing/2014/main" id="{00000000-0008-0000-0600-0000A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77</xdr:row>
          <xdr:rowOff>0</xdr:rowOff>
        </xdr:from>
        <xdr:to>
          <xdr:col>3</xdr:col>
          <xdr:colOff>304800</xdr:colOff>
          <xdr:row>77</xdr:row>
          <xdr:rowOff>209550</xdr:rowOff>
        </xdr:to>
        <xdr:sp macro="" textlink="">
          <xdr:nvSpPr>
            <xdr:cNvPr id="11432" name="Check Box 168" hidden="1">
              <a:extLst>
                <a:ext uri="{63B3BB69-23CF-44E3-9099-C40C66FF867C}">
                  <a14:compatExt spid="_x0000_s11432"/>
                </a:ext>
                <a:ext uri="{FF2B5EF4-FFF2-40B4-BE49-F238E27FC236}">
                  <a16:creationId xmlns:a16="http://schemas.microsoft.com/office/drawing/2014/main" id="{00000000-0008-0000-0600-0000A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75</xdr:row>
          <xdr:rowOff>266700</xdr:rowOff>
        </xdr:from>
        <xdr:to>
          <xdr:col>4</xdr:col>
          <xdr:colOff>19050</xdr:colOff>
          <xdr:row>76</xdr:row>
          <xdr:rowOff>209550</xdr:rowOff>
        </xdr:to>
        <xdr:sp macro="" textlink="">
          <xdr:nvSpPr>
            <xdr:cNvPr id="11433" name="Check Box 169" hidden="1">
              <a:extLst>
                <a:ext uri="{63B3BB69-23CF-44E3-9099-C40C66FF867C}">
                  <a14:compatExt spid="_x0000_s11433"/>
                </a:ext>
                <a:ext uri="{FF2B5EF4-FFF2-40B4-BE49-F238E27FC236}">
                  <a16:creationId xmlns:a16="http://schemas.microsoft.com/office/drawing/2014/main" id="{00000000-0008-0000-0600-0000A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77</xdr:row>
          <xdr:rowOff>228600</xdr:rowOff>
        </xdr:from>
        <xdr:to>
          <xdr:col>3</xdr:col>
          <xdr:colOff>285750</xdr:colOff>
          <xdr:row>78</xdr:row>
          <xdr:rowOff>209550</xdr:rowOff>
        </xdr:to>
        <xdr:sp macro="" textlink="">
          <xdr:nvSpPr>
            <xdr:cNvPr id="11434" name="Check Box 170" hidden="1">
              <a:extLst>
                <a:ext uri="{63B3BB69-23CF-44E3-9099-C40C66FF867C}">
                  <a14:compatExt spid="_x0000_s11434"/>
                </a:ext>
                <a:ext uri="{FF2B5EF4-FFF2-40B4-BE49-F238E27FC236}">
                  <a16:creationId xmlns:a16="http://schemas.microsoft.com/office/drawing/2014/main" id="{00000000-0008-0000-0600-0000A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79</xdr:row>
          <xdr:rowOff>228600</xdr:rowOff>
        </xdr:from>
        <xdr:to>
          <xdr:col>3</xdr:col>
          <xdr:colOff>266700</xdr:colOff>
          <xdr:row>81</xdr:row>
          <xdr:rowOff>19050</xdr:rowOff>
        </xdr:to>
        <xdr:sp macro="" textlink="">
          <xdr:nvSpPr>
            <xdr:cNvPr id="11435" name="Check Box 171" hidden="1">
              <a:extLst>
                <a:ext uri="{63B3BB69-23CF-44E3-9099-C40C66FF867C}">
                  <a14:compatExt spid="_x0000_s11435"/>
                </a:ext>
                <a:ext uri="{FF2B5EF4-FFF2-40B4-BE49-F238E27FC236}">
                  <a16:creationId xmlns:a16="http://schemas.microsoft.com/office/drawing/2014/main" id="{00000000-0008-0000-0600-0000A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78</xdr:row>
          <xdr:rowOff>228600</xdr:rowOff>
        </xdr:from>
        <xdr:to>
          <xdr:col>3</xdr:col>
          <xdr:colOff>285750</xdr:colOff>
          <xdr:row>79</xdr:row>
          <xdr:rowOff>190500</xdr:rowOff>
        </xdr:to>
        <xdr:sp macro="" textlink="">
          <xdr:nvSpPr>
            <xdr:cNvPr id="11436" name="Check Box 172" hidden="1">
              <a:extLst>
                <a:ext uri="{63B3BB69-23CF-44E3-9099-C40C66FF867C}">
                  <a14:compatExt spid="_x0000_s11436"/>
                </a:ext>
                <a:ext uri="{FF2B5EF4-FFF2-40B4-BE49-F238E27FC236}">
                  <a16:creationId xmlns:a16="http://schemas.microsoft.com/office/drawing/2014/main" id="{00000000-0008-0000-0600-0000A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82</xdr:row>
          <xdr:rowOff>190500</xdr:rowOff>
        </xdr:from>
        <xdr:to>
          <xdr:col>3</xdr:col>
          <xdr:colOff>285750</xdr:colOff>
          <xdr:row>83</xdr:row>
          <xdr:rowOff>209550</xdr:rowOff>
        </xdr:to>
        <xdr:sp macro="" textlink="">
          <xdr:nvSpPr>
            <xdr:cNvPr id="11437" name="Check Box 173" hidden="1">
              <a:extLst>
                <a:ext uri="{63B3BB69-23CF-44E3-9099-C40C66FF867C}">
                  <a14:compatExt spid="_x0000_s11437"/>
                </a:ext>
                <a:ext uri="{FF2B5EF4-FFF2-40B4-BE49-F238E27FC236}">
                  <a16:creationId xmlns:a16="http://schemas.microsoft.com/office/drawing/2014/main" id="{00000000-0008-0000-0600-0000A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81</xdr:row>
          <xdr:rowOff>209550</xdr:rowOff>
        </xdr:from>
        <xdr:to>
          <xdr:col>3</xdr:col>
          <xdr:colOff>285750</xdr:colOff>
          <xdr:row>82</xdr:row>
          <xdr:rowOff>209550</xdr:rowOff>
        </xdr:to>
        <xdr:sp macro="" textlink="">
          <xdr:nvSpPr>
            <xdr:cNvPr id="11438" name="Check Box 174" hidden="1">
              <a:extLst>
                <a:ext uri="{63B3BB69-23CF-44E3-9099-C40C66FF867C}">
                  <a14:compatExt spid="_x0000_s11438"/>
                </a:ext>
                <a:ext uri="{FF2B5EF4-FFF2-40B4-BE49-F238E27FC236}">
                  <a16:creationId xmlns:a16="http://schemas.microsoft.com/office/drawing/2014/main" id="{00000000-0008-0000-0600-0000A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83</xdr:row>
          <xdr:rowOff>228600</xdr:rowOff>
        </xdr:from>
        <xdr:to>
          <xdr:col>3</xdr:col>
          <xdr:colOff>285750</xdr:colOff>
          <xdr:row>84</xdr:row>
          <xdr:rowOff>209550</xdr:rowOff>
        </xdr:to>
        <xdr:sp macro="" textlink="">
          <xdr:nvSpPr>
            <xdr:cNvPr id="11439" name="Check Box 175" hidden="1">
              <a:extLst>
                <a:ext uri="{63B3BB69-23CF-44E3-9099-C40C66FF867C}">
                  <a14:compatExt spid="_x0000_s11439"/>
                </a:ext>
                <a:ext uri="{FF2B5EF4-FFF2-40B4-BE49-F238E27FC236}">
                  <a16:creationId xmlns:a16="http://schemas.microsoft.com/office/drawing/2014/main" id="{00000000-0008-0000-0600-0000A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80</xdr:row>
          <xdr:rowOff>209550</xdr:rowOff>
        </xdr:from>
        <xdr:to>
          <xdr:col>3</xdr:col>
          <xdr:colOff>285750</xdr:colOff>
          <xdr:row>81</xdr:row>
          <xdr:rowOff>209550</xdr:rowOff>
        </xdr:to>
        <xdr:sp macro="" textlink="">
          <xdr:nvSpPr>
            <xdr:cNvPr id="11440" name="Check Box 176" hidden="1">
              <a:extLst>
                <a:ext uri="{63B3BB69-23CF-44E3-9099-C40C66FF867C}">
                  <a14:compatExt spid="_x0000_s11440"/>
                </a:ext>
                <a:ext uri="{FF2B5EF4-FFF2-40B4-BE49-F238E27FC236}">
                  <a16:creationId xmlns:a16="http://schemas.microsoft.com/office/drawing/2014/main" id="{00000000-0008-0000-0600-0000B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96</xdr:row>
          <xdr:rowOff>228600</xdr:rowOff>
        </xdr:from>
        <xdr:to>
          <xdr:col>1</xdr:col>
          <xdr:colOff>323850</xdr:colOff>
          <xdr:row>98</xdr:row>
          <xdr:rowOff>19050</xdr:rowOff>
        </xdr:to>
        <xdr:sp macro="" textlink="">
          <xdr:nvSpPr>
            <xdr:cNvPr id="11441" name="Check Box 177" hidden="1">
              <a:extLst>
                <a:ext uri="{63B3BB69-23CF-44E3-9099-C40C66FF867C}">
                  <a14:compatExt spid="_x0000_s11441"/>
                </a:ext>
                <a:ext uri="{FF2B5EF4-FFF2-40B4-BE49-F238E27FC236}">
                  <a16:creationId xmlns:a16="http://schemas.microsoft.com/office/drawing/2014/main" id="{00000000-0008-0000-0600-0000B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33</xdr:row>
          <xdr:rowOff>247650</xdr:rowOff>
        </xdr:from>
        <xdr:to>
          <xdr:col>1</xdr:col>
          <xdr:colOff>266700</xdr:colOff>
          <xdr:row>34</xdr:row>
          <xdr:rowOff>209550</xdr:rowOff>
        </xdr:to>
        <xdr:sp macro="" textlink="">
          <xdr:nvSpPr>
            <xdr:cNvPr id="11442" name="Check Box 178" hidden="1">
              <a:extLst>
                <a:ext uri="{63B3BB69-23CF-44E3-9099-C40C66FF867C}">
                  <a14:compatExt spid="_x0000_s11442"/>
                </a:ext>
                <a:ext uri="{FF2B5EF4-FFF2-40B4-BE49-F238E27FC236}">
                  <a16:creationId xmlns:a16="http://schemas.microsoft.com/office/drawing/2014/main" id="{00000000-0008-0000-0600-0000B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34</xdr:row>
          <xdr:rowOff>0</xdr:rowOff>
        </xdr:from>
        <xdr:to>
          <xdr:col>5</xdr:col>
          <xdr:colOff>228600</xdr:colOff>
          <xdr:row>34</xdr:row>
          <xdr:rowOff>209550</xdr:rowOff>
        </xdr:to>
        <xdr:sp macro="" textlink="">
          <xdr:nvSpPr>
            <xdr:cNvPr id="11443" name="Check Box 179" hidden="1">
              <a:extLst>
                <a:ext uri="{63B3BB69-23CF-44E3-9099-C40C66FF867C}">
                  <a14:compatExt spid="_x0000_s11443"/>
                </a:ext>
                <a:ext uri="{FF2B5EF4-FFF2-40B4-BE49-F238E27FC236}">
                  <a16:creationId xmlns:a16="http://schemas.microsoft.com/office/drawing/2014/main" id="{00000000-0008-0000-0600-0000B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33</xdr:row>
          <xdr:rowOff>209550</xdr:rowOff>
        </xdr:from>
        <xdr:to>
          <xdr:col>3</xdr:col>
          <xdr:colOff>247650</xdr:colOff>
          <xdr:row>35</xdr:row>
          <xdr:rowOff>19050</xdr:rowOff>
        </xdr:to>
        <xdr:sp macro="" textlink="">
          <xdr:nvSpPr>
            <xdr:cNvPr id="11444" name="Check Box 180" hidden="1">
              <a:extLst>
                <a:ext uri="{63B3BB69-23CF-44E3-9099-C40C66FF867C}">
                  <a14:compatExt spid="_x0000_s11444"/>
                </a:ext>
                <a:ext uri="{FF2B5EF4-FFF2-40B4-BE49-F238E27FC236}">
                  <a16:creationId xmlns:a16="http://schemas.microsoft.com/office/drawing/2014/main" id="{00000000-0008-0000-0600-0000B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41</xdr:row>
          <xdr:rowOff>0</xdr:rowOff>
        </xdr:from>
        <xdr:to>
          <xdr:col>1</xdr:col>
          <xdr:colOff>323850</xdr:colOff>
          <xdr:row>42</xdr:row>
          <xdr:rowOff>19050</xdr:rowOff>
        </xdr:to>
        <xdr:sp macro="" textlink="">
          <xdr:nvSpPr>
            <xdr:cNvPr id="11445" name="Check Box 181" hidden="1">
              <a:extLst>
                <a:ext uri="{63B3BB69-23CF-44E3-9099-C40C66FF867C}">
                  <a14:compatExt spid="_x0000_s11445"/>
                </a:ext>
                <a:ext uri="{FF2B5EF4-FFF2-40B4-BE49-F238E27FC236}">
                  <a16:creationId xmlns:a16="http://schemas.microsoft.com/office/drawing/2014/main" id="{00000000-0008-0000-0600-0000B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40</xdr:row>
          <xdr:rowOff>19050</xdr:rowOff>
        </xdr:from>
        <xdr:to>
          <xdr:col>3</xdr:col>
          <xdr:colOff>285750</xdr:colOff>
          <xdr:row>41</xdr:row>
          <xdr:rowOff>0</xdr:rowOff>
        </xdr:to>
        <xdr:sp macro="" textlink="">
          <xdr:nvSpPr>
            <xdr:cNvPr id="11446" name="Check Box 182" hidden="1">
              <a:extLst>
                <a:ext uri="{63B3BB69-23CF-44E3-9099-C40C66FF867C}">
                  <a14:compatExt spid="_x0000_s11446"/>
                </a:ext>
                <a:ext uri="{FF2B5EF4-FFF2-40B4-BE49-F238E27FC236}">
                  <a16:creationId xmlns:a16="http://schemas.microsoft.com/office/drawing/2014/main" id="{00000000-0008-0000-0600-0000B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40</xdr:row>
          <xdr:rowOff>19050</xdr:rowOff>
        </xdr:from>
        <xdr:to>
          <xdr:col>6</xdr:col>
          <xdr:colOff>57150</xdr:colOff>
          <xdr:row>41</xdr:row>
          <xdr:rowOff>19050</xdr:rowOff>
        </xdr:to>
        <xdr:sp macro="" textlink="">
          <xdr:nvSpPr>
            <xdr:cNvPr id="11447" name="Check Box 183" hidden="1">
              <a:extLst>
                <a:ext uri="{63B3BB69-23CF-44E3-9099-C40C66FF867C}">
                  <a14:compatExt spid="_x0000_s11447"/>
                </a:ext>
                <a:ext uri="{FF2B5EF4-FFF2-40B4-BE49-F238E27FC236}">
                  <a16:creationId xmlns:a16="http://schemas.microsoft.com/office/drawing/2014/main" id="{00000000-0008-0000-0600-0000B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39</xdr:row>
          <xdr:rowOff>247650</xdr:rowOff>
        </xdr:from>
        <xdr:to>
          <xdr:col>8</xdr:col>
          <xdr:colOff>19050</xdr:colOff>
          <xdr:row>40</xdr:row>
          <xdr:rowOff>209550</xdr:rowOff>
        </xdr:to>
        <xdr:sp macro="" textlink="">
          <xdr:nvSpPr>
            <xdr:cNvPr id="11448" name="Check Box 184" hidden="1">
              <a:extLst>
                <a:ext uri="{63B3BB69-23CF-44E3-9099-C40C66FF867C}">
                  <a14:compatExt spid="_x0000_s11448"/>
                </a:ext>
                <a:ext uri="{FF2B5EF4-FFF2-40B4-BE49-F238E27FC236}">
                  <a16:creationId xmlns:a16="http://schemas.microsoft.com/office/drawing/2014/main" id="{00000000-0008-0000-0600-0000B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39</xdr:row>
          <xdr:rowOff>247650</xdr:rowOff>
        </xdr:from>
        <xdr:to>
          <xdr:col>1</xdr:col>
          <xdr:colOff>323850</xdr:colOff>
          <xdr:row>40</xdr:row>
          <xdr:rowOff>209550</xdr:rowOff>
        </xdr:to>
        <xdr:sp macro="" textlink="">
          <xdr:nvSpPr>
            <xdr:cNvPr id="11449" name="Check Box 185" hidden="1">
              <a:extLst>
                <a:ext uri="{63B3BB69-23CF-44E3-9099-C40C66FF867C}">
                  <a14:compatExt spid="_x0000_s11449"/>
                </a:ext>
                <a:ext uri="{FF2B5EF4-FFF2-40B4-BE49-F238E27FC236}">
                  <a16:creationId xmlns:a16="http://schemas.microsoft.com/office/drawing/2014/main" id="{00000000-0008-0000-0600-0000B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40</xdr:row>
          <xdr:rowOff>247650</xdr:rowOff>
        </xdr:from>
        <xdr:to>
          <xdr:col>3</xdr:col>
          <xdr:colOff>285750</xdr:colOff>
          <xdr:row>42</xdr:row>
          <xdr:rowOff>19050</xdr:rowOff>
        </xdr:to>
        <xdr:sp macro="" textlink="">
          <xdr:nvSpPr>
            <xdr:cNvPr id="11450" name="Check Box 186" hidden="1">
              <a:extLst>
                <a:ext uri="{63B3BB69-23CF-44E3-9099-C40C66FF867C}">
                  <a14:compatExt spid="_x0000_s11450"/>
                </a:ext>
                <a:ext uri="{FF2B5EF4-FFF2-40B4-BE49-F238E27FC236}">
                  <a16:creationId xmlns:a16="http://schemas.microsoft.com/office/drawing/2014/main" id="{00000000-0008-0000-0600-0000B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42</xdr:row>
          <xdr:rowOff>19050</xdr:rowOff>
        </xdr:from>
        <xdr:to>
          <xdr:col>3</xdr:col>
          <xdr:colOff>285750</xdr:colOff>
          <xdr:row>42</xdr:row>
          <xdr:rowOff>209550</xdr:rowOff>
        </xdr:to>
        <xdr:sp macro="" textlink="">
          <xdr:nvSpPr>
            <xdr:cNvPr id="11451" name="Check Box 187" hidden="1">
              <a:extLst>
                <a:ext uri="{63B3BB69-23CF-44E3-9099-C40C66FF867C}">
                  <a14:compatExt spid="_x0000_s11451"/>
                </a:ext>
                <a:ext uri="{FF2B5EF4-FFF2-40B4-BE49-F238E27FC236}">
                  <a16:creationId xmlns:a16="http://schemas.microsoft.com/office/drawing/2014/main" id="{00000000-0008-0000-0600-0000B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42</xdr:row>
          <xdr:rowOff>0</xdr:rowOff>
        </xdr:from>
        <xdr:to>
          <xdr:col>1</xdr:col>
          <xdr:colOff>323850</xdr:colOff>
          <xdr:row>42</xdr:row>
          <xdr:rowOff>209550</xdr:rowOff>
        </xdr:to>
        <xdr:sp macro="" textlink="">
          <xdr:nvSpPr>
            <xdr:cNvPr id="11452" name="Check Box 188" hidden="1">
              <a:extLst>
                <a:ext uri="{63B3BB69-23CF-44E3-9099-C40C66FF867C}">
                  <a14:compatExt spid="_x0000_s11452"/>
                </a:ext>
                <a:ext uri="{FF2B5EF4-FFF2-40B4-BE49-F238E27FC236}">
                  <a16:creationId xmlns:a16="http://schemas.microsoft.com/office/drawing/2014/main" id="{00000000-0008-0000-0600-0000B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43</xdr:row>
          <xdr:rowOff>19050</xdr:rowOff>
        </xdr:from>
        <xdr:to>
          <xdr:col>1</xdr:col>
          <xdr:colOff>323850</xdr:colOff>
          <xdr:row>43</xdr:row>
          <xdr:rowOff>209550</xdr:rowOff>
        </xdr:to>
        <xdr:sp macro="" textlink="">
          <xdr:nvSpPr>
            <xdr:cNvPr id="11453" name="Check Box 189" hidden="1">
              <a:extLst>
                <a:ext uri="{63B3BB69-23CF-44E3-9099-C40C66FF867C}">
                  <a14:compatExt spid="_x0000_s11453"/>
                </a:ext>
                <a:ext uri="{FF2B5EF4-FFF2-40B4-BE49-F238E27FC236}">
                  <a16:creationId xmlns:a16="http://schemas.microsoft.com/office/drawing/2014/main" id="{00000000-0008-0000-0600-0000B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42</xdr:row>
          <xdr:rowOff>209550</xdr:rowOff>
        </xdr:from>
        <xdr:to>
          <xdr:col>3</xdr:col>
          <xdr:colOff>285750</xdr:colOff>
          <xdr:row>44</xdr:row>
          <xdr:rowOff>0</xdr:rowOff>
        </xdr:to>
        <xdr:sp macro="" textlink="">
          <xdr:nvSpPr>
            <xdr:cNvPr id="11454" name="Check Box 190" hidden="1">
              <a:extLst>
                <a:ext uri="{63B3BB69-23CF-44E3-9099-C40C66FF867C}">
                  <a14:compatExt spid="_x0000_s11454"/>
                </a:ext>
                <a:ext uri="{FF2B5EF4-FFF2-40B4-BE49-F238E27FC236}">
                  <a16:creationId xmlns:a16="http://schemas.microsoft.com/office/drawing/2014/main" id="{00000000-0008-0000-0600-0000B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43</xdr:row>
          <xdr:rowOff>247650</xdr:rowOff>
        </xdr:from>
        <xdr:to>
          <xdr:col>3</xdr:col>
          <xdr:colOff>285750</xdr:colOff>
          <xdr:row>44</xdr:row>
          <xdr:rowOff>209550</xdr:rowOff>
        </xdr:to>
        <xdr:sp macro="" textlink="">
          <xdr:nvSpPr>
            <xdr:cNvPr id="11455" name="Check Box 191" hidden="1">
              <a:extLst>
                <a:ext uri="{63B3BB69-23CF-44E3-9099-C40C66FF867C}">
                  <a14:compatExt spid="_x0000_s11455"/>
                </a:ext>
                <a:ext uri="{FF2B5EF4-FFF2-40B4-BE49-F238E27FC236}">
                  <a16:creationId xmlns:a16="http://schemas.microsoft.com/office/drawing/2014/main" id="{00000000-0008-0000-0600-0000B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44</xdr:row>
          <xdr:rowOff>0</xdr:rowOff>
        </xdr:from>
        <xdr:to>
          <xdr:col>1</xdr:col>
          <xdr:colOff>323850</xdr:colOff>
          <xdr:row>44</xdr:row>
          <xdr:rowOff>228600</xdr:rowOff>
        </xdr:to>
        <xdr:sp macro="" textlink="">
          <xdr:nvSpPr>
            <xdr:cNvPr id="11456" name="Check Box 192" hidden="1">
              <a:extLst>
                <a:ext uri="{63B3BB69-23CF-44E3-9099-C40C66FF867C}">
                  <a14:compatExt spid="_x0000_s11456"/>
                </a:ext>
                <a:ext uri="{FF2B5EF4-FFF2-40B4-BE49-F238E27FC236}">
                  <a16:creationId xmlns:a16="http://schemas.microsoft.com/office/drawing/2014/main" id="{00000000-0008-0000-0600-0000C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69</xdr:row>
          <xdr:rowOff>247650</xdr:rowOff>
        </xdr:from>
        <xdr:to>
          <xdr:col>3</xdr:col>
          <xdr:colOff>285750</xdr:colOff>
          <xdr:row>70</xdr:row>
          <xdr:rowOff>171450</xdr:rowOff>
        </xdr:to>
        <xdr:sp macro="" textlink="">
          <xdr:nvSpPr>
            <xdr:cNvPr id="11457" name="Check Box 193" hidden="1">
              <a:extLst>
                <a:ext uri="{63B3BB69-23CF-44E3-9099-C40C66FF867C}">
                  <a14:compatExt spid="_x0000_s11457"/>
                </a:ext>
                <a:ext uri="{FF2B5EF4-FFF2-40B4-BE49-F238E27FC236}">
                  <a16:creationId xmlns:a16="http://schemas.microsoft.com/office/drawing/2014/main" id="{00000000-0008-0000-0600-0000C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71</xdr:row>
          <xdr:rowOff>19050</xdr:rowOff>
        </xdr:from>
        <xdr:to>
          <xdr:col>1</xdr:col>
          <xdr:colOff>209550</xdr:colOff>
          <xdr:row>71</xdr:row>
          <xdr:rowOff>228600</xdr:rowOff>
        </xdr:to>
        <xdr:sp macro="" textlink="">
          <xdr:nvSpPr>
            <xdr:cNvPr id="11458" name="Check Box 194" hidden="1">
              <a:extLst>
                <a:ext uri="{63B3BB69-23CF-44E3-9099-C40C66FF867C}">
                  <a14:compatExt spid="_x0000_s11458"/>
                </a:ext>
                <a:ext uri="{FF2B5EF4-FFF2-40B4-BE49-F238E27FC236}">
                  <a16:creationId xmlns:a16="http://schemas.microsoft.com/office/drawing/2014/main" id="{00000000-0008-0000-0600-0000C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71</xdr:row>
          <xdr:rowOff>0</xdr:rowOff>
        </xdr:from>
        <xdr:to>
          <xdr:col>3</xdr:col>
          <xdr:colOff>285750</xdr:colOff>
          <xdr:row>71</xdr:row>
          <xdr:rowOff>171450</xdr:rowOff>
        </xdr:to>
        <xdr:sp macro="" textlink="">
          <xdr:nvSpPr>
            <xdr:cNvPr id="11459" name="Check Box 195" hidden="1">
              <a:extLst>
                <a:ext uri="{63B3BB69-23CF-44E3-9099-C40C66FF867C}">
                  <a14:compatExt spid="_x0000_s11459"/>
                </a:ext>
                <a:ext uri="{FF2B5EF4-FFF2-40B4-BE49-F238E27FC236}">
                  <a16:creationId xmlns:a16="http://schemas.microsoft.com/office/drawing/2014/main" id="{00000000-0008-0000-0600-0000C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96</xdr:row>
          <xdr:rowOff>209550</xdr:rowOff>
        </xdr:from>
        <xdr:to>
          <xdr:col>3</xdr:col>
          <xdr:colOff>285750</xdr:colOff>
          <xdr:row>98</xdr:row>
          <xdr:rowOff>19050</xdr:rowOff>
        </xdr:to>
        <xdr:sp macro="" textlink="">
          <xdr:nvSpPr>
            <xdr:cNvPr id="11460" name="Check Box 196" hidden="1">
              <a:extLst>
                <a:ext uri="{63B3BB69-23CF-44E3-9099-C40C66FF867C}">
                  <a14:compatExt spid="_x0000_s11460"/>
                </a:ext>
                <a:ext uri="{FF2B5EF4-FFF2-40B4-BE49-F238E27FC236}">
                  <a16:creationId xmlns:a16="http://schemas.microsoft.com/office/drawing/2014/main" id="{00000000-0008-0000-0600-0000C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114300</xdr:colOff>
          <xdr:row>21</xdr:row>
          <xdr:rowOff>0</xdr:rowOff>
        </xdr:to>
        <xdr:sp macro="" textlink="">
          <xdr:nvSpPr>
            <xdr:cNvPr id="11461" name="Check Box 197" hidden="1">
              <a:extLst>
                <a:ext uri="{63B3BB69-23CF-44E3-9099-C40C66FF867C}">
                  <a14:compatExt spid="_x0000_s11461"/>
                </a:ext>
                <a:ext uri="{FF2B5EF4-FFF2-40B4-BE49-F238E27FC236}">
                  <a16:creationId xmlns:a16="http://schemas.microsoft.com/office/drawing/2014/main" id="{00000000-0008-0000-0600-0000C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17</xdr:row>
          <xdr:rowOff>209550</xdr:rowOff>
        </xdr:from>
        <xdr:to>
          <xdr:col>1</xdr:col>
          <xdr:colOff>304800</xdr:colOff>
          <xdr:row>18</xdr:row>
          <xdr:rowOff>190500</xdr:rowOff>
        </xdr:to>
        <xdr:sp macro="" textlink="">
          <xdr:nvSpPr>
            <xdr:cNvPr id="11462" name="Check Box 198" hidden="1">
              <a:extLst>
                <a:ext uri="{63B3BB69-23CF-44E3-9099-C40C66FF867C}">
                  <a14:compatExt spid="_x0000_s11462"/>
                </a:ext>
                <a:ext uri="{FF2B5EF4-FFF2-40B4-BE49-F238E27FC236}">
                  <a16:creationId xmlns:a16="http://schemas.microsoft.com/office/drawing/2014/main" id="{00000000-0008-0000-0600-0000C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18</xdr:row>
          <xdr:rowOff>0</xdr:rowOff>
        </xdr:from>
        <xdr:to>
          <xdr:col>3</xdr:col>
          <xdr:colOff>285750</xdr:colOff>
          <xdr:row>18</xdr:row>
          <xdr:rowOff>209550</xdr:rowOff>
        </xdr:to>
        <xdr:sp macro="" textlink="">
          <xdr:nvSpPr>
            <xdr:cNvPr id="11463" name="Check Box 199" hidden="1">
              <a:extLst>
                <a:ext uri="{63B3BB69-23CF-44E3-9099-C40C66FF867C}">
                  <a14:compatExt spid="_x0000_s11463"/>
                </a:ext>
                <a:ext uri="{FF2B5EF4-FFF2-40B4-BE49-F238E27FC236}">
                  <a16:creationId xmlns:a16="http://schemas.microsoft.com/office/drawing/2014/main" id="{00000000-0008-0000-0600-0000C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1466850</xdr:colOff>
          <xdr:row>19</xdr:row>
          <xdr:rowOff>0</xdr:rowOff>
        </xdr:from>
        <xdr:to>
          <xdr:col>5</xdr:col>
          <xdr:colOff>228600</xdr:colOff>
          <xdr:row>19</xdr:row>
          <xdr:rowOff>247650</xdr:rowOff>
        </xdr:to>
        <xdr:sp macro="" textlink="">
          <xdr:nvSpPr>
            <xdr:cNvPr id="11464" name="Check Box 200" hidden="1">
              <a:extLst>
                <a:ext uri="{63B3BB69-23CF-44E3-9099-C40C66FF867C}">
                  <a14:compatExt spid="_x0000_s11464"/>
                </a:ext>
                <a:ext uri="{FF2B5EF4-FFF2-40B4-BE49-F238E27FC236}">
                  <a16:creationId xmlns:a16="http://schemas.microsoft.com/office/drawing/2014/main" id="{00000000-0008-0000-0600-0000C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18</xdr:row>
          <xdr:rowOff>209550</xdr:rowOff>
        </xdr:from>
        <xdr:to>
          <xdr:col>1</xdr:col>
          <xdr:colOff>304800</xdr:colOff>
          <xdr:row>19</xdr:row>
          <xdr:rowOff>171450</xdr:rowOff>
        </xdr:to>
        <xdr:sp macro="" textlink="">
          <xdr:nvSpPr>
            <xdr:cNvPr id="11465" name="Check Box 201" hidden="1">
              <a:extLst>
                <a:ext uri="{63B3BB69-23CF-44E3-9099-C40C66FF867C}">
                  <a14:compatExt spid="_x0000_s11465"/>
                </a:ext>
                <a:ext uri="{FF2B5EF4-FFF2-40B4-BE49-F238E27FC236}">
                  <a16:creationId xmlns:a16="http://schemas.microsoft.com/office/drawing/2014/main" id="{00000000-0008-0000-0600-0000C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18</xdr:row>
          <xdr:rowOff>209550</xdr:rowOff>
        </xdr:from>
        <xdr:to>
          <xdr:col>4</xdr:col>
          <xdr:colOff>0</xdr:colOff>
          <xdr:row>19</xdr:row>
          <xdr:rowOff>209550</xdr:rowOff>
        </xdr:to>
        <xdr:sp macro="" textlink="">
          <xdr:nvSpPr>
            <xdr:cNvPr id="11466" name="Check Box 202" hidden="1">
              <a:extLst>
                <a:ext uri="{63B3BB69-23CF-44E3-9099-C40C66FF867C}">
                  <a14:compatExt spid="_x0000_s11466"/>
                </a:ext>
                <a:ext uri="{FF2B5EF4-FFF2-40B4-BE49-F238E27FC236}">
                  <a16:creationId xmlns:a16="http://schemas.microsoft.com/office/drawing/2014/main" id="{00000000-0008-0000-0600-0000C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26</xdr:row>
          <xdr:rowOff>0</xdr:rowOff>
        </xdr:from>
        <xdr:to>
          <xdr:col>1</xdr:col>
          <xdr:colOff>285750</xdr:colOff>
          <xdr:row>26</xdr:row>
          <xdr:rowOff>247650</xdr:rowOff>
        </xdr:to>
        <xdr:sp macro="" textlink="">
          <xdr:nvSpPr>
            <xdr:cNvPr id="11467" name="Check Box 203" hidden="1">
              <a:extLst>
                <a:ext uri="{63B3BB69-23CF-44E3-9099-C40C66FF867C}">
                  <a14:compatExt spid="_x0000_s11467"/>
                </a:ext>
                <a:ext uri="{FF2B5EF4-FFF2-40B4-BE49-F238E27FC236}">
                  <a16:creationId xmlns:a16="http://schemas.microsoft.com/office/drawing/2014/main" id="{00000000-0008-0000-0600-0000C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26</xdr:row>
          <xdr:rowOff>19050</xdr:rowOff>
        </xdr:from>
        <xdr:to>
          <xdr:col>3</xdr:col>
          <xdr:colOff>247650</xdr:colOff>
          <xdr:row>26</xdr:row>
          <xdr:rowOff>228600</xdr:rowOff>
        </xdr:to>
        <xdr:sp macro="" textlink="">
          <xdr:nvSpPr>
            <xdr:cNvPr id="11468" name="Check Box 204" hidden="1">
              <a:extLst>
                <a:ext uri="{63B3BB69-23CF-44E3-9099-C40C66FF867C}">
                  <a14:compatExt spid="_x0000_s11468"/>
                </a:ext>
                <a:ext uri="{FF2B5EF4-FFF2-40B4-BE49-F238E27FC236}">
                  <a16:creationId xmlns:a16="http://schemas.microsoft.com/office/drawing/2014/main" id="{00000000-0008-0000-0600-0000C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25</xdr:row>
          <xdr:rowOff>247650</xdr:rowOff>
        </xdr:from>
        <xdr:to>
          <xdr:col>6</xdr:col>
          <xdr:colOff>0</xdr:colOff>
          <xdr:row>27</xdr:row>
          <xdr:rowOff>19050</xdr:rowOff>
        </xdr:to>
        <xdr:sp macro="" textlink="">
          <xdr:nvSpPr>
            <xdr:cNvPr id="11469" name="Check Box 205" hidden="1">
              <a:extLst>
                <a:ext uri="{63B3BB69-23CF-44E3-9099-C40C66FF867C}">
                  <a14:compatExt spid="_x0000_s11469"/>
                </a:ext>
                <a:ext uri="{FF2B5EF4-FFF2-40B4-BE49-F238E27FC236}">
                  <a16:creationId xmlns:a16="http://schemas.microsoft.com/office/drawing/2014/main" id="{00000000-0008-0000-0600-0000C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42</xdr:row>
          <xdr:rowOff>209550</xdr:rowOff>
        </xdr:from>
        <xdr:to>
          <xdr:col>5</xdr:col>
          <xdr:colOff>209550</xdr:colOff>
          <xdr:row>44</xdr:row>
          <xdr:rowOff>19050</xdr:rowOff>
        </xdr:to>
        <xdr:sp macro="" textlink="">
          <xdr:nvSpPr>
            <xdr:cNvPr id="11470" name="Check Box 206" hidden="1">
              <a:extLst>
                <a:ext uri="{63B3BB69-23CF-44E3-9099-C40C66FF867C}">
                  <a14:compatExt spid="_x0000_s11470"/>
                </a:ext>
                <a:ext uri="{FF2B5EF4-FFF2-40B4-BE49-F238E27FC236}">
                  <a16:creationId xmlns:a16="http://schemas.microsoft.com/office/drawing/2014/main" id="{00000000-0008-0000-0600-0000C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19050</xdr:colOff>
          <xdr:row>18</xdr:row>
          <xdr:rowOff>209550</xdr:rowOff>
        </xdr:to>
        <xdr:sp macro="" textlink="">
          <xdr:nvSpPr>
            <xdr:cNvPr id="11471" name="Check Box 207" hidden="1">
              <a:extLst>
                <a:ext uri="{63B3BB69-23CF-44E3-9099-C40C66FF867C}">
                  <a14:compatExt spid="_x0000_s11471"/>
                </a:ext>
                <a:ext uri="{FF2B5EF4-FFF2-40B4-BE49-F238E27FC236}">
                  <a16:creationId xmlns:a16="http://schemas.microsoft.com/office/drawing/2014/main" id="{00000000-0008-0000-0600-0000C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19</xdr:row>
          <xdr:rowOff>209550</xdr:rowOff>
        </xdr:from>
        <xdr:to>
          <xdr:col>4</xdr:col>
          <xdr:colOff>19050</xdr:colOff>
          <xdr:row>20</xdr:row>
          <xdr:rowOff>228600</xdr:rowOff>
        </xdr:to>
        <xdr:sp macro="" textlink="">
          <xdr:nvSpPr>
            <xdr:cNvPr id="11472" name="Check Box 208" hidden="1">
              <a:extLst>
                <a:ext uri="{63B3BB69-23CF-44E3-9099-C40C66FF867C}">
                  <a14:compatExt spid="_x0000_s11472"/>
                </a:ext>
                <a:ext uri="{FF2B5EF4-FFF2-40B4-BE49-F238E27FC236}">
                  <a16:creationId xmlns:a16="http://schemas.microsoft.com/office/drawing/2014/main" id="{00000000-0008-0000-0600-0000D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26</xdr:row>
          <xdr:rowOff>171450</xdr:rowOff>
        </xdr:from>
        <xdr:to>
          <xdr:col>3</xdr:col>
          <xdr:colOff>247650</xdr:colOff>
          <xdr:row>28</xdr:row>
          <xdr:rowOff>19050</xdr:rowOff>
        </xdr:to>
        <xdr:sp macro="" textlink="">
          <xdr:nvSpPr>
            <xdr:cNvPr id="11473" name="Check Box 209" hidden="1">
              <a:extLst>
                <a:ext uri="{63B3BB69-23CF-44E3-9099-C40C66FF867C}">
                  <a14:compatExt spid="_x0000_s11473"/>
                </a:ext>
                <a:ext uri="{FF2B5EF4-FFF2-40B4-BE49-F238E27FC236}">
                  <a16:creationId xmlns:a16="http://schemas.microsoft.com/office/drawing/2014/main" id="{00000000-0008-0000-0600-0000D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28</xdr:row>
          <xdr:rowOff>0</xdr:rowOff>
        </xdr:from>
        <xdr:to>
          <xdr:col>4</xdr:col>
          <xdr:colOff>0</xdr:colOff>
          <xdr:row>28</xdr:row>
          <xdr:rowOff>209550</xdr:rowOff>
        </xdr:to>
        <xdr:sp macro="" textlink="">
          <xdr:nvSpPr>
            <xdr:cNvPr id="11474" name="Check Box 210" hidden="1">
              <a:extLst>
                <a:ext uri="{63B3BB69-23CF-44E3-9099-C40C66FF867C}">
                  <a14:compatExt spid="_x0000_s11474"/>
                </a:ext>
                <a:ext uri="{FF2B5EF4-FFF2-40B4-BE49-F238E27FC236}">
                  <a16:creationId xmlns:a16="http://schemas.microsoft.com/office/drawing/2014/main" id="{00000000-0008-0000-0600-0000D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9</xdr:row>
          <xdr:rowOff>209550</xdr:rowOff>
        </xdr:from>
        <xdr:to>
          <xdr:col>1</xdr:col>
          <xdr:colOff>304800</xdr:colOff>
          <xdr:row>10</xdr:row>
          <xdr:rowOff>190500</xdr:rowOff>
        </xdr:to>
        <xdr:sp macro="" textlink="">
          <xdr:nvSpPr>
            <xdr:cNvPr id="11475" name="Check Box 211" hidden="1">
              <a:extLst>
                <a:ext uri="{63B3BB69-23CF-44E3-9099-C40C66FF867C}">
                  <a14:compatExt spid="_x0000_s11475"/>
                </a:ext>
                <a:ext uri="{FF2B5EF4-FFF2-40B4-BE49-F238E27FC236}">
                  <a16:creationId xmlns:a16="http://schemas.microsoft.com/office/drawing/2014/main" id="{00000000-0008-0000-0600-0000D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9</xdr:row>
          <xdr:rowOff>247650</xdr:rowOff>
        </xdr:from>
        <xdr:to>
          <xdr:col>3</xdr:col>
          <xdr:colOff>285750</xdr:colOff>
          <xdr:row>11</xdr:row>
          <xdr:rowOff>57150</xdr:rowOff>
        </xdr:to>
        <xdr:sp macro="" textlink="">
          <xdr:nvSpPr>
            <xdr:cNvPr id="11476" name="Check Box 212" hidden="1">
              <a:extLst>
                <a:ext uri="{63B3BB69-23CF-44E3-9099-C40C66FF867C}">
                  <a14:compatExt spid="_x0000_s11476"/>
                </a:ext>
                <a:ext uri="{FF2B5EF4-FFF2-40B4-BE49-F238E27FC236}">
                  <a16:creationId xmlns:a16="http://schemas.microsoft.com/office/drawing/2014/main" id="{00000000-0008-0000-0600-0000D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190500</xdr:rowOff>
        </xdr:from>
        <xdr:to>
          <xdr:col>7</xdr:col>
          <xdr:colOff>247650</xdr:colOff>
          <xdr:row>11</xdr:row>
          <xdr:rowOff>19050</xdr:rowOff>
        </xdr:to>
        <xdr:sp macro="" textlink="">
          <xdr:nvSpPr>
            <xdr:cNvPr id="11477" name="Check Box 213" hidden="1">
              <a:extLst>
                <a:ext uri="{63B3BB69-23CF-44E3-9099-C40C66FF867C}">
                  <a14:compatExt spid="_x0000_s11477"/>
                </a:ext>
                <a:ext uri="{FF2B5EF4-FFF2-40B4-BE49-F238E27FC236}">
                  <a16:creationId xmlns:a16="http://schemas.microsoft.com/office/drawing/2014/main" id="{00000000-0008-0000-0600-0000D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34</xdr:row>
          <xdr:rowOff>228600</xdr:rowOff>
        </xdr:from>
        <xdr:to>
          <xdr:col>1</xdr:col>
          <xdr:colOff>323850</xdr:colOff>
          <xdr:row>36</xdr:row>
          <xdr:rowOff>0</xdr:rowOff>
        </xdr:to>
        <xdr:sp macro="" textlink="">
          <xdr:nvSpPr>
            <xdr:cNvPr id="11478" name="Check Box 214" hidden="1">
              <a:extLst>
                <a:ext uri="{63B3BB69-23CF-44E3-9099-C40C66FF867C}">
                  <a14:compatExt spid="_x0000_s11478"/>
                </a:ext>
                <a:ext uri="{FF2B5EF4-FFF2-40B4-BE49-F238E27FC236}">
                  <a16:creationId xmlns:a16="http://schemas.microsoft.com/office/drawing/2014/main" id="{00000000-0008-0000-0600-0000D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36</xdr:row>
          <xdr:rowOff>209550</xdr:rowOff>
        </xdr:from>
        <xdr:to>
          <xdr:col>1</xdr:col>
          <xdr:colOff>323850</xdr:colOff>
          <xdr:row>37</xdr:row>
          <xdr:rowOff>247650</xdr:rowOff>
        </xdr:to>
        <xdr:sp macro="" textlink="">
          <xdr:nvSpPr>
            <xdr:cNvPr id="11479" name="Check Box 215" hidden="1">
              <a:extLst>
                <a:ext uri="{63B3BB69-23CF-44E3-9099-C40C66FF867C}">
                  <a14:compatExt spid="_x0000_s11479"/>
                </a:ext>
                <a:ext uri="{FF2B5EF4-FFF2-40B4-BE49-F238E27FC236}">
                  <a16:creationId xmlns:a16="http://schemas.microsoft.com/office/drawing/2014/main" id="{00000000-0008-0000-0600-0000D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37</xdr:row>
          <xdr:rowOff>209550</xdr:rowOff>
        </xdr:from>
        <xdr:to>
          <xdr:col>1</xdr:col>
          <xdr:colOff>285750</xdr:colOff>
          <xdr:row>38</xdr:row>
          <xdr:rowOff>228600</xdr:rowOff>
        </xdr:to>
        <xdr:sp macro="" textlink="">
          <xdr:nvSpPr>
            <xdr:cNvPr id="11480" name="Check Box 216" hidden="1">
              <a:extLst>
                <a:ext uri="{63B3BB69-23CF-44E3-9099-C40C66FF867C}">
                  <a14:compatExt spid="_x0000_s11480"/>
                </a:ext>
                <a:ext uri="{FF2B5EF4-FFF2-40B4-BE49-F238E27FC236}">
                  <a16:creationId xmlns:a16="http://schemas.microsoft.com/office/drawing/2014/main" id="{00000000-0008-0000-0600-0000D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36</xdr:row>
          <xdr:rowOff>209550</xdr:rowOff>
        </xdr:from>
        <xdr:to>
          <xdr:col>4</xdr:col>
          <xdr:colOff>0</xdr:colOff>
          <xdr:row>38</xdr:row>
          <xdr:rowOff>19050</xdr:rowOff>
        </xdr:to>
        <xdr:sp macro="" textlink="">
          <xdr:nvSpPr>
            <xdr:cNvPr id="11481" name="Check Box 217" hidden="1">
              <a:extLst>
                <a:ext uri="{63B3BB69-23CF-44E3-9099-C40C66FF867C}">
                  <a14:compatExt spid="_x0000_s11481"/>
                </a:ext>
                <a:ext uri="{FF2B5EF4-FFF2-40B4-BE49-F238E27FC236}">
                  <a16:creationId xmlns:a16="http://schemas.microsoft.com/office/drawing/2014/main" id="{00000000-0008-0000-0600-0000D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34</xdr:row>
          <xdr:rowOff>209550</xdr:rowOff>
        </xdr:from>
        <xdr:to>
          <xdr:col>4</xdr:col>
          <xdr:colOff>0</xdr:colOff>
          <xdr:row>35</xdr:row>
          <xdr:rowOff>247650</xdr:rowOff>
        </xdr:to>
        <xdr:sp macro="" textlink="">
          <xdr:nvSpPr>
            <xdr:cNvPr id="11482" name="Check Box 218" hidden="1">
              <a:extLst>
                <a:ext uri="{63B3BB69-23CF-44E3-9099-C40C66FF867C}">
                  <a14:compatExt spid="_x0000_s11482"/>
                </a:ext>
                <a:ext uri="{FF2B5EF4-FFF2-40B4-BE49-F238E27FC236}">
                  <a16:creationId xmlns:a16="http://schemas.microsoft.com/office/drawing/2014/main" id="{00000000-0008-0000-0600-0000D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37</xdr:row>
          <xdr:rowOff>209550</xdr:rowOff>
        </xdr:from>
        <xdr:to>
          <xdr:col>3</xdr:col>
          <xdr:colOff>285750</xdr:colOff>
          <xdr:row>38</xdr:row>
          <xdr:rowOff>228600</xdr:rowOff>
        </xdr:to>
        <xdr:sp macro="" textlink="">
          <xdr:nvSpPr>
            <xdr:cNvPr id="11483" name="Check Box 219" hidden="1">
              <a:extLst>
                <a:ext uri="{63B3BB69-23CF-44E3-9099-C40C66FF867C}">
                  <a14:compatExt spid="_x0000_s11483"/>
                </a:ext>
                <a:ext uri="{FF2B5EF4-FFF2-40B4-BE49-F238E27FC236}">
                  <a16:creationId xmlns:a16="http://schemas.microsoft.com/office/drawing/2014/main" id="{00000000-0008-0000-0600-0000D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37</xdr:row>
          <xdr:rowOff>209550</xdr:rowOff>
        </xdr:from>
        <xdr:to>
          <xdr:col>6</xdr:col>
          <xdr:colOff>19050</xdr:colOff>
          <xdr:row>38</xdr:row>
          <xdr:rowOff>247650</xdr:rowOff>
        </xdr:to>
        <xdr:sp macro="" textlink="">
          <xdr:nvSpPr>
            <xdr:cNvPr id="11484" name="Check Box 220" hidden="1">
              <a:extLst>
                <a:ext uri="{63B3BB69-23CF-44E3-9099-C40C66FF867C}">
                  <a14:compatExt spid="_x0000_s11484"/>
                </a:ext>
                <a:ext uri="{FF2B5EF4-FFF2-40B4-BE49-F238E27FC236}">
                  <a16:creationId xmlns:a16="http://schemas.microsoft.com/office/drawing/2014/main" id="{00000000-0008-0000-0600-0000D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36</xdr:row>
          <xdr:rowOff>209550</xdr:rowOff>
        </xdr:from>
        <xdr:to>
          <xdr:col>6</xdr:col>
          <xdr:colOff>57150</xdr:colOff>
          <xdr:row>37</xdr:row>
          <xdr:rowOff>247650</xdr:rowOff>
        </xdr:to>
        <xdr:sp macro="" textlink="">
          <xdr:nvSpPr>
            <xdr:cNvPr id="11485" name="Check Box 221" hidden="1">
              <a:extLst>
                <a:ext uri="{63B3BB69-23CF-44E3-9099-C40C66FF867C}">
                  <a14:compatExt spid="_x0000_s11485"/>
                </a:ext>
                <a:ext uri="{FF2B5EF4-FFF2-40B4-BE49-F238E27FC236}">
                  <a16:creationId xmlns:a16="http://schemas.microsoft.com/office/drawing/2014/main" id="{00000000-0008-0000-0600-0000D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34</xdr:row>
          <xdr:rowOff>209550</xdr:rowOff>
        </xdr:from>
        <xdr:to>
          <xdr:col>6</xdr:col>
          <xdr:colOff>19050</xdr:colOff>
          <xdr:row>35</xdr:row>
          <xdr:rowOff>247650</xdr:rowOff>
        </xdr:to>
        <xdr:sp macro="" textlink="">
          <xdr:nvSpPr>
            <xdr:cNvPr id="11486" name="Check Box 222" hidden="1">
              <a:extLst>
                <a:ext uri="{63B3BB69-23CF-44E3-9099-C40C66FF867C}">
                  <a14:compatExt spid="_x0000_s11486"/>
                </a:ext>
                <a:ext uri="{FF2B5EF4-FFF2-40B4-BE49-F238E27FC236}">
                  <a16:creationId xmlns:a16="http://schemas.microsoft.com/office/drawing/2014/main" id="{00000000-0008-0000-0600-0000D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46</xdr:row>
          <xdr:rowOff>0</xdr:rowOff>
        </xdr:from>
        <xdr:to>
          <xdr:col>3</xdr:col>
          <xdr:colOff>285750</xdr:colOff>
          <xdr:row>46</xdr:row>
          <xdr:rowOff>171450</xdr:rowOff>
        </xdr:to>
        <xdr:sp macro="" textlink="">
          <xdr:nvSpPr>
            <xdr:cNvPr id="11487" name="Check Box 223" hidden="1">
              <a:extLst>
                <a:ext uri="{63B3BB69-23CF-44E3-9099-C40C66FF867C}">
                  <a14:compatExt spid="_x0000_s11487"/>
                </a:ext>
                <a:ext uri="{FF2B5EF4-FFF2-40B4-BE49-F238E27FC236}">
                  <a16:creationId xmlns:a16="http://schemas.microsoft.com/office/drawing/2014/main" id="{00000000-0008-0000-0600-0000D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48</xdr:row>
          <xdr:rowOff>0</xdr:rowOff>
        </xdr:from>
        <xdr:to>
          <xdr:col>3</xdr:col>
          <xdr:colOff>285750</xdr:colOff>
          <xdr:row>49</xdr:row>
          <xdr:rowOff>19050</xdr:rowOff>
        </xdr:to>
        <xdr:sp macro="" textlink="">
          <xdr:nvSpPr>
            <xdr:cNvPr id="11488" name="Check Box 224" hidden="1">
              <a:extLst>
                <a:ext uri="{63B3BB69-23CF-44E3-9099-C40C66FF867C}">
                  <a14:compatExt spid="_x0000_s11488"/>
                </a:ext>
                <a:ext uri="{FF2B5EF4-FFF2-40B4-BE49-F238E27FC236}">
                  <a16:creationId xmlns:a16="http://schemas.microsoft.com/office/drawing/2014/main" id="{00000000-0008-0000-0600-0000E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50</xdr:row>
          <xdr:rowOff>0</xdr:rowOff>
        </xdr:from>
        <xdr:to>
          <xdr:col>3</xdr:col>
          <xdr:colOff>285750</xdr:colOff>
          <xdr:row>51</xdr:row>
          <xdr:rowOff>19050</xdr:rowOff>
        </xdr:to>
        <xdr:sp macro="" textlink="">
          <xdr:nvSpPr>
            <xdr:cNvPr id="11489" name="Check Box 225" hidden="1">
              <a:extLst>
                <a:ext uri="{63B3BB69-23CF-44E3-9099-C40C66FF867C}">
                  <a14:compatExt spid="_x0000_s11489"/>
                </a:ext>
                <a:ext uri="{FF2B5EF4-FFF2-40B4-BE49-F238E27FC236}">
                  <a16:creationId xmlns:a16="http://schemas.microsoft.com/office/drawing/2014/main" id="{00000000-0008-0000-0600-0000E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48</xdr:row>
          <xdr:rowOff>247650</xdr:rowOff>
        </xdr:from>
        <xdr:to>
          <xdr:col>3</xdr:col>
          <xdr:colOff>285750</xdr:colOff>
          <xdr:row>49</xdr:row>
          <xdr:rowOff>171450</xdr:rowOff>
        </xdr:to>
        <xdr:sp macro="" textlink="">
          <xdr:nvSpPr>
            <xdr:cNvPr id="11490" name="Check Box 226" hidden="1">
              <a:extLst>
                <a:ext uri="{63B3BB69-23CF-44E3-9099-C40C66FF867C}">
                  <a14:compatExt spid="_x0000_s11490"/>
                </a:ext>
                <a:ext uri="{FF2B5EF4-FFF2-40B4-BE49-F238E27FC236}">
                  <a16:creationId xmlns:a16="http://schemas.microsoft.com/office/drawing/2014/main" id="{00000000-0008-0000-0600-0000E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52</xdr:row>
          <xdr:rowOff>209550</xdr:rowOff>
        </xdr:from>
        <xdr:to>
          <xdr:col>4</xdr:col>
          <xdr:colOff>0</xdr:colOff>
          <xdr:row>54</xdr:row>
          <xdr:rowOff>0</xdr:rowOff>
        </xdr:to>
        <xdr:sp macro="" textlink="">
          <xdr:nvSpPr>
            <xdr:cNvPr id="11491" name="Check Box 227" hidden="1">
              <a:extLst>
                <a:ext uri="{63B3BB69-23CF-44E3-9099-C40C66FF867C}">
                  <a14:compatExt spid="_x0000_s11491"/>
                </a:ext>
                <a:ext uri="{FF2B5EF4-FFF2-40B4-BE49-F238E27FC236}">
                  <a16:creationId xmlns:a16="http://schemas.microsoft.com/office/drawing/2014/main" id="{00000000-0008-0000-0600-0000E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51</xdr:row>
          <xdr:rowOff>209550</xdr:rowOff>
        </xdr:from>
        <xdr:to>
          <xdr:col>3</xdr:col>
          <xdr:colOff>266700</xdr:colOff>
          <xdr:row>52</xdr:row>
          <xdr:rowOff>209550</xdr:rowOff>
        </xdr:to>
        <xdr:sp macro="" textlink="">
          <xdr:nvSpPr>
            <xdr:cNvPr id="11492" name="Check Box 228" hidden="1">
              <a:extLst>
                <a:ext uri="{63B3BB69-23CF-44E3-9099-C40C66FF867C}">
                  <a14:compatExt spid="_x0000_s11492"/>
                </a:ext>
                <a:ext uri="{FF2B5EF4-FFF2-40B4-BE49-F238E27FC236}">
                  <a16:creationId xmlns:a16="http://schemas.microsoft.com/office/drawing/2014/main" id="{00000000-0008-0000-0600-0000E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54</xdr:row>
          <xdr:rowOff>19050</xdr:rowOff>
        </xdr:from>
        <xdr:to>
          <xdr:col>3</xdr:col>
          <xdr:colOff>228600</xdr:colOff>
          <xdr:row>54</xdr:row>
          <xdr:rowOff>171450</xdr:rowOff>
        </xdr:to>
        <xdr:sp macro="" textlink="">
          <xdr:nvSpPr>
            <xdr:cNvPr id="11493" name="Check Box 229" hidden="1">
              <a:extLst>
                <a:ext uri="{63B3BB69-23CF-44E3-9099-C40C66FF867C}">
                  <a14:compatExt spid="_x0000_s11493"/>
                </a:ext>
                <a:ext uri="{FF2B5EF4-FFF2-40B4-BE49-F238E27FC236}">
                  <a16:creationId xmlns:a16="http://schemas.microsoft.com/office/drawing/2014/main" id="{00000000-0008-0000-0600-0000E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25</xdr:row>
          <xdr:rowOff>0</xdr:rowOff>
        </xdr:from>
        <xdr:to>
          <xdr:col>1</xdr:col>
          <xdr:colOff>285750</xdr:colOff>
          <xdr:row>25</xdr:row>
          <xdr:rowOff>247650</xdr:rowOff>
        </xdr:to>
        <xdr:sp macro="" textlink="">
          <xdr:nvSpPr>
            <xdr:cNvPr id="11494" name="Check Box 230" hidden="1">
              <a:extLst>
                <a:ext uri="{63B3BB69-23CF-44E3-9099-C40C66FF867C}">
                  <a14:compatExt spid="_x0000_s11494"/>
                </a:ext>
                <a:ext uri="{FF2B5EF4-FFF2-40B4-BE49-F238E27FC236}">
                  <a16:creationId xmlns:a16="http://schemas.microsoft.com/office/drawing/2014/main" id="{00000000-0008-0000-0600-0000E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25</xdr:row>
          <xdr:rowOff>0</xdr:rowOff>
        </xdr:from>
        <xdr:to>
          <xdr:col>3</xdr:col>
          <xdr:colOff>266700</xdr:colOff>
          <xdr:row>25</xdr:row>
          <xdr:rowOff>247650</xdr:rowOff>
        </xdr:to>
        <xdr:sp macro="" textlink="">
          <xdr:nvSpPr>
            <xdr:cNvPr id="11495" name="Check Box 231" hidden="1">
              <a:extLst>
                <a:ext uri="{63B3BB69-23CF-44E3-9099-C40C66FF867C}">
                  <a14:compatExt spid="_x0000_s11495"/>
                </a:ext>
                <a:ext uri="{FF2B5EF4-FFF2-40B4-BE49-F238E27FC236}">
                  <a16:creationId xmlns:a16="http://schemas.microsoft.com/office/drawing/2014/main" id="{00000000-0008-0000-0600-0000E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46</xdr:row>
          <xdr:rowOff>209550</xdr:rowOff>
        </xdr:from>
        <xdr:to>
          <xdr:col>3</xdr:col>
          <xdr:colOff>285750</xdr:colOff>
          <xdr:row>47</xdr:row>
          <xdr:rowOff>209550</xdr:rowOff>
        </xdr:to>
        <xdr:sp macro="" textlink="">
          <xdr:nvSpPr>
            <xdr:cNvPr id="11496" name="Check Box 232" hidden="1">
              <a:extLst>
                <a:ext uri="{63B3BB69-23CF-44E3-9099-C40C66FF867C}">
                  <a14:compatExt spid="_x0000_s11496"/>
                </a:ext>
                <a:ext uri="{FF2B5EF4-FFF2-40B4-BE49-F238E27FC236}">
                  <a16:creationId xmlns:a16="http://schemas.microsoft.com/office/drawing/2014/main" id="{00000000-0008-0000-0600-0000E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50</xdr:row>
          <xdr:rowOff>209550</xdr:rowOff>
        </xdr:from>
        <xdr:to>
          <xdr:col>3</xdr:col>
          <xdr:colOff>266700</xdr:colOff>
          <xdr:row>51</xdr:row>
          <xdr:rowOff>209550</xdr:rowOff>
        </xdr:to>
        <xdr:sp macro="" textlink="">
          <xdr:nvSpPr>
            <xdr:cNvPr id="11497" name="Check Box 233" hidden="1">
              <a:extLst>
                <a:ext uri="{63B3BB69-23CF-44E3-9099-C40C66FF867C}">
                  <a14:compatExt spid="_x0000_s11497"/>
                </a:ext>
                <a:ext uri="{FF2B5EF4-FFF2-40B4-BE49-F238E27FC236}">
                  <a16:creationId xmlns:a16="http://schemas.microsoft.com/office/drawing/2014/main" id="{00000000-0008-0000-0600-0000E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59</xdr:row>
          <xdr:rowOff>209550</xdr:rowOff>
        </xdr:from>
        <xdr:to>
          <xdr:col>1</xdr:col>
          <xdr:colOff>323850</xdr:colOff>
          <xdr:row>61</xdr:row>
          <xdr:rowOff>0</xdr:rowOff>
        </xdr:to>
        <xdr:sp macro="" textlink="">
          <xdr:nvSpPr>
            <xdr:cNvPr id="11498" name="Check Box 234" hidden="1">
              <a:extLst>
                <a:ext uri="{63B3BB69-23CF-44E3-9099-C40C66FF867C}">
                  <a14:compatExt spid="_x0000_s11498"/>
                </a:ext>
                <a:ext uri="{FF2B5EF4-FFF2-40B4-BE49-F238E27FC236}">
                  <a16:creationId xmlns:a16="http://schemas.microsoft.com/office/drawing/2014/main" id="{00000000-0008-0000-0600-0000E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61</xdr:row>
          <xdr:rowOff>209550</xdr:rowOff>
        </xdr:from>
        <xdr:to>
          <xdr:col>1</xdr:col>
          <xdr:colOff>285750</xdr:colOff>
          <xdr:row>62</xdr:row>
          <xdr:rowOff>247650</xdr:rowOff>
        </xdr:to>
        <xdr:sp macro="" textlink="">
          <xdr:nvSpPr>
            <xdr:cNvPr id="11499" name="Check Box 235" hidden="1">
              <a:extLst>
                <a:ext uri="{63B3BB69-23CF-44E3-9099-C40C66FF867C}">
                  <a14:compatExt spid="_x0000_s11499"/>
                </a:ext>
                <a:ext uri="{FF2B5EF4-FFF2-40B4-BE49-F238E27FC236}">
                  <a16:creationId xmlns:a16="http://schemas.microsoft.com/office/drawing/2014/main" id="{00000000-0008-0000-0600-0000E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64</xdr:row>
          <xdr:rowOff>209550</xdr:rowOff>
        </xdr:from>
        <xdr:to>
          <xdr:col>1</xdr:col>
          <xdr:colOff>285750</xdr:colOff>
          <xdr:row>65</xdr:row>
          <xdr:rowOff>209550</xdr:rowOff>
        </xdr:to>
        <xdr:sp macro="" textlink="">
          <xdr:nvSpPr>
            <xdr:cNvPr id="11500" name="Check Box 236" hidden="1">
              <a:extLst>
                <a:ext uri="{63B3BB69-23CF-44E3-9099-C40C66FF867C}">
                  <a14:compatExt spid="_x0000_s11500"/>
                </a:ext>
                <a:ext uri="{FF2B5EF4-FFF2-40B4-BE49-F238E27FC236}">
                  <a16:creationId xmlns:a16="http://schemas.microsoft.com/office/drawing/2014/main" id="{00000000-0008-0000-0600-0000E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68</xdr:row>
          <xdr:rowOff>0</xdr:rowOff>
        </xdr:from>
        <xdr:to>
          <xdr:col>1</xdr:col>
          <xdr:colOff>285750</xdr:colOff>
          <xdr:row>68</xdr:row>
          <xdr:rowOff>209550</xdr:rowOff>
        </xdr:to>
        <xdr:sp macro="" textlink="">
          <xdr:nvSpPr>
            <xdr:cNvPr id="11501" name="Check Box 237" hidden="1">
              <a:extLst>
                <a:ext uri="{63B3BB69-23CF-44E3-9099-C40C66FF867C}">
                  <a14:compatExt spid="_x0000_s11501"/>
                </a:ext>
                <a:ext uri="{FF2B5EF4-FFF2-40B4-BE49-F238E27FC236}">
                  <a16:creationId xmlns:a16="http://schemas.microsoft.com/office/drawing/2014/main" id="{00000000-0008-0000-0600-0000E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63</xdr:row>
          <xdr:rowOff>209550</xdr:rowOff>
        </xdr:from>
        <xdr:to>
          <xdr:col>1</xdr:col>
          <xdr:colOff>285750</xdr:colOff>
          <xdr:row>64</xdr:row>
          <xdr:rowOff>209550</xdr:rowOff>
        </xdr:to>
        <xdr:sp macro="" textlink="">
          <xdr:nvSpPr>
            <xdr:cNvPr id="11502" name="Check Box 238" hidden="1">
              <a:extLst>
                <a:ext uri="{63B3BB69-23CF-44E3-9099-C40C66FF867C}">
                  <a14:compatExt spid="_x0000_s11502"/>
                </a:ext>
                <a:ext uri="{FF2B5EF4-FFF2-40B4-BE49-F238E27FC236}">
                  <a16:creationId xmlns:a16="http://schemas.microsoft.com/office/drawing/2014/main" id="{00000000-0008-0000-0600-0000E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60</xdr:row>
          <xdr:rowOff>209550</xdr:rowOff>
        </xdr:from>
        <xdr:to>
          <xdr:col>1</xdr:col>
          <xdr:colOff>285750</xdr:colOff>
          <xdr:row>61</xdr:row>
          <xdr:rowOff>228600</xdr:rowOff>
        </xdr:to>
        <xdr:sp macro="" textlink="">
          <xdr:nvSpPr>
            <xdr:cNvPr id="11503" name="Check Box 239" hidden="1">
              <a:extLst>
                <a:ext uri="{63B3BB69-23CF-44E3-9099-C40C66FF867C}">
                  <a14:compatExt spid="_x0000_s11503"/>
                </a:ext>
                <a:ext uri="{FF2B5EF4-FFF2-40B4-BE49-F238E27FC236}">
                  <a16:creationId xmlns:a16="http://schemas.microsoft.com/office/drawing/2014/main" id="{00000000-0008-0000-0600-0000E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62</xdr:row>
          <xdr:rowOff>209550</xdr:rowOff>
        </xdr:from>
        <xdr:to>
          <xdr:col>1</xdr:col>
          <xdr:colOff>285750</xdr:colOff>
          <xdr:row>63</xdr:row>
          <xdr:rowOff>209550</xdr:rowOff>
        </xdr:to>
        <xdr:sp macro="" textlink="">
          <xdr:nvSpPr>
            <xdr:cNvPr id="11504" name="Check Box 240" hidden="1">
              <a:extLst>
                <a:ext uri="{63B3BB69-23CF-44E3-9099-C40C66FF867C}">
                  <a14:compatExt spid="_x0000_s11504"/>
                </a:ext>
                <a:ext uri="{FF2B5EF4-FFF2-40B4-BE49-F238E27FC236}">
                  <a16:creationId xmlns:a16="http://schemas.microsoft.com/office/drawing/2014/main" id="{00000000-0008-0000-0600-0000F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59</xdr:row>
          <xdr:rowOff>0</xdr:rowOff>
        </xdr:from>
        <xdr:to>
          <xdr:col>1</xdr:col>
          <xdr:colOff>285750</xdr:colOff>
          <xdr:row>59</xdr:row>
          <xdr:rowOff>190500</xdr:rowOff>
        </xdr:to>
        <xdr:sp macro="" textlink="">
          <xdr:nvSpPr>
            <xdr:cNvPr id="11505" name="Check Box 241" hidden="1">
              <a:extLst>
                <a:ext uri="{63B3BB69-23CF-44E3-9099-C40C66FF867C}">
                  <a14:compatExt spid="_x0000_s11505"/>
                </a:ext>
                <a:ext uri="{FF2B5EF4-FFF2-40B4-BE49-F238E27FC236}">
                  <a16:creationId xmlns:a16="http://schemas.microsoft.com/office/drawing/2014/main" id="{00000000-0008-0000-0600-0000F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66</xdr:row>
          <xdr:rowOff>209550</xdr:rowOff>
        </xdr:from>
        <xdr:to>
          <xdr:col>3</xdr:col>
          <xdr:colOff>285750</xdr:colOff>
          <xdr:row>67</xdr:row>
          <xdr:rowOff>209550</xdr:rowOff>
        </xdr:to>
        <xdr:sp macro="" textlink="">
          <xdr:nvSpPr>
            <xdr:cNvPr id="11506" name="Check Box 242" hidden="1">
              <a:extLst>
                <a:ext uri="{63B3BB69-23CF-44E3-9099-C40C66FF867C}">
                  <a14:compatExt spid="_x0000_s11506"/>
                </a:ext>
                <a:ext uri="{FF2B5EF4-FFF2-40B4-BE49-F238E27FC236}">
                  <a16:creationId xmlns:a16="http://schemas.microsoft.com/office/drawing/2014/main" id="{00000000-0008-0000-0600-0000F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56</xdr:row>
          <xdr:rowOff>38100</xdr:rowOff>
        </xdr:from>
        <xdr:to>
          <xdr:col>3</xdr:col>
          <xdr:colOff>285750</xdr:colOff>
          <xdr:row>56</xdr:row>
          <xdr:rowOff>190500</xdr:rowOff>
        </xdr:to>
        <xdr:sp macro="" textlink="">
          <xdr:nvSpPr>
            <xdr:cNvPr id="11507" name="Check Box 243" hidden="1">
              <a:extLst>
                <a:ext uri="{63B3BB69-23CF-44E3-9099-C40C66FF867C}">
                  <a14:compatExt spid="_x0000_s11507"/>
                </a:ext>
                <a:ext uri="{FF2B5EF4-FFF2-40B4-BE49-F238E27FC236}">
                  <a16:creationId xmlns:a16="http://schemas.microsoft.com/office/drawing/2014/main" id="{00000000-0008-0000-0600-0000F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72</xdr:row>
          <xdr:rowOff>19050</xdr:rowOff>
        </xdr:from>
        <xdr:to>
          <xdr:col>4</xdr:col>
          <xdr:colOff>19050</xdr:colOff>
          <xdr:row>72</xdr:row>
          <xdr:rowOff>190500</xdr:rowOff>
        </xdr:to>
        <xdr:sp macro="" textlink="">
          <xdr:nvSpPr>
            <xdr:cNvPr id="11508" name="Check Box 244" hidden="1">
              <a:extLst>
                <a:ext uri="{63B3BB69-23CF-44E3-9099-C40C66FF867C}">
                  <a14:compatExt spid="_x0000_s11508"/>
                </a:ext>
                <a:ext uri="{FF2B5EF4-FFF2-40B4-BE49-F238E27FC236}">
                  <a16:creationId xmlns:a16="http://schemas.microsoft.com/office/drawing/2014/main" id="{00000000-0008-0000-0600-0000F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73</xdr:row>
          <xdr:rowOff>19050</xdr:rowOff>
        </xdr:from>
        <xdr:to>
          <xdr:col>1</xdr:col>
          <xdr:colOff>285750</xdr:colOff>
          <xdr:row>73</xdr:row>
          <xdr:rowOff>228600</xdr:rowOff>
        </xdr:to>
        <xdr:sp macro="" textlink="">
          <xdr:nvSpPr>
            <xdr:cNvPr id="11509" name="Check Box 245" hidden="1">
              <a:extLst>
                <a:ext uri="{63B3BB69-23CF-44E3-9099-C40C66FF867C}">
                  <a14:compatExt spid="_x0000_s11509"/>
                </a:ext>
                <a:ext uri="{FF2B5EF4-FFF2-40B4-BE49-F238E27FC236}">
                  <a16:creationId xmlns:a16="http://schemas.microsoft.com/office/drawing/2014/main" id="{00000000-0008-0000-0600-0000F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74</xdr:row>
          <xdr:rowOff>209550</xdr:rowOff>
        </xdr:from>
        <xdr:to>
          <xdr:col>1</xdr:col>
          <xdr:colOff>266700</xdr:colOff>
          <xdr:row>76</xdr:row>
          <xdr:rowOff>38100</xdr:rowOff>
        </xdr:to>
        <xdr:sp macro="" textlink="">
          <xdr:nvSpPr>
            <xdr:cNvPr id="11510" name="Check Box 246" hidden="1">
              <a:extLst>
                <a:ext uri="{63B3BB69-23CF-44E3-9099-C40C66FF867C}">
                  <a14:compatExt spid="_x0000_s11510"/>
                </a:ext>
                <a:ext uri="{FF2B5EF4-FFF2-40B4-BE49-F238E27FC236}">
                  <a16:creationId xmlns:a16="http://schemas.microsoft.com/office/drawing/2014/main" id="{00000000-0008-0000-0600-0000F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73</xdr:row>
          <xdr:rowOff>228600</xdr:rowOff>
        </xdr:from>
        <xdr:to>
          <xdr:col>1</xdr:col>
          <xdr:colOff>247650</xdr:colOff>
          <xdr:row>74</xdr:row>
          <xdr:rowOff>209550</xdr:rowOff>
        </xdr:to>
        <xdr:sp macro="" textlink="">
          <xdr:nvSpPr>
            <xdr:cNvPr id="11511" name="Check Box 247" hidden="1">
              <a:extLst>
                <a:ext uri="{63B3BB69-23CF-44E3-9099-C40C66FF867C}">
                  <a14:compatExt spid="_x0000_s11511"/>
                </a:ext>
                <a:ext uri="{FF2B5EF4-FFF2-40B4-BE49-F238E27FC236}">
                  <a16:creationId xmlns:a16="http://schemas.microsoft.com/office/drawing/2014/main" id="{00000000-0008-0000-0600-0000F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77</xdr:row>
          <xdr:rowOff>19050</xdr:rowOff>
        </xdr:from>
        <xdr:to>
          <xdr:col>1</xdr:col>
          <xdr:colOff>342900</xdr:colOff>
          <xdr:row>77</xdr:row>
          <xdr:rowOff>247650</xdr:rowOff>
        </xdr:to>
        <xdr:sp macro="" textlink="">
          <xdr:nvSpPr>
            <xdr:cNvPr id="11512" name="Check Box 248" hidden="1">
              <a:extLst>
                <a:ext uri="{63B3BB69-23CF-44E3-9099-C40C66FF867C}">
                  <a14:compatExt spid="_x0000_s11512"/>
                </a:ext>
                <a:ext uri="{FF2B5EF4-FFF2-40B4-BE49-F238E27FC236}">
                  <a16:creationId xmlns:a16="http://schemas.microsoft.com/office/drawing/2014/main" id="{00000000-0008-0000-0600-0000F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75</xdr:row>
          <xdr:rowOff>247650</xdr:rowOff>
        </xdr:from>
        <xdr:to>
          <xdr:col>1</xdr:col>
          <xdr:colOff>361950</xdr:colOff>
          <xdr:row>77</xdr:row>
          <xdr:rowOff>19050</xdr:rowOff>
        </xdr:to>
        <xdr:sp macro="" textlink="">
          <xdr:nvSpPr>
            <xdr:cNvPr id="11513" name="Check Box 249" hidden="1">
              <a:extLst>
                <a:ext uri="{63B3BB69-23CF-44E3-9099-C40C66FF867C}">
                  <a14:compatExt spid="_x0000_s11513"/>
                </a:ext>
                <a:ext uri="{FF2B5EF4-FFF2-40B4-BE49-F238E27FC236}">
                  <a16:creationId xmlns:a16="http://schemas.microsoft.com/office/drawing/2014/main" id="{00000000-0008-0000-0600-0000F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77</xdr:row>
          <xdr:rowOff>247650</xdr:rowOff>
        </xdr:from>
        <xdr:to>
          <xdr:col>1</xdr:col>
          <xdr:colOff>304800</xdr:colOff>
          <xdr:row>78</xdr:row>
          <xdr:rowOff>247650</xdr:rowOff>
        </xdr:to>
        <xdr:sp macro="" textlink="">
          <xdr:nvSpPr>
            <xdr:cNvPr id="11514" name="Check Box 250" hidden="1">
              <a:extLst>
                <a:ext uri="{63B3BB69-23CF-44E3-9099-C40C66FF867C}">
                  <a14:compatExt spid="_x0000_s11514"/>
                </a:ext>
                <a:ext uri="{FF2B5EF4-FFF2-40B4-BE49-F238E27FC236}">
                  <a16:creationId xmlns:a16="http://schemas.microsoft.com/office/drawing/2014/main" id="{00000000-0008-0000-0600-0000F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78</xdr:row>
          <xdr:rowOff>209550</xdr:rowOff>
        </xdr:from>
        <xdr:to>
          <xdr:col>1</xdr:col>
          <xdr:colOff>304800</xdr:colOff>
          <xdr:row>80</xdr:row>
          <xdr:rowOff>19050</xdr:rowOff>
        </xdr:to>
        <xdr:sp macro="" textlink="">
          <xdr:nvSpPr>
            <xdr:cNvPr id="11515" name="Check Box 251" hidden="1">
              <a:extLst>
                <a:ext uri="{63B3BB69-23CF-44E3-9099-C40C66FF867C}">
                  <a14:compatExt spid="_x0000_s11515"/>
                </a:ext>
                <a:ext uri="{FF2B5EF4-FFF2-40B4-BE49-F238E27FC236}">
                  <a16:creationId xmlns:a16="http://schemas.microsoft.com/office/drawing/2014/main" id="{00000000-0008-0000-0600-0000F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83</xdr:row>
          <xdr:rowOff>57150</xdr:rowOff>
        </xdr:from>
        <xdr:to>
          <xdr:col>1</xdr:col>
          <xdr:colOff>266700</xdr:colOff>
          <xdr:row>84</xdr:row>
          <xdr:rowOff>19050</xdr:rowOff>
        </xdr:to>
        <xdr:sp macro="" textlink="">
          <xdr:nvSpPr>
            <xdr:cNvPr id="11516" name="Check Box 252" hidden="1">
              <a:extLst>
                <a:ext uri="{63B3BB69-23CF-44E3-9099-C40C66FF867C}">
                  <a14:compatExt spid="_x0000_s11516"/>
                </a:ext>
                <a:ext uri="{FF2B5EF4-FFF2-40B4-BE49-F238E27FC236}">
                  <a16:creationId xmlns:a16="http://schemas.microsoft.com/office/drawing/2014/main" id="{00000000-0008-0000-0600-0000F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82</xdr:row>
          <xdr:rowOff>19050</xdr:rowOff>
        </xdr:from>
        <xdr:to>
          <xdr:col>1</xdr:col>
          <xdr:colOff>323850</xdr:colOff>
          <xdr:row>83</xdr:row>
          <xdr:rowOff>19050</xdr:rowOff>
        </xdr:to>
        <xdr:sp macro="" textlink="">
          <xdr:nvSpPr>
            <xdr:cNvPr id="11517" name="Check Box 253" hidden="1">
              <a:extLst>
                <a:ext uri="{63B3BB69-23CF-44E3-9099-C40C66FF867C}">
                  <a14:compatExt spid="_x0000_s11517"/>
                </a:ext>
                <a:ext uri="{FF2B5EF4-FFF2-40B4-BE49-F238E27FC236}">
                  <a16:creationId xmlns:a16="http://schemas.microsoft.com/office/drawing/2014/main" id="{00000000-0008-0000-0600-0000F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84</xdr:row>
          <xdr:rowOff>19050</xdr:rowOff>
        </xdr:from>
        <xdr:to>
          <xdr:col>1</xdr:col>
          <xdr:colOff>266700</xdr:colOff>
          <xdr:row>85</xdr:row>
          <xdr:rowOff>38100</xdr:rowOff>
        </xdr:to>
        <xdr:sp macro="" textlink="">
          <xdr:nvSpPr>
            <xdr:cNvPr id="11518" name="Check Box 254" hidden="1">
              <a:extLst>
                <a:ext uri="{63B3BB69-23CF-44E3-9099-C40C66FF867C}">
                  <a14:compatExt spid="_x0000_s11518"/>
                </a:ext>
                <a:ext uri="{FF2B5EF4-FFF2-40B4-BE49-F238E27FC236}">
                  <a16:creationId xmlns:a16="http://schemas.microsoft.com/office/drawing/2014/main" id="{00000000-0008-0000-0600-0000F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80</xdr:row>
          <xdr:rowOff>209550</xdr:rowOff>
        </xdr:from>
        <xdr:to>
          <xdr:col>2</xdr:col>
          <xdr:colOff>19050</xdr:colOff>
          <xdr:row>81</xdr:row>
          <xdr:rowOff>247650</xdr:rowOff>
        </xdr:to>
        <xdr:sp macro="" textlink="">
          <xdr:nvSpPr>
            <xdr:cNvPr id="11519" name="Check Box 255" hidden="1">
              <a:extLst>
                <a:ext uri="{63B3BB69-23CF-44E3-9099-C40C66FF867C}">
                  <a14:compatExt spid="_x0000_s11519"/>
                </a:ext>
                <a:ext uri="{FF2B5EF4-FFF2-40B4-BE49-F238E27FC236}">
                  <a16:creationId xmlns:a16="http://schemas.microsoft.com/office/drawing/2014/main" id="{00000000-0008-0000-0600-0000F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56</xdr:row>
          <xdr:rowOff>19050</xdr:rowOff>
        </xdr:from>
        <xdr:to>
          <xdr:col>1</xdr:col>
          <xdr:colOff>323850</xdr:colOff>
          <xdr:row>56</xdr:row>
          <xdr:rowOff>190500</xdr:rowOff>
        </xdr:to>
        <xdr:sp macro="" textlink="">
          <xdr:nvSpPr>
            <xdr:cNvPr id="11520" name="Check Box 256" hidden="1">
              <a:extLst>
                <a:ext uri="{63B3BB69-23CF-44E3-9099-C40C66FF867C}">
                  <a14:compatExt spid="_x0000_s11520"/>
                </a:ext>
                <a:ext uri="{FF2B5EF4-FFF2-40B4-BE49-F238E27FC236}">
                  <a16:creationId xmlns:a16="http://schemas.microsoft.com/office/drawing/2014/main" id="{00000000-0008-0000-0600-000000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72</xdr:row>
          <xdr:rowOff>19050</xdr:rowOff>
        </xdr:from>
        <xdr:to>
          <xdr:col>1</xdr:col>
          <xdr:colOff>266700</xdr:colOff>
          <xdr:row>72</xdr:row>
          <xdr:rowOff>209550</xdr:rowOff>
        </xdr:to>
        <xdr:sp macro="" textlink="">
          <xdr:nvSpPr>
            <xdr:cNvPr id="11521" name="Check Box 257" hidden="1">
              <a:extLst>
                <a:ext uri="{63B3BB69-23CF-44E3-9099-C40C66FF867C}">
                  <a14:compatExt spid="_x0000_s11521"/>
                </a:ext>
                <a:ext uri="{FF2B5EF4-FFF2-40B4-BE49-F238E27FC236}">
                  <a16:creationId xmlns:a16="http://schemas.microsoft.com/office/drawing/2014/main" id="{00000000-0008-0000-0600-000001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79</xdr:row>
          <xdr:rowOff>228600</xdr:rowOff>
        </xdr:from>
        <xdr:to>
          <xdr:col>1</xdr:col>
          <xdr:colOff>285750</xdr:colOff>
          <xdr:row>81</xdr:row>
          <xdr:rowOff>19050</xdr:rowOff>
        </xdr:to>
        <xdr:sp macro="" textlink="">
          <xdr:nvSpPr>
            <xdr:cNvPr id="11522" name="Check Box 258" hidden="1">
              <a:extLst>
                <a:ext uri="{63B3BB69-23CF-44E3-9099-C40C66FF867C}">
                  <a14:compatExt spid="_x0000_s11522"/>
                </a:ext>
                <a:ext uri="{FF2B5EF4-FFF2-40B4-BE49-F238E27FC236}">
                  <a16:creationId xmlns:a16="http://schemas.microsoft.com/office/drawing/2014/main" id="{00000000-0008-0000-0600-000002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7</xdr:row>
          <xdr:rowOff>209550</xdr:rowOff>
        </xdr:from>
        <xdr:to>
          <xdr:col>1</xdr:col>
          <xdr:colOff>304800</xdr:colOff>
          <xdr:row>8</xdr:row>
          <xdr:rowOff>209550</xdr:rowOff>
        </xdr:to>
        <xdr:sp macro="" textlink="">
          <xdr:nvSpPr>
            <xdr:cNvPr id="11523" name="Check Box 259" hidden="1">
              <a:extLst>
                <a:ext uri="{63B3BB69-23CF-44E3-9099-C40C66FF867C}">
                  <a14:compatExt spid="_x0000_s11523"/>
                </a:ext>
                <a:ext uri="{FF2B5EF4-FFF2-40B4-BE49-F238E27FC236}">
                  <a16:creationId xmlns:a16="http://schemas.microsoft.com/office/drawing/2014/main" id="{00000000-0008-0000-0600-000003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8</xdr:row>
          <xdr:rowOff>19050</xdr:rowOff>
        </xdr:from>
        <xdr:to>
          <xdr:col>3</xdr:col>
          <xdr:colOff>285750</xdr:colOff>
          <xdr:row>9</xdr:row>
          <xdr:rowOff>57150</xdr:rowOff>
        </xdr:to>
        <xdr:sp macro="" textlink="">
          <xdr:nvSpPr>
            <xdr:cNvPr id="11524" name="Check Box 260" hidden="1">
              <a:extLst>
                <a:ext uri="{63B3BB69-23CF-44E3-9099-C40C66FF867C}">
                  <a14:compatExt spid="_x0000_s11524"/>
                </a:ext>
                <a:ext uri="{FF2B5EF4-FFF2-40B4-BE49-F238E27FC236}">
                  <a16:creationId xmlns:a16="http://schemas.microsoft.com/office/drawing/2014/main" id="{00000000-0008-0000-0600-000004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8</xdr:row>
          <xdr:rowOff>171450</xdr:rowOff>
        </xdr:from>
        <xdr:to>
          <xdr:col>1</xdr:col>
          <xdr:colOff>304800</xdr:colOff>
          <xdr:row>9</xdr:row>
          <xdr:rowOff>247650</xdr:rowOff>
        </xdr:to>
        <xdr:sp macro="" textlink="">
          <xdr:nvSpPr>
            <xdr:cNvPr id="11525" name="Check Box 261" hidden="1">
              <a:extLst>
                <a:ext uri="{63B3BB69-23CF-44E3-9099-C40C66FF867C}">
                  <a14:compatExt spid="_x0000_s11525"/>
                </a:ext>
                <a:ext uri="{FF2B5EF4-FFF2-40B4-BE49-F238E27FC236}">
                  <a16:creationId xmlns:a16="http://schemas.microsoft.com/office/drawing/2014/main" id="{00000000-0008-0000-0600-000005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10</xdr:row>
          <xdr:rowOff>0</xdr:rowOff>
        </xdr:from>
        <xdr:to>
          <xdr:col>6</xdr:col>
          <xdr:colOff>19050</xdr:colOff>
          <xdr:row>10</xdr:row>
          <xdr:rowOff>247650</xdr:rowOff>
        </xdr:to>
        <xdr:sp macro="" textlink="">
          <xdr:nvSpPr>
            <xdr:cNvPr id="11526" name="Check Box 262" hidden="1">
              <a:extLst>
                <a:ext uri="{63B3BB69-23CF-44E3-9099-C40C66FF867C}">
                  <a14:compatExt spid="_x0000_s11526"/>
                </a:ext>
                <a:ext uri="{FF2B5EF4-FFF2-40B4-BE49-F238E27FC236}">
                  <a16:creationId xmlns:a16="http://schemas.microsoft.com/office/drawing/2014/main" id="{00000000-0008-0000-0600-000006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24</xdr:row>
          <xdr:rowOff>247650</xdr:rowOff>
        </xdr:from>
        <xdr:to>
          <xdr:col>6</xdr:col>
          <xdr:colOff>19050</xdr:colOff>
          <xdr:row>25</xdr:row>
          <xdr:rowOff>247650</xdr:rowOff>
        </xdr:to>
        <xdr:sp macro="" textlink="">
          <xdr:nvSpPr>
            <xdr:cNvPr id="11527" name="Check Box 263" hidden="1">
              <a:extLst>
                <a:ext uri="{63B3BB69-23CF-44E3-9099-C40C66FF867C}">
                  <a14:compatExt spid="_x0000_s11527"/>
                </a:ext>
                <a:ext uri="{FF2B5EF4-FFF2-40B4-BE49-F238E27FC236}">
                  <a16:creationId xmlns:a16="http://schemas.microsoft.com/office/drawing/2014/main" id="{00000000-0008-0000-0600-000007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1466850</xdr:colOff>
          <xdr:row>26</xdr:row>
          <xdr:rowOff>228600</xdr:rowOff>
        </xdr:from>
        <xdr:to>
          <xdr:col>5</xdr:col>
          <xdr:colOff>209550</xdr:colOff>
          <xdr:row>28</xdr:row>
          <xdr:rowOff>19050</xdr:rowOff>
        </xdr:to>
        <xdr:sp macro="" textlink="">
          <xdr:nvSpPr>
            <xdr:cNvPr id="11528" name="Check Box 264" hidden="1">
              <a:extLst>
                <a:ext uri="{63B3BB69-23CF-44E3-9099-C40C66FF867C}">
                  <a14:compatExt spid="_x0000_s11528"/>
                </a:ext>
                <a:ext uri="{FF2B5EF4-FFF2-40B4-BE49-F238E27FC236}">
                  <a16:creationId xmlns:a16="http://schemas.microsoft.com/office/drawing/2014/main" id="{00000000-0008-0000-0600-000008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11</xdr:row>
          <xdr:rowOff>209550</xdr:rowOff>
        </xdr:from>
        <xdr:to>
          <xdr:col>3</xdr:col>
          <xdr:colOff>247650</xdr:colOff>
          <xdr:row>12</xdr:row>
          <xdr:rowOff>209550</xdr:rowOff>
        </xdr:to>
        <xdr:sp macro="" textlink="">
          <xdr:nvSpPr>
            <xdr:cNvPr id="11529" name="Check Box 265" hidden="1">
              <a:extLst>
                <a:ext uri="{63B3BB69-23CF-44E3-9099-C40C66FF867C}">
                  <a14:compatExt spid="_x0000_s11529"/>
                </a:ext>
                <a:ext uri="{FF2B5EF4-FFF2-40B4-BE49-F238E27FC236}">
                  <a16:creationId xmlns:a16="http://schemas.microsoft.com/office/drawing/2014/main" id="{00000000-0008-0000-0600-000009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11</xdr:row>
          <xdr:rowOff>0</xdr:rowOff>
        </xdr:from>
        <xdr:to>
          <xdr:col>3</xdr:col>
          <xdr:colOff>285750</xdr:colOff>
          <xdr:row>11</xdr:row>
          <xdr:rowOff>228600</xdr:rowOff>
        </xdr:to>
        <xdr:sp macro="" textlink="">
          <xdr:nvSpPr>
            <xdr:cNvPr id="11530" name="Check Box 266" hidden="1">
              <a:extLst>
                <a:ext uri="{63B3BB69-23CF-44E3-9099-C40C66FF867C}">
                  <a14:compatExt spid="_x0000_s11530"/>
                </a:ext>
                <a:ext uri="{FF2B5EF4-FFF2-40B4-BE49-F238E27FC236}">
                  <a16:creationId xmlns:a16="http://schemas.microsoft.com/office/drawing/2014/main" id="{00000000-0008-0000-0600-00000A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12</xdr:row>
          <xdr:rowOff>209550</xdr:rowOff>
        </xdr:from>
        <xdr:to>
          <xdr:col>3</xdr:col>
          <xdr:colOff>285750</xdr:colOff>
          <xdr:row>13</xdr:row>
          <xdr:rowOff>209550</xdr:rowOff>
        </xdr:to>
        <xdr:sp macro="" textlink="">
          <xdr:nvSpPr>
            <xdr:cNvPr id="11531" name="Check Box 267" hidden="1">
              <a:extLst>
                <a:ext uri="{63B3BB69-23CF-44E3-9099-C40C66FF867C}">
                  <a14:compatExt spid="_x0000_s11531"/>
                </a:ext>
                <a:ext uri="{FF2B5EF4-FFF2-40B4-BE49-F238E27FC236}">
                  <a16:creationId xmlns:a16="http://schemas.microsoft.com/office/drawing/2014/main" id="{00000000-0008-0000-0600-00000B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13</xdr:row>
          <xdr:rowOff>247650</xdr:rowOff>
        </xdr:from>
        <xdr:to>
          <xdr:col>4</xdr:col>
          <xdr:colOff>0</xdr:colOff>
          <xdr:row>15</xdr:row>
          <xdr:rowOff>19050</xdr:rowOff>
        </xdr:to>
        <xdr:sp macro="" textlink="">
          <xdr:nvSpPr>
            <xdr:cNvPr id="11532" name="Check Box 268" hidden="1">
              <a:extLst>
                <a:ext uri="{63B3BB69-23CF-44E3-9099-C40C66FF867C}">
                  <a14:compatExt spid="_x0000_s11532"/>
                </a:ext>
                <a:ext uri="{FF2B5EF4-FFF2-40B4-BE49-F238E27FC236}">
                  <a16:creationId xmlns:a16="http://schemas.microsoft.com/office/drawing/2014/main" id="{00000000-0008-0000-0600-00000C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14</xdr:row>
          <xdr:rowOff>209550</xdr:rowOff>
        </xdr:from>
        <xdr:to>
          <xdr:col>3</xdr:col>
          <xdr:colOff>247650</xdr:colOff>
          <xdr:row>15</xdr:row>
          <xdr:rowOff>152400</xdr:rowOff>
        </xdr:to>
        <xdr:sp macro="" textlink="">
          <xdr:nvSpPr>
            <xdr:cNvPr id="11533" name="Check Box 269" hidden="1">
              <a:extLst>
                <a:ext uri="{63B3BB69-23CF-44E3-9099-C40C66FF867C}">
                  <a14:compatExt spid="_x0000_s11533"/>
                </a:ext>
                <a:ext uri="{FF2B5EF4-FFF2-40B4-BE49-F238E27FC236}">
                  <a16:creationId xmlns:a16="http://schemas.microsoft.com/office/drawing/2014/main" id="{00000000-0008-0000-0600-00000D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11</xdr:row>
          <xdr:rowOff>209550</xdr:rowOff>
        </xdr:from>
        <xdr:to>
          <xdr:col>1</xdr:col>
          <xdr:colOff>361950</xdr:colOff>
          <xdr:row>12</xdr:row>
          <xdr:rowOff>228600</xdr:rowOff>
        </xdr:to>
        <xdr:sp macro="" textlink="">
          <xdr:nvSpPr>
            <xdr:cNvPr id="11534" name="Check Box 270" hidden="1">
              <a:extLst>
                <a:ext uri="{63B3BB69-23CF-44E3-9099-C40C66FF867C}">
                  <a14:compatExt spid="_x0000_s11534"/>
                </a:ext>
                <a:ext uri="{FF2B5EF4-FFF2-40B4-BE49-F238E27FC236}">
                  <a16:creationId xmlns:a16="http://schemas.microsoft.com/office/drawing/2014/main" id="{00000000-0008-0000-0600-00000E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11</xdr:row>
          <xdr:rowOff>0</xdr:rowOff>
        </xdr:from>
        <xdr:to>
          <xdr:col>1</xdr:col>
          <xdr:colOff>323850</xdr:colOff>
          <xdr:row>11</xdr:row>
          <xdr:rowOff>209550</xdr:rowOff>
        </xdr:to>
        <xdr:sp macro="" textlink="">
          <xdr:nvSpPr>
            <xdr:cNvPr id="11535" name="Check Box 271" hidden="1">
              <a:extLst>
                <a:ext uri="{63B3BB69-23CF-44E3-9099-C40C66FF867C}">
                  <a14:compatExt spid="_x0000_s11535"/>
                </a:ext>
                <a:ext uri="{FF2B5EF4-FFF2-40B4-BE49-F238E27FC236}">
                  <a16:creationId xmlns:a16="http://schemas.microsoft.com/office/drawing/2014/main" id="{00000000-0008-0000-0600-00000F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13</xdr:row>
          <xdr:rowOff>209550</xdr:rowOff>
        </xdr:from>
        <xdr:to>
          <xdr:col>1</xdr:col>
          <xdr:colOff>323850</xdr:colOff>
          <xdr:row>14</xdr:row>
          <xdr:rowOff>209550</xdr:rowOff>
        </xdr:to>
        <xdr:sp macro="" textlink="">
          <xdr:nvSpPr>
            <xdr:cNvPr id="11536" name="Check Box 272" hidden="1">
              <a:extLst>
                <a:ext uri="{63B3BB69-23CF-44E3-9099-C40C66FF867C}">
                  <a14:compatExt spid="_x0000_s11536"/>
                </a:ext>
                <a:ext uri="{FF2B5EF4-FFF2-40B4-BE49-F238E27FC236}">
                  <a16:creationId xmlns:a16="http://schemas.microsoft.com/office/drawing/2014/main" id="{00000000-0008-0000-0600-000010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14</xdr:row>
          <xdr:rowOff>247650</xdr:rowOff>
        </xdr:from>
        <xdr:to>
          <xdr:col>1</xdr:col>
          <xdr:colOff>323850</xdr:colOff>
          <xdr:row>17</xdr:row>
          <xdr:rowOff>19050</xdr:rowOff>
        </xdr:to>
        <xdr:sp macro="" textlink="">
          <xdr:nvSpPr>
            <xdr:cNvPr id="11537" name="Check Box 273" hidden="1">
              <a:extLst>
                <a:ext uri="{63B3BB69-23CF-44E3-9099-C40C66FF867C}">
                  <a14:compatExt spid="_x0000_s11537"/>
                </a:ext>
                <a:ext uri="{FF2B5EF4-FFF2-40B4-BE49-F238E27FC236}">
                  <a16:creationId xmlns:a16="http://schemas.microsoft.com/office/drawing/2014/main" id="{00000000-0008-0000-0600-000011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13</xdr:row>
          <xdr:rowOff>0</xdr:rowOff>
        </xdr:from>
        <xdr:to>
          <xdr:col>1</xdr:col>
          <xdr:colOff>323850</xdr:colOff>
          <xdr:row>13</xdr:row>
          <xdr:rowOff>209550</xdr:rowOff>
        </xdr:to>
        <xdr:sp macro="" textlink="">
          <xdr:nvSpPr>
            <xdr:cNvPr id="11538" name="Check Box 274" hidden="1">
              <a:extLst>
                <a:ext uri="{63B3BB69-23CF-44E3-9099-C40C66FF867C}">
                  <a14:compatExt spid="_x0000_s11538"/>
                </a:ext>
                <a:ext uri="{FF2B5EF4-FFF2-40B4-BE49-F238E27FC236}">
                  <a16:creationId xmlns:a16="http://schemas.microsoft.com/office/drawing/2014/main" id="{00000000-0008-0000-0600-000012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38</xdr:row>
          <xdr:rowOff>171450</xdr:rowOff>
        </xdr:from>
        <xdr:to>
          <xdr:col>4</xdr:col>
          <xdr:colOff>19050</xdr:colOff>
          <xdr:row>39</xdr:row>
          <xdr:rowOff>209550</xdr:rowOff>
        </xdr:to>
        <xdr:sp macro="" textlink="">
          <xdr:nvSpPr>
            <xdr:cNvPr id="11539" name="Check Box 275" hidden="1">
              <a:extLst>
                <a:ext uri="{63B3BB69-23CF-44E3-9099-C40C66FF867C}">
                  <a14:compatExt spid="_x0000_s11539"/>
                </a:ext>
                <a:ext uri="{FF2B5EF4-FFF2-40B4-BE49-F238E27FC236}">
                  <a16:creationId xmlns:a16="http://schemas.microsoft.com/office/drawing/2014/main" id="{00000000-0008-0000-0600-000013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38</xdr:row>
          <xdr:rowOff>247650</xdr:rowOff>
        </xdr:from>
        <xdr:to>
          <xdr:col>1</xdr:col>
          <xdr:colOff>323850</xdr:colOff>
          <xdr:row>39</xdr:row>
          <xdr:rowOff>247650</xdr:rowOff>
        </xdr:to>
        <xdr:sp macro="" textlink="">
          <xdr:nvSpPr>
            <xdr:cNvPr id="11540" name="Check Box 276" hidden="1">
              <a:extLst>
                <a:ext uri="{63B3BB69-23CF-44E3-9099-C40C66FF867C}">
                  <a14:compatExt spid="_x0000_s11540"/>
                </a:ext>
                <a:ext uri="{FF2B5EF4-FFF2-40B4-BE49-F238E27FC236}">
                  <a16:creationId xmlns:a16="http://schemas.microsoft.com/office/drawing/2014/main" id="{00000000-0008-0000-0600-000014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68</xdr:row>
          <xdr:rowOff>209550</xdr:rowOff>
        </xdr:from>
        <xdr:to>
          <xdr:col>3</xdr:col>
          <xdr:colOff>247650</xdr:colOff>
          <xdr:row>69</xdr:row>
          <xdr:rowOff>209550</xdr:rowOff>
        </xdr:to>
        <xdr:sp macro="" textlink="">
          <xdr:nvSpPr>
            <xdr:cNvPr id="11541" name="Check Box 277" hidden="1">
              <a:extLst>
                <a:ext uri="{63B3BB69-23CF-44E3-9099-C40C66FF867C}">
                  <a14:compatExt spid="_x0000_s11541"/>
                </a:ext>
                <a:ext uri="{FF2B5EF4-FFF2-40B4-BE49-F238E27FC236}">
                  <a16:creationId xmlns:a16="http://schemas.microsoft.com/office/drawing/2014/main" id="{00000000-0008-0000-0600-000015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66</xdr:row>
          <xdr:rowOff>0</xdr:rowOff>
        </xdr:from>
        <xdr:to>
          <xdr:col>1</xdr:col>
          <xdr:colOff>285750</xdr:colOff>
          <xdr:row>66</xdr:row>
          <xdr:rowOff>171450</xdr:rowOff>
        </xdr:to>
        <xdr:sp macro="" textlink="">
          <xdr:nvSpPr>
            <xdr:cNvPr id="11542" name="Check Box 278" hidden="1">
              <a:extLst>
                <a:ext uri="{63B3BB69-23CF-44E3-9099-C40C66FF867C}">
                  <a14:compatExt spid="_x0000_s11542"/>
                </a:ext>
                <a:ext uri="{FF2B5EF4-FFF2-40B4-BE49-F238E27FC236}">
                  <a16:creationId xmlns:a16="http://schemas.microsoft.com/office/drawing/2014/main" id="{00000000-0008-0000-0600-000016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65</xdr:row>
          <xdr:rowOff>209550</xdr:rowOff>
        </xdr:from>
        <xdr:to>
          <xdr:col>3</xdr:col>
          <xdr:colOff>247650</xdr:colOff>
          <xdr:row>66</xdr:row>
          <xdr:rowOff>209550</xdr:rowOff>
        </xdr:to>
        <xdr:sp macro="" textlink="">
          <xdr:nvSpPr>
            <xdr:cNvPr id="11543" name="Check Box 279" hidden="1">
              <a:extLst>
                <a:ext uri="{63B3BB69-23CF-44E3-9099-C40C66FF867C}">
                  <a14:compatExt spid="_x0000_s11543"/>
                </a:ext>
                <a:ext uri="{FF2B5EF4-FFF2-40B4-BE49-F238E27FC236}">
                  <a16:creationId xmlns:a16="http://schemas.microsoft.com/office/drawing/2014/main" id="{00000000-0008-0000-0600-000017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35</xdr:row>
          <xdr:rowOff>228600</xdr:rowOff>
        </xdr:from>
        <xdr:to>
          <xdr:col>1</xdr:col>
          <xdr:colOff>285750</xdr:colOff>
          <xdr:row>36</xdr:row>
          <xdr:rowOff>247650</xdr:rowOff>
        </xdr:to>
        <xdr:sp macro="" textlink="">
          <xdr:nvSpPr>
            <xdr:cNvPr id="11544" name="Check Box 280" hidden="1">
              <a:extLst>
                <a:ext uri="{63B3BB69-23CF-44E3-9099-C40C66FF867C}">
                  <a14:compatExt spid="_x0000_s11544"/>
                </a:ext>
                <a:ext uri="{FF2B5EF4-FFF2-40B4-BE49-F238E27FC236}">
                  <a16:creationId xmlns:a16="http://schemas.microsoft.com/office/drawing/2014/main" id="{00000000-0008-0000-0600-000018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35</xdr:row>
          <xdr:rowOff>209550</xdr:rowOff>
        </xdr:from>
        <xdr:to>
          <xdr:col>3</xdr:col>
          <xdr:colOff>285750</xdr:colOff>
          <xdr:row>36</xdr:row>
          <xdr:rowOff>247650</xdr:rowOff>
        </xdr:to>
        <xdr:sp macro="" textlink="">
          <xdr:nvSpPr>
            <xdr:cNvPr id="11545" name="Check Box 281" hidden="1">
              <a:extLst>
                <a:ext uri="{63B3BB69-23CF-44E3-9099-C40C66FF867C}">
                  <a14:compatExt spid="_x0000_s11545"/>
                </a:ext>
                <a:ext uri="{FF2B5EF4-FFF2-40B4-BE49-F238E27FC236}">
                  <a16:creationId xmlns:a16="http://schemas.microsoft.com/office/drawing/2014/main" id="{00000000-0008-0000-0600-000019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209550</xdr:rowOff>
        </xdr:from>
        <xdr:to>
          <xdr:col>8</xdr:col>
          <xdr:colOff>0</xdr:colOff>
          <xdr:row>19</xdr:row>
          <xdr:rowOff>19050</xdr:rowOff>
        </xdr:to>
        <xdr:sp macro="" textlink="">
          <xdr:nvSpPr>
            <xdr:cNvPr id="11546" name="Check Box 282" hidden="1">
              <a:extLst>
                <a:ext uri="{63B3BB69-23CF-44E3-9099-C40C66FF867C}">
                  <a14:compatExt spid="_x0000_s11546"/>
                </a:ext>
                <a:ext uri="{FF2B5EF4-FFF2-40B4-BE49-F238E27FC236}">
                  <a16:creationId xmlns:a16="http://schemas.microsoft.com/office/drawing/2014/main" id="{00000000-0008-0000-0600-00001A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114300</xdr:colOff>
          <xdr:row>22</xdr:row>
          <xdr:rowOff>0</xdr:rowOff>
        </xdr:to>
        <xdr:sp macro="" textlink="">
          <xdr:nvSpPr>
            <xdr:cNvPr id="11552" name="Check Box 288" hidden="1">
              <a:extLst>
                <a:ext uri="{63B3BB69-23CF-44E3-9099-C40C66FF867C}">
                  <a14:compatExt spid="_x0000_s11552"/>
                </a:ext>
                <a:ext uri="{FF2B5EF4-FFF2-40B4-BE49-F238E27FC236}">
                  <a16:creationId xmlns:a16="http://schemas.microsoft.com/office/drawing/2014/main" id="{00000000-0008-0000-0600-000020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114300</xdr:colOff>
          <xdr:row>23</xdr:row>
          <xdr:rowOff>0</xdr:rowOff>
        </xdr:to>
        <xdr:sp macro="" textlink="">
          <xdr:nvSpPr>
            <xdr:cNvPr id="11553" name="Check Box 289" hidden="1">
              <a:extLst>
                <a:ext uri="{63B3BB69-23CF-44E3-9099-C40C66FF867C}">
                  <a14:compatExt spid="_x0000_s11553"/>
                </a:ext>
                <a:ext uri="{FF2B5EF4-FFF2-40B4-BE49-F238E27FC236}">
                  <a16:creationId xmlns:a16="http://schemas.microsoft.com/office/drawing/2014/main" id="{00000000-0008-0000-0600-000021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114300</xdr:colOff>
          <xdr:row>24</xdr:row>
          <xdr:rowOff>0</xdr:rowOff>
        </xdr:to>
        <xdr:sp macro="" textlink="">
          <xdr:nvSpPr>
            <xdr:cNvPr id="11554" name="Check Box 290" hidden="1">
              <a:extLst>
                <a:ext uri="{63B3BB69-23CF-44E3-9099-C40C66FF867C}">
                  <a14:compatExt spid="_x0000_s11554"/>
                </a:ext>
                <a:ext uri="{FF2B5EF4-FFF2-40B4-BE49-F238E27FC236}">
                  <a16:creationId xmlns:a16="http://schemas.microsoft.com/office/drawing/2014/main" id="{00000000-0008-0000-0600-000022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144" Type="http://schemas.openxmlformats.org/officeDocument/2006/relationships/ctrlProp" Target="../ctrlProps/ctrlProp141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34" Type="http://schemas.openxmlformats.org/officeDocument/2006/relationships/ctrlProp" Target="../ctrlProps/ctrlProp131.xml"/><Relationship Id="rId139" Type="http://schemas.openxmlformats.org/officeDocument/2006/relationships/ctrlProp" Target="../ctrlProps/ctrlProp13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6" Type="http://schemas.openxmlformats.org/officeDocument/2006/relationships/ctrlProp" Target="../ctrlProps/ctrlProp13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55.xml"/><Relationship Id="rId21" Type="http://schemas.openxmlformats.org/officeDocument/2006/relationships/ctrlProp" Target="../ctrlProps/ctrlProp159.xml"/><Relationship Id="rId42" Type="http://schemas.openxmlformats.org/officeDocument/2006/relationships/ctrlProp" Target="../ctrlProps/ctrlProp180.xml"/><Relationship Id="rId63" Type="http://schemas.openxmlformats.org/officeDocument/2006/relationships/ctrlProp" Target="../ctrlProps/ctrlProp201.xml"/><Relationship Id="rId84" Type="http://schemas.openxmlformats.org/officeDocument/2006/relationships/ctrlProp" Target="../ctrlProps/ctrlProp222.xml"/><Relationship Id="rId138" Type="http://schemas.openxmlformats.org/officeDocument/2006/relationships/ctrlProp" Target="../ctrlProps/ctrlProp276.xml"/><Relationship Id="rId107" Type="http://schemas.openxmlformats.org/officeDocument/2006/relationships/ctrlProp" Target="../ctrlProps/ctrlProp245.xml"/><Relationship Id="rId11" Type="http://schemas.openxmlformats.org/officeDocument/2006/relationships/ctrlProp" Target="../ctrlProps/ctrlProp149.xml"/><Relationship Id="rId32" Type="http://schemas.openxmlformats.org/officeDocument/2006/relationships/ctrlProp" Target="../ctrlProps/ctrlProp170.xml"/><Relationship Id="rId53" Type="http://schemas.openxmlformats.org/officeDocument/2006/relationships/ctrlProp" Target="../ctrlProps/ctrlProp191.xml"/><Relationship Id="rId74" Type="http://schemas.openxmlformats.org/officeDocument/2006/relationships/ctrlProp" Target="../ctrlProps/ctrlProp212.xml"/><Relationship Id="rId128" Type="http://schemas.openxmlformats.org/officeDocument/2006/relationships/ctrlProp" Target="../ctrlProps/ctrlProp266.xml"/><Relationship Id="rId149" Type="http://schemas.openxmlformats.org/officeDocument/2006/relationships/ctrlProp" Target="../ctrlProps/ctrlProp287.xml"/><Relationship Id="rId5" Type="http://schemas.openxmlformats.org/officeDocument/2006/relationships/ctrlProp" Target="../ctrlProps/ctrlProp143.xml"/><Relationship Id="rId95" Type="http://schemas.openxmlformats.org/officeDocument/2006/relationships/ctrlProp" Target="../ctrlProps/ctrlProp233.xml"/><Relationship Id="rId22" Type="http://schemas.openxmlformats.org/officeDocument/2006/relationships/ctrlProp" Target="../ctrlProps/ctrlProp160.xml"/><Relationship Id="rId27" Type="http://schemas.openxmlformats.org/officeDocument/2006/relationships/ctrlProp" Target="../ctrlProps/ctrlProp165.xml"/><Relationship Id="rId43" Type="http://schemas.openxmlformats.org/officeDocument/2006/relationships/ctrlProp" Target="../ctrlProps/ctrlProp181.xml"/><Relationship Id="rId48" Type="http://schemas.openxmlformats.org/officeDocument/2006/relationships/ctrlProp" Target="../ctrlProps/ctrlProp186.xml"/><Relationship Id="rId64" Type="http://schemas.openxmlformats.org/officeDocument/2006/relationships/ctrlProp" Target="../ctrlProps/ctrlProp202.xml"/><Relationship Id="rId69" Type="http://schemas.openxmlformats.org/officeDocument/2006/relationships/ctrlProp" Target="../ctrlProps/ctrlProp207.xml"/><Relationship Id="rId113" Type="http://schemas.openxmlformats.org/officeDocument/2006/relationships/ctrlProp" Target="../ctrlProps/ctrlProp251.xml"/><Relationship Id="rId118" Type="http://schemas.openxmlformats.org/officeDocument/2006/relationships/ctrlProp" Target="../ctrlProps/ctrlProp256.xml"/><Relationship Id="rId134" Type="http://schemas.openxmlformats.org/officeDocument/2006/relationships/ctrlProp" Target="../ctrlProps/ctrlProp272.xml"/><Relationship Id="rId139" Type="http://schemas.openxmlformats.org/officeDocument/2006/relationships/ctrlProp" Target="../ctrlProps/ctrlProp277.xml"/><Relationship Id="rId80" Type="http://schemas.openxmlformats.org/officeDocument/2006/relationships/ctrlProp" Target="../ctrlProps/ctrlProp218.xml"/><Relationship Id="rId85" Type="http://schemas.openxmlformats.org/officeDocument/2006/relationships/ctrlProp" Target="../ctrlProps/ctrlProp223.xml"/><Relationship Id="rId150" Type="http://schemas.openxmlformats.org/officeDocument/2006/relationships/ctrlProp" Target="../ctrlProps/ctrlProp288.xml"/><Relationship Id="rId12" Type="http://schemas.openxmlformats.org/officeDocument/2006/relationships/ctrlProp" Target="../ctrlProps/ctrlProp150.xml"/><Relationship Id="rId17" Type="http://schemas.openxmlformats.org/officeDocument/2006/relationships/ctrlProp" Target="../ctrlProps/ctrlProp155.xml"/><Relationship Id="rId33" Type="http://schemas.openxmlformats.org/officeDocument/2006/relationships/ctrlProp" Target="../ctrlProps/ctrlProp171.xml"/><Relationship Id="rId38" Type="http://schemas.openxmlformats.org/officeDocument/2006/relationships/ctrlProp" Target="../ctrlProps/ctrlProp176.xml"/><Relationship Id="rId59" Type="http://schemas.openxmlformats.org/officeDocument/2006/relationships/ctrlProp" Target="../ctrlProps/ctrlProp197.xml"/><Relationship Id="rId103" Type="http://schemas.openxmlformats.org/officeDocument/2006/relationships/ctrlProp" Target="../ctrlProps/ctrlProp241.xml"/><Relationship Id="rId108" Type="http://schemas.openxmlformats.org/officeDocument/2006/relationships/ctrlProp" Target="../ctrlProps/ctrlProp246.xml"/><Relationship Id="rId124" Type="http://schemas.openxmlformats.org/officeDocument/2006/relationships/ctrlProp" Target="../ctrlProps/ctrlProp262.xml"/><Relationship Id="rId129" Type="http://schemas.openxmlformats.org/officeDocument/2006/relationships/ctrlProp" Target="../ctrlProps/ctrlProp267.xml"/><Relationship Id="rId54" Type="http://schemas.openxmlformats.org/officeDocument/2006/relationships/ctrlProp" Target="../ctrlProps/ctrlProp192.xml"/><Relationship Id="rId70" Type="http://schemas.openxmlformats.org/officeDocument/2006/relationships/ctrlProp" Target="../ctrlProps/ctrlProp208.xml"/><Relationship Id="rId75" Type="http://schemas.openxmlformats.org/officeDocument/2006/relationships/ctrlProp" Target="../ctrlProps/ctrlProp213.xml"/><Relationship Id="rId91" Type="http://schemas.openxmlformats.org/officeDocument/2006/relationships/ctrlProp" Target="../ctrlProps/ctrlProp229.xml"/><Relationship Id="rId96" Type="http://schemas.openxmlformats.org/officeDocument/2006/relationships/ctrlProp" Target="../ctrlProps/ctrlProp234.xml"/><Relationship Id="rId140" Type="http://schemas.openxmlformats.org/officeDocument/2006/relationships/ctrlProp" Target="../ctrlProps/ctrlProp278.xml"/><Relationship Id="rId145" Type="http://schemas.openxmlformats.org/officeDocument/2006/relationships/ctrlProp" Target="../ctrlProps/ctrlProp28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44.xml"/><Relationship Id="rId23" Type="http://schemas.openxmlformats.org/officeDocument/2006/relationships/ctrlProp" Target="../ctrlProps/ctrlProp161.xml"/><Relationship Id="rId28" Type="http://schemas.openxmlformats.org/officeDocument/2006/relationships/ctrlProp" Target="../ctrlProps/ctrlProp166.xml"/><Relationship Id="rId49" Type="http://schemas.openxmlformats.org/officeDocument/2006/relationships/ctrlProp" Target="../ctrlProps/ctrlProp187.xml"/><Relationship Id="rId114" Type="http://schemas.openxmlformats.org/officeDocument/2006/relationships/ctrlProp" Target="../ctrlProps/ctrlProp252.xml"/><Relationship Id="rId119" Type="http://schemas.openxmlformats.org/officeDocument/2006/relationships/ctrlProp" Target="../ctrlProps/ctrlProp257.xml"/><Relationship Id="rId44" Type="http://schemas.openxmlformats.org/officeDocument/2006/relationships/ctrlProp" Target="../ctrlProps/ctrlProp182.xml"/><Relationship Id="rId60" Type="http://schemas.openxmlformats.org/officeDocument/2006/relationships/ctrlProp" Target="../ctrlProps/ctrlProp198.xml"/><Relationship Id="rId65" Type="http://schemas.openxmlformats.org/officeDocument/2006/relationships/ctrlProp" Target="../ctrlProps/ctrlProp203.xml"/><Relationship Id="rId81" Type="http://schemas.openxmlformats.org/officeDocument/2006/relationships/ctrlProp" Target="../ctrlProps/ctrlProp219.xml"/><Relationship Id="rId86" Type="http://schemas.openxmlformats.org/officeDocument/2006/relationships/ctrlProp" Target="../ctrlProps/ctrlProp224.xml"/><Relationship Id="rId130" Type="http://schemas.openxmlformats.org/officeDocument/2006/relationships/ctrlProp" Target="../ctrlProps/ctrlProp268.xml"/><Relationship Id="rId135" Type="http://schemas.openxmlformats.org/officeDocument/2006/relationships/ctrlProp" Target="../ctrlProps/ctrlProp273.xml"/><Relationship Id="rId151" Type="http://schemas.openxmlformats.org/officeDocument/2006/relationships/ctrlProp" Target="../ctrlProps/ctrlProp289.xml"/><Relationship Id="rId13" Type="http://schemas.openxmlformats.org/officeDocument/2006/relationships/ctrlProp" Target="../ctrlProps/ctrlProp151.xml"/><Relationship Id="rId18" Type="http://schemas.openxmlformats.org/officeDocument/2006/relationships/ctrlProp" Target="../ctrlProps/ctrlProp156.xml"/><Relationship Id="rId39" Type="http://schemas.openxmlformats.org/officeDocument/2006/relationships/ctrlProp" Target="../ctrlProps/ctrlProp177.xml"/><Relationship Id="rId109" Type="http://schemas.openxmlformats.org/officeDocument/2006/relationships/ctrlProp" Target="../ctrlProps/ctrlProp247.xml"/><Relationship Id="rId34" Type="http://schemas.openxmlformats.org/officeDocument/2006/relationships/ctrlProp" Target="../ctrlProps/ctrlProp172.xml"/><Relationship Id="rId50" Type="http://schemas.openxmlformats.org/officeDocument/2006/relationships/ctrlProp" Target="../ctrlProps/ctrlProp188.xml"/><Relationship Id="rId55" Type="http://schemas.openxmlformats.org/officeDocument/2006/relationships/ctrlProp" Target="../ctrlProps/ctrlProp193.xml"/><Relationship Id="rId76" Type="http://schemas.openxmlformats.org/officeDocument/2006/relationships/ctrlProp" Target="../ctrlProps/ctrlProp214.xml"/><Relationship Id="rId97" Type="http://schemas.openxmlformats.org/officeDocument/2006/relationships/ctrlProp" Target="../ctrlProps/ctrlProp235.xml"/><Relationship Id="rId104" Type="http://schemas.openxmlformats.org/officeDocument/2006/relationships/ctrlProp" Target="../ctrlProps/ctrlProp242.xml"/><Relationship Id="rId120" Type="http://schemas.openxmlformats.org/officeDocument/2006/relationships/ctrlProp" Target="../ctrlProps/ctrlProp258.xml"/><Relationship Id="rId125" Type="http://schemas.openxmlformats.org/officeDocument/2006/relationships/ctrlProp" Target="../ctrlProps/ctrlProp263.xml"/><Relationship Id="rId141" Type="http://schemas.openxmlformats.org/officeDocument/2006/relationships/ctrlProp" Target="../ctrlProps/ctrlProp279.xml"/><Relationship Id="rId146" Type="http://schemas.openxmlformats.org/officeDocument/2006/relationships/ctrlProp" Target="../ctrlProps/ctrlProp284.xml"/><Relationship Id="rId7" Type="http://schemas.openxmlformats.org/officeDocument/2006/relationships/ctrlProp" Target="../ctrlProps/ctrlProp145.xml"/><Relationship Id="rId71" Type="http://schemas.openxmlformats.org/officeDocument/2006/relationships/ctrlProp" Target="../ctrlProps/ctrlProp209.xml"/><Relationship Id="rId92" Type="http://schemas.openxmlformats.org/officeDocument/2006/relationships/ctrlProp" Target="../ctrlProps/ctrlProp230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167.xml"/><Relationship Id="rId24" Type="http://schemas.openxmlformats.org/officeDocument/2006/relationships/ctrlProp" Target="../ctrlProps/ctrlProp162.xml"/><Relationship Id="rId40" Type="http://schemas.openxmlformats.org/officeDocument/2006/relationships/ctrlProp" Target="../ctrlProps/ctrlProp178.xml"/><Relationship Id="rId45" Type="http://schemas.openxmlformats.org/officeDocument/2006/relationships/ctrlProp" Target="../ctrlProps/ctrlProp183.xml"/><Relationship Id="rId66" Type="http://schemas.openxmlformats.org/officeDocument/2006/relationships/ctrlProp" Target="../ctrlProps/ctrlProp204.xml"/><Relationship Id="rId87" Type="http://schemas.openxmlformats.org/officeDocument/2006/relationships/ctrlProp" Target="../ctrlProps/ctrlProp225.xml"/><Relationship Id="rId110" Type="http://schemas.openxmlformats.org/officeDocument/2006/relationships/ctrlProp" Target="../ctrlProps/ctrlProp248.xml"/><Relationship Id="rId115" Type="http://schemas.openxmlformats.org/officeDocument/2006/relationships/ctrlProp" Target="../ctrlProps/ctrlProp253.xml"/><Relationship Id="rId131" Type="http://schemas.openxmlformats.org/officeDocument/2006/relationships/ctrlProp" Target="../ctrlProps/ctrlProp269.xml"/><Relationship Id="rId136" Type="http://schemas.openxmlformats.org/officeDocument/2006/relationships/ctrlProp" Target="../ctrlProps/ctrlProp274.xml"/><Relationship Id="rId61" Type="http://schemas.openxmlformats.org/officeDocument/2006/relationships/ctrlProp" Target="../ctrlProps/ctrlProp199.xml"/><Relationship Id="rId82" Type="http://schemas.openxmlformats.org/officeDocument/2006/relationships/ctrlProp" Target="../ctrlProps/ctrlProp220.xml"/><Relationship Id="rId152" Type="http://schemas.openxmlformats.org/officeDocument/2006/relationships/ctrlProp" Target="../ctrlProps/ctrlProp290.xml"/><Relationship Id="rId19" Type="http://schemas.openxmlformats.org/officeDocument/2006/relationships/ctrlProp" Target="../ctrlProps/ctrlProp157.xml"/><Relationship Id="rId14" Type="http://schemas.openxmlformats.org/officeDocument/2006/relationships/ctrlProp" Target="../ctrlProps/ctrlProp152.xml"/><Relationship Id="rId30" Type="http://schemas.openxmlformats.org/officeDocument/2006/relationships/ctrlProp" Target="../ctrlProps/ctrlProp168.xml"/><Relationship Id="rId35" Type="http://schemas.openxmlformats.org/officeDocument/2006/relationships/ctrlProp" Target="../ctrlProps/ctrlProp173.xml"/><Relationship Id="rId56" Type="http://schemas.openxmlformats.org/officeDocument/2006/relationships/ctrlProp" Target="../ctrlProps/ctrlProp194.xml"/><Relationship Id="rId77" Type="http://schemas.openxmlformats.org/officeDocument/2006/relationships/ctrlProp" Target="../ctrlProps/ctrlProp215.xml"/><Relationship Id="rId100" Type="http://schemas.openxmlformats.org/officeDocument/2006/relationships/ctrlProp" Target="../ctrlProps/ctrlProp238.xml"/><Relationship Id="rId105" Type="http://schemas.openxmlformats.org/officeDocument/2006/relationships/ctrlProp" Target="../ctrlProps/ctrlProp243.xml"/><Relationship Id="rId126" Type="http://schemas.openxmlformats.org/officeDocument/2006/relationships/ctrlProp" Target="../ctrlProps/ctrlProp264.xml"/><Relationship Id="rId147" Type="http://schemas.openxmlformats.org/officeDocument/2006/relationships/ctrlProp" Target="../ctrlProps/ctrlProp285.xml"/><Relationship Id="rId8" Type="http://schemas.openxmlformats.org/officeDocument/2006/relationships/ctrlProp" Target="../ctrlProps/ctrlProp146.xml"/><Relationship Id="rId51" Type="http://schemas.openxmlformats.org/officeDocument/2006/relationships/ctrlProp" Target="../ctrlProps/ctrlProp189.xml"/><Relationship Id="rId72" Type="http://schemas.openxmlformats.org/officeDocument/2006/relationships/ctrlProp" Target="../ctrlProps/ctrlProp210.xml"/><Relationship Id="rId93" Type="http://schemas.openxmlformats.org/officeDocument/2006/relationships/ctrlProp" Target="../ctrlProps/ctrlProp231.xml"/><Relationship Id="rId98" Type="http://schemas.openxmlformats.org/officeDocument/2006/relationships/ctrlProp" Target="../ctrlProps/ctrlProp236.xml"/><Relationship Id="rId121" Type="http://schemas.openxmlformats.org/officeDocument/2006/relationships/ctrlProp" Target="../ctrlProps/ctrlProp259.xml"/><Relationship Id="rId142" Type="http://schemas.openxmlformats.org/officeDocument/2006/relationships/ctrlProp" Target="../ctrlProps/ctrlProp280.xml"/><Relationship Id="rId3" Type="http://schemas.openxmlformats.org/officeDocument/2006/relationships/vmlDrawing" Target="../drawings/vmlDrawing2.vml"/><Relationship Id="rId25" Type="http://schemas.openxmlformats.org/officeDocument/2006/relationships/ctrlProp" Target="../ctrlProps/ctrlProp163.xml"/><Relationship Id="rId46" Type="http://schemas.openxmlformats.org/officeDocument/2006/relationships/ctrlProp" Target="../ctrlProps/ctrlProp184.xml"/><Relationship Id="rId67" Type="http://schemas.openxmlformats.org/officeDocument/2006/relationships/ctrlProp" Target="../ctrlProps/ctrlProp205.xml"/><Relationship Id="rId116" Type="http://schemas.openxmlformats.org/officeDocument/2006/relationships/ctrlProp" Target="../ctrlProps/ctrlProp254.xml"/><Relationship Id="rId137" Type="http://schemas.openxmlformats.org/officeDocument/2006/relationships/ctrlProp" Target="../ctrlProps/ctrlProp275.xml"/><Relationship Id="rId20" Type="http://schemas.openxmlformats.org/officeDocument/2006/relationships/ctrlProp" Target="../ctrlProps/ctrlProp158.xml"/><Relationship Id="rId41" Type="http://schemas.openxmlformats.org/officeDocument/2006/relationships/ctrlProp" Target="../ctrlProps/ctrlProp179.xml"/><Relationship Id="rId62" Type="http://schemas.openxmlformats.org/officeDocument/2006/relationships/ctrlProp" Target="../ctrlProps/ctrlProp200.xml"/><Relationship Id="rId83" Type="http://schemas.openxmlformats.org/officeDocument/2006/relationships/ctrlProp" Target="../ctrlProps/ctrlProp221.xml"/><Relationship Id="rId88" Type="http://schemas.openxmlformats.org/officeDocument/2006/relationships/ctrlProp" Target="../ctrlProps/ctrlProp226.xml"/><Relationship Id="rId111" Type="http://schemas.openxmlformats.org/officeDocument/2006/relationships/ctrlProp" Target="../ctrlProps/ctrlProp249.xml"/><Relationship Id="rId132" Type="http://schemas.openxmlformats.org/officeDocument/2006/relationships/ctrlProp" Target="../ctrlProps/ctrlProp270.xml"/><Relationship Id="rId15" Type="http://schemas.openxmlformats.org/officeDocument/2006/relationships/ctrlProp" Target="../ctrlProps/ctrlProp153.xml"/><Relationship Id="rId36" Type="http://schemas.openxmlformats.org/officeDocument/2006/relationships/ctrlProp" Target="../ctrlProps/ctrlProp174.xml"/><Relationship Id="rId57" Type="http://schemas.openxmlformats.org/officeDocument/2006/relationships/ctrlProp" Target="../ctrlProps/ctrlProp195.xml"/><Relationship Id="rId106" Type="http://schemas.openxmlformats.org/officeDocument/2006/relationships/ctrlProp" Target="../ctrlProps/ctrlProp244.xml"/><Relationship Id="rId127" Type="http://schemas.openxmlformats.org/officeDocument/2006/relationships/ctrlProp" Target="../ctrlProps/ctrlProp265.xml"/><Relationship Id="rId10" Type="http://schemas.openxmlformats.org/officeDocument/2006/relationships/ctrlProp" Target="../ctrlProps/ctrlProp148.xml"/><Relationship Id="rId31" Type="http://schemas.openxmlformats.org/officeDocument/2006/relationships/ctrlProp" Target="../ctrlProps/ctrlProp169.xml"/><Relationship Id="rId52" Type="http://schemas.openxmlformats.org/officeDocument/2006/relationships/ctrlProp" Target="../ctrlProps/ctrlProp190.xml"/><Relationship Id="rId73" Type="http://schemas.openxmlformats.org/officeDocument/2006/relationships/ctrlProp" Target="../ctrlProps/ctrlProp211.xml"/><Relationship Id="rId78" Type="http://schemas.openxmlformats.org/officeDocument/2006/relationships/ctrlProp" Target="../ctrlProps/ctrlProp216.xml"/><Relationship Id="rId94" Type="http://schemas.openxmlformats.org/officeDocument/2006/relationships/ctrlProp" Target="../ctrlProps/ctrlProp232.xml"/><Relationship Id="rId99" Type="http://schemas.openxmlformats.org/officeDocument/2006/relationships/ctrlProp" Target="../ctrlProps/ctrlProp237.xml"/><Relationship Id="rId101" Type="http://schemas.openxmlformats.org/officeDocument/2006/relationships/ctrlProp" Target="../ctrlProps/ctrlProp239.xml"/><Relationship Id="rId122" Type="http://schemas.openxmlformats.org/officeDocument/2006/relationships/ctrlProp" Target="../ctrlProps/ctrlProp260.xml"/><Relationship Id="rId143" Type="http://schemas.openxmlformats.org/officeDocument/2006/relationships/ctrlProp" Target="../ctrlProps/ctrlProp281.xml"/><Relationship Id="rId148" Type="http://schemas.openxmlformats.org/officeDocument/2006/relationships/ctrlProp" Target="../ctrlProps/ctrlProp286.xml"/><Relationship Id="rId4" Type="http://schemas.openxmlformats.org/officeDocument/2006/relationships/ctrlProp" Target="../ctrlProps/ctrlProp142.xml"/><Relationship Id="rId9" Type="http://schemas.openxmlformats.org/officeDocument/2006/relationships/ctrlProp" Target="../ctrlProps/ctrlProp147.xml"/><Relationship Id="rId26" Type="http://schemas.openxmlformats.org/officeDocument/2006/relationships/ctrlProp" Target="../ctrlProps/ctrlProp164.xml"/><Relationship Id="rId47" Type="http://schemas.openxmlformats.org/officeDocument/2006/relationships/ctrlProp" Target="../ctrlProps/ctrlProp185.xml"/><Relationship Id="rId68" Type="http://schemas.openxmlformats.org/officeDocument/2006/relationships/ctrlProp" Target="../ctrlProps/ctrlProp206.xml"/><Relationship Id="rId89" Type="http://schemas.openxmlformats.org/officeDocument/2006/relationships/ctrlProp" Target="../ctrlProps/ctrlProp227.xml"/><Relationship Id="rId112" Type="http://schemas.openxmlformats.org/officeDocument/2006/relationships/ctrlProp" Target="../ctrlProps/ctrlProp250.xml"/><Relationship Id="rId133" Type="http://schemas.openxmlformats.org/officeDocument/2006/relationships/ctrlProp" Target="../ctrlProps/ctrlProp271.xml"/><Relationship Id="rId16" Type="http://schemas.openxmlformats.org/officeDocument/2006/relationships/ctrlProp" Target="../ctrlProps/ctrlProp154.xml"/><Relationship Id="rId37" Type="http://schemas.openxmlformats.org/officeDocument/2006/relationships/ctrlProp" Target="../ctrlProps/ctrlProp175.xml"/><Relationship Id="rId58" Type="http://schemas.openxmlformats.org/officeDocument/2006/relationships/ctrlProp" Target="../ctrlProps/ctrlProp196.xml"/><Relationship Id="rId79" Type="http://schemas.openxmlformats.org/officeDocument/2006/relationships/ctrlProp" Target="../ctrlProps/ctrlProp217.xml"/><Relationship Id="rId102" Type="http://schemas.openxmlformats.org/officeDocument/2006/relationships/ctrlProp" Target="../ctrlProps/ctrlProp240.xml"/><Relationship Id="rId123" Type="http://schemas.openxmlformats.org/officeDocument/2006/relationships/ctrlProp" Target="../ctrlProps/ctrlProp261.xml"/><Relationship Id="rId144" Type="http://schemas.openxmlformats.org/officeDocument/2006/relationships/ctrlProp" Target="../ctrlProps/ctrlProp282.xml"/><Relationship Id="rId90" Type="http://schemas.openxmlformats.org/officeDocument/2006/relationships/ctrlProp" Target="../ctrlProps/ctrlProp2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405.xml"/><Relationship Id="rId21" Type="http://schemas.openxmlformats.org/officeDocument/2006/relationships/ctrlProp" Target="../ctrlProps/ctrlProp309.xml"/><Relationship Id="rId42" Type="http://schemas.openxmlformats.org/officeDocument/2006/relationships/ctrlProp" Target="../ctrlProps/ctrlProp330.xml"/><Relationship Id="rId63" Type="http://schemas.openxmlformats.org/officeDocument/2006/relationships/ctrlProp" Target="../ctrlProps/ctrlProp351.xml"/><Relationship Id="rId84" Type="http://schemas.openxmlformats.org/officeDocument/2006/relationships/ctrlProp" Target="../ctrlProps/ctrlProp372.xml"/><Relationship Id="rId138" Type="http://schemas.openxmlformats.org/officeDocument/2006/relationships/ctrlProp" Target="../ctrlProps/ctrlProp426.xml"/><Relationship Id="rId107" Type="http://schemas.openxmlformats.org/officeDocument/2006/relationships/ctrlProp" Target="../ctrlProps/ctrlProp395.xml"/><Relationship Id="rId11" Type="http://schemas.openxmlformats.org/officeDocument/2006/relationships/ctrlProp" Target="../ctrlProps/ctrlProp299.xml"/><Relationship Id="rId32" Type="http://schemas.openxmlformats.org/officeDocument/2006/relationships/ctrlProp" Target="../ctrlProps/ctrlProp320.xml"/><Relationship Id="rId37" Type="http://schemas.openxmlformats.org/officeDocument/2006/relationships/ctrlProp" Target="../ctrlProps/ctrlProp325.xml"/><Relationship Id="rId53" Type="http://schemas.openxmlformats.org/officeDocument/2006/relationships/ctrlProp" Target="../ctrlProps/ctrlProp341.xml"/><Relationship Id="rId58" Type="http://schemas.openxmlformats.org/officeDocument/2006/relationships/ctrlProp" Target="../ctrlProps/ctrlProp346.xml"/><Relationship Id="rId74" Type="http://schemas.openxmlformats.org/officeDocument/2006/relationships/ctrlProp" Target="../ctrlProps/ctrlProp362.xml"/><Relationship Id="rId79" Type="http://schemas.openxmlformats.org/officeDocument/2006/relationships/ctrlProp" Target="../ctrlProps/ctrlProp367.xml"/><Relationship Id="rId102" Type="http://schemas.openxmlformats.org/officeDocument/2006/relationships/ctrlProp" Target="../ctrlProps/ctrlProp390.xml"/><Relationship Id="rId123" Type="http://schemas.openxmlformats.org/officeDocument/2006/relationships/ctrlProp" Target="../ctrlProps/ctrlProp411.xml"/><Relationship Id="rId128" Type="http://schemas.openxmlformats.org/officeDocument/2006/relationships/ctrlProp" Target="../ctrlProps/ctrlProp416.xml"/><Relationship Id="rId5" Type="http://schemas.openxmlformats.org/officeDocument/2006/relationships/ctrlProp" Target="../ctrlProps/ctrlProp293.xml"/><Relationship Id="rId90" Type="http://schemas.openxmlformats.org/officeDocument/2006/relationships/ctrlProp" Target="../ctrlProps/ctrlProp378.xml"/><Relationship Id="rId95" Type="http://schemas.openxmlformats.org/officeDocument/2006/relationships/ctrlProp" Target="../ctrlProps/ctrlProp383.xml"/><Relationship Id="rId22" Type="http://schemas.openxmlformats.org/officeDocument/2006/relationships/ctrlProp" Target="../ctrlProps/ctrlProp310.xml"/><Relationship Id="rId27" Type="http://schemas.openxmlformats.org/officeDocument/2006/relationships/ctrlProp" Target="../ctrlProps/ctrlProp315.xml"/><Relationship Id="rId43" Type="http://schemas.openxmlformats.org/officeDocument/2006/relationships/ctrlProp" Target="../ctrlProps/ctrlProp331.xml"/><Relationship Id="rId48" Type="http://schemas.openxmlformats.org/officeDocument/2006/relationships/ctrlProp" Target="../ctrlProps/ctrlProp336.xml"/><Relationship Id="rId64" Type="http://schemas.openxmlformats.org/officeDocument/2006/relationships/ctrlProp" Target="../ctrlProps/ctrlProp352.xml"/><Relationship Id="rId69" Type="http://schemas.openxmlformats.org/officeDocument/2006/relationships/ctrlProp" Target="../ctrlProps/ctrlProp357.xml"/><Relationship Id="rId113" Type="http://schemas.openxmlformats.org/officeDocument/2006/relationships/ctrlProp" Target="../ctrlProps/ctrlProp401.xml"/><Relationship Id="rId118" Type="http://schemas.openxmlformats.org/officeDocument/2006/relationships/ctrlProp" Target="../ctrlProps/ctrlProp406.xml"/><Relationship Id="rId134" Type="http://schemas.openxmlformats.org/officeDocument/2006/relationships/ctrlProp" Target="../ctrlProps/ctrlProp422.xml"/><Relationship Id="rId139" Type="http://schemas.openxmlformats.org/officeDocument/2006/relationships/ctrlProp" Target="../ctrlProps/ctrlProp427.xml"/><Relationship Id="rId80" Type="http://schemas.openxmlformats.org/officeDocument/2006/relationships/ctrlProp" Target="../ctrlProps/ctrlProp368.xml"/><Relationship Id="rId85" Type="http://schemas.openxmlformats.org/officeDocument/2006/relationships/ctrlProp" Target="../ctrlProps/ctrlProp373.xml"/><Relationship Id="rId12" Type="http://schemas.openxmlformats.org/officeDocument/2006/relationships/ctrlProp" Target="../ctrlProps/ctrlProp300.xml"/><Relationship Id="rId17" Type="http://schemas.openxmlformats.org/officeDocument/2006/relationships/ctrlProp" Target="../ctrlProps/ctrlProp305.xml"/><Relationship Id="rId33" Type="http://schemas.openxmlformats.org/officeDocument/2006/relationships/ctrlProp" Target="../ctrlProps/ctrlProp321.xml"/><Relationship Id="rId38" Type="http://schemas.openxmlformats.org/officeDocument/2006/relationships/ctrlProp" Target="../ctrlProps/ctrlProp326.xml"/><Relationship Id="rId59" Type="http://schemas.openxmlformats.org/officeDocument/2006/relationships/ctrlProp" Target="../ctrlProps/ctrlProp347.xml"/><Relationship Id="rId103" Type="http://schemas.openxmlformats.org/officeDocument/2006/relationships/ctrlProp" Target="../ctrlProps/ctrlProp391.xml"/><Relationship Id="rId108" Type="http://schemas.openxmlformats.org/officeDocument/2006/relationships/ctrlProp" Target="../ctrlProps/ctrlProp396.xml"/><Relationship Id="rId124" Type="http://schemas.openxmlformats.org/officeDocument/2006/relationships/ctrlProp" Target="../ctrlProps/ctrlProp412.xml"/><Relationship Id="rId129" Type="http://schemas.openxmlformats.org/officeDocument/2006/relationships/ctrlProp" Target="../ctrlProps/ctrlProp417.xml"/><Relationship Id="rId54" Type="http://schemas.openxmlformats.org/officeDocument/2006/relationships/ctrlProp" Target="../ctrlProps/ctrlProp342.xml"/><Relationship Id="rId70" Type="http://schemas.openxmlformats.org/officeDocument/2006/relationships/ctrlProp" Target="../ctrlProps/ctrlProp358.xml"/><Relationship Id="rId75" Type="http://schemas.openxmlformats.org/officeDocument/2006/relationships/ctrlProp" Target="../ctrlProps/ctrlProp363.xml"/><Relationship Id="rId91" Type="http://schemas.openxmlformats.org/officeDocument/2006/relationships/ctrlProp" Target="../ctrlProps/ctrlProp379.xml"/><Relationship Id="rId96" Type="http://schemas.openxmlformats.org/officeDocument/2006/relationships/ctrlProp" Target="../ctrlProps/ctrlProp384.xml"/><Relationship Id="rId140" Type="http://schemas.openxmlformats.org/officeDocument/2006/relationships/ctrlProp" Target="../ctrlProps/ctrlProp428.x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294.xml"/><Relationship Id="rId23" Type="http://schemas.openxmlformats.org/officeDocument/2006/relationships/ctrlProp" Target="../ctrlProps/ctrlProp311.xml"/><Relationship Id="rId28" Type="http://schemas.openxmlformats.org/officeDocument/2006/relationships/ctrlProp" Target="../ctrlProps/ctrlProp316.xml"/><Relationship Id="rId49" Type="http://schemas.openxmlformats.org/officeDocument/2006/relationships/ctrlProp" Target="../ctrlProps/ctrlProp337.xml"/><Relationship Id="rId114" Type="http://schemas.openxmlformats.org/officeDocument/2006/relationships/ctrlProp" Target="../ctrlProps/ctrlProp402.xml"/><Relationship Id="rId119" Type="http://schemas.openxmlformats.org/officeDocument/2006/relationships/ctrlProp" Target="../ctrlProps/ctrlProp407.xml"/><Relationship Id="rId44" Type="http://schemas.openxmlformats.org/officeDocument/2006/relationships/ctrlProp" Target="../ctrlProps/ctrlProp332.xml"/><Relationship Id="rId60" Type="http://schemas.openxmlformats.org/officeDocument/2006/relationships/ctrlProp" Target="../ctrlProps/ctrlProp348.xml"/><Relationship Id="rId65" Type="http://schemas.openxmlformats.org/officeDocument/2006/relationships/ctrlProp" Target="../ctrlProps/ctrlProp353.xml"/><Relationship Id="rId81" Type="http://schemas.openxmlformats.org/officeDocument/2006/relationships/ctrlProp" Target="../ctrlProps/ctrlProp369.xml"/><Relationship Id="rId86" Type="http://schemas.openxmlformats.org/officeDocument/2006/relationships/ctrlProp" Target="../ctrlProps/ctrlProp374.xml"/><Relationship Id="rId130" Type="http://schemas.openxmlformats.org/officeDocument/2006/relationships/ctrlProp" Target="../ctrlProps/ctrlProp418.xml"/><Relationship Id="rId135" Type="http://schemas.openxmlformats.org/officeDocument/2006/relationships/ctrlProp" Target="../ctrlProps/ctrlProp423.xml"/><Relationship Id="rId13" Type="http://schemas.openxmlformats.org/officeDocument/2006/relationships/ctrlProp" Target="../ctrlProps/ctrlProp301.xml"/><Relationship Id="rId18" Type="http://schemas.openxmlformats.org/officeDocument/2006/relationships/ctrlProp" Target="../ctrlProps/ctrlProp306.xml"/><Relationship Id="rId39" Type="http://schemas.openxmlformats.org/officeDocument/2006/relationships/ctrlProp" Target="../ctrlProps/ctrlProp327.xml"/><Relationship Id="rId109" Type="http://schemas.openxmlformats.org/officeDocument/2006/relationships/ctrlProp" Target="../ctrlProps/ctrlProp397.xml"/><Relationship Id="rId34" Type="http://schemas.openxmlformats.org/officeDocument/2006/relationships/ctrlProp" Target="../ctrlProps/ctrlProp322.xml"/><Relationship Id="rId50" Type="http://schemas.openxmlformats.org/officeDocument/2006/relationships/ctrlProp" Target="../ctrlProps/ctrlProp338.xml"/><Relationship Id="rId55" Type="http://schemas.openxmlformats.org/officeDocument/2006/relationships/ctrlProp" Target="../ctrlProps/ctrlProp343.xml"/><Relationship Id="rId76" Type="http://schemas.openxmlformats.org/officeDocument/2006/relationships/ctrlProp" Target="../ctrlProps/ctrlProp364.xml"/><Relationship Id="rId97" Type="http://schemas.openxmlformats.org/officeDocument/2006/relationships/ctrlProp" Target="../ctrlProps/ctrlProp385.xml"/><Relationship Id="rId104" Type="http://schemas.openxmlformats.org/officeDocument/2006/relationships/ctrlProp" Target="../ctrlProps/ctrlProp392.xml"/><Relationship Id="rId120" Type="http://schemas.openxmlformats.org/officeDocument/2006/relationships/ctrlProp" Target="../ctrlProps/ctrlProp408.xml"/><Relationship Id="rId125" Type="http://schemas.openxmlformats.org/officeDocument/2006/relationships/ctrlProp" Target="../ctrlProps/ctrlProp413.xml"/><Relationship Id="rId141" Type="http://schemas.openxmlformats.org/officeDocument/2006/relationships/ctrlProp" Target="../ctrlProps/ctrlProp429.xml"/><Relationship Id="rId7" Type="http://schemas.openxmlformats.org/officeDocument/2006/relationships/ctrlProp" Target="../ctrlProps/ctrlProp295.xml"/><Relationship Id="rId71" Type="http://schemas.openxmlformats.org/officeDocument/2006/relationships/ctrlProp" Target="../ctrlProps/ctrlProp359.xml"/><Relationship Id="rId92" Type="http://schemas.openxmlformats.org/officeDocument/2006/relationships/ctrlProp" Target="../ctrlProps/ctrlProp380.xml"/><Relationship Id="rId2" Type="http://schemas.openxmlformats.org/officeDocument/2006/relationships/vmlDrawing" Target="../drawings/vmlDrawing3.vml"/><Relationship Id="rId29" Type="http://schemas.openxmlformats.org/officeDocument/2006/relationships/ctrlProp" Target="../ctrlProps/ctrlProp317.xml"/><Relationship Id="rId24" Type="http://schemas.openxmlformats.org/officeDocument/2006/relationships/ctrlProp" Target="../ctrlProps/ctrlProp312.xml"/><Relationship Id="rId40" Type="http://schemas.openxmlformats.org/officeDocument/2006/relationships/ctrlProp" Target="../ctrlProps/ctrlProp328.xml"/><Relationship Id="rId45" Type="http://schemas.openxmlformats.org/officeDocument/2006/relationships/ctrlProp" Target="../ctrlProps/ctrlProp333.xml"/><Relationship Id="rId66" Type="http://schemas.openxmlformats.org/officeDocument/2006/relationships/ctrlProp" Target="../ctrlProps/ctrlProp354.xml"/><Relationship Id="rId87" Type="http://schemas.openxmlformats.org/officeDocument/2006/relationships/ctrlProp" Target="../ctrlProps/ctrlProp375.xml"/><Relationship Id="rId110" Type="http://schemas.openxmlformats.org/officeDocument/2006/relationships/ctrlProp" Target="../ctrlProps/ctrlProp398.xml"/><Relationship Id="rId115" Type="http://schemas.openxmlformats.org/officeDocument/2006/relationships/ctrlProp" Target="../ctrlProps/ctrlProp403.xml"/><Relationship Id="rId131" Type="http://schemas.openxmlformats.org/officeDocument/2006/relationships/ctrlProp" Target="../ctrlProps/ctrlProp419.xml"/><Relationship Id="rId136" Type="http://schemas.openxmlformats.org/officeDocument/2006/relationships/ctrlProp" Target="../ctrlProps/ctrlProp424.xml"/><Relationship Id="rId61" Type="http://schemas.openxmlformats.org/officeDocument/2006/relationships/ctrlProp" Target="../ctrlProps/ctrlProp349.xml"/><Relationship Id="rId82" Type="http://schemas.openxmlformats.org/officeDocument/2006/relationships/ctrlProp" Target="../ctrlProps/ctrlProp370.xml"/><Relationship Id="rId19" Type="http://schemas.openxmlformats.org/officeDocument/2006/relationships/ctrlProp" Target="../ctrlProps/ctrlProp307.xml"/><Relationship Id="rId14" Type="http://schemas.openxmlformats.org/officeDocument/2006/relationships/ctrlProp" Target="../ctrlProps/ctrlProp302.xml"/><Relationship Id="rId30" Type="http://schemas.openxmlformats.org/officeDocument/2006/relationships/ctrlProp" Target="../ctrlProps/ctrlProp318.xml"/><Relationship Id="rId35" Type="http://schemas.openxmlformats.org/officeDocument/2006/relationships/ctrlProp" Target="../ctrlProps/ctrlProp323.xml"/><Relationship Id="rId56" Type="http://schemas.openxmlformats.org/officeDocument/2006/relationships/ctrlProp" Target="../ctrlProps/ctrlProp344.xml"/><Relationship Id="rId77" Type="http://schemas.openxmlformats.org/officeDocument/2006/relationships/ctrlProp" Target="../ctrlProps/ctrlProp365.xml"/><Relationship Id="rId100" Type="http://schemas.openxmlformats.org/officeDocument/2006/relationships/ctrlProp" Target="../ctrlProps/ctrlProp388.xml"/><Relationship Id="rId105" Type="http://schemas.openxmlformats.org/officeDocument/2006/relationships/ctrlProp" Target="../ctrlProps/ctrlProp393.xml"/><Relationship Id="rId126" Type="http://schemas.openxmlformats.org/officeDocument/2006/relationships/ctrlProp" Target="../ctrlProps/ctrlProp414.xml"/><Relationship Id="rId8" Type="http://schemas.openxmlformats.org/officeDocument/2006/relationships/ctrlProp" Target="../ctrlProps/ctrlProp296.xml"/><Relationship Id="rId51" Type="http://schemas.openxmlformats.org/officeDocument/2006/relationships/ctrlProp" Target="../ctrlProps/ctrlProp339.xml"/><Relationship Id="rId72" Type="http://schemas.openxmlformats.org/officeDocument/2006/relationships/ctrlProp" Target="../ctrlProps/ctrlProp360.xml"/><Relationship Id="rId93" Type="http://schemas.openxmlformats.org/officeDocument/2006/relationships/ctrlProp" Target="../ctrlProps/ctrlProp381.xml"/><Relationship Id="rId98" Type="http://schemas.openxmlformats.org/officeDocument/2006/relationships/ctrlProp" Target="../ctrlProps/ctrlProp386.xml"/><Relationship Id="rId121" Type="http://schemas.openxmlformats.org/officeDocument/2006/relationships/ctrlProp" Target="../ctrlProps/ctrlProp409.xml"/><Relationship Id="rId142" Type="http://schemas.openxmlformats.org/officeDocument/2006/relationships/ctrlProp" Target="../ctrlProps/ctrlProp430.xml"/><Relationship Id="rId3" Type="http://schemas.openxmlformats.org/officeDocument/2006/relationships/ctrlProp" Target="../ctrlProps/ctrlProp291.xml"/><Relationship Id="rId25" Type="http://schemas.openxmlformats.org/officeDocument/2006/relationships/ctrlProp" Target="../ctrlProps/ctrlProp313.xml"/><Relationship Id="rId46" Type="http://schemas.openxmlformats.org/officeDocument/2006/relationships/ctrlProp" Target="../ctrlProps/ctrlProp334.xml"/><Relationship Id="rId67" Type="http://schemas.openxmlformats.org/officeDocument/2006/relationships/ctrlProp" Target="../ctrlProps/ctrlProp355.xml"/><Relationship Id="rId116" Type="http://schemas.openxmlformats.org/officeDocument/2006/relationships/ctrlProp" Target="../ctrlProps/ctrlProp404.xml"/><Relationship Id="rId137" Type="http://schemas.openxmlformats.org/officeDocument/2006/relationships/ctrlProp" Target="../ctrlProps/ctrlProp425.xml"/><Relationship Id="rId20" Type="http://schemas.openxmlformats.org/officeDocument/2006/relationships/ctrlProp" Target="../ctrlProps/ctrlProp308.xml"/><Relationship Id="rId41" Type="http://schemas.openxmlformats.org/officeDocument/2006/relationships/ctrlProp" Target="../ctrlProps/ctrlProp329.xml"/><Relationship Id="rId62" Type="http://schemas.openxmlformats.org/officeDocument/2006/relationships/ctrlProp" Target="../ctrlProps/ctrlProp350.xml"/><Relationship Id="rId83" Type="http://schemas.openxmlformats.org/officeDocument/2006/relationships/ctrlProp" Target="../ctrlProps/ctrlProp371.xml"/><Relationship Id="rId88" Type="http://schemas.openxmlformats.org/officeDocument/2006/relationships/ctrlProp" Target="../ctrlProps/ctrlProp376.xml"/><Relationship Id="rId111" Type="http://schemas.openxmlformats.org/officeDocument/2006/relationships/ctrlProp" Target="../ctrlProps/ctrlProp399.xml"/><Relationship Id="rId132" Type="http://schemas.openxmlformats.org/officeDocument/2006/relationships/ctrlProp" Target="../ctrlProps/ctrlProp420.xml"/><Relationship Id="rId15" Type="http://schemas.openxmlformats.org/officeDocument/2006/relationships/ctrlProp" Target="../ctrlProps/ctrlProp303.xml"/><Relationship Id="rId36" Type="http://schemas.openxmlformats.org/officeDocument/2006/relationships/ctrlProp" Target="../ctrlProps/ctrlProp324.xml"/><Relationship Id="rId57" Type="http://schemas.openxmlformats.org/officeDocument/2006/relationships/ctrlProp" Target="../ctrlProps/ctrlProp345.xml"/><Relationship Id="rId106" Type="http://schemas.openxmlformats.org/officeDocument/2006/relationships/ctrlProp" Target="../ctrlProps/ctrlProp394.xml"/><Relationship Id="rId127" Type="http://schemas.openxmlformats.org/officeDocument/2006/relationships/ctrlProp" Target="../ctrlProps/ctrlProp415.xml"/><Relationship Id="rId10" Type="http://schemas.openxmlformats.org/officeDocument/2006/relationships/ctrlProp" Target="../ctrlProps/ctrlProp298.xml"/><Relationship Id="rId31" Type="http://schemas.openxmlformats.org/officeDocument/2006/relationships/ctrlProp" Target="../ctrlProps/ctrlProp319.xml"/><Relationship Id="rId52" Type="http://schemas.openxmlformats.org/officeDocument/2006/relationships/ctrlProp" Target="../ctrlProps/ctrlProp340.xml"/><Relationship Id="rId73" Type="http://schemas.openxmlformats.org/officeDocument/2006/relationships/ctrlProp" Target="../ctrlProps/ctrlProp361.xml"/><Relationship Id="rId78" Type="http://schemas.openxmlformats.org/officeDocument/2006/relationships/ctrlProp" Target="../ctrlProps/ctrlProp366.xml"/><Relationship Id="rId94" Type="http://schemas.openxmlformats.org/officeDocument/2006/relationships/ctrlProp" Target="../ctrlProps/ctrlProp382.xml"/><Relationship Id="rId99" Type="http://schemas.openxmlformats.org/officeDocument/2006/relationships/ctrlProp" Target="../ctrlProps/ctrlProp387.xml"/><Relationship Id="rId101" Type="http://schemas.openxmlformats.org/officeDocument/2006/relationships/ctrlProp" Target="../ctrlProps/ctrlProp389.xml"/><Relationship Id="rId122" Type="http://schemas.openxmlformats.org/officeDocument/2006/relationships/ctrlProp" Target="../ctrlProps/ctrlProp410.xml"/><Relationship Id="rId143" Type="http://schemas.openxmlformats.org/officeDocument/2006/relationships/ctrlProp" Target="../ctrlProps/ctrlProp431.xml"/><Relationship Id="rId4" Type="http://schemas.openxmlformats.org/officeDocument/2006/relationships/ctrlProp" Target="../ctrlProps/ctrlProp292.xml"/><Relationship Id="rId9" Type="http://schemas.openxmlformats.org/officeDocument/2006/relationships/ctrlProp" Target="../ctrlProps/ctrlProp297.xml"/><Relationship Id="rId26" Type="http://schemas.openxmlformats.org/officeDocument/2006/relationships/ctrlProp" Target="../ctrlProps/ctrlProp314.xml"/><Relationship Id="rId47" Type="http://schemas.openxmlformats.org/officeDocument/2006/relationships/ctrlProp" Target="../ctrlProps/ctrlProp335.xml"/><Relationship Id="rId68" Type="http://schemas.openxmlformats.org/officeDocument/2006/relationships/ctrlProp" Target="../ctrlProps/ctrlProp356.xml"/><Relationship Id="rId89" Type="http://schemas.openxmlformats.org/officeDocument/2006/relationships/ctrlProp" Target="../ctrlProps/ctrlProp377.xml"/><Relationship Id="rId112" Type="http://schemas.openxmlformats.org/officeDocument/2006/relationships/ctrlProp" Target="../ctrlProps/ctrlProp400.xml"/><Relationship Id="rId133" Type="http://schemas.openxmlformats.org/officeDocument/2006/relationships/ctrlProp" Target="../ctrlProps/ctrlProp421.xml"/><Relationship Id="rId16" Type="http://schemas.openxmlformats.org/officeDocument/2006/relationships/ctrlProp" Target="../ctrlProps/ctrlProp304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546.xml"/><Relationship Id="rId21" Type="http://schemas.openxmlformats.org/officeDocument/2006/relationships/ctrlProp" Target="../ctrlProps/ctrlProp450.xml"/><Relationship Id="rId42" Type="http://schemas.openxmlformats.org/officeDocument/2006/relationships/ctrlProp" Target="../ctrlProps/ctrlProp471.xml"/><Relationship Id="rId63" Type="http://schemas.openxmlformats.org/officeDocument/2006/relationships/ctrlProp" Target="../ctrlProps/ctrlProp492.xml"/><Relationship Id="rId84" Type="http://schemas.openxmlformats.org/officeDocument/2006/relationships/ctrlProp" Target="../ctrlProps/ctrlProp513.xml"/><Relationship Id="rId16" Type="http://schemas.openxmlformats.org/officeDocument/2006/relationships/ctrlProp" Target="../ctrlProps/ctrlProp445.xml"/><Relationship Id="rId107" Type="http://schemas.openxmlformats.org/officeDocument/2006/relationships/ctrlProp" Target="../ctrlProps/ctrlProp536.xml"/><Relationship Id="rId11" Type="http://schemas.openxmlformats.org/officeDocument/2006/relationships/ctrlProp" Target="../ctrlProps/ctrlProp440.xml"/><Relationship Id="rId32" Type="http://schemas.openxmlformats.org/officeDocument/2006/relationships/ctrlProp" Target="../ctrlProps/ctrlProp461.xml"/><Relationship Id="rId37" Type="http://schemas.openxmlformats.org/officeDocument/2006/relationships/ctrlProp" Target="../ctrlProps/ctrlProp466.xml"/><Relationship Id="rId53" Type="http://schemas.openxmlformats.org/officeDocument/2006/relationships/ctrlProp" Target="../ctrlProps/ctrlProp482.xml"/><Relationship Id="rId58" Type="http://schemas.openxmlformats.org/officeDocument/2006/relationships/ctrlProp" Target="../ctrlProps/ctrlProp487.xml"/><Relationship Id="rId74" Type="http://schemas.openxmlformats.org/officeDocument/2006/relationships/ctrlProp" Target="../ctrlProps/ctrlProp503.xml"/><Relationship Id="rId79" Type="http://schemas.openxmlformats.org/officeDocument/2006/relationships/ctrlProp" Target="../ctrlProps/ctrlProp508.xml"/><Relationship Id="rId102" Type="http://schemas.openxmlformats.org/officeDocument/2006/relationships/ctrlProp" Target="../ctrlProps/ctrlProp531.xml"/><Relationship Id="rId123" Type="http://schemas.openxmlformats.org/officeDocument/2006/relationships/ctrlProp" Target="../ctrlProps/ctrlProp552.xml"/><Relationship Id="rId128" Type="http://schemas.openxmlformats.org/officeDocument/2006/relationships/ctrlProp" Target="../ctrlProps/ctrlProp557.xml"/><Relationship Id="rId5" Type="http://schemas.openxmlformats.org/officeDocument/2006/relationships/ctrlProp" Target="../ctrlProps/ctrlProp434.xml"/><Relationship Id="rId90" Type="http://schemas.openxmlformats.org/officeDocument/2006/relationships/ctrlProp" Target="../ctrlProps/ctrlProp519.xml"/><Relationship Id="rId95" Type="http://schemas.openxmlformats.org/officeDocument/2006/relationships/ctrlProp" Target="../ctrlProps/ctrlProp524.xml"/><Relationship Id="rId22" Type="http://schemas.openxmlformats.org/officeDocument/2006/relationships/ctrlProp" Target="../ctrlProps/ctrlProp451.xml"/><Relationship Id="rId27" Type="http://schemas.openxmlformats.org/officeDocument/2006/relationships/ctrlProp" Target="../ctrlProps/ctrlProp456.xml"/><Relationship Id="rId43" Type="http://schemas.openxmlformats.org/officeDocument/2006/relationships/ctrlProp" Target="../ctrlProps/ctrlProp472.xml"/><Relationship Id="rId48" Type="http://schemas.openxmlformats.org/officeDocument/2006/relationships/ctrlProp" Target="../ctrlProps/ctrlProp477.xml"/><Relationship Id="rId64" Type="http://schemas.openxmlformats.org/officeDocument/2006/relationships/ctrlProp" Target="../ctrlProps/ctrlProp493.xml"/><Relationship Id="rId69" Type="http://schemas.openxmlformats.org/officeDocument/2006/relationships/ctrlProp" Target="../ctrlProps/ctrlProp498.xml"/><Relationship Id="rId113" Type="http://schemas.openxmlformats.org/officeDocument/2006/relationships/ctrlProp" Target="../ctrlProps/ctrlProp542.xml"/><Relationship Id="rId118" Type="http://schemas.openxmlformats.org/officeDocument/2006/relationships/ctrlProp" Target="../ctrlProps/ctrlProp547.xml"/><Relationship Id="rId80" Type="http://schemas.openxmlformats.org/officeDocument/2006/relationships/ctrlProp" Target="../ctrlProps/ctrlProp509.xml"/><Relationship Id="rId85" Type="http://schemas.openxmlformats.org/officeDocument/2006/relationships/ctrlProp" Target="../ctrlProps/ctrlProp514.xml"/><Relationship Id="rId12" Type="http://schemas.openxmlformats.org/officeDocument/2006/relationships/ctrlProp" Target="../ctrlProps/ctrlProp441.xml"/><Relationship Id="rId17" Type="http://schemas.openxmlformats.org/officeDocument/2006/relationships/ctrlProp" Target="../ctrlProps/ctrlProp446.xml"/><Relationship Id="rId33" Type="http://schemas.openxmlformats.org/officeDocument/2006/relationships/ctrlProp" Target="../ctrlProps/ctrlProp462.xml"/><Relationship Id="rId38" Type="http://schemas.openxmlformats.org/officeDocument/2006/relationships/ctrlProp" Target="../ctrlProps/ctrlProp467.xml"/><Relationship Id="rId59" Type="http://schemas.openxmlformats.org/officeDocument/2006/relationships/ctrlProp" Target="../ctrlProps/ctrlProp488.xml"/><Relationship Id="rId103" Type="http://schemas.openxmlformats.org/officeDocument/2006/relationships/ctrlProp" Target="../ctrlProps/ctrlProp532.xml"/><Relationship Id="rId108" Type="http://schemas.openxmlformats.org/officeDocument/2006/relationships/ctrlProp" Target="../ctrlProps/ctrlProp537.xml"/><Relationship Id="rId124" Type="http://schemas.openxmlformats.org/officeDocument/2006/relationships/ctrlProp" Target="../ctrlProps/ctrlProp553.xml"/><Relationship Id="rId129" Type="http://schemas.openxmlformats.org/officeDocument/2006/relationships/ctrlProp" Target="../ctrlProps/ctrlProp558.xml"/><Relationship Id="rId54" Type="http://schemas.openxmlformats.org/officeDocument/2006/relationships/ctrlProp" Target="../ctrlProps/ctrlProp483.xml"/><Relationship Id="rId70" Type="http://schemas.openxmlformats.org/officeDocument/2006/relationships/ctrlProp" Target="../ctrlProps/ctrlProp499.xml"/><Relationship Id="rId75" Type="http://schemas.openxmlformats.org/officeDocument/2006/relationships/ctrlProp" Target="../ctrlProps/ctrlProp504.xml"/><Relationship Id="rId91" Type="http://schemas.openxmlformats.org/officeDocument/2006/relationships/ctrlProp" Target="../ctrlProps/ctrlProp520.xml"/><Relationship Id="rId96" Type="http://schemas.openxmlformats.org/officeDocument/2006/relationships/ctrlProp" Target="../ctrlProps/ctrlProp525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435.xml"/><Relationship Id="rId23" Type="http://schemas.openxmlformats.org/officeDocument/2006/relationships/ctrlProp" Target="../ctrlProps/ctrlProp452.xml"/><Relationship Id="rId28" Type="http://schemas.openxmlformats.org/officeDocument/2006/relationships/ctrlProp" Target="../ctrlProps/ctrlProp457.xml"/><Relationship Id="rId49" Type="http://schemas.openxmlformats.org/officeDocument/2006/relationships/ctrlProp" Target="../ctrlProps/ctrlProp478.xml"/><Relationship Id="rId114" Type="http://schemas.openxmlformats.org/officeDocument/2006/relationships/ctrlProp" Target="../ctrlProps/ctrlProp543.xml"/><Relationship Id="rId119" Type="http://schemas.openxmlformats.org/officeDocument/2006/relationships/ctrlProp" Target="../ctrlProps/ctrlProp548.xml"/><Relationship Id="rId44" Type="http://schemas.openxmlformats.org/officeDocument/2006/relationships/ctrlProp" Target="../ctrlProps/ctrlProp473.xml"/><Relationship Id="rId60" Type="http://schemas.openxmlformats.org/officeDocument/2006/relationships/ctrlProp" Target="../ctrlProps/ctrlProp489.xml"/><Relationship Id="rId65" Type="http://schemas.openxmlformats.org/officeDocument/2006/relationships/ctrlProp" Target="../ctrlProps/ctrlProp494.xml"/><Relationship Id="rId81" Type="http://schemas.openxmlformats.org/officeDocument/2006/relationships/ctrlProp" Target="../ctrlProps/ctrlProp510.xml"/><Relationship Id="rId86" Type="http://schemas.openxmlformats.org/officeDocument/2006/relationships/ctrlProp" Target="../ctrlProps/ctrlProp515.xml"/><Relationship Id="rId130" Type="http://schemas.openxmlformats.org/officeDocument/2006/relationships/ctrlProp" Target="../ctrlProps/ctrlProp559.xml"/><Relationship Id="rId13" Type="http://schemas.openxmlformats.org/officeDocument/2006/relationships/ctrlProp" Target="../ctrlProps/ctrlProp442.xml"/><Relationship Id="rId18" Type="http://schemas.openxmlformats.org/officeDocument/2006/relationships/ctrlProp" Target="../ctrlProps/ctrlProp447.xml"/><Relationship Id="rId39" Type="http://schemas.openxmlformats.org/officeDocument/2006/relationships/ctrlProp" Target="../ctrlProps/ctrlProp468.xml"/><Relationship Id="rId109" Type="http://schemas.openxmlformats.org/officeDocument/2006/relationships/ctrlProp" Target="../ctrlProps/ctrlProp538.xml"/><Relationship Id="rId34" Type="http://schemas.openxmlformats.org/officeDocument/2006/relationships/ctrlProp" Target="../ctrlProps/ctrlProp463.xml"/><Relationship Id="rId50" Type="http://schemas.openxmlformats.org/officeDocument/2006/relationships/ctrlProp" Target="../ctrlProps/ctrlProp479.xml"/><Relationship Id="rId55" Type="http://schemas.openxmlformats.org/officeDocument/2006/relationships/ctrlProp" Target="../ctrlProps/ctrlProp484.xml"/><Relationship Id="rId76" Type="http://schemas.openxmlformats.org/officeDocument/2006/relationships/ctrlProp" Target="../ctrlProps/ctrlProp505.xml"/><Relationship Id="rId97" Type="http://schemas.openxmlformats.org/officeDocument/2006/relationships/ctrlProp" Target="../ctrlProps/ctrlProp526.xml"/><Relationship Id="rId104" Type="http://schemas.openxmlformats.org/officeDocument/2006/relationships/ctrlProp" Target="../ctrlProps/ctrlProp533.xml"/><Relationship Id="rId120" Type="http://schemas.openxmlformats.org/officeDocument/2006/relationships/ctrlProp" Target="../ctrlProps/ctrlProp549.xml"/><Relationship Id="rId125" Type="http://schemas.openxmlformats.org/officeDocument/2006/relationships/ctrlProp" Target="../ctrlProps/ctrlProp554.xml"/><Relationship Id="rId7" Type="http://schemas.openxmlformats.org/officeDocument/2006/relationships/ctrlProp" Target="../ctrlProps/ctrlProp436.xml"/><Relationship Id="rId71" Type="http://schemas.openxmlformats.org/officeDocument/2006/relationships/ctrlProp" Target="../ctrlProps/ctrlProp500.xml"/><Relationship Id="rId92" Type="http://schemas.openxmlformats.org/officeDocument/2006/relationships/ctrlProp" Target="../ctrlProps/ctrlProp521.xml"/><Relationship Id="rId2" Type="http://schemas.openxmlformats.org/officeDocument/2006/relationships/vmlDrawing" Target="../drawings/vmlDrawing4.vml"/><Relationship Id="rId29" Type="http://schemas.openxmlformats.org/officeDocument/2006/relationships/ctrlProp" Target="../ctrlProps/ctrlProp458.xml"/><Relationship Id="rId24" Type="http://schemas.openxmlformats.org/officeDocument/2006/relationships/ctrlProp" Target="../ctrlProps/ctrlProp453.xml"/><Relationship Id="rId40" Type="http://schemas.openxmlformats.org/officeDocument/2006/relationships/ctrlProp" Target="../ctrlProps/ctrlProp469.xml"/><Relationship Id="rId45" Type="http://schemas.openxmlformats.org/officeDocument/2006/relationships/ctrlProp" Target="../ctrlProps/ctrlProp474.xml"/><Relationship Id="rId66" Type="http://schemas.openxmlformats.org/officeDocument/2006/relationships/ctrlProp" Target="../ctrlProps/ctrlProp495.xml"/><Relationship Id="rId87" Type="http://schemas.openxmlformats.org/officeDocument/2006/relationships/ctrlProp" Target="../ctrlProps/ctrlProp516.xml"/><Relationship Id="rId110" Type="http://schemas.openxmlformats.org/officeDocument/2006/relationships/ctrlProp" Target="../ctrlProps/ctrlProp539.xml"/><Relationship Id="rId115" Type="http://schemas.openxmlformats.org/officeDocument/2006/relationships/ctrlProp" Target="../ctrlProps/ctrlProp544.xml"/><Relationship Id="rId131" Type="http://schemas.openxmlformats.org/officeDocument/2006/relationships/ctrlProp" Target="../ctrlProps/ctrlProp560.xml"/><Relationship Id="rId61" Type="http://schemas.openxmlformats.org/officeDocument/2006/relationships/ctrlProp" Target="../ctrlProps/ctrlProp490.xml"/><Relationship Id="rId82" Type="http://schemas.openxmlformats.org/officeDocument/2006/relationships/ctrlProp" Target="../ctrlProps/ctrlProp511.xml"/><Relationship Id="rId19" Type="http://schemas.openxmlformats.org/officeDocument/2006/relationships/ctrlProp" Target="../ctrlProps/ctrlProp448.xml"/><Relationship Id="rId14" Type="http://schemas.openxmlformats.org/officeDocument/2006/relationships/ctrlProp" Target="../ctrlProps/ctrlProp443.xml"/><Relationship Id="rId30" Type="http://schemas.openxmlformats.org/officeDocument/2006/relationships/ctrlProp" Target="../ctrlProps/ctrlProp459.xml"/><Relationship Id="rId35" Type="http://schemas.openxmlformats.org/officeDocument/2006/relationships/ctrlProp" Target="../ctrlProps/ctrlProp464.xml"/><Relationship Id="rId56" Type="http://schemas.openxmlformats.org/officeDocument/2006/relationships/ctrlProp" Target="../ctrlProps/ctrlProp485.xml"/><Relationship Id="rId77" Type="http://schemas.openxmlformats.org/officeDocument/2006/relationships/ctrlProp" Target="../ctrlProps/ctrlProp506.xml"/><Relationship Id="rId100" Type="http://schemas.openxmlformats.org/officeDocument/2006/relationships/ctrlProp" Target="../ctrlProps/ctrlProp529.xml"/><Relationship Id="rId105" Type="http://schemas.openxmlformats.org/officeDocument/2006/relationships/ctrlProp" Target="../ctrlProps/ctrlProp534.xml"/><Relationship Id="rId126" Type="http://schemas.openxmlformats.org/officeDocument/2006/relationships/ctrlProp" Target="../ctrlProps/ctrlProp555.xml"/><Relationship Id="rId8" Type="http://schemas.openxmlformats.org/officeDocument/2006/relationships/ctrlProp" Target="../ctrlProps/ctrlProp437.xml"/><Relationship Id="rId51" Type="http://schemas.openxmlformats.org/officeDocument/2006/relationships/ctrlProp" Target="../ctrlProps/ctrlProp480.xml"/><Relationship Id="rId72" Type="http://schemas.openxmlformats.org/officeDocument/2006/relationships/ctrlProp" Target="../ctrlProps/ctrlProp501.xml"/><Relationship Id="rId93" Type="http://schemas.openxmlformats.org/officeDocument/2006/relationships/ctrlProp" Target="../ctrlProps/ctrlProp522.xml"/><Relationship Id="rId98" Type="http://schemas.openxmlformats.org/officeDocument/2006/relationships/ctrlProp" Target="../ctrlProps/ctrlProp527.xml"/><Relationship Id="rId121" Type="http://schemas.openxmlformats.org/officeDocument/2006/relationships/ctrlProp" Target="../ctrlProps/ctrlProp550.xml"/><Relationship Id="rId3" Type="http://schemas.openxmlformats.org/officeDocument/2006/relationships/ctrlProp" Target="../ctrlProps/ctrlProp432.xml"/><Relationship Id="rId25" Type="http://schemas.openxmlformats.org/officeDocument/2006/relationships/ctrlProp" Target="../ctrlProps/ctrlProp454.xml"/><Relationship Id="rId46" Type="http://schemas.openxmlformats.org/officeDocument/2006/relationships/ctrlProp" Target="../ctrlProps/ctrlProp475.xml"/><Relationship Id="rId67" Type="http://schemas.openxmlformats.org/officeDocument/2006/relationships/ctrlProp" Target="../ctrlProps/ctrlProp496.xml"/><Relationship Id="rId116" Type="http://schemas.openxmlformats.org/officeDocument/2006/relationships/ctrlProp" Target="../ctrlProps/ctrlProp545.xml"/><Relationship Id="rId20" Type="http://schemas.openxmlformats.org/officeDocument/2006/relationships/ctrlProp" Target="../ctrlProps/ctrlProp449.xml"/><Relationship Id="rId41" Type="http://schemas.openxmlformats.org/officeDocument/2006/relationships/ctrlProp" Target="../ctrlProps/ctrlProp470.xml"/><Relationship Id="rId62" Type="http://schemas.openxmlformats.org/officeDocument/2006/relationships/ctrlProp" Target="../ctrlProps/ctrlProp491.xml"/><Relationship Id="rId83" Type="http://schemas.openxmlformats.org/officeDocument/2006/relationships/ctrlProp" Target="../ctrlProps/ctrlProp512.xml"/><Relationship Id="rId88" Type="http://schemas.openxmlformats.org/officeDocument/2006/relationships/ctrlProp" Target="../ctrlProps/ctrlProp517.xml"/><Relationship Id="rId111" Type="http://schemas.openxmlformats.org/officeDocument/2006/relationships/ctrlProp" Target="../ctrlProps/ctrlProp540.xml"/><Relationship Id="rId132" Type="http://schemas.openxmlformats.org/officeDocument/2006/relationships/ctrlProp" Target="../ctrlProps/ctrlProp561.xml"/><Relationship Id="rId15" Type="http://schemas.openxmlformats.org/officeDocument/2006/relationships/ctrlProp" Target="../ctrlProps/ctrlProp444.xml"/><Relationship Id="rId36" Type="http://schemas.openxmlformats.org/officeDocument/2006/relationships/ctrlProp" Target="../ctrlProps/ctrlProp465.xml"/><Relationship Id="rId57" Type="http://schemas.openxmlformats.org/officeDocument/2006/relationships/ctrlProp" Target="../ctrlProps/ctrlProp486.xml"/><Relationship Id="rId106" Type="http://schemas.openxmlformats.org/officeDocument/2006/relationships/ctrlProp" Target="../ctrlProps/ctrlProp535.xml"/><Relationship Id="rId127" Type="http://schemas.openxmlformats.org/officeDocument/2006/relationships/ctrlProp" Target="../ctrlProps/ctrlProp556.xml"/><Relationship Id="rId10" Type="http://schemas.openxmlformats.org/officeDocument/2006/relationships/ctrlProp" Target="../ctrlProps/ctrlProp439.xml"/><Relationship Id="rId31" Type="http://schemas.openxmlformats.org/officeDocument/2006/relationships/ctrlProp" Target="../ctrlProps/ctrlProp460.xml"/><Relationship Id="rId52" Type="http://schemas.openxmlformats.org/officeDocument/2006/relationships/ctrlProp" Target="../ctrlProps/ctrlProp481.xml"/><Relationship Id="rId73" Type="http://schemas.openxmlformats.org/officeDocument/2006/relationships/ctrlProp" Target="../ctrlProps/ctrlProp502.xml"/><Relationship Id="rId78" Type="http://schemas.openxmlformats.org/officeDocument/2006/relationships/ctrlProp" Target="../ctrlProps/ctrlProp507.xml"/><Relationship Id="rId94" Type="http://schemas.openxmlformats.org/officeDocument/2006/relationships/ctrlProp" Target="../ctrlProps/ctrlProp523.xml"/><Relationship Id="rId99" Type="http://schemas.openxmlformats.org/officeDocument/2006/relationships/ctrlProp" Target="../ctrlProps/ctrlProp528.xml"/><Relationship Id="rId101" Type="http://schemas.openxmlformats.org/officeDocument/2006/relationships/ctrlProp" Target="../ctrlProps/ctrlProp530.xml"/><Relationship Id="rId122" Type="http://schemas.openxmlformats.org/officeDocument/2006/relationships/ctrlProp" Target="../ctrlProps/ctrlProp551.xml"/><Relationship Id="rId4" Type="http://schemas.openxmlformats.org/officeDocument/2006/relationships/ctrlProp" Target="../ctrlProps/ctrlProp433.xml"/><Relationship Id="rId9" Type="http://schemas.openxmlformats.org/officeDocument/2006/relationships/ctrlProp" Target="../ctrlProps/ctrlProp438.xml"/><Relationship Id="rId26" Type="http://schemas.openxmlformats.org/officeDocument/2006/relationships/ctrlProp" Target="../ctrlProps/ctrlProp455.xml"/><Relationship Id="rId47" Type="http://schemas.openxmlformats.org/officeDocument/2006/relationships/ctrlProp" Target="../ctrlProps/ctrlProp476.xml"/><Relationship Id="rId68" Type="http://schemas.openxmlformats.org/officeDocument/2006/relationships/ctrlProp" Target="../ctrlProps/ctrlProp497.xml"/><Relationship Id="rId89" Type="http://schemas.openxmlformats.org/officeDocument/2006/relationships/ctrlProp" Target="../ctrlProps/ctrlProp518.xml"/><Relationship Id="rId112" Type="http://schemas.openxmlformats.org/officeDocument/2006/relationships/ctrlProp" Target="../ctrlProps/ctrlProp541.xml"/><Relationship Id="rId133" Type="http://schemas.openxmlformats.org/officeDocument/2006/relationships/ctrlProp" Target="../ctrlProps/ctrlProp562.x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677.xml"/><Relationship Id="rId21" Type="http://schemas.openxmlformats.org/officeDocument/2006/relationships/ctrlProp" Target="../ctrlProps/ctrlProp581.xml"/><Relationship Id="rId42" Type="http://schemas.openxmlformats.org/officeDocument/2006/relationships/ctrlProp" Target="../ctrlProps/ctrlProp602.xml"/><Relationship Id="rId63" Type="http://schemas.openxmlformats.org/officeDocument/2006/relationships/ctrlProp" Target="../ctrlProps/ctrlProp623.xml"/><Relationship Id="rId84" Type="http://schemas.openxmlformats.org/officeDocument/2006/relationships/ctrlProp" Target="../ctrlProps/ctrlProp644.xml"/><Relationship Id="rId138" Type="http://schemas.openxmlformats.org/officeDocument/2006/relationships/ctrlProp" Target="../ctrlProps/ctrlProp698.xml"/><Relationship Id="rId107" Type="http://schemas.openxmlformats.org/officeDocument/2006/relationships/ctrlProp" Target="../ctrlProps/ctrlProp667.xml"/><Relationship Id="rId11" Type="http://schemas.openxmlformats.org/officeDocument/2006/relationships/ctrlProp" Target="../ctrlProps/ctrlProp571.xml"/><Relationship Id="rId32" Type="http://schemas.openxmlformats.org/officeDocument/2006/relationships/ctrlProp" Target="../ctrlProps/ctrlProp592.xml"/><Relationship Id="rId53" Type="http://schemas.openxmlformats.org/officeDocument/2006/relationships/ctrlProp" Target="../ctrlProps/ctrlProp613.xml"/><Relationship Id="rId74" Type="http://schemas.openxmlformats.org/officeDocument/2006/relationships/ctrlProp" Target="../ctrlProps/ctrlProp634.xml"/><Relationship Id="rId128" Type="http://schemas.openxmlformats.org/officeDocument/2006/relationships/ctrlProp" Target="../ctrlProps/ctrlProp688.xml"/><Relationship Id="rId5" Type="http://schemas.openxmlformats.org/officeDocument/2006/relationships/ctrlProp" Target="../ctrlProps/ctrlProp565.xml"/><Relationship Id="rId90" Type="http://schemas.openxmlformats.org/officeDocument/2006/relationships/ctrlProp" Target="../ctrlProps/ctrlProp650.xml"/><Relationship Id="rId95" Type="http://schemas.openxmlformats.org/officeDocument/2006/relationships/ctrlProp" Target="../ctrlProps/ctrlProp655.xml"/><Relationship Id="rId22" Type="http://schemas.openxmlformats.org/officeDocument/2006/relationships/ctrlProp" Target="../ctrlProps/ctrlProp582.xml"/><Relationship Id="rId27" Type="http://schemas.openxmlformats.org/officeDocument/2006/relationships/ctrlProp" Target="../ctrlProps/ctrlProp587.xml"/><Relationship Id="rId43" Type="http://schemas.openxmlformats.org/officeDocument/2006/relationships/ctrlProp" Target="../ctrlProps/ctrlProp603.xml"/><Relationship Id="rId48" Type="http://schemas.openxmlformats.org/officeDocument/2006/relationships/ctrlProp" Target="../ctrlProps/ctrlProp608.xml"/><Relationship Id="rId64" Type="http://schemas.openxmlformats.org/officeDocument/2006/relationships/ctrlProp" Target="../ctrlProps/ctrlProp624.xml"/><Relationship Id="rId69" Type="http://schemas.openxmlformats.org/officeDocument/2006/relationships/ctrlProp" Target="../ctrlProps/ctrlProp629.xml"/><Relationship Id="rId113" Type="http://schemas.openxmlformats.org/officeDocument/2006/relationships/ctrlProp" Target="../ctrlProps/ctrlProp673.xml"/><Relationship Id="rId118" Type="http://schemas.openxmlformats.org/officeDocument/2006/relationships/ctrlProp" Target="../ctrlProps/ctrlProp678.xml"/><Relationship Id="rId134" Type="http://schemas.openxmlformats.org/officeDocument/2006/relationships/ctrlProp" Target="../ctrlProps/ctrlProp694.xml"/><Relationship Id="rId139" Type="http://schemas.openxmlformats.org/officeDocument/2006/relationships/ctrlProp" Target="../ctrlProps/ctrlProp699.xml"/><Relationship Id="rId80" Type="http://schemas.openxmlformats.org/officeDocument/2006/relationships/ctrlProp" Target="../ctrlProps/ctrlProp640.xml"/><Relationship Id="rId85" Type="http://schemas.openxmlformats.org/officeDocument/2006/relationships/ctrlProp" Target="../ctrlProps/ctrlProp645.xml"/><Relationship Id="rId12" Type="http://schemas.openxmlformats.org/officeDocument/2006/relationships/ctrlProp" Target="../ctrlProps/ctrlProp572.xml"/><Relationship Id="rId17" Type="http://schemas.openxmlformats.org/officeDocument/2006/relationships/ctrlProp" Target="../ctrlProps/ctrlProp577.xml"/><Relationship Id="rId33" Type="http://schemas.openxmlformats.org/officeDocument/2006/relationships/ctrlProp" Target="../ctrlProps/ctrlProp593.xml"/><Relationship Id="rId38" Type="http://schemas.openxmlformats.org/officeDocument/2006/relationships/ctrlProp" Target="../ctrlProps/ctrlProp598.xml"/><Relationship Id="rId59" Type="http://schemas.openxmlformats.org/officeDocument/2006/relationships/ctrlProp" Target="../ctrlProps/ctrlProp619.xml"/><Relationship Id="rId103" Type="http://schemas.openxmlformats.org/officeDocument/2006/relationships/ctrlProp" Target="../ctrlProps/ctrlProp663.xml"/><Relationship Id="rId108" Type="http://schemas.openxmlformats.org/officeDocument/2006/relationships/ctrlProp" Target="../ctrlProps/ctrlProp668.xml"/><Relationship Id="rId124" Type="http://schemas.openxmlformats.org/officeDocument/2006/relationships/ctrlProp" Target="../ctrlProps/ctrlProp684.xml"/><Relationship Id="rId129" Type="http://schemas.openxmlformats.org/officeDocument/2006/relationships/ctrlProp" Target="../ctrlProps/ctrlProp689.xml"/><Relationship Id="rId54" Type="http://schemas.openxmlformats.org/officeDocument/2006/relationships/ctrlProp" Target="../ctrlProps/ctrlProp614.xml"/><Relationship Id="rId70" Type="http://schemas.openxmlformats.org/officeDocument/2006/relationships/ctrlProp" Target="../ctrlProps/ctrlProp630.xml"/><Relationship Id="rId75" Type="http://schemas.openxmlformats.org/officeDocument/2006/relationships/ctrlProp" Target="../ctrlProps/ctrlProp635.xml"/><Relationship Id="rId91" Type="http://schemas.openxmlformats.org/officeDocument/2006/relationships/ctrlProp" Target="../ctrlProps/ctrlProp651.xml"/><Relationship Id="rId96" Type="http://schemas.openxmlformats.org/officeDocument/2006/relationships/ctrlProp" Target="../ctrlProps/ctrlProp656.xml"/><Relationship Id="rId140" Type="http://schemas.openxmlformats.org/officeDocument/2006/relationships/ctrlProp" Target="../ctrlProps/ctrlProp700.xml"/><Relationship Id="rId145" Type="http://schemas.openxmlformats.org/officeDocument/2006/relationships/ctrlProp" Target="../ctrlProps/ctrlProp705.x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566.xml"/><Relationship Id="rId23" Type="http://schemas.openxmlformats.org/officeDocument/2006/relationships/ctrlProp" Target="../ctrlProps/ctrlProp583.xml"/><Relationship Id="rId28" Type="http://schemas.openxmlformats.org/officeDocument/2006/relationships/ctrlProp" Target="../ctrlProps/ctrlProp588.xml"/><Relationship Id="rId49" Type="http://schemas.openxmlformats.org/officeDocument/2006/relationships/ctrlProp" Target="../ctrlProps/ctrlProp609.xml"/><Relationship Id="rId114" Type="http://schemas.openxmlformats.org/officeDocument/2006/relationships/ctrlProp" Target="../ctrlProps/ctrlProp674.xml"/><Relationship Id="rId119" Type="http://schemas.openxmlformats.org/officeDocument/2006/relationships/ctrlProp" Target="../ctrlProps/ctrlProp679.xml"/><Relationship Id="rId44" Type="http://schemas.openxmlformats.org/officeDocument/2006/relationships/ctrlProp" Target="../ctrlProps/ctrlProp604.xml"/><Relationship Id="rId60" Type="http://schemas.openxmlformats.org/officeDocument/2006/relationships/ctrlProp" Target="../ctrlProps/ctrlProp620.xml"/><Relationship Id="rId65" Type="http://schemas.openxmlformats.org/officeDocument/2006/relationships/ctrlProp" Target="../ctrlProps/ctrlProp625.xml"/><Relationship Id="rId81" Type="http://schemas.openxmlformats.org/officeDocument/2006/relationships/ctrlProp" Target="../ctrlProps/ctrlProp641.xml"/><Relationship Id="rId86" Type="http://schemas.openxmlformats.org/officeDocument/2006/relationships/ctrlProp" Target="../ctrlProps/ctrlProp646.xml"/><Relationship Id="rId130" Type="http://schemas.openxmlformats.org/officeDocument/2006/relationships/ctrlProp" Target="../ctrlProps/ctrlProp690.xml"/><Relationship Id="rId135" Type="http://schemas.openxmlformats.org/officeDocument/2006/relationships/ctrlProp" Target="../ctrlProps/ctrlProp695.xml"/><Relationship Id="rId13" Type="http://schemas.openxmlformats.org/officeDocument/2006/relationships/ctrlProp" Target="../ctrlProps/ctrlProp573.xml"/><Relationship Id="rId18" Type="http://schemas.openxmlformats.org/officeDocument/2006/relationships/ctrlProp" Target="../ctrlProps/ctrlProp578.xml"/><Relationship Id="rId39" Type="http://schemas.openxmlformats.org/officeDocument/2006/relationships/ctrlProp" Target="../ctrlProps/ctrlProp599.xml"/><Relationship Id="rId109" Type="http://schemas.openxmlformats.org/officeDocument/2006/relationships/ctrlProp" Target="../ctrlProps/ctrlProp669.xml"/><Relationship Id="rId34" Type="http://schemas.openxmlformats.org/officeDocument/2006/relationships/ctrlProp" Target="../ctrlProps/ctrlProp594.xml"/><Relationship Id="rId50" Type="http://schemas.openxmlformats.org/officeDocument/2006/relationships/ctrlProp" Target="../ctrlProps/ctrlProp610.xml"/><Relationship Id="rId55" Type="http://schemas.openxmlformats.org/officeDocument/2006/relationships/ctrlProp" Target="../ctrlProps/ctrlProp615.xml"/><Relationship Id="rId76" Type="http://schemas.openxmlformats.org/officeDocument/2006/relationships/ctrlProp" Target="../ctrlProps/ctrlProp636.xml"/><Relationship Id="rId97" Type="http://schemas.openxmlformats.org/officeDocument/2006/relationships/ctrlProp" Target="../ctrlProps/ctrlProp657.xml"/><Relationship Id="rId104" Type="http://schemas.openxmlformats.org/officeDocument/2006/relationships/ctrlProp" Target="../ctrlProps/ctrlProp664.xml"/><Relationship Id="rId120" Type="http://schemas.openxmlformats.org/officeDocument/2006/relationships/ctrlProp" Target="../ctrlProps/ctrlProp680.xml"/><Relationship Id="rId125" Type="http://schemas.openxmlformats.org/officeDocument/2006/relationships/ctrlProp" Target="../ctrlProps/ctrlProp685.xml"/><Relationship Id="rId141" Type="http://schemas.openxmlformats.org/officeDocument/2006/relationships/ctrlProp" Target="../ctrlProps/ctrlProp701.xml"/><Relationship Id="rId146" Type="http://schemas.openxmlformats.org/officeDocument/2006/relationships/ctrlProp" Target="../ctrlProps/ctrlProp706.xml"/><Relationship Id="rId7" Type="http://schemas.openxmlformats.org/officeDocument/2006/relationships/ctrlProp" Target="../ctrlProps/ctrlProp567.xml"/><Relationship Id="rId71" Type="http://schemas.openxmlformats.org/officeDocument/2006/relationships/ctrlProp" Target="../ctrlProps/ctrlProp631.xml"/><Relationship Id="rId92" Type="http://schemas.openxmlformats.org/officeDocument/2006/relationships/ctrlProp" Target="../ctrlProps/ctrlProp652.xml"/><Relationship Id="rId2" Type="http://schemas.openxmlformats.org/officeDocument/2006/relationships/vmlDrawing" Target="../drawings/vmlDrawing5.vml"/><Relationship Id="rId29" Type="http://schemas.openxmlformats.org/officeDocument/2006/relationships/ctrlProp" Target="../ctrlProps/ctrlProp589.xml"/><Relationship Id="rId24" Type="http://schemas.openxmlformats.org/officeDocument/2006/relationships/ctrlProp" Target="../ctrlProps/ctrlProp584.xml"/><Relationship Id="rId40" Type="http://schemas.openxmlformats.org/officeDocument/2006/relationships/ctrlProp" Target="../ctrlProps/ctrlProp600.xml"/><Relationship Id="rId45" Type="http://schemas.openxmlformats.org/officeDocument/2006/relationships/ctrlProp" Target="../ctrlProps/ctrlProp605.xml"/><Relationship Id="rId66" Type="http://schemas.openxmlformats.org/officeDocument/2006/relationships/ctrlProp" Target="../ctrlProps/ctrlProp626.xml"/><Relationship Id="rId87" Type="http://schemas.openxmlformats.org/officeDocument/2006/relationships/ctrlProp" Target="../ctrlProps/ctrlProp647.xml"/><Relationship Id="rId110" Type="http://schemas.openxmlformats.org/officeDocument/2006/relationships/ctrlProp" Target="../ctrlProps/ctrlProp670.xml"/><Relationship Id="rId115" Type="http://schemas.openxmlformats.org/officeDocument/2006/relationships/ctrlProp" Target="../ctrlProps/ctrlProp675.xml"/><Relationship Id="rId131" Type="http://schemas.openxmlformats.org/officeDocument/2006/relationships/ctrlProp" Target="../ctrlProps/ctrlProp691.xml"/><Relationship Id="rId136" Type="http://schemas.openxmlformats.org/officeDocument/2006/relationships/ctrlProp" Target="../ctrlProps/ctrlProp696.xml"/><Relationship Id="rId61" Type="http://schemas.openxmlformats.org/officeDocument/2006/relationships/ctrlProp" Target="../ctrlProps/ctrlProp621.xml"/><Relationship Id="rId82" Type="http://schemas.openxmlformats.org/officeDocument/2006/relationships/ctrlProp" Target="../ctrlProps/ctrlProp642.xml"/><Relationship Id="rId19" Type="http://schemas.openxmlformats.org/officeDocument/2006/relationships/ctrlProp" Target="../ctrlProps/ctrlProp579.xml"/><Relationship Id="rId14" Type="http://schemas.openxmlformats.org/officeDocument/2006/relationships/ctrlProp" Target="../ctrlProps/ctrlProp574.xml"/><Relationship Id="rId30" Type="http://schemas.openxmlformats.org/officeDocument/2006/relationships/ctrlProp" Target="../ctrlProps/ctrlProp590.xml"/><Relationship Id="rId35" Type="http://schemas.openxmlformats.org/officeDocument/2006/relationships/ctrlProp" Target="../ctrlProps/ctrlProp595.xml"/><Relationship Id="rId56" Type="http://schemas.openxmlformats.org/officeDocument/2006/relationships/ctrlProp" Target="../ctrlProps/ctrlProp616.xml"/><Relationship Id="rId77" Type="http://schemas.openxmlformats.org/officeDocument/2006/relationships/ctrlProp" Target="../ctrlProps/ctrlProp637.xml"/><Relationship Id="rId100" Type="http://schemas.openxmlformats.org/officeDocument/2006/relationships/ctrlProp" Target="../ctrlProps/ctrlProp660.xml"/><Relationship Id="rId105" Type="http://schemas.openxmlformats.org/officeDocument/2006/relationships/ctrlProp" Target="../ctrlProps/ctrlProp665.xml"/><Relationship Id="rId126" Type="http://schemas.openxmlformats.org/officeDocument/2006/relationships/ctrlProp" Target="../ctrlProps/ctrlProp686.xml"/><Relationship Id="rId8" Type="http://schemas.openxmlformats.org/officeDocument/2006/relationships/ctrlProp" Target="../ctrlProps/ctrlProp568.xml"/><Relationship Id="rId51" Type="http://schemas.openxmlformats.org/officeDocument/2006/relationships/ctrlProp" Target="../ctrlProps/ctrlProp611.xml"/><Relationship Id="rId72" Type="http://schemas.openxmlformats.org/officeDocument/2006/relationships/ctrlProp" Target="../ctrlProps/ctrlProp632.xml"/><Relationship Id="rId93" Type="http://schemas.openxmlformats.org/officeDocument/2006/relationships/ctrlProp" Target="../ctrlProps/ctrlProp653.xml"/><Relationship Id="rId98" Type="http://schemas.openxmlformats.org/officeDocument/2006/relationships/ctrlProp" Target="../ctrlProps/ctrlProp658.xml"/><Relationship Id="rId121" Type="http://schemas.openxmlformats.org/officeDocument/2006/relationships/ctrlProp" Target="../ctrlProps/ctrlProp681.xml"/><Relationship Id="rId142" Type="http://schemas.openxmlformats.org/officeDocument/2006/relationships/ctrlProp" Target="../ctrlProps/ctrlProp702.xml"/><Relationship Id="rId3" Type="http://schemas.openxmlformats.org/officeDocument/2006/relationships/ctrlProp" Target="../ctrlProps/ctrlProp563.xml"/><Relationship Id="rId25" Type="http://schemas.openxmlformats.org/officeDocument/2006/relationships/ctrlProp" Target="../ctrlProps/ctrlProp585.xml"/><Relationship Id="rId46" Type="http://schemas.openxmlformats.org/officeDocument/2006/relationships/ctrlProp" Target="../ctrlProps/ctrlProp606.xml"/><Relationship Id="rId67" Type="http://schemas.openxmlformats.org/officeDocument/2006/relationships/ctrlProp" Target="../ctrlProps/ctrlProp627.xml"/><Relationship Id="rId116" Type="http://schemas.openxmlformats.org/officeDocument/2006/relationships/ctrlProp" Target="../ctrlProps/ctrlProp676.xml"/><Relationship Id="rId137" Type="http://schemas.openxmlformats.org/officeDocument/2006/relationships/ctrlProp" Target="../ctrlProps/ctrlProp697.xml"/><Relationship Id="rId20" Type="http://schemas.openxmlformats.org/officeDocument/2006/relationships/ctrlProp" Target="../ctrlProps/ctrlProp580.xml"/><Relationship Id="rId41" Type="http://schemas.openxmlformats.org/officeDocument/2006/relationships/ctrlProp" Target="../ctrlProps/ctrlProp601.xml"/><Relationship Id="rId62" Type="http://schemas.openxmlformats.org/officeDocument/2006/relationships/ctrlProp" Target="../ctrlProps/ctrlProp622.xml"/><Relationship Id="rId83" Type="http://schemas.openxmlformats.org/officeDocument/2006/relationships/ctrlProp" Target="../ctrlProps/ctrlProp643.xml"/><Relationship Id="rId88" Type="http://schemas.openxmlformats.org/officeDocument/2006/relationships/ctrlProp" Target="../ctrlProps/ctrlProp648.xml"/><Relationship Id="rId111" Type="http://schemas.openxmlformats.org/officeDocument/2006/relationships/ctrlProp" Target="../ctrlProps/ctrlProp671.xml"/><Relationship Id="rId132" Type="http://schemas.openxmlformats.org/officeDocument/2006/relationships/ctrlProp" Target="../ctrlProps/ctrlProp692.xml"/><Relationship Id="rId15" Type="http://schemas.openxmlformats.org/officeDocument/2006/relationships/ctrlProp" Target="../ctrlProps/ctrlProp575.xml"/><Relationship Id="rId36" Type="http://schemas.openxmlformats.org/officeDocument/2006/relationships/ctrlProp" Target="../ctrlProps/ctrlProp596.xml"/><Relationship Id="rId57" Type="http://schemas.openxmlformats.org/officeDocument/2006/relationships/ctrlProp" Target="../ctrlProps/ctrlProp617.xml"/><Relationship Id="rId106" Type="http://schemas.openxmlformats.org/officeDocument/2006/relationships/ctrlProp" Target="../ctrlProps/ctrlProp666.xml"/><Relationship Id="rId127" Type="http://schemas.openxmlformats.org/officeDocument/2006/relationships/ctrlProp" Target="../ctrlProps/ctrlProp687.xml"/><Relationship Id="rId10" Type="http://schemas.openxmlformats.org/officeDocument/2006/relationships/ctrlProp" Target="../ctrlProps/ctrlProp570.xml"/><Relationship Id="rId31" Type="http://schemas.openxmlformats.org/officeDocument/2006/relationships/ctrlProp" Target="../ctrlProps/ctrlProp591.xml"/><Relationship Id="rId52" Type="http://schemas.openxmlformats.org/officeDocument/2006/relationships/ctrlProp" Target="../ctrlProps/ctrlProp612.xml"/><Relationship Id="rId73" Type="http://schemas.openxmlformats.org/officeDocument/2006/relationships/ctrlProp" Target="../ctrlProps/ctrlProp633.xml"/><Relationship Id="rId78" Type="http://schemas.openxmlformats.org/officeDocument/2006/relationships/ctrlProp" Target="../ctrlProps/ctrlProp638.xml"/><Relationship Id="rId94" Type="http://schemas.openxmlformats.org/officeDocument/2006/relationships/ctrlProp" Target="../ctrlProps/ctrlProp654.xml"/><Relationship Id="rId99" Type="http://schemas.openxmlformats.org/officeDocument/2006/relationships/ctrlProp" Target="../ctrlProps/ctrlProp659.xml"/><Relationship Id="rId101" Type="http://schemas.openxmlformats.org/officeDocument/2006/relationships/ctrlProp" Target="../ctrlProps/ctrlProp661.xml"/><Relationship Id="rId122" Type="http://schemas.openxmlformats.org/officeDocument/2006/relationships/ctrlProp" Target="../ctrlProps/ctrlProp682.xml"/><Relationship Id="rId143" Type="http://schemas.openxmlformats.org/officeDocument/2006/relationships/ctrlProp" Target="../ctrlProps/ctrlProp703.xml"/><Relationship Id="rId4" Type="http://schemas.openxmlformats.org/officeDocument/2006/relationships/ctrlProp" Target="../ctrlProps/ctrlProp564.xml"/><Relationship Id="rId9" Type="http://schemas.openxmlformats.org/officeDocument/2006/relationships/ctrlProp" Target="../ctrlProps/ctrlProp569.xml"/><Relationship Id="rId26" Type="http://schemas.openxmlformats.org/officeDocument/2006/relationships/ctrlProp" Target="../ctrlProps/ctrlProp586.xml"/><Relationship Id="rId47" Type="http://schemas.openxmlformats.org/officeDocument/2006/relationships/ctrlProp" Target="../ctrlProps/ctrlProp607.xml"/><Relationship Id="rId68" Type="http://schemas.openxmlformats.org/officeDocument/2006/relationships/ctrlProp" Target="../ctrlProps/ctrlProp628.xml"/><Relationship Id="rId89" Type="http://schemas.openxmlformats.org/officeDocument/2006/relationships/ctrlProp" Target="../ctrlProps/ctrlProp649.xml"/><Relationship Id="rId112" Type="http://schemas.openxmlformats.org/officeDocument/2006/relationships/ctrlProp" Target="../ctrlProps/ctrlProp672.xml"/><Relationship Id="rId133" Type="http://schemas.openxmlformats.org/officeDocument/2006/relationships/ctrlProp" Target="../ctrlProps/ctrlProp693.xml"/><Relationship Id="rId16" Type="http://schemas.openxmlformats.org/officeDocument/2006/relationships/ctrlProp" Target="../ctrlProps/ctrlProp576.xml"/><Relationship Id="rId37" Type="http://schemas.openxmlformats.org/officeDocument/2006/relationships/ctrlProp" Target="../ctrlProps/ctrlProp597.xml"/><Relationship Id="rId58" Type="http://schemas.openxmlformats.org/officeDocument/2006/relationships/ctrlProp" Target="../ctrlProps/ctrlProp618.xml"/><Relationship Id="rId79" Type="http://schemas.openxmlformats.org/officeDocument/2006/relationships/ctrlProp" Target="../ctrlProps/ctrlProp639.xml"/><Relationship Id="rId102" Type="http://schemas.openxmlformats.org/officeDocument/2006/relationships/ctrlProp" Target="../ctrlProps/ctrlProp662.xml"/><Relationship Id="rId123" Type="http://schemas.openxmlformats.org/officeDocument/2006/relationships/ctrlProp" Target="../ctrlProps/ctrlProp683.xml"/><Relationship Id="rId144" Type="http://schemas.openxmlformats.org/officeDocument/2006/relationships/ctrlProp" Target="../ctrlProps/ctrlProp70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AB3AC-8697-487F-9859-28BA63673266}">
  <dimension ref="A1:BJ110"/>
  <sheetViews>
    <sheetView zoomScale="99" zoomScaleNormal="115" workbookViewId="0">
      <selection activeCell="I14" sqref="I14"/>
    </sheetView>
  </sheetViews>
  <sheetFormatPr defaultColWidth="8.625" defaultRowHeight="14.25"/>
  <cols>
    <col min="1" max="1" width="49.625" customWidth="1"/>
    <col min="2" max="2" width="5.375" style="170" customWidth="1"/>
    <col min="3" max="3" width="16.375" style="6" bestFit="1" customWidth="1"/>
    <col min="4" max="4" width="4.5" style="204" customWidth="1"/>
    <col min="5" max="5" width="21.375" style="6" customWidth="1"/>
    <col min="6" max="6" width="3.5" style="227" customWidth="1"/>
    <col min="7" max="7" width="16.5" style="6" bestFit="1" customWidth="1"/>
    <col min="8" max="8" width="3.625" style="227" customWidth="1"/>
    <col min="9" max="9" width="30.625" style="109" bestFit="1" customWidth="1"/>
    <col min="10" max="11" width="18.5" style="9" customWidth="1"/>
    <col min="12" max="12" width="24.5" style="9" customWidth="1"/>
    <col min="13" max="13" width="17.625" style="112" customWidth="1"/>
    <col min="14" max="15" width="0" hidden="1" customWidth="1"/>
    <col min="16" max="16" width="11.375" hidden="1" customWidth="1"/>
    <col min="17" max="19" width="0" hidden="1" customWidth="1"/>
    <col min="20" max="20" width="0.125" style="92" hidden="1" customWidth="1"/>
    <col min="21" max="21" width="16.125" style="92" hidden="1" customWidth="1"/>
    <col min="22" max="22" width="12.375" style="92" hidden="1" customWidth="1"/>
    <col min="23" max="23" width="21.125" style="92" hidden="1" customWidth="1"/>
    <col min="24" max="24" width="40.125" style="92" customWidth="1"/>
    <col min="27" max="27" width="16.125" bestFit="1" customWidth="1"/>
    <col min="28" max="28" width="16.625" bestFit="1" customWidth="1"/>
    <col min="29" max="29" width="14.625" customWidth="1"/>
  </cols>
  <sheetData>
    <row r="1" spans="1:62" s="9" customFormat="1" ht="16.899999999999999" customHeight="1">
      <c r="A1" s="11" t="s">
        <v>0</v>
      </c>
      <c r="B1" s="151"/>
      <c r="C1" s="10"/>
      <c r="D1" s="180"/>
      <c r="E1" s="10"/>
      <c r="F1" s="180"/>
      <c r="G1" s="233"/>
      <c r="H1" s="254"/>
      <c r="I1" s="110"/>
      <c r="M1" s="112"/>
      <c r="N1"/>
      <c r="T1" s="90"/>
      <c r="U1" s="90"/>
      <c r="V1" s="90"/>
      <c r="W1" s="90"/>
      <c r="X1" s="90"/>
    </row>
    <row r="2" spans="1:62" s="55" customFormat="1" ht="27.4" customHeight="1">
      <c r="A2" s="53" t="s">
        <v>1</v>
      </c>
      <c r="B2" s="152"/>
      <c r="C2" s="105"/>
      <c r="D2" s="181"/>
      <c r="E2" s="54"/>
      <c r="F2" s="219"/>
      <c r="G2" s="54"/>
      <c r="H2" s="255"/>
      <c r="I2" s="123"/>
      <c r="J2" s="56" t="s">
        <v>2</v>
      </c>
      <c r="K2" s="56" t="s">
        <v>3</v>
      </c>
      <c r="L2" s="118" t="s">
        <v>4</v>
      </c>
      <c r="M2" s="113" t="s">
        <v>5</v>
      </c>
      <c r="N2" s="104"/>
      <c r="T2" s="91"/>
      <c r="U2" s="91"/>
      <c r="V2" s="91"/>
      <c r="W2" s="91"/>
      <c r="X2" s="9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</row>
    <row r="3" spans="1:62" ht="15" thickBot="1">
      <c r="A3" s="142" t="s">
        <v>6</v>
      </c>
      <c r="B3" s="153"/>
      <c r="C3" s="133" t="s">
        <v>7</v>
      </c>
      <c r="D3" s="182"/>
      <c r="E3" s="133" t="s">
        <v>8</v>
      </c>
      <c r="F3" s="220"/>
      <c r="G3" s="212"/>
      <c r="H3" s="220"/>
      <c r="I3" s="235"/>
      <c r="J3" s="130"/>
      <c r="K3" s="130"/>
      <c r="L3" s="130"/>
    </row>
    <row r="4" spans="1:62" ht="19.899999999999999" customHeight="1" thickBot="1">
      <c r="A4" s="19" t="s">
        <v>9</v>
      </c>
      <c r="B4" s="154"/>
      <c r="C4" s="134" t="s">
        <v>10</v>
      </c>
      <c r="D4" s="183"/>
      <c r="E4" s="209"/>
      <c r="F4" s="196"/>
      <c r="G4" s="141"/>
      <c r="H4" s="196"/>
      <c r="I4" s="236"/>
      <c r="J4" s="130"/>
      <c r="K4" s="130"/>
      <c r="L4" s="130"/>
    </row>
    <row r="5" spans="1:62" ht="19.899999999999999" customHeight="1" thickBot="1">
      <c r="A5" s="19" t="s">
        <v>11</v>
      </c>
      <c r="B5" s="154"/>
      <c r="C5" s="134" t="s">
        <v>12</v>
      </c>
      <c r="D5" s="183"/>
      <c r="E5" s="209"/>
      <c r="F5" s="196"/>
      <c r="G5" s="141"/>
      <c r="H5" s="196"/>
      <c r="I5" s="236"/>
      <c r="J5" s="130"/>
      <c r="K5" s="130"/>
      <c r="L5" s="130"/>
    </row>
    <row r="6" spans="1:62" ht="19.899999999999999" customHeight="1" thickBot="1">
      <c r="A6" s="27" t="s">
        <v>13</v>
      </c>
      <c r="B6" s="155"/>
      <c r="C6" s="135" t="s">
        <v>13</v>
      </c>
      <c r="D6" s="184"/>
      <c r="E6" s="216"/>
      <c r="F6" s="221"/>
      <c r="G6" s="213"/>
      <c r="H6" s="221"/>
      <c r="I6" s="237"/>
      <c r="J6" s="130"/>
      <c r="K6" s="130"/>
      <c r="L6" s="130"/>
    </row>
    <row r="7" spans="1:62" s="60" customFormat="1" ht="19.899999999999999" customHeight="1" thickBot="1">
      <c r="A7" s="143" t="s">
        <v>14</v>
      </c>
      <c r="B7" s="156"/>
      <c r="C7" s="172">
        <v>200</v>
      </c>
      <c r="D7" s="185"/>
      <c r="E7" s="217">
        <v>300</v>
      </c>
      <c r="F7" s="222"/>
      <c r="G7" s="217">
        <v>250</v>
      </c>
      <c r="H7" s="222"/>
      <c r="I7" s="238"/>
      <c r="J7" s="9">
        <f>40000+(C7*160)+(E7*160)+(G7*160)</f>
        <v>160000</v>
      </c>
      <c r="K7" s="9">
        <f>20000+(C710)+(E710)+(G7*10)</f>
        <v>22500</v>
      </c>
      <c r="L7" s="9"/>
      <c r="M7" s="112"/>
      <c r="N7"/>
      <c r="O7"/>
      <c r="P7"/>
      <c r="Q7"/>
      <c r="R7"/>
      <c r="S7"/>
      <c r="T7" s="92"/>
      <c r="U7" s="92"/>
      <c r="V7" s="92"/>
      <c r="W7" s="92"/>
      <c r="X7" s="92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</row>
    <row r="8" spans="1:62" ht="19.899999999999999" customHeight="1" thickBot="1">
      <c r="A8" s="126" t="s">
        <v>15</v>
      </c>
      <c r="B8" s="157"/>
      <c r="C8" s="173">
        <f>SUM(C7*E7*0.0001)</f>
        <v>6</v>
      </c>
      <c r="D8" s="186"/>
      <c r="E8" s="174"/>
      <c r="F8" s="220"/>
      <c r="G8" s="174"/>
      <c r="H8" s="220"/>
      <c r="I8" s="239"/>
      <c r="J8" s="130"/>
      <c r="K8" s="130"/>
      <c r="L8" s="130"/>
    </row>
    <row r="9" spans="1:62" ht="19.899999999999999" customHeight="1" thickBot="1">
      <c r="A9" s="144" t="s">
        <v>16</v>
      </c>
      <c r="B9" s="153"/>
      <c r="C9" s="258" t="s">
        <v>17</v>
      </c>
      <c r="D9" s="187"/>
      <c r="E9" s="140" t="s">
        <v>18</v>
      </c>
      <c r="F9" s="200"/>
      <c r="G9" s="134"/>
      <c r="H9" s="196"/>
      <c r="I9" s="240"/>
      <c r="J9" s="9">
        <f>IF(T9,O71)+ IF(U9,0)</f>
        <v>0</v>
      </c>
      <c r="T9" s="92" t="b">
        <v>0</v>
      </c>
      <c r="U9" s="92" t="b">
        <v>0</v>
      </c>
    </row>
    <row r="10" spans="1:62" ht="19.899999999999999" customHeight="1" thickBot="1">
      <c r="A10" s="145" t="s">
        <v>19</v>
      </c>
      <c r="B10" s="154"/>
      <c r="C10" s="140" t="s">
        <v>20</v>
      </c>
      <c r="D10" s="183"/>
      <c r="E10" s="140"/>
      <c r="F10" s="196"/>
      <c r="G10" s="134"/>
      <c r="H10" s="196"/>
      <c r="I10" s="240"/>
      <c r="J10" s="9">
        <f>IF(T10,0,0)</f>
        <v>0</v>
      </c>
      <c r="T10" s="92" t="b">
        <v>0</v>
      </c>
    </row>
    <row r="11" spans="1:62" s="65" customFormat="1" ht="19.899999999999999" customHeight="1" thickBot="1">
      <c r="A11" s="146" t="s">
        <v>21</v>
      </c>
      <c r="B11" s="158"/>
      <c r="C11" s="259">
        <v>0</v>
      </c>
      <c r="D11" s="184"/>
      <c r="E11" s="259">
        <v>1</v>
      </c>
      <c r="F11" s="223"/>
      <c r="G11" s="259">
        <v>2</v>
      </c>
      <c r="H11" s="223"/>
      <c r="I11" s="260">
        <v>3</v>
      </c>
      <c r="J11" s="9">
        <f>IF(T11,0)+ IF(U11,3000)+ IF(V11,6000)+ IF(W11,8000)</f>
        <v>0</v>
      </c>
      <c r="K11" s="9">
        <f>IF(T11,0)+ IF(U11,500)+ IF(V11,1000)+ IF(W11,1500)</f>
        <v>0</v>
      </c>
      <c r="L11" s="9"/>
      <c r="M11" s="112"/>
      <c r="N11"/>
      <c r="O11" t="str">
        <f>IF(IF(T12,0)+IF(U12,3000)+IF(V12,6000)+IF(W12,8000)&gt;0,ROW(), "")</f>
        <v/>
      </c>
      <c r="P11"/>
      <c r="Q11"/>
      <c r="R11"/>
      <c r="S11"/>
      <c r="T11" s="92" t="b">
        <v>0</v>
      </c>
      <c r="U11" s="92" t="b">
        <v>0</v>
      </c>
      <c r="V11" s="92" t="b">
        <v>0</v>
      </c>
      <c r="W11" s="92" t="b">
        <v>0</v>
      </c>
      <c r="X11" s="92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</row>
    <row r="12" spans="1:62" ht="19.899999999999999" customHeight="1" thickBot="1">
      <c r="A12" s="19" t="s">
        <v>22</v>
      </c>
      <c r="B12" s="154"/>
      <c r="C12" s="140" t="s">
        <v>23</v>
      </c>
      <c r="D12" s="183"/>
      <c r="E12" s="140" t="s">
        <v>24</v>
      </c>
      <c r="F12" s="196"/>
      <c r="G12" s="134"/>
      <c r="H12" s="220"/>
      <c r="I12" s="238"/>
      <c r="J12" s="9">
        <f>IF(T12,1000)+ IF(U12,0)</f>
        <v>0</v>
      </c>
      <c r="K12" s="9">
        <f>IF(T12,500)+ IF(U12,0)</f>
        <v>0</v>
      </c>
      <c r="T12" s="92" t="b">
        <v>0</v>
      </c>
      <c r="U12" s="92" t="b">
        <v>0</v>
      </c>
    </row>
    <row r="13" spans="1:62" ht="19.899999999999999" customHeight="1" thickBot="1">
      <c r="A13" s="19" t="s">
        <v>25</v>
      </c>
      <c r="B13" s="154"/>
      <c r="C13" s="140" t="s">
        <v>23</v>
      </c>
      <c r="D13" s="183"/>
      <c r="E13" s="140" t="s">
        <v>24</v>
      </c>
      <c r="F13" s="196"/>
      <c r="G13" s="134"/>
      <c r="H13" s="196"/>
      <c r="I13" s="240"/>
      <c r="J13" s="9">
        <f>IF(T13,1000)+ IF(U13,0)</f>
        <v>0</v>
      </c>
      <c r="K13" s="9">
        <f>IF(T13,500)+ IF(U13,0)</f>
        <v>0</v>
      </c>
      <c r="O13" t="str">
        <f t="shared" ref="O13:O31" si="0">IF(IF(T13,0)+IF(U13,3000)+IF(V13,6000)+IF(W13,8000)&gt;0,ROW(), "")</f>
        <v/>
      </c>
      <c r="T13" s="92" t="b">
        <v>0</v>
      </c>
      <c r="U13" s="92" t="b">
        <v>0</v>
      </c>
    </row>
    <row r="14" spans="1:62" ht="19.899999999999999" customHeight="1" thickBot="1">
      <c r="A14" s="19" t="s">
        <v>26</v>
      </c>
      <c r="B14" s="154"/>
      <c r="C14" s="140" t="s">
        <v>23</v>
      </c>
      <c r="D14" s="183"/>
      <c r="E14" s="140" t="s">
        <v>24</v>
      </c>
      <c r="F14" s="196"/>
      <c r="G14" s="134"/>
      <c r="H14" s="196"/>
      <c r="I14" s="240"/>
      <c r="J14" s="9">
        <f>IF(T14,1000)+ IF(U14,0)</f>
        <v>0</v>
      </c>
      <c r="K14" s="9">
        <f>IF(T14,500)+ IF(U14,0)</f>
        <v>0</v>
      </c>
      <c r="O14" t="str">
        <f t="shared" si="0"/>
        <v/>
      </c>
      <c r="T14" s="92" t="b">
        <v>0</v>
      </c>
      <c r="U14" s="92" t="b">
        <v>0</v>
      </c>
    </row>
    <row r="15" spans="1:62" ht="19.899999999999999" customHeight="1" thickBot="1">
      <c r="A15" s="19" t="s">
        <v>27</v>
      </c>
      <c r="B15" s="154"/>
      <c r="C15" s="140" t="s">
        <v>23</v>
      </c>
      <c r="D15" s="183"/>
      <c r="E15" s="140" t="s">
        <v>24</v>
      </c>
      <c r="F15" s="196"/>
      <c r="G15" s="134"/>
      <c r="H15" s="196"/>
      <c r="I15" s="240"/>
      <c r="J15" s="9">
        <f>IF(T15,1000)+ IF(U15,0)</f>
        <v>0</v>
      </c>
      <c r="K15" s="9">
        <f t="shared" ref="K15" si="1">IF(T15,1000)+ IF(U15,0)</f>
        <v>0</v>
      </c>
      <c r="O15" t="str">
        <f t="shared" si="0"/>
        <v/>
      </c>
      <c r="T15" s="92" t="b">
        <v>0</v>
      </c>
      <c r="U15" s="92" t="b">
        <v>0</v>
      </c>
    </row>
    <row r="16" spans="1:62" ht="19.899999999999999" customHeight="1" thickBot="1">
      <c r="A16" s="19" t="s">
        <v>28</v>
      </c>
      <c r="B16" s="154"/>
      <c r="C16" s="140" t="s">
        <v>23</v>
      </c>
      <c r="D16" s="183"/>
      <c r="E16" s="140" t="s">
        <v>24</v>
      </c>
      <c r="F16" s="196"/>
      <c r="G16" s="134"/>
      <c r="H16" s="196"/>
      <c r="I16" s="240"/>
      <c r="J16" s="9">
        <f>IF(T16,1000)+ IF(U16,0)</f>
        <v>0</v>
      </c>
      <c r="K16" s="9">
        <f>IF(T16,400)+ IF(U16,0)</f>
        <v>0</v>
      </c>
      <c r="O16" t="str">
        <f t="shared" si="0"/>
        <v/>
      </c>
      <c r="T16" s="92" t="b">
        <v>0</v>
      </c>
      <c r="U16" s="92" t="b">
        <v>0</v>
      </c>
    </row>
    <row r="17" spans="1:62" s="9" customFormat="1" ht="19.899999999999999" hidden="1" customHeight="1">
      <c r="A17" s="39"/>
      <c r="B17" s="159"/>
      <c r="C17" s="261"/>
      <c r="D17" s="188"/>
      <c r="E17" s="38"/>
      <c r="F17" s="188"/>
      <c r="G17" s="38"/>
      <c r="H17" s="188"/>
      <c r="I17" s="124"/>
      <c r="M17" s="112"/>
      <c r="N17"/>
      <c r="O17" t="str">
        <f t="shared" si="0"/>
        <v/>
      </c>
      <c r="Q17"/>
      <c r="T17" s="90"/>
      <c r="U17" s="90"/>
      <c r="V17" s="90"/>
      <c r="W17" s="90"/>
      <c r="X17" s="90"/>
    </row>
    <row r="18" spans="1:62" s="48" customFormat="1" ht="19.899999999999999" customHeight="1">
      <c r="A18" s="49" t="s">
        <v>29</v>
      </c>
      <c r="B18" s="160"/>
      <c r="C18" s="136" t="s">
        <v>30</v>
      </c>
      <c r="D18" s="189"/>
      <c r="E18" s="211"/>
      <c r="F18" s="224"/>
      <c r="G18" s="136"/>
      <c r="H18" s="224"/>
      <c r="I18" s="241">
        <v>100</v>
      </c>
      <c r="J18" s="9">
        <f>E18*I18</f>
        <v>0</v>
      </c>
      <c r="K18" s="9"/>
      <c r="L18" s="9"/>
      <c r="M18" s="112"/>
      <c r="N18"/>
      <c r="O18" t="str">
        <f t="shared" si="0"/>
        <v/>
      </c>
      <c r="P18"/>
      <c r="Q18"/>
      <c r="R18"/>
      <c r="S18"/>
      <c r="T18" s="92"/>
      <c r="U18" s="92"/>
      <c r="V18" s="92"/>
      <c r="W18" s="92"/>
      <c r="X18" s="92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</row>
    <row r="19" spans="1:62" ht="19.899999999999999" customHeight="1" thickBot="1">
      <c r="A19" s="142" t="s">
        <v>31</v>
      </c>
      <c r="B19" s="153"/>
      <c r="C19" s="258" t="s">
        <v>32</v>
      </c>
      <c r="D19" s="187"/>
      <c r="E19" s="258" t="s">
        <v>33</v>
      </c>
      <c r="F19" s="188"/>
      <c r="G19" s="263" t="s">
        <v>34</v>
      </c>
      <c r="I19" s="264" t="s">
        <v>35</v>
      </c>
      <c r="J19" s="9">
        <f>IF(T19,2000)+ IF(U19,0)+ IF(V19,0)+ IF(W19,2000)</f>
        <v>2000</v>
      </c>
      <c r="O19">
        <f t="shared" si="0"/>
        <v>19</v>
      </c>
      <c r="T19" s="92" t="b">
        <v>0</v>
      </c>
      <c r="U19" s="92" t="b">
        <v>0</v>
      </c>
      <c r="V19" s="92" t="b">
        <v>0</v>
      </c>
      <c r="W19" s="92" t="b">
        <v>1</v>
      </c>
    </row>
    <row r="20" spans="1:62" ht="19.899999999999999" customHeight="1" thickBot="1">
      <c r="A20" s="19" t="s">
        <v>36</v>
      </c>
      <c r="B20" s="154"/>
      <c r="C20" s="140" t="s">
        <v>37</v>
      </c>
      <c r="D20" s="183"/>
      <c r="E20" s="140" t="s">
        <v>38</v>
      </c>
      <c r="F20" s="196"/>
      <c r="G20" s="140" t="s">
        <v>39</v>
      </c>
      <c r="H20" s="196"/>
      <c r="I20" s="240"/>
      <c r="J20" s="9">
        <f>IF(V20,1000)+ IF(W20,0)+ IF(X20,0)</f>
        <v>0</v>
      </c>
      <c r="O20" t="str">
        <f t="shared" si="0"/>
        <v/>
      </c>
      <c r="T20" s="92" t="b">
        <v>0</v>
      </c>
      <c r="U20" s="92" t="b">
        <v>0</v>
      </c>
      <c r="V20" s="92" t="b">
        <v>0</v>
      </c>
    </row>
    <row r="21" spans="1:62" ht="19.899999999999999" customHeight="1" thickBot="1">
      <c r="A21" s="19" t="s">
        <v>40</v>
      </c>
      <c r="B21" s="155"/>
      <c r="C21" s="262" t="s">
        <v>37</v>
      </c>
      <c r="D21" s="190"/>
      <c r="E21" s="262" t="s">
        <v>38</v>
      </c>
      <c r="F21" s="221"/>
      <c r="G21" s="262" t="s">
        <v>39</v>
      </c>
      <c r="H21" s="221"/>
      <c r="I21" s="242"/>
      <c r="J21" s="9">
        <f>IF(T21,2000)+ IF(U21,500)+ IF(V21,0)</f>
        <v>0</v>
      </c>
      <c r="O21" t="str">
        <f t="shared" si="0"/>
        <v/>
      </c>
      <c r="T21" s="92" t="b">
        <v>0</v>
      </c>
      <c r="U21" s="92" t="b">
        <v>0</v>
      </c>
      <c r="V21" s="92" t="b">
        <v>0</v>
      </c>
    </row>
    <row r="22" spans="1:62" ht="19.899999999999999" customHeight="1" thickBot="1">
      <c r="A22" s="19" t="s">
        <v>41</v>
      </c>
      <c r="B22" s="153"/>
      <c r="C22" s="176" t="s">
        <v>42</v>
      </c>
      <c r="D22" s="191"/>
      <c r="E22" s="77"/>
      <c r="F22" s="225"/>
      <c r="G22" s="176" t="s">
        <v>43</v>
      </c>
      <c r="H22" s="229"/>
      <c r="I22" s="243"/>
      <c r="L22" s="9">
        <f>E22*I22</f>
        <v>0</v>
      </c>
      <c r="O22" t="str">
        <f t="shared" si="0"/>
        <v/>
      </c>
    </row>
    <row r="23" spans="1:62" ht="19.899999999999999" customHeight="1" thickBot="1">
      <c r="A23" s="19" t="s">
        <v>44</v>
      </c>
      <c r="B23" s="154"/>
      <c r="C23" s="134" t="s">
        <v>42</v>
      </c>
      <c r="D23" s="183"/>
      <c r="E23" s="209"/>
      <c r="F23" s="196"/>
      <c r="G23" s="134" t="s">
        <v>43</v>
      </c>
      <c r="H23" s="220"/>
      <c r="I23" s="243"/>
      <c r="L23" s="9">
        <f>E23*I23</f>
        <v>0</v>
      </c>
      <c r="O23" t="str">
        <f t="shared" si="0"/>
        <v/>
      </c>
    </row>
    <row r="24" spans="1:62" ht="19.899999999999999" customHeight="1" thickBot="1">
      <c r="A24" s="19" t="s">
        <v>45</v>
      </c>
      <c r="B24" s="155"/>
      <c r="C24" s="177" t="s">
        <v>42</v>
      </c>
      <c r="D24" s="192"/>
      <c r="E24" s="218"/>
      <c r="F24" s="226"/>
      <c r="G24" s="177" t="s">
        <v>43</v>
      </c>
      <c r="H24" s="188"/>
      <c r="I24" s="244"/>
      <c r="L24" s="9">
        <f>E24*I24</f>
        <v>0</v>
      </c>
      <c r="O24" t="str">
        <f t="shared" si="0"/>
        <v/>
      </c>
    </row>
    <row r="25" spans="1:62" ht="19.899999999999999" customHeight="1" thickBot="1">
      <c r="A25" s="19" t="s">
        <v>46</v>
      </c>
      <c r="B25" s="155"/>
      <c r="C25" s="175" t="s">
        <v>47</v>
      </c>
      <c r="D25" s="190"/>
      <c r="E25" s="210"/>
      <c r="F25" s="221"/>
      <c r="G25" s="175" t="s">
        <v>48</v>
      </c>
      <c r="H25" s="188"/>
      <c r="I25" s="243"/>
      <c r="L25" s="9">
        <f>E25*I25</f>
        <v>0</v>
      </c>
    </row>
    <row r="26" spans="1:62" ht="19.899999999999999" customHeight="1" thickBot="1">
      <c r="A26" s="19" t="s">
        <v>49</v>
      </c>
      <c r="B26" s="154"/>
      <c r="C26" s="140" t="s">
        <v>23</v>
      </c>
      <c r="D26" s="183"/>
      <c r="E26" s="140" t="s">
        <v>24</v>
      </c>
      <c r="F26" s="196"/>
      <c r="G26" s="140" t="s">
        <v>50</v>
      </c>
      <c r="H26" s="200"/>
      <c r="I26" s="240"/>
      <c r="J26" s="9">
        <f>IF(T26,0)+ IF(U26,2000)+ IF(V26,0)</f>
        <v>0</v>
      </c>
      <c r="O26" t="str">
        <f t="shared" si="0"/>
        <v/>
      </c>
      <c r="T26" s="92" t="b">
        <v>0</v>
      </c>
      <c r="U26" s="92" t="b">
        <v>0</v>
      </c>
      <c r="V26" s="92" t="b">
        <v>0</v>
      </c>
    </row>
    <row r="27" spans="1:62" ht="19.899999999999999" customHeight="1" thickBot="1">
      <c r="A27" s="19" t="s">
        <v>51</v>
      </c>
      <c r="B27" s="155"/>
      <c r="C27" s="262" t="s">
        <v>52</v>
      </c>
      <c r="D27" s="190"/>
      <c r="E27" s="262" t="s">
        <v>53</v>
      </c>
      <c r="F27" s="221"/>
      <c r="G27" s="140" t="s">
        <v>54</v>
      </c>
      <c r="H27" s="196"/>
      <c r="I27" s="240"/>
      <c r="J27" s="9">
        <f>IF(T27,2000)+ IF(U27,500)+ IF(V27,E210)</f>
        <v>0</v>
      </c>
      <c r="O27" t="str">
        <f t="shared" si="0"/>
        <v/>
      </c>
      <c r="T27" s="92" t="b">
        <v>0</v>
      </c>
      <c r="U27" s="92" t="b">
        <v>0</v>
      </c>
      <c r="V27" s="92" t="b">
        <v>0</v>
      </c>
    </row>
    <row r="28" spans="1:62" ht="19.899999999999999" customHeight="1" thickBot="1">
      <c r="A28" s="19" t="s">
        <v>55</v>
      </c>
      <c r="B28" s="153"/>
      <c r="C28" s="258" t="s">
        <v>23</v>
      </c>
      <c r="D28" s="187"/>
      <c r="E28" s="258" t="s">
        <v>24</v>
      </c>
      <c r="F28" s="220"/>
      <c r="G28" s="140" t="s">
        <v>50</v>
      </c>
      <c r="H28" s="200"/>
      <c r="I28" s="240"/>
      <c r="J28" s="9">
        <f>IF(T28,0)+ IF(U28,2000)+ IF(V28,0)</f>
        <v>0</v>
      </c>
      <c r="O28" t="str">
        <f t="shared" si="0"/>
        <v/>
      </c>
      <c r="T28" s="92" t="b">
        <v>0</v>
      </c>
      <c r="U28" s="92" t="b">
        <v>0</v>
      </c>
      <c r="V28" s="92" t="b">
        <v>0</v>
      </c>
    </row>
    <row r="29" spans="1:62" ht="15" thickBot="1"/>
    <row r="30" spans="1:62" ht="19.899999999999999" customHeight="1" thickBot="1">
      <c r="A30" s="19" t="s">
        <v>56</v>
      </c>
      <c r="B30" s="154"/>
      <c r="C30" s="140" t="s">
        <v>17</v>
      </c>
      <c r="D30" s="183"/>
      <c r="E30" s="140" t="s">
        <v>57</v>
      </c>
      <c r="F30" s="196"/>
      <c r="G30" s="134"/>
      <c r="H30" s="196"/>
      <c r="I30" s="240"/>
      <c r="J30" s="9">
        <f>IF(T30,0)+ IF(U30,2000)</f>
        <v>0</v>
      </c>
      <c r="O30" t="str">
        <f t="shared" si="0"/>
        <v/>
      </c>
      <c r="T30" s="92" t="b">
        <v>0</v>
      </c>
      <c r="U30" s="92" t="b">
        <v>0</v>
      </c>
    </row>
    <row r="31" spans="1:62" ht="19.899999999999999" customHeight="1" thickBot="1">
      <c r="A31" s="19" t="s">
        <v>58</v>
      </c>
      <c r="B31" s="154"/>
      <c r="C31" s="134" t="s">
        <v>59</v>
      </c>
      <c r="D31" s="194"/>
      <c r="E31" s="80"/>
      <c r="G31" s="134" t="s">
        <v>60</v>
      </c>
      <c r="H31" s="196"/>
      <c r="I31" s="240">
        <v>480</v>
      </c>
      <c r="J31" s="9">
        <f>E31*I31</f>
        <v>0</v>
      </c>
      <c r="O31" t="str">
        <f t="shared" si="0"/>
        <v/>
      </c>
    </row>
    <row r="32" spans="1:62" ht="19.899999999999999" customHeight="1" thickBot="1">
      <c r="A32" s="19" t="s">
        <v>61</v>
      </c>
      <c r="B32" s="154"/>
      <c r="C32" s="134" t="s">
        <v>59</v>
      </c>
      <c r="D32" s="194"/>
      <c r="E32" s="80"/>
      <c r="G32" s="134" t="s">
        <v>60</v>
      </c>
      <c r="H32" s="196"/>
      <c r="I32" s="240">
        <v>480</v>
      </c>
      <c r="J32" s="9">
        <f>E32*I32</f>
        <v>0</v>
      </c>
    </row>
    <row r="33" spans="1:62" s="115" customFormat="1" ht="19.899999999999999" customHeight="1" thickBot="1">
      <c r="A33" s="147" t="s">
        <v>62</v>
      </c>
      <c r="B33" s="162"/>
      <c r="C33" s="179" t="s">
        <v>63</v>
      </c>
      <c r="D33" s="195"/>
      <c r="E33" s="114"/>
      <c r="F33" s="228"/>
      <c r="G33" s="179" t="s">
        <v>64</v>
      </c>
      <c r="H33" s="256"/>
      <c r="I33" s="245">
        <v>680</v>
      </c>
      <c r="J33" s="115">
        <f>E33*I33</f>
        <v>0</v>
      </c>
      <c r="M33" s="116"/>
    </row>
    <row r="34" spans="1:62" ht="19.899999999999999" customHeight="1" thickBot="1">
      <c r="A34" s="19" t="s">
        <v>65</v>
      </c>
      <c r="B34" s="154"/>
      <c r="C34" s="134" t="s">
        <v>66</v>
      </c>
      <c r="D34" s="194"/>
      <c r="E34" s="80"/>
      <c r="G34" s="134" t="s">
        <v>67</v>
      </c>
      <c r="H34" s="196"/>
      <c r="I34" s="240">
        <v>50</v>
      </c>
      <c r="K34" s="9">
        <f t="shared" ref="K34" si="2">E34*I34</f>
        <v>0</v>
      </c>
    </row>
    <row r="35" spans="1:62" ht="19.899999999999999" customHeight="1" thickBot="1">
      <c r="A35" s="148" t="s">
        <v>68</v>
      </c>
      <c r="B35" s="163"/>
      <c r="C35" s="134"/>
      <c r="D35" s="183"/>
      <c r="E35" s="134"/>
      <c r="F35" s="196"/>
      <c r="G35" s="134"/>
      <c r="H35" s="196"/>
      <c r="I35" s="240"/>
      <c r="J35" s="130"/>
      <c r="K35" s="130"/>
      <c r="L35" s="130"/>
    </row>
    <row r="36" spans="1:62" ht="19.899999999999999" customHeight="1" thickBot="1">
      <c r="A36" s="19" t="s">
        <v>69</v>
      </c>
      <c r="B36" s="154"/>
      <c r="C36" s="140">
        <v>1</v>
      </c>
      <c r="D36" s="183"/>
      <c r="E36" s="140">
        <v>2</v>
      </c>
      <c r="F36" s="196"/>
      <c r="G36" s="140">
        <v>3</v>
      </c>
      <c r="H36" s="196"/>
      <c r="I36" s="240" t="s">
        <v>70</v>
      </c>
      <c r="J36" s="9">
        <f>IF(T36,2500)+ IF(U36,4500)+ IF(V36,6000)</f>
        <v>0</v>
      </c>
      <c r="K36" s="9">
        <f>IF(T36,500)+ IF(U36,1000)+ IF(V36,1200)</f>
        <v>0</v>
      </c>
      <c r="T36" s="92" t="b">
        <v>0</v>
      </c>
      <c r="U36" s="92" t="b">
        <v>0</v>
      </c>
      <c r="V36" s="92" t="b">
        <v>0</v>
      </c>
    </row>
    <row r="37" spans="1:62" ht="19.899999999999999" customHeight="1" thickBot="1">
      <c r="A37" s="19" t="s">
        <v>71</v>
      </c>
      <c r="B37" s="154"/>
      <c r="C37" s="140">
        <v>1</v>
      </c>
      <c r="D37" s="183"/>
      <c r="E37" s="140">
        <v>2</v>
      </c>
      <c r="F37" s="196"/>
      <c r="G37" s="140">
        <v>3</v>
      </c>
      <c r="H37" s="196"/>
      <c r="I37" s="240"/>
      <c r="J37" s="9">
        <f>IF(T37,1000)+ IF(U37,2000)+ IF(V37,2500)</f>
        <v>0</v>
      </c>
      <c r="K37" s="9">
        <f>IF(T37,500)+ IF(U37,1000)+ IF(V37,1500)</f>
        <v>0</v>
      </c>
      <c r="T37" s="92" t="b">
        <v>0</v>
      </c>
      <c r="U37" s="92" t="b">
        <v>0</v>
      </c>
      <c r="V37" s="92" t="b">
        <v>0</v>
      </c>
    </row>
    <row r="38" spans="1:62" ht="19.899999999999999" customHeight="1" thickBot="1">
      <c r="A38" s="19" t="s">
        <v>72</v>
      </c>
      <c r="B38" s="154"/>
      <c r="C38" s="140" t="s">
        <v>23</v>
      </c>
      <c r="D38" s="183"/>
      <c r="E38" s="140" t="s">
        <v>24</v>
      </c>
      <c r="F38" s="196"/>
      <c r="G38" s="140"/>
      <c r="H38" s="196"/>
      <c r="I38" s="240"/>
      <c r="J38" s="9">
        <f>IF(T38,2500)+ IF(U38,0)</f>
        <v>0</v>
      </c>
      <c r="K38" s="9">
        <f>IF(T38,1000)+ IF(U38,0)</f>
        <v>0</v>
      </c>
      <c r="T38" s="92" t="b">
        <v>0</v>
      </c>
      <c r="U38" s="92" t="b">
        <v>0</v>
      </c>
    </row>
    <row r="39" spans="1:62" ht="19.899999999999999" customHeight="1" thickBot="1">
      <c r="A39" s="19" t="s">
        <v>73</v>
      </c>
      <c r="B39" s="154"/>
      <c r="C39" s="140">
        <v>1</v>
      </c>
      <c r="D39" s="183"/>
      <c r="E39" s="140">
        <v>2</v>
      </c>
      <c r="F39" s="196"/>
      <c r="G39" s="140">
        <v>3</v>
      </c>
      <c r="H39" s="196"/>
      <c r="I39" s="240"/>
      <c r="J39" s="9">
        <f>IF(T39,500)+ IF(U39,1000)+ IF(V39,1500)</f>
        <v>0</v>
      </c>
      <c r="K39" s="9">
        <f>IF(T39,500)+ IF(U39,1000)+ IF(V39,1500)</f>
        <v>0</v>
      </c>
      <c r="T39" s="92" t="b">
        <v>0</v>
      </c>
      <c r="U39" s="92" t="b">
        <v>0</v>
      </c>
      <c r="V39" s="92" t="b">
        <v>0</v>
      </c>
    </row>
    <row r="40" spans="1:62" ht="19.899999999999999" customHeight="1" thickBot="1">
      <c r="A40" s="19" t="s">
        <v>74</v>
      </c>
      <c r="B40" s="154"/>
      <c r="C40" s="140">
        <v>1</v>
      </c>
      <c r="D40" s="183"/>
      <c r="E40" s="140">
        <v>2</v>
      </c>
      <c r="F40" s="196"/>
      <c r="G40" s="140">
        <v>3</v>
      </c>
      <c r="H40" s="196"/>
      <c r="I40" s="240"/>
      <c r="J40" s="9">
        <f>IF(T40,2500)+ IF(U40,5000)+ IF(V40,7000)</f>
        <v>0</v>
      </c>
      <c r="K40" s="9">
        <f>IF(T40,1500)+ IF(U40,2500)+ IF(V40,4000)</f>
        <v>0</v>
      </c>
      <c r="T40" s="92" t="b">
        <v>0</v>
      </c>
      <c r="U40" s="92" t="b">
        <v>0</v>
      </c>
      <c r="V40" s="92" t="b">
        <v>0</v>
      </c>
    </row>
    <row r="41" spans="1:62" ht="19.899999999999999" customHeight="1" thickBot="1">
      <c r="A41" s="19" t="s">
        <v>75</v>
      </c>
      <c r="B41" s="154"/>
      <c r="C41" s="140" t="s">
        <v>23</v>
      </c>
      <c r="D41" s="183"/>
      <c r="E41" s="140" t="s">
        <v>24</v>
      </c>
      <c r="F41" s="196"/>
      <c r="G41" s="134"/>
      <c r="H41" s="196"/>
      <c r="I41" s="240"/>
      <c r="J41" s="9">
        <f>IF(T41,2500)+ IF(U41,0)</f>
        <v>0</v>
      </c>
      <c r="K41" s="9">
        <f>IF(T41,1000)+ IF(U41,0)</f>
        <v>0</v>
      </c>
      <c r="T41" s="92" t="b">
        <v>0</v>
      </c>
      <c r="U41" s="92" t="b">
        <v>0</v>
      </c>
    </row>
    <row r="42" spans="1:62" ht="19.899999999999999" customHeight="1" thickBot="1">
      <c r="A42" s="19" t="s">
        <v>76</v>
      </c>
      <c r="B42" s="154"/>
      <c r="C42" s="132" t="s">
        <v>77</v>
      </c>
      <c r="D42" s="183"/>
      <c r="E42" s="140" t="s">
        <v>78</v>
      </c>
      <c r="F42" s="196"/>
      <c r="G42" s="140" t="s">
        <v>79</v>
      </c>
      <c r="H42" s="200"/>
      <c r="I42" s="246" t="s">
        <v>80</v>
      </c>
      <c r="J42" s="9">
        <f>IF(T42,0)+ IF(U42,0)+ IF(V42,0)+ IF(W42,1000)</f>
        <v>0</v>
      </c>
      <c r="T42" s="92" t="b">
        <v>0</v>
      </c>
      <c r="U42" s="92" t="b">
        <v>0</v>
      </c>
      <c r="V42" s="92" t="b">
        <v>0</v>
      </c>
      <c r="W42" s="92" t="b">
        <v>0</v>
      </c>
    </row>
    <row r="43" spans="1:62" s="119" customFormat="1" ht="19.899999999999999" customHeight="1" thickBot="1">
      <c r="A43" s="18" t="s">
        <v>81</v>
      </c>
      <c r="B43" s="164"/>
      <c r="C43" s="131" t="s">
        <v>82</v>
      </c>
      <c r="D43" s="196"/>
      <c r="E43" s="139" t="s">
        <v>83</v>
      </c>
      <c r="F43" s="196"/>
      <c r="G43" s="141"/>
      <c r="H43" s="196"/>
      <c r="I43" s="236"/>
      <c r="J43" s="9">
        <f>IF(T43,0)+ IF(U43,0)</f>
        <v>0</v>
      </c>
      <c r="K43" s="9"/>
      <c r="L43" s="9"/>
      <c r="M43" s="112"/>
      <c r="T43" s="120" t="b">
        <v>0</v>
      </c>
      <c r="U43" s="120" t="b">
        <v>0</v>
      </c>
      <c r="V43" s="120"/>
      <c r="W43" s="120"/>
      <c r="X43" s="90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</row>
    <row r="44" spans="1:62" s="119" customFormat="1" ht="19.899999999999999" customHeight="1" thickBot="1">
      <c r="A44" s="18" t="s">
        <v>84</v>
      </c>
      <c r="B44" s="164"/>
      <c r="C44" s="131" t="s">
        <v>17</v>
      </c>
      <c r="D44" s="196"/>
      <c r="E44" s="139" t="s">
        <v>57</v>
      </c>
      <c r="F44" s="196"/>
      <c r="G44" s="141"/>
      <c r="H44" s="196"/>
      <c r="I44" s="236"/>
      <c r="J44" s="9">
        <f>IF(T44,0)+ IF(U44,2000)</f>
        <v>0</v>
      </c>
      <c r="K44" s="9">
        <f>IF(T44,0)+ IF(U44,500)</f>
        <v>0</v>
      </c>
      <c r="L44" s="9"/>
      <c r="M44" s="112"/>
      <c r="T44" s="120" t="b">
        <v>0</v>
      </c>
      <c r="U44" s="120" t="b">
        <v>0</v>
      </c>
      <c r="V44" s="120"/>
      <c r="W44" s="120"/>
      <c r="X44" s="90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</row>
    <row r="45" spans="1:62" ht="19.899999999999999" customHeight="1" thickBot="1">
      <c r="A45" s="19" t="s">
        <v>85</v>
      </c>
      <c r="B45" s="154"/>
      <c r="C45" s="132" t="s">
        <v>86</v>
      </c>
      <c r="D45" s="183"/>
      <c r="E45" s="140" t="s">
        <v>87</v>
      </c>
      <c r="F45" s="196"/>
      <c r="G45" s="234" t="s">
        <v>88</v>
      </c>
      <c r="H45" s="257"/>
      <c r="I45" s="240"/>
      <c r="J45" s="9">
        <f>IF(T45,0)+ IF(U45,1000)+ IF(V45,2000)</f>
        <v>0</v>
      </c>
      <c r="K45" s="9">
        <f>IF(T45,0)+ IF(U45,500)+ IF(V45,1000)</f>
        <v>0</v>
      </c>
      <c r="T45" s="92" t="b">
        <v>0</v>
      </c>
      <c r="U45" s="92" t="b">
        <v>0</v>
      </c>
      <c r="V45" s="92" t="b">
        <v>0</v>
      </c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</row>
    <row r="46" spans="1:62" ht="19.899999999999999" customHeight="1">
      <c r="A46" s="27" t="s">
        <v>89</v>
      </c>
      <c r="B46" s="155"/>
      <c r="C46" s="265" t="s">
        <v>90</v>
      </c>
      <c r="D46" s="197"/>
      <c r="E46" s="262" t="s">
        <v>91</v>
      </c>
      <c r="F46" s="221"/>
      <c r="G46" s="175"/>
      <c r="H46" s="221"/>
      <c r="I46" s="242"/>
      <c r="J46" s="9">
        <f>IF(T46,0)+ IF(U46,1000)</f>
        <v>0</v>
      </c>
      <c r="K46" s="9">
        <f>IF(T46,0)+ IF(U46,500)</f>
        <v>0</v>
      </c>
      <c r="T46" s="92" t="b">
        <v>0</v>
      </c>
      <c r="U46" s="92" t="b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</row>
    <row r="47" spans="1:62" s="37" customFormat="1" ht="19.899999999999999" customHeight="1" thickBot="1">
      <c r="A47" s="149" t="s">
        <v>92</v>
      </c>
      <c r="B47" s="165"/>
      <c r="C47" s="176"/>
      <c r="D47" s="198"/>
      <c r="E47" s="176"/>
      <c r="F47" s="229"/>
      <c r="G47" s="176"/>
      <c r="H47" s="229"/>
      <c r="I47" s="247"/>
      <c r="J47" s="130"/>
      <c r="K47" s="130"/>
      <c r="L47" s="130"/>
      <c r="M47" s="112"/>
      <c r="N47"/>
      <c r="O47"/>
      <c r="P47"/>
      <c r="Q47"/>
      <c r="R47"/>
      <c r="S47"/>
      <c r="T47" s="92"/>
      <c r="U47" s="92"/>
      <c r="V47" s="92"/>
      <c r="W47" s="92"/>
      <c r="X47" s="92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/>
      <c r="BH47"/>
      <c r="BI47"/>
      <c r="BJ47"/>
    </row>
    <row r="48" spans="1:62" s="121" customFormat="1" ht="19.899999999999999" customHeight="1" thickBot="1">
      <c r="A48" s="18" t="s">
        <v>93</v>
      </c>
      <c r="B48" s="164"/>
      <c r="C48" s="139" t="s">
        <v>23</v>
      </c>
      <c r="D48" s="196"/>
      <c r="E48" s="139" t="s">
        <v>24</v>
      </c>
      <c r="F48" s="196"/>
      <c r="G48" s="141"/>
      <c r="H48" s="196"/>
      <c r="I48" s="236"/>
      <c r="J48" s="9">
        <f>IF(T48,0)+ IF(U48,0)</f>
        <v>0</v>
      </c>
      <c r="K48" s="9">
        <f>IF(T48,0)+ IF(U48,0)</f>
        <v>0</v>
      </c>
      <c r="L48" s="9"/>
      <c r="M48" s="112"/>
      <c r="T48" s="122" t="b">
        <v>0</v>
      </c>
      <c r="U48" s="122" t="b">
        <v>0</v>
      </c>
      <c r="V48" s="122"/>
      <c r="W48" s="122"/>
      <c r="X48" s="122"/>
    </row>
    <row r="49" spans="1:62" s="121" customFormat="1" ht="19.899999999999999" customHeight="1" thickBot="1">
      <c r="A49" s="18" t="s">
        <v>94</v>
      </c>
      <c r="B49" s="164"/>
      <c r="C49" s="139" t="s">
        <v>23</v>
      </c>
      <c r="D49" s="196"/>
      <c r="E49" s="139" t="s">
        <v>24</v>
      </c>
      <c r="F49" s="196"/>
      <c r="G49" s="141"/>
      <c r="H49" s="196"/>
      <c r="I49" s="236"/>
      <c r="J49" s="9">
        <f>IF(T49,0)+ IF(U49,0)</f>
        <v>0</v>
      </c>
      <c r="K49" s="9">
        <f t="shared" ref="K49:K50" si="3">IF(T49,0)+ IF(U49,0)</f>
        <v>0</v>
      </c>
      <c r="L49" s="9"/>
      <c r="M49" s="112"/>
      <c r="T49" s="122" t="b">
        <v>0</v>
      </c>
      <c r="U49" s="122" t="b">
        <v>0</v>
      </c>
      <c r="V49" s="122"/>
      <c r="W49" s="122"/>
      <c r="X49" s="122"/>
    </row>
    <row r="50" spans="1:62" s="121" customFormat="1" ht="19.899999999999999" customHeight="1" thickBot="1">
      <c r="A50" s="18" t="s">
        <v>95</v>
      </c>
      <c r="B50" s="164"/>
      <c r="C50" s="139" t="s">
        <v>23</v>
      </c>
      <c r="D50" s="196"/>
      <c r="E50" s="139" t="s">
        <v>24</v>
      </c>
      <c r="F50" s="196"/>
      <c r="G50" s="141"/>
      <c r="H50" s="196"/>
      <c r="I50" s="236"/>
      <c r="J50" s="9">
        <f>IF(T50,0)+ IF(U50,0)</f>
        <v>0</v>
      </c>
      <c r="K50" s="9">
        <f t="shared" si="3"/>
        <v>0</v>
      </c>
      <c r="L50" s="9"/>
      <c r="M50" s="112"/>
      <c r="T50" s="122" t="b">
        <v>0</v>
      </c>
      <c r="U50" s="122" t="b">
        <v>0</v>
      </c>
      <c r="V50" s="122"/>
      <c r="W50" s="122"/>
      <c r="X50" s="122"/>
    </row>
    <row r="51" spans="1:62" ht="19.899999999999999" customHeight="1" thickBot="1">
      <c r="A51" s="19" t="s">
        <v>96</v>
      </c>
      <c r="B51" s="154"/>
      <c r="C51" s="140" t="s">
        <v>23</v>
      </c>
      <c r="D51" s="183"/>
      <c r="E51" s="140" t="s">
        <v>24</v>
      </c>
      <c r="F51" s="196"/>
      <c r="G51" s="134"/>
      <c r="H51" s="196"/>
      <c r="I51" s="240"/>
      <c r="J51" s="9">
        <f>IF(T51,1500)+ IF(U51,0)</f>
        <v>0</v>
      </c>
      <c r="K51" s="9">
        <f>IF(T51,500)+ IF(U51,0)</f>
        <v>0</v>
      </c>
      <c r="T51" s="92" t="b">
        <v>0</v>
      </c>
      <c r="U51" s="92" t="b">
        <v>0</v>
      </c>
    </row>
    <row r="52" spans="1:62" ht="19.899999999999999" customHeight="1" thickBot="1">
      <c r="A52" s="19" t="s">
        <v>97</v>
      </c>
      <c r="B52" s="154"/>
      <c r="C52" s="140" t="s">
        <v>23</v>
      </c>
      <c r="D52" s="183"/>
      <c r="E52" s="140" t="s">
        <v>24</v>
      </c>
      <c r="F52" s="196"/>
      <c r="G52" s="134"/>
      <c r="H52" s="196"/>
      <c r="I52" s="240"/>
      <c r="J52" s="9">
        <f>IF(T52,7000)+ IF(U52,0)</f>
        <v>0</v>
      </c>
      <c r="K52" s="9">
        <f>IF(T52,C8*1000)+ IF(U52,0)</f>
        <v>0</v>
      </c>
      <c r="T52" s="92" t="b">
        <v>0</v>
      </c>
      <c r="U52" s="92" t="b">
        <v>0</v>
      </c>
    </row>
    <row r="53" spans="1:62" ht="19.899999999999999" customHeight="1" thickBot="1">
      <c r="A53" s="19" t="s">
        <v>98</v>
      </c>
      <c r="B53" s="154"/>
      <c r="C53" s="140" t="s">
        <v>23</v>
      </c>
      <c r="D53" s="183"/>
      <c r="E53" s="140" t="s">
        <v>24</v>
      </c>
      <c r="F53" s="196"/>
      <c r="G53" s="134"/>
      <c r="H53" s="196"/>
      <c r="I53" s="240"/>
      <c r="J53" s="9">
        <f>IF(T53,4400)+ IF(U53,0)</f>
        <v>0</v>
      </c>
      <c r="K53" s="9">
        <f>IF(T53,1000)+ IF(U53,0)</f>
        <v>0</v>
      </c>
      <c r="T53" s="92" t="b">
        <v>0</v>
      </c>
      <c r="U53" s="92" t="b">
        <v>0</v>
      </c>
    </row>
    <row r="54" spans="1:62" ht="19.899999999999999" customHeight="1" thickBot="1">
      <c r="A54" s="19" t="s">
        <v>99</v>
      </c>
      <c r="B54" s="154"/>
      <c r="C54" s="140" t="s">
        <v>23</v>
      </c>
      <c r="D54" s="183"/>
      <c r="E54" s="140" t="s">
        <v>24</v>
      </c>
      <c r="F54" s="196"/>
      <c r="G54" s="134"/>
      <c r="H54" s="196"/>
      <c r="I54" s="240"/>
      <c r="J54" s="9">
        <f>IF(T54,2000)+ IF(U54,0)</f>
        <v>0</v>
      </c>
      <c r="K54" s="9">
        <f>IF(T54,500)+ IF(U54,0)</f>
        <v>0</v>
      </c>
      <c r="T54" s="92" t="b">
        <v>0</v>
      </c>
      <c r="U54" s="92" t="b">
        <v>0</v>
      </c>
    </row>
    <row r="55" spans="1:62" ht="19.899999999999999" customHeight="1" thickBot="1">
      <c r="A55" s="27" t="s">
        <v>100</v>
      </c>
      <c r="B55" s="155"/>
      <c r="C55" s="140" t="s">
        <v>23</v>
      </c>
      <c r="D55" s="183"/>
      <c r="E55" s="140" t="s">
        <v>24</v>
      </c>
      <c r="F55" s="196"/>
      <c r="G55" s="134"/>
      <c r="H55" s="196"/>
      <c r="I55" s="240"/>
      <c r="J55" s="9">
        <f>IF(T55,500)+ IF(U55,0)</f>
        <v>0</v>
      </c>
      <c r="K55" s="9">
        <f>IF(T55,500)+ IF(U55,0)</f>
        <v>0</v>
      </c>
      <c r="T55" s="92" t="b">
        <v>0</v>
      </c>
      <c r="U55" s="92" t="b">
        <v>0</v>
      </c>
    </row>
    <row r="56" spans="1:62" ht="19.899999999999999" customHeight="1" thickBot="1">
      <c r="A56" s="67" t="s">
        <v>101</v>
      </c>
      <c r="B56" s="166"/>
      <c r="C56" s="140" t="s">
        <v>23</v>
      </c>
      <c r="D56" s="183"/>
      <c r="E56" s="140" t="s">
        <v>24</v>
      </c>
      <c r="F56" s="196"/>
      <c r="G56" s="134"/>
      <c r="H56" s="196"/>
      <c r="I56" s="240"/>
      <c r="J56" s="9">
        <f>IF(T56,500)+ IF(U56,0)</f>
        <v>0</v>
      </c>
      <c r="K56" s="9">
        <f>IF(T56,500)+ IF(U56,0)</f>
        <v>0</v>
      </c>
      <c r="T56" s="92" t="b">
        <v>0</v>
      </c>
      <c r="U56" s="92" t="b">
        <v>0</v>
      </c>
    </row>
    <row r="57" spans="1:62" ht="19.899999999999999" customHeight="1" thickBot="1">
      <c r="A57" s="27" t="s">
        <v>102</v>
      </c>
      <c r="B57" s="155"/>
      <c r="C57" s="175" t="s">
        <v>30</v>
      </c>
      <c r="D57" s="194"/>
      <c r="E57" s="80"/>
      <c r="G57" s="175" t="s">
        <v>103</v>
      </c>
      <c r="H57" s="221"/>
      <c r="I57" s="248"/>
      <c r="J57" s="9">
        <f>E57*I57</f>
        <v>0</v>
      </c>
      <c r="K57" s="9">
        <f>E57*I57</f>
        <v>0</v>
      </c>
    </row>
    <row r="58" spans="1:62" ht="19.899999999999999" customHeight="1" thickBot="1">
      <c r="A58" s="19" t="s">
        <v>104</v>
      </c>
      <c r="B58" s="154"/>
      <c r="C58" s="140" t="s">
        <v>23</v>
      </c>
      <c r="D58" s="183"/>
      <c r="E58" s="140" t="s">
        <v>24</v>
      </c>
      <c r="F58" s="196"/>
      <c r="G58" s="134"/>
      <c r="H58" s="196"/>
      <c r="I58" s="240"/>
      <c r="J58" s="9">
        <f>IF(T58,2800+C7*E7*0.02,0)</f>
        <v>0</v>
      </c>
      <c r="K58" s="9">
        <f>IF(T58,1200)+ IF(U58,0)</f>
        <v>0</v>
      </c>
      <c r="T58" s="92" t="b">
        <v>0</v>
      </c>
      <c r="U58" s="92" t="b">
        <v>0</v>
      </c>
    </row>
    <row r="59" spans="1:62" ht="19.899999999999999" hidden="1" customHeight="1">
      <c r="A59" s="150"/>
      <c r="B59" s="166"/>
      <c r="C59" s="137"/>
      <c r="D59" s="194"/>
      <c r="E59" s="80"/>
      <c r="G59" s="137"/>
      <c r="H59" s="188"/>
      <c r="I59" s="206"/>
    </row>
    <row r="60" spans="1:62" s="37" customFormat="1" ht="19.899999999999999" customHeight="1">
      <c r="A60" s="108" t="s">
        <v>105</v>
      </c>
      <c r="B60" s="167"/>
      <c r="C60" s="38"/>
      <c r="D60" s="188"/>
      <c r="E60" s="38"/>
      <c r="F60" s="188"/>
      <c r="G60" s="38"/>
      <c r="H60" s="188"/>
      <c r="I60" s="124"/>
      <c r="J60" s="130"/>
      <c r="K60" s="130"/>
      <c r="L60" s="130"/>
      <c r="M60" s="112"/>
      <c r="N60"/>
      <c r="O60"/>
      <c r="P60"/>
      <c r="Q60"/>
      <c r="R60"/>
      <c r="S60"/>
      <c r="T60" s="92"/>
      <c r="U60" s="92"/>
      <c r="V60" s="92"/>
      <c r="W60" s="92"/>
      <c r="X60" s="92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</row>
    <row r="61" spans="1:62" ht="19.899999999999999" customHeight="1" thickBot="1">
      <c r="A61" s="69" t="s">
        <v>106</v>
      </c>
      <c r="B61" s="168"/>
      <c r="C61" s="138" t="s">
        <v>23</v>
      </c>
      <c r="D61" s="199"/>
      <c r="E61" s="176" t="s">
        <v>24</v>
      </c>
      <c r="F61" s="229"/>
      <c r="G61" s="176"/>
      <c r="H61" s="229"/>
      <c r="I61" s="247"/>
      <c r="J61" s="9">
        <f>IF(T61,2500)+ IF(U61,0)</f>
        <v>2500</v>
      </c>
      <c r="K61" s="9">
        <f t="shared" ref="K61:K66" si="4">IF(T61,0)+ IF(U61,0)</f>
        <v>0</v>
      </c>
      <c r="T61" s="92" t="b">
        <v>1</v>
      </c>
      <c r="U61" s="92" t="b">
        <v>0</v>
      </c>
    </row>
    <row r="62" spans="1:62" s="9" customFormat="1" ht="19.899999999999999" customHeight="1" thickBot="1">
      <c r="A62" s="18" t="s">
        <v>107</v>
      </c>
      <c r="B62" s="164"/>
      <c r="C62" s="139" t="s">
        <v>23</v>
      </c>
      <c r="D62" s="200"/>
      <c r="E62" s="141" t="s">
        <v>24</v>
      </c>
      <c r="F62" s="196"/>
      <c r="G62" s="141"/>
      <c r="H62" s="196"/>
      <c r="I62" s="236"/>
      <c r="J62" s="9">
        <f>IF(T62,0)+ IF(U62,0)</f>
        <v>0</v>
      </c>
      <c r="K62" s="9">
        <f t="shared" si="4"/>
        <v>0</v>
      </c>
      <c r="M62" s="112"/>
      <c r="T62" s="90" t="b">
        <v>0</v>
      </c>
      <c r="U62" s="90" t="b">
        <v>0</v>
      </c>
      <c r="V62" s="90"/>
      <c r="W62" s="90"/>
      <c r="X62" s="90"/>
    </row>
    <row r="63" spans="1:62" s="9" customFormat="1" ht="19.899999999999999" customHeight="1" thickBot="1">
      <c r="A63" s="18" t="s">
        <v>108</v>
      </c>
      <c r="B63" s="164"/>
      <c r="C63" s="139" t="s">
        <v>23</v>
      </c>
      <c r="D63" s="200"/>
      <c r="E63" s="141" t="s">
        <v>24</v>
      </c>
      <c r="F63" s="196"/>
      <c r="G63" s="141"/>
      <c r="H63" s="196"/>
      <c r="I63" s="236"/>
      <c r="J63" s="9">
        <f>IF(T63,0)+ IF(U63,0)</f>
        <v>0</v>
      </c>
      <c r="K63" s="9">
        <f t="shared" si="4"/>
        <v>0</v>
      </c>
      <c r="M63" s="112"/>
      <c r="T63" s="90" t="b">
        <v>0</v>
      </c>
      <c r="U63" s="90" t="b">
        <v>0</v>
      </c>
      <c r="V63" s="90"/>
      <c r="W63" s="90"/>
      <c r="X63" s="90"/>
    </row>
    <row r="64" spans="1:62" s="9" customFormat="1" ht="19.899999999999999" customHeight="1" thickBot="1">
      <c r="A64" s="18" t="s">
        <v>109</v>
      </c>
      <c r="B64" s="164"/>
      <c r="C64" s="139" t="s">
        <v>23</v>
      </c>
      <c r="D64" s="200"/>
      <c r="E64" s="141" t="s">
        <v>24</v>
      </c>
      <c r="F64" s="196"/>
      <c r="G64" s="141"/>
      <c r="H64" s="196"/>
      <c r="I64" s="236"/>
      <c r="J64" s="9">
        <f>IF(T64,0)+ IF(U64,0)</f>
        <v>0</v>
      </c>
      <c r="K64" s="9">
        <f t="shared" si="4"/>
        <v>0</v>
      </c>
      <c r="M64" s="112"/>
      <c r="T64" s="90" t="b">
        <v>0</v>
      </c>
      <c r="U64" s="90" t="b">
        <v>0</v>
      </c>
      <c r="V64" s="90"/>
      <c r="W64" s="90"/>
      <c r="X64" s="90"/>
    </row>
    <row r="65" spans="1:24" s="9" customFormat="1" ht="19.899999999999999" customHeight="1" thickBot="1">
      <c r="A65" s="18" t="s">
        <v>110</v>
      </c>
      <c r="B65" s="164"/>
      <c r="C65" s="139" t="s">
        <v>23</v>
      </c>
      <c r="D65" s="200"/>
      <c r="E65" s="141" t="s">
        <v>24</v>
      </c>
      <c r="F65" s="196"/>
      <c r="G65" s="141"/>
      <c r="H65" s="196"/>
      <c r="I65" s="236"/>
      <c r="J65" s="9">
        <f>IF(T65,0)+ IF(U65,0)</f>
        <v>0</v>
      </c>
      <c r="K65" s="9">
        <f t="shared" si="4"/>
        <v>0</v>
      </c>
      <c r="M65" s="112"/>
      <c r="T65" s="90" t="b">
        <v>0</v>
      </c>
      <c r="U65" s="90" t="b">
        <v>0</v>
      </c>
      <c r="V65" s="90"/>
      <c r="W65" s="90"/>
      <c r="X65" s="90"/>
    </row>
    <row r="66" spans="1:24" s="9" customFormat="1" ht="19.899999999999999" customHeight="1" thickBot="1">
      <c r="A66" s="18" t="s">
        <v>111</v>
      </c>
      <c r="B66" s="164"/>
      <c r="C66" s="139" t="s">
        <v>23</v>
      </c>
      <c r="D66" s="200"/>
      <c r="E66" s="141" t="s">
        <v>24</v>
      </c>
      <c r="F66" s="196"/>
      <c r="G66" s="141"/>
      <c r="H66" s="196"/>
      <c r="I66" s="236"/>
      <c r="J66" s="9">
        <f>IF(T66,0)+ IF(U66,0)</f>
        <v>0</v>
      </c>
      <c r="K66" s="9">
        <f t="shared" si="4"/>
        <v>0</v>
      </c>
      <c r="M66" s="112"/>
      <c r="T66" s="90" t="b">
        <v>0</v>
      </c>
      <c r="U66" s="90" t="b">
        <v>0</v>
      </c>
      <c r="V66" s="90"/>
      <c r="W66" s="90"/>
      <c r="X66" s="90"/>
    </row>
    <row r="67" spans="1:24" ht="19.899999999999999" customHeight="1" thickBot="1">
      <c r="A67" s="19" t="s">
        <v>112</v>
      </c>
      <c r="B67" s="154"/>
      <c r="C67" s="140" t="s">
        <v>23</v>
      </c>
      <c r="D67" s="201"/>
      <c r="E67" s="134" t="s">
        <v>24</v>
      </c>
      <c r="F67" s="196"/>
      <c r="G67" s="134"/>
      <c r="H67" s="196"/>
      <c r="I67" s="240"/>
      <c r="J67" s="9">
        <f>IF(T67,12000)+ IF(U67,0)</f>
        <v>0</v>
      </c>
      <c r="K67" s="9">
        <f t="shared" ref="K67:K89" si="5">IF(T67,2500)+ IF(U67,0)</f>
        <v>0</v>
      </c>
      <c r="T67" s="92" t="b">
        <v>0</v>
      </c>
      <c r="U67" s="92" t="b">
        <v>0</v>
      </c>
    </row>
    <row r="68" spans="1:24" ht="19.899999999999999" customHeight="1" thickBot="1">
      <c r="A68" s="19" t="s">
        <v>113</v>
      </c>
      <c r="B68" s="154"/>
      <c r="C68" s="140" t="s">
        <v>23</v>
      </c>
      <c r="D68" s="201"/>
      <c r="E68" s="134" t="s">
        <v>24</v>
      </c>
      <c r="F68" s="196"/>
      <c r="G68" s="134"/>
      <c r="H68" s="196"/>
      <c r="I68" s="240"/>
      <c r="J68" s="9">
        <f>IF(T68,12000)+ IF(U68,0)</f>
        <v>0</v>
      </c>
      <c r="K68" s="9">
        <f>IF(T68,4000)+ IF(U68,0)</f>
        <v>0</v>
      </c>
      <c r="T68" s="92" t="b">
        <v>0</v>
      </c>
      <c r="U68" s="92" t="b">
        <v>0</v>
      </c>
    </row>
    <row r="69" spans="1:24" ht="19.899999999999999" customHeight="1" thickBot="1">
      <c r="A69" s="19" t="s">
        <v>114</v>
      </c>
      <c r="B69" s="154"/>
      <c r="C69" s="140" t="s">
        <v>23</v>
      </c>
      <c r="D69" s="201"/>
      <c r="E69" s="134" t="s">
        <v>24</v>
      </c>
      <c r="F69" s="196"/>
      <c r="G69" s="134"/>
      <c r="H69" s="196"/>
      <c r="I69" s="240"/>
      <c r="J69" s="9">
        <f>IF(T69,500)+ IF(U69,0)</f>
        <v>0</v>
      </c>
      <c r="K69" s="9">
        <f>IF(T69,0)+ IF(U69,0)</f>
        <v>0</v>
      </c>
      <c r="T69" s="92" t="b">
        <v>0</v>
      </c>
      <c r="U69" s="92" t="b">
        <v>0</v>
      </c>
    </row>
    <row r="70" spans="1:24" ht="19.899999999999999" customHeight="1" thickBot="1">
      <c r="A70" s="19" t="s">
        <v>115</v>
      </c>
      <c r="B70" s="154"/>
      <c r="C70" s="134" t="s">
        <v>23</v>
      </c>
      <c r="D70" s="183"/>
      <c r="E70" s="134" t="s">
        <v>24</v>
      </c>
      <c r="F70" s="196"/>
      <c r="G70" s="134"/>
      <c r="H70" s="196"/>
      <c r="I70" s="240"/>
      <c r="J70" s="9">
        <f>IF(T70,1000)+ IF(U70,0)</f>
        <v>0</v>
      </c>
      <c r="K70" s="9">
        <f>IF(T70,0)+ IF(U70,0)</f>
        <v>0</v>
      </c>
      <c r="T70" s="92" t="b">
        <v>0</v>
      </c>
      <c r="U70" s="92" t="b">
        <v>0</v>
      </c>
    </row>
    <row r="71" spans="1:24" ht="19.899999999999999" customHeight="1" thickBot="1">
      <c r="A71" s="19" t="s">
        <v>116</v>
      </c>
      <c r="B71" s="154"/>
      <c r="C71" s="134" t="s">
        <v>117</v>
      </c>
      <c r="D71" s="183"/>
      <c r="E71" s="134" t="s">
        <v>118</v>
      </c>
      <c r="F71" s="196"/>
      <c r="G71" s="134"/>
      <c r="H71" s="196"/>
      <c r="I71" s="240"/>
      <c r="J71" s="9">
        <f>IF(T71,0)+ IF(U71,2000)</f>
        <v>0</v>
      </c>
      <c r="K71" s="9">
        <f>IF(T71,0)+ IF(U71,0)</f>
        <v>0</v>
      </c>
      <c r="T71" s="92" t="b">
        <v>0</v>
      </c>
      <c r="U71" s="92" t="b">
        <v>0</v>
      </c>
    </row>
    <row r="72" spans="1:24" ht="19.899999999999999" customHeight="1" thickBot="1">
      <c r="A72" s="19" t="s">
        <v>119</v>
      </c>
      <c r="B72" s="154"/>
      <c r="C72" s="134" t="s">
        <v>120</v>
      </c>
      <c r="D72" s="183"/>
      <c r="E72" s="134" t="s">
        <v>121</v>
      </c>
      <c r="F72" s="196"/>
      <c r="G72" s="134"/>
      <c r="H72" s="196"/>
      <c r="I72" s="240"/>
      <c r="J72" s="9">
        <f>IF(T72,0)+ IF(U72,15000)</f>
        <v>0</v>
      </c>
      <c r="K72" s="9">
        <f>IF(T72,0)+ IF(U72,2000)</f>
        <v>0</v>
      </c>
      <c r="T72" s="92" t="b">
        <v>0</v>
      </c>
      <c r="U72" s="92" t="b">
        <v>0</v>
      </c>
    </row>
    <row r="73" spans="1:24" ht="19.899999999999999" customHeight="1" thickBot="1">
      <c r="A73" s="19" t="s">
        <v>122</v>
      </c>
      <c r="B73" s="154"/>
      <c r="C73" s="134" t="s">
        <v>120</v>
      </c>
      <c r="D73" s="183"/>
      <c r="E73" s="134" t="s">
        <v>123</v>
      </c>
      <c r="F73" s="196"/>
      <c r="G73" s="134"/>
      <c r="H73" s="196"/>
      <c r="I73" s="240"/>
      <c r="J73" s="9">
        <f>IF(T73,0)+ IF(U73,6500)</f>
        <v>0</v>
      </c>
      <c r="K73" s="9">
        <f>IF(T73,0)+ IF(U73,2000)</f>
        <v>0</v>
      </c>
      <c r="T73" s="92" t="b">
        <v>0</v>
      </c>
      <c r="U73" s="92" t="b">
        <v>0</v>
      </c>
    </row>
    <row r="74" spans="1:24" s="9" customFormat="1" ht="19.899999999999999" customHeight="1" thickBot="1">
      <c r="A74" s="18" t="s">
        <v>124</v>
      </c>
      <c r="B74" s="164"/>
      <c r="C74" s="141" t="s">
        <v>23</v>
      </c>
      <c r="D74" s="196"/>
      <c r="E74" s="141" t="s">
        <v>24</v>
      </c>
      <c r="F74" s="196"/>
      <c r="G74" s="141"/>
      <c r="H74" s="196"/>
      <c r="I74" s="236"/>
      <c r="J74" s="9">
        <f>IF(T74,0)+ IF(U74,0)</f>
        <v>0</v>
      </c>
      <c r="K74" s="9">
        <f>IF(T74,0)+ IF(U74,0)</f>
        <v>0</v>
      </c>
      <c r="M74" s="112"/>
      <c r="T74" s="90" t="b">
        <v>0</v>
      </c>
      <c r="U74" s="90" t="b">
        <v>0</v>
      </c>
      <c r="V74" s="90"/>
      <c r="W74" s="90"/>
      <c r="X74" s="90"/>
    </row>
    <row r="75" spans="1:24" ht="19.899999999999999" customHeight="1" thickBot="1">
      <c r="A75" s="19" t="s">
        <v>125</v>
      </c>
      <c r="B75" s="154"/>
      <c r="C75" s="134" t="s">
        <v>23</v>
      </c>
      <c r="D75" s="183"/>
      <c r="E75" s="134" t="s">
        <v>24</v>
      </c>
      <c r="F75" s="196"/>
      <c r="G75" s="134"/>
      <c r="H75" s="196"/>
      <c r="I75" s="240"/>
      <c r="J75" s="9">
        <f>IF(T75,500)+ IF(U75,0)</f>
        <v>0</v>
      </c>
      <c r="K75" s="9">
        <f>IF(T75,250)+ IF(U75,0)</f>
        <v>0</v>
      </c>
      <c r="T75" s="92" t="b">
        <v>0</v>
      </c>
      <c r="U75" s="92" t="b">
        <v>0</v>
      </c>
    </row>
    <row r="76" spans="1:24" ht="19.899999999999999" customHeight="1" thickBot="1">
      <c r="A76" s="19" t="s">
        <v>126</v>
      </c>
      <c r="B76" s="154"/>
      <c r="C76" s="134" t="s">
        <v>23</v>
      </c>
      <c r="D76" s="183"/>
      <c r="E76" s="134" t="s">
        <v>24</v>
      </c>
      <c r="F76" s="196"/>
      <c r="G76" s="134"/>
      <c r="H76" s="196"/>
      <c r="I76" s="240"/>
      <c r="J76" s="9">
        <f>IF(T76,500)+ IF(U76,0)</f>
        <v>0</v>
      </c>
      <c r="K76" s="9">
        <f>IF(T76,250)+ IF(U76,0)</f>
        <v>0</v>
      </c>
      <c r="T76" s="92" t="b">
        <v>0</v>
      </c>
      <c r="U76" s="92" t="b">
        <v>0</v>
      </c>
    </row>
    <row r="77" spans="1:24" ht="22.15" customHeight="1" thickBot="1">
      <c r="A77" s="19" t="s">
        <v>127</v>
      </c>
      <c r="B77" s="154"/>
      <c r="C77" s="134" t="s">
        <v>23</v>
      </c>
      <c r="D77" s="183"/>
      <c r="E77" s="134" t="s">
        <v>24</v>
      </c>
      <c r="F77" s="196"/>
      <c r="G77" s="134"/>
      <c r="H77" s="196"/>
      <c r="I77" s="240"/>
      <c r="J77" s="9">
        <f>IF(T77,1000)+ IF(U77,0)</f>
        <v>0</v>
      </c>
      <c r="K77" s="9">
        <f>IF(T77,1000)+ IF(U77,0)</f>
        <v>0</v>
      </c>
      <c r="T77" s="92" t="b">
        <v>0</v>
      </c>
      <c r="U77" s="92" t="b">
        <v>0</v>
      </c>
    </row>
    <row r="78" spans="1:24" s="9" customFormat="1" ht="19.899999999999999" customHeight="1" thickBot="1">
      <c r="A78" s="18" t="s">
        <v>128</v>
      </c>
      <c r="B78" s="164"/>
      <c r="C78" s="141" t="s">
        <v>23</v>
      </c>
      <c r="D78" s="196"/>
      <c r="E78" s="141" t="s">
        <v>24</v>
      </c>
      <c r="F78" s="196"/>
      <c r="G78" s="141"/>
      <c r="H78" s="196"/>
      <c r="I78" s="236"/>
      <c r="J78" s="9">
        <f>IF(T78,0)+ IF(U78,0)</f>
        <v>0</v>
      </c>
      <c r="K78" s="9">
        <f>IF(T78,0)+ IF(U78,0)</f>
        <v>0</v>
      </c>
      <c r="M78" s="112"/>
      <c r="T78" s="90" t="b">
        <v>0</v>
      </c>
      <c r="U78" s="90" t="b">
        <v>0</v>
      </c>
      <c r="V78" s="90"/>
      <c r="W78" s="90"/>
      <c r="X78" s="90"/>
    </row>
    <row r="79" spans="1:24" ht="19.899999999999999" customHeight="1" thickBot="1">
      <c r="A79" s="19" t="s">
        <v>129</v>
      </c>
      <c r="B79" s="154"/>
      <c r="C79" s="134" t="s">
        <v>23</v>
      </c>
      <c r="D79" s="183"/>
      <c r="E79" s="134" t="s">
        <v>24</v>
      </c>
      <c r="F79" s="196"/>
      <c r="G79" s="134"/>
      <c r="H79" s="196"/>
      <c r="I79" s="240"/>
      <c r="J79" s="9">
        <f>IF(T79,0)+ IF(U79,0)</f>
        <v>0</v>
      </c>
      <c r="K79" s="9">
        <f>IF(T79,0)+ IF(U79,0)</f>
        <v>0</v>
      </c>
      <c r="T79" s="92" t="b">
        <v>0</v>
      </c>
      <c r="U79" s="92" t="b">
        <v>0</v>
      </c>
    </row>
    <row r="80" spans="1:24" ht="19.899999999999999" customHeight="1" thickBot="1">
      <c r="A80" s="19" t="s">
        <v>130</v>
      </c>
      <c r="B80" s="154"/>
      <c r="C80" s="134" t="s">
        <v>23</v>
      </c>
      <c r="D80" s="183"/>
      <c r="E80" s="134" t="s">
        <v>24</v>
      </c>
      <c r="F80" s="196"/>
      <c r="G80" s="134"/>
      <c r="H80" s="196"/>
      <c r="I80" s="240"/>
      <c r="J80" s="9">
        <f>IF(T80,500)+ IF(U80,0)</f>
        <v>0</v>
      </c>
      <c r="K80" s="9">
        <f>IF(T80,250)+ IF(U80,0)</f>
        <v>0</v>
      </c>
      <c r="T80" s="92" t="b">
        <v>0</v>
      </c>
      <c r="U80" s="92" t="b">
        <v>0</v>
      </c>
    </row>
    <row r="81" spans="1:21" ht="19.899999999999999" customHeight="1" thickBot="1">
      <c r="A81" s="19" t="s">
        <v>131</v>
      </c>
      <c r="B81" s="154"/>
      <c r="C81" s="134" t="s">
        <v>23</v>
      </c>
      <c r="D81" s="183"/>
      <c r="E81" s="134" t="s">
        <v>24</v>
      </c>
      <c r="F81" s="196"/>
      <c r="G81" s="134"/>
      <c r="H81" s="196"/>
      <c r="I81" s="240"/>
      <c r="J81" s="9">
        <f>IF(T81,9000)+ IF(U81,0)</f>
        <v>0</v>
      </c>
      <c r="K81" s="9">
        <f>IF(T81,3000)+ IF(U81,0)</f>
        <v>0</v>
      </c>
      <c r="T81" s="92" t="b">
        <v>0</v>
      </c>
      <c r="U81" s="92" t="b">
        <v>0</v>
      </c>
    </row>
    <row r="82" spans="1:21" ht="19.899999999999999" customHeight="1" thickBot="1">
      <c r="A82" s="19" t="s">
        <v>132</v>
      </c>
      <c r="B82" s="154"/>
      <c r="C82" s="134" t="s">
        <v>23</v>
      </c>
      <c r="D82" s="183"/>
      <c r="E82" s="134" t="s">
        <v>24</v>
      </c>
      <c r="F82" s="196"/>
      <c r="G82" s="134"/>
      <c r="H82" s="196"/>
      <c r="I82" s="240"/>
      <c r="J82" s="9">
        <f>IF(T82,0)+ IF(U82,0)</f>
        <v>0</v>
      </c>
      <c r="K82" s="9">
        <f>IF(T82,0)+ IF(U82,0)</f>
        <v>0</v>
      </c>
      <c r="T82" s="92" t="b">
        <v>0</v>
      </c>
      <c r="U82" s="92" t="b">
        <v>0</v>
      </c>
    </row>
    <row r="83" spans="1:21" ht="19.899999999999999" customHeight="1" thickBot="1">
      <c r="A83" s="19" t="s">
        <v>133</v>
      </c>
      <c r="B83" s="154"/>
      <c r="C83" s="134" t="s">
        <v>23</v>
      </c>
      <c r="D83" s="183"/>
      <c r="E83" s="134" t="s">
        <v>24</v>
      </c>
      <c r="F83" s="196"/>
      <c r="G83" s="134"/>
      <c r="H83" s="196"/>
      <c r="I83" s="240"/>
      <c r="J83" s="9">
        <f>IF(T83,8000)+ IF(U83,0)</f>
        <v>0</v>
      </c>
      <c r="K83" s="9">
        <f t="shared" si="5"/>
        <v>0</v>
      </c>
      <c r="T83" s="92" t="b">
        <v>0</v>
      </c>
      <c r="U83" s="92" t="b">
        <v>0</v>
      </c>
    </row>
    <row r="84" spans="1:21" ht="19.899999999999999" customHeight="1" thickBot="1">
      <c r="A84" s="19" t="s">
        <v>134</v>
      </c>
      <c r="B84" s="154"/>
      <c r="C84" s="134" t="s">
        <v>23</v>
      </c>
      <c r="D84" s="183"/>
      <c r="E84" s="134" t="s">
        <v>24</v>
      </c>
      <c r="F84" s="196"/>
      <c r="G84" s="134"/>
      <c r="H84" s="196"/>
      <c r="I84" s="240"/>
      <c r="J84" s="9">
        <f>IF(T84,5000)+ IF(U84,0)</f>
        <v>0</v>
      </c>
      <c r="K84" s="9">
        <f>IF(T84,1000)+ IF(U84,0)</f>
        <v>0</v>
      </c>
      <c r="T84" s="92" t="b">
        <v>0</v>
      </c>
      <c r="U84" s="92" t="b">
        <v>0</v>
      </c>
    </row>
    <row r="85" spans="1:21" ht="19.899999999999999" customHeight="1" thickBot="1">
      <c r="A85" s="19" t="s">
        <v>135</v>
      </c>
      <c r="B85" s="154"/>
      <c r="C85" s="134" t="s">
        <v>23</v>
      </c>
      <c r="D85" s="183"/>
      <c r="E85" s="134" t="s">
        <v>24</v>
      </c>
      <c r="F85" s="196"/>
      <c r="G85" s="134"/>
      <c r="H85" s="196"/>
      <c r="I85" s="240"/>
      <c r="J85" s="9">
        <f>IF(T85,5000+C8*2000)+ IF(U85,0)</f>
        <v>0</v>
      </c>
      <c r="K85" s="9">
        <f>IF(T85,10000)+ IF(U85,0)</f>
        <v>0</v>
      </c>
      <c r="T85" s="92" t="b">
        <v>0</v>
      </c>
      <c r="U85" s="92" t="b">
        <v>0</v>
      </c>
    </row>
    <row r="86" spans="1:21" ht="19.899999999999999" customHeight="1" thickBot="1">
      <c r="A86" s="19" t="s">
        <v>136</v>
      </c>
      <c r="B86" s="154"/>
      <c r="C86" s="134" t="s">
        <v>23</v>
      </c>
      <c r="D86" s="183"/>
      <c r="E86" s="134" t="s">
        <v>24</v>
      </c>
      <c r="F86" s="196"/>
      <c r="G86" s="134"/>
      <c r="H86" s="196"/>
      <c r="I86" s="240"/>
      <c r="J86" s="9">
        <f>IF(T86,0)+ IF(U86,0)</f>
        <v>0</v>
      </c>
      <c r="K86" s="9">
        <f>IF(T86,0)+ IF(U86,0)</f>
        <v>0</v>
      </c>
      <c r="T86" s="92" t="b">
        <v>0</v>
      </c>
      <c r="U86" s="92" t="b">
        <v>0</v>
      </c>
    </row>
    <row r="87" spans="1:21" ht="19.899999999999999" customHeight="1" thickBot="1">
      <c r="A87" s="19" t="s">
        <v>137</v>
      </c>
      <c r="B87" s="154"/>
      <c r="C87" s="134" t="s">
        <v>138</v>
      </c>
      <c r="D87" s="183"/>
      <c r="E87" s="209"/>
      <c r="F87" s="196"/>
      <c r="G87" s="134"/>
      <c r="H87" s="196"/>
      <c r="I87" s="240"/>
      <c r="J87" s="130"/>
      <c r="K87" s="130"/>
      <c r="L87" s="130"/>
    </row>
    <row r="88" spans="1:21" ht="19.899999999999999" customHeight="1" thickBot="1">
      <c r="A88" s="19" t="s">
        <v>139</v>
      </c>
      <c r="B88" s="154"/>
      <c r="C88" s="134" t="s">
        <v>30</v>
      </c>
      <c r="D88" s="194"/>
      <c r="E88" s="80"/>
      <c r="G88" s="134" t="s">
        <v>140</v>
      </c>
      <c r="H88" s="196"/>
      <c r="I88" s="249"/>
      <c r="J88" s="9">
        <f>E88*I88</f>
        <v>0</v>
      </c>
      <c r="K88" s="9">
        <f t="shared" si="5"/>
        <v>0</v>
      </c>
    </row>
    <row r="89" spans="1:21" ht="19.899999999999999" customHeight="1" thickBot="1">
      <c r="A89" s="63" t="s">
        <v>141</v>
      </c>
      <c r="B89" s="158"/>
      <c r="C89" s="135" t="s">
        <v>30</v>
      </c>
      <c r="D89" s="202"/>
      <c r="E89" s="106"/>
      <c r="F89" s="230"/>
      <c r="G89" s="135" t="s">
        <v>140</v>
      </c>
      <c r="H89" s="223"/>
      <c r="I89" s="250"/>
      <c r="J89" s="9">
        <f t="shared" ref="J89:J93" si="6">E89*I89</f>
        <v>0</v>
      </c>
      <c r="K89" s="9">
        <f t="shared" si="5"/>
        <v>0</v>
      </c>
    </row>
    <row r="90" spans="1:21" ht="19.899999999999999" customHeight="1" thickBot="1">
      <c r="A90" s="142" t="s">
        <v>142</v>
      </c>
      <c r="B90" s="153"/>
      <c r="C90" s="174" t="s">
        <v>143</v>
      </c>
      <c r="D90" s="194"/>
      <c r="E90" s="80"/>
      <c r="G90" s="174"/>
      <c r="H90" s="220"/>
      <c r="I90" s="235"/>
      <c r="J90" s="130"/>
      <c r="K90" s="130"/>
      <c r="L90" s="130"/>
    </row>
    <row r="91" spans="1:21" ht="19.899999999999999" customHeight="1" thickBot="1">
      <c r="A91" s="19" t="s">
        <v>144</v>
      </c>
      <c r="B91" s="154"/>
      <c r="C91" s="134" t="s">
        <v>30</v>
      </c>
      <c r="D91" s="194"/>
      <c r="E91" s="80"/>
      <c r="G91" s="134" t="s">
        <v>140</v>
      </c>
      <c r="H91" s="196"/>
      <c r="I91" s="249"/>
      <c r="J91" s="9">
        <f>E91*I91</f>
        <v>0</v>
      </c>
      <c r="K91" s="9">
        <f>E91*I91</f>
        <v>0</v>
      </c>
    </row>
    <row r="92" spans="1:21" ht="19.899999999999999" customHeight="1" thickBot="1">
      <c r="A92" s="19" t="s">
        <v>145</v>
      </c>
      <c r="B92" s="154"/>
      <c r="C92" s="134" t="s">
        <v>143</v>
      </c>
      <c r="D92" s="194"/>
      <c r="E92" s="80"/>
      <c r="G92" s="134"/>
      <c r="H92" s="196"/>
      <c r="I92" s="236"/>
      <c r="J92" s="130"/>
      <c r="K92" s="130"/>
      <c r="L92" s="130"/>
    </row>
    <row r="93" spans="1:21" ht="19.899999999999999" customHeight="1" thickBot="1">
      <c r="A93" s="63" t="s">
        <v>146</v>
      </c>
      <c r="B93" s="158"/>
      <c r="C93" s="135" t="s">
        <v>30</v>
      </c>
      <c r="D93" s="202"/>
      <c r="E93" s="106"/>
      <c r="F93" s="230"/>
      <c r="G93" s="135" t="s">
        <v>140</v>
      </c>
      <c r="H93" s="223"/>
      <c r="I93" s="250"/>
      <c r="J93" s="9">
        <f t="shared" si="6"/>
        <v>0</v>
      </c>
      <c r="K93" s="9">
        <f>E93*I93</f>
        <v>0</v>
      </c>
    </row>
    <row r="94" spans="1:21" ht="19.899999999999999" customHeight="1" thickBot="1">
      <c r="A94" s="142" t="s">
        <v>147</v>
      </c>
      <c r="B94" s="153"/>
      <c r="C94" s="174" t="s">
        <v>30</v>
      </c>
      <c r="D94" s="194"/>
      <c r="E94" s="80"/>
      <c r="G94" s="174" t="s">
        <v>140</v>
      </c>
      <c r="H94" s="220"/>
      <c r="I94" s="251"/>
      <c r="J94" s="9">
        <f>E94*I94</f>
        <v>0</v>
      </c>
      <c r="K94" s="9">
        <f>E94*I94</f>
        <v>0</v>
      </c>
    </row>
    <row r="95" spans="1:21" ht="19.899999999999999" customHeight="1" thickBot="1">
      <c r="A95" s="142" t="s">
        <v>148</v>
      </c>
      <c r="B95" s="153"/>
      <c r="C95" s="174" t="s">
        <v>63</v>
      </c>
      <c r="D95" s="194"/>
      <c r="E95" s="80"/>
      <c r="G95" s="174" t="s">
        <v>64</v>
      </c>
      <c r="H95" s="220"/>
      <c r="I95" s="251"/>
      <c r="J95" s="9">
        <f>E95*I95</f>
        <v>0</v>
      </c>
    </row>
    <row r="96" spans="1:21" ht="19.899999999999999" customHeight="1" thickBot="1">
      <c r="A96" s="19" t="s">
        <v>149</v>
      </c>
      <c r="B96" s="154"/>
      <c r="C96" s="134" t="s">
        <v>150</v>
      </c>
      <c r="D96" s="194"/>
      <c r="E96" s="80"/>
      <c r="G96" s="134" t="s">
        <v>140</v>
      </c>
      <c r="H96" s="196"/>
      <c r="I96" s="249"/>
      <c r="K96" s="9">
        <f>E97*I97</f>
        <v>0</v>
      </c>
    </row>
    <row r="97" spans="1:62" ht="19.899999999999999" customHeight="1" thickBot="1">
      <c r="A97" s="27" t="s">
        <v>151</v>
      </c>
      <c r="B97" s="155"/>
      <c r="C97" s="175" t="s">
        <v>63</v>
      </c>
      <c r="D97" s="194"/>
      <c r="E97" s="80"/>
      <c r="G97" s="175" t="s">
        <v>64</v>
      </c>
      <c r="H97" s="221"/>
      <c r="I97" s="249"/>
      <c r="J97" s="9">
        <f>E97*I97</f>
        <v>0</v>
      </c>
    </row>
    <row r="98" spans="1:62" ht="19.899999999999999" customHeight="1" thickBot="1">
      <c r="A98" s="27" t="s">
        <v>152</v>
      </c>
      <c r="B98" s="155"/>
      <c r="C98" s="175" t="s">
        <v>150</v>
      </c>
      <c r="D98" s="194"/>
      <c r="E98" s="80"/>
      <c r="G98" s="175" t="s">
        <v>140</v>
      </c>
      <c r="H98" s="221"/>
      <c r="I98" s="252"/>
      <c r="K98" s="9">
        <f>E98*I98</f>
        <v>0</v>
      </c>
    </row>
    <row r="99" spans="1:62" ht="19.899999999999999" customHeight="1" thickBot="1">
      <c r="A99" s="20" t="s">
        <v>153</v>
      </c>
      <c r="B99" s="161"/>
      <c r="C99" s="178" t="s">
        <v>154</v>
      </c>
      <c r="D99" s="193"/>
      <c r="E99" s="178" t="s">
        <v>155</v>
      </c>
      <c r="F99" s="231"/>
      <c r="G99" s="178"/>
      <c r="H99" s="231"/>
      <c r="I99" s="253"/>
      <c r="J99" s="9">
        <f>IF(T99,0)+ IF(U99,3000)</f>
        <v>0</v>
      </c>
      <c r="K99" s="117"/>
      <c r="L99" s="117"/>
      <c r="M99" s="207"/>
      <c r="O99" t="str">
        <f>IF(IF(T99,0)+IF(U99,3000)+IF(V99,6000)+IF(W99,8000)&gt;0,ROW(), "")</f>
        <v/>
      </c>
      <c r="T99" s="92" t="b">
        <v>0</v>
      </c>
      <c r="U99" s="92" t="b">
        <v>0</v>
      </c>
    </row>
    <row r="100" spans="1:62" s="37" customFormat="1" ht="15" thickBot="1">
      <c r="A100" s="69" t="s">
        <v>156</v>
      </c>
      <c r="B100" s="169"/>
      <c r="C100" s="29"/>
      <c r="D100" s="203"/>
      <c r="E100" s="29"/>
      <c r="F100" s="225"/>
      <c r="G100" s="29"/>
      <c r="H100" s="227"/>
      <c r="I100" s="109"/>
      <c r="J100" s="107"/>
      <c r="K100" s="9"/>
      <c r="L100" s="9"/>
      <c r="M100" s="112"/>
      <c r="N100"/>
      <c r="O100"/>
      <c r="P100"/>
      <c r="Q100"/>
      <c r="R100"/>
      <c r="S100"/>
      <c r="T100" s="92"/>
      <c r="U100" s="92"/>
      <c r="V100" s="92"/>
      <c r="W100" s="92"/>
      <c r="X100" s="92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</row>
    <row r="101" spans="1:62" hidden="1"/>
    <row r="102" spans="1:62">
      <c r="B102" s="171"/>
      <c r="C102" s="128"/>
      <c r="D102" s="205"/>
      <c r="E102" s="128"/>
      <c r="F102" s="232"/>
      <c r="G102" s="128"/>
      <c r="H102" s="232"/>
      <c r="I102" s="129"/>
      <c r="J102" s="117"/>
      <c r="K102" s="117"/>
      <c r="L102" s="117"/>
      <c r="M102" s="127"/>
    </row>
    <row r="103" spans="1:62" ht="15">
      <c r="I103" s="125" t="s">
        <v>157</v>
      </c>
      <c r="J103" s="9">
        <f>SUM(J1:J98)</f>
        <v>164500</v>
      </c>
      <c r="K103" s="9">
        <f>SUM(K1:K98)</f>
        <v>22500</v>
      </c>
      <c r="L103" s="9">
        <f>SUM(L1:L98)</f>
        <v>0</v>
      </c>
    </row>
    <row r="104" spans="1:62">
      <c r="I104" s="208" t="s">
        <v>158</v>
      </c>
      <c r="J104" s="266">
        <v>1000</v>
      </c>
      <c r="K104" s="266">
        <v>1000</v>
      </c>
      <c r="L104" s="266">
        <v>1000</v>
      </c>
    </row>
    <row r="105" spans="1:62">
      <c r="I105" s="109" t="s">
        <v>159</v>
      </c>
      <c r="J105" s="9">
        <f>SUM(J1:J98)-J104</f>
        <v>163500</v>
      </c>
    </row>
    <row r="106" spans="1:62" ht="13.9" customHeight="1">
      <c r="A106" s="150"/>
      <c r="B106" s="166"/>
      <c r="I106" s="109" t="s">
        <v>160</v>
      </c>
      <c r="J106" s="9">
        <f>SUM(J105)*0.3</f>
        <v>49050</v>
      </c>
    </row>
    <row r="107" spans="1:62">
      <c r="I107" s="109" t="s">
        <v>161</v>
      </c>
      <c r="J107" s="9">
        <f>SUM(J105)-(J106)</f>
        <v>114450</v>
      </c>
      <c r="K107" s="9">
        <f>SUM(K1:K98)-K104</f>
        <v>21500</v>
      </c>
      <c r="L107" s="9">
        <f>SUM(L1:L98)-L104</f>
        <v>-1000</v>
      </c>
    </row>
    <row r="110" spans="1:62">
      <c r="I110" s="109" t="s">
        <v>162</v>
      </c>
      <c r="J110" s="9">
        <f>SUM(J107+K107+L107)</f>
        <v>134950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1</xdr:col>
                    <xdr:colOff>76200</xdr:colOff>
                    <xdr:row>20</xdr:row>
                    <xdr:rowOff>0</xdr:rowOff>
                  </from>
                  <to>
                    <xdr:col>1</xdr:col>
                    <xdr:colOff>247650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1</xdr:col>
                    <xdr:colOff>57150</xdr:colOff>
                    <xdr:row>26</xdr:row>
                    <xdr:rowOff>209550</xdr:rowOff>
                  </from>
                  <to>
                    <xdr:col>1</xdr:col>
                    <xdr:colOff>247650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1</xdr:col>
                    <xdr:colOff>19050</xdr:colOff>
                    <xdr:row>29</xdr:row>
                    <xdr:rowOff>0</xdr:rowOff>
                  </from>
                  <to>
                    <xdr:col>1</xdr:col>
                    <xdr:colOff>247650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1</xdr:col>
                    <xdr:colOff>95250</xdr:colOff>
                    <xdr:row>49</xdr:row>
                    <xdr:rowOff>19050</xdr:rowOff>
                  </from>
                  <to>
                    <xdr:col>1</xdr:col>
                    <xdr:colOff>323850</xdr:colOff>
                    <xdr:row>50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1</xdr:col>
                    <xdr:colOff>57150</xdr:colOff>
                    <xdr:row>51</xdr:row>
                    <xdr:rowOff>247650</xdr:rowOff>
                  </from>
                  <to>
                    <xdr:col>1</xdr:col>
                    <xdr:colOff>323850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1</xdr:col>
                    <xdr:colOff>95250</xdr:colOff>
                    <xdr:row>50</xdr:row>
                    <xdr:rowOff>247650</xdr:rowOff>
                  </from>
                  <to>
                    <xdr:col>1</xdr:col>
                    <xdr:colOff>323850</xdr:colOff>
                    <xdr:row>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1</xdr:col>
                    <xdr:colOff>95250</xdr:colOff>
                    <xdr:row>47</xdr:row>
                    <xdr:rowOff>247650</xdr:rowOff>
                  </from>
                  <to>
                    <xdr:col>1</xdr:col>
                    <xdr:colOff>323850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1</xdr:col>
                    <xdr:colOff>95250</xdr:colOff>
                    <xdr:row>49</xdr:row>
                    <xdr:rowOff>247650</xdr:rowOff>
                  </from>
                  <to>
                    <xdr:col>1</xdr:col>
                    <xdr:colOff>323850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1</xdr:col>
                    <xdr:colOff>57150</xdr:colOff>
                    <xdr:row>53</xdr:row>
                    <xdr:rowOff>228600</xdr:rowOff>
                  </from>
                  <to>
                    <xdr:col>1</xdr:col>
                    <xdr:colOff>323850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1</xdr:col>
                    <xdr:colOff>57150</xdr:colOff>
                    <xdr:row>52</xdr:row>
                    <xdr:rowOff>247650</xdr:rowOff>
                  </from>
                  <to>
                    <xdr:col>1</xdr:col>
                    <xdr:colOff>323850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1</xdr:col>
                    <xdr:colOff>57150</xdr:colOff>
                    <xdr:row>54</xdr:row>
                    <xdr:rowOff>209550</xdr:rowOff>
                  </from>
                  <to>
                    <xdr:col>1</xdr:col>
                    <xdr:colOff>323850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3</xdr:col>
                    <xdr:colOff>57150</xdr:colOff>
                    <xdr:row>60</xdr:row>
                    <xdr:rowOff>209550</xdr:rowOff>
                  </from>
                  <to>
                    <xdr:col>3</xdr:col>
                    <xdr:colOff>285750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3</xdr:col>
                    <xdr:colOff>57150</xdr:colOff>
                    <xdr:row>62</xdr:row>
                    <xdr:rowOff>209550</xdr:rowOff>
                  </from>
                  <to>
                    <xdr:col>3</xdr:col>
                    <xdr:colOff>304800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3</xdr:col>
                    <xdr:colOff>38100</xdr:colOff>
                    <xdr:row>65</xdr:row>
                    <xdr:rowOff>209550</xdr:rowOff>
                  </from>
                  <to>
                    <xdr:col>3</xdr:col>
                    <xdr:colOff>266700</xdr:colOff>
                    <xdr:row>67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3</xdr:col>
                    <xdr:colOff>38100</xdr:colOff>
                    <xdr:row>68</xdr:row>
                    <xdr:rowOff>190500</xdr:rowOff>
                  </from>
                  <to>
                    <xdr:col>3</xdr:col>
                    <xdr:colOff>266700</xdr:colOff>
                    <xdr:row>70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1</xdr:col>
                    <xdr:colOff>38100</xdr:colOff>
                    <xdr:row>69</xdr:row>
                    <xdr:rowOff>247650</xdr:rowOff>
                  </from>
                  <to>
                    <xdr:col>1</xdr:col>
                    <xdr:colOff>209550</xdr:colOff>
                    <xdr:row>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3</xdr:col>
                    <xdr:colOff>57150</xdr:colOff>
                    <xdr:row>64</xdr:row>
                    <xdr:rowOff>209550</xdr:rowOff>
                  </from>
                  <to>
                    <xdr:col>3</xdr:col>
                    <xdr:colOff>304800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3</xdr:col>
                    <xdr:colOff>57150</xdr:colOff>
                    <xdr:row>61</xdr:row>
                    <xdr:rowOff>209550</xdr:rowOff>
                  </from>
                  <to>
                    <xdr:col>3</xdr:col>
                    <xdr:colOff>304800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3</xdr:col>
                    <xdr:colOff>57150</xdr:colOff>
                    <xdr:row>63</xdr:row>
                    <xdr:rowOff>209550</xdr:rowOff>
                  </from>
                  <to>
                    <xdr:col>3</xdr:col>
                    <xdr:colOff>304800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1</xdr:col>
                    <xdr:colOff>57150</xdr:colOff>
                    <xdr:row>67</xdr:row>
                    <xdr:rowOff>209550</xdr:rowOff>
                  </from>
                  <to>
                    <xdr:col>1</xdr:col>
                    <xdr:colOff>266700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1</xdr:col>
                    <xdr:colOff>38100</xdr:colOff>
                    <xdr:row>71</xdr:row>
                    <xdr:rowOff>19050</xdr:rowOff>
                  </from>
                  <to>
                    <xdr:col>1</xdr:col>
                    <xdr:colOff>247650</xdr:colOff>
                    <xdr:row>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3</xdr:col>
                    <xdr:colOff>57150</xdr:colOff>
                    <xdr:row>59</xdr:row>
                    <xdr:rowOff>247650</xdr:rowOff>
                  </from>
                  <to>
                    <xdr:col>3</xdr:col>
                    <xdr:colOff>285750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1</xdr:col>
                    <xdr:colOff>95250</xdr:colOff>
                    <xdr:row>46</xdr:row>
                    <xdr:rowOff>247650</xdr:rowOff>
                  </from>
                  <to>
                    <xdr:col>1</xdr:col>
                    <xdr:colOff>323850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3</xdr:col>
                    <xdr:colOff>57150</xdr:colOff>
                    <xdr:row>73</xdr:row>
                    <xdr:rowOff>247650</xdr:rowOff>
                  </from>
                  <to>
                    <xdr:col>3</xdr:col>
                    <xdr:colOff>285750</xdr:colOff>
                    <xdr:row>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3</xdr:col>
                    <xdr:colOff>57150</xdr:colOff>
                    <xdr:row>75</xdr:row>
                    <xdr:rowOff>228600</xdr:rowOff>
                  </from>
                  <to>
                    <xdr:col>3</xdr:col>
                    <xdr:colOff>247650</xdr:colOff>
                    <xdr:row>77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Check Box 26">
              <controlPr defaultSize="0" autoFill="0" autoLine="0" autoPict="0">
                <anchor moveWithCells="1">
                  <from>
                    <xdr:col>3</xdr:col>
                    <xdr:colOff>57150</xdr:colOff>
                    <xdr:row>74</xdr:row>
                    <xdr:rowOff>247650</xdr:rowOff>
                  </from>
                  <to>
                    <xdr:col>3</xdr:col>
                    <xdr:colOff>285750</xdr:colOff>
                    <xdr:row>76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Check Box 27">
              <controlPr defaultSize="0" autoFill="0" autoLine="0" autoPict="0">
                <anchor moveWithCells="1">
                  <from>
                    <xdr:col>3</xdr:col>
                    <xdr:colOff>76200</xdr:colOff>
                    <xdr:row>77</xdr:row>
                    <xdr:rowOff>247650</xdr:rowOff>
                  </from>
                  <to>
                    <xdr:col>4</xdr:col>
                    <xdr:colOff>0</xdr:colOff>
                    <xdr:row>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Check Box 28">
              <controlPr defaultSize="0" autoFill="0" autoLine="0" autoPict="0">
                <anchor moveWithCells="1">
                  <from>
                    <xdr:col>3</xdr:col>
                    <xdr:colOff>76200</xdr:colOff>
                    <xdr:row>76</xdr:row>
                    <xdr:rowOff>266700</xdr:rowOff>
                  </from>
                  <to>
                    <xdr:col>4</xdr:col>
                    <xdr:colOff>0</xdr:colOff>
                    <xdr:row>78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Check Box 29">
              <controlPr defaultSize="0" autoFill="0" autoLine="0" autoPict="0">
                <anchor moveWithCells="1">
                  <from>
                    <xdr:col>3</xdr:col>
                    <xdr:colOff>38100</xdr:colOff>
                    <xdr:row>78</xdr:row>
                    <xdr:rowOff>228600</xdr:rowOff>
                  </from>
                  <to>
                    <xdr:col>3</xdr:col>
                    <xdr:colOff>266700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Check Box 30">
              <controlPr defaultSize="0" autoFill="0" autoLine="0" autoPict="0">
                <anchor moveWithCells="1">
                  <from>
                    <xdr:col>3</xdr:col>
                    <xdr:colOff>38100</xdr:colOff>
                    <xdr:row>80</xdr:row>
                    <xdr:rowOff>228600</xdr:rowOff>
                  </from>
                  <to>
                    <xdr:col>3</xdr:col>
                    <xdr:colOff>266700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4" name="Check Box 31">
              <controlPr defaultSize="0" autoFill="0" autoLine="0" autoPict="0">
                <anchor moveWithCells="1">
                  <from>
                    <xdr:col>3</xdr:col>
                    <xdr:colOff>38100</xdr:colOff>
                    <xdr:row>79</xdr:row>
                    <xdr:rowOff>228600</xdr:rowOff>
                  </from>
                  <to>
                    <xdr:col>3</xdr:col>
                    <xdr:colOff>266700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5" name="Check Box 32">
              <controlPr defaultSize="0" autoFill="0" autoLine="0" autoPict="0">
                <anchor moveWithCells="1">
                  <from>
                    <xdr:col>3</xdr:col>
                    <xdr:colOff>38100</xdr:colOff>
                    <xdr:row>83</xdr:row>
                    <xdr:rowOff>190500</xdr:rowOff>
                  </from>
                  <to>
                    <xdr:col>3</xdr:col>
                    <xdr:colOff>266700</xdr:colOff>
                    <xdr:row>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6" name="Check Box 33">
              <controlPr defaultSize="0" autoFill="0" autoLine="0" autoPict="0">
                <anchor moveWithCells="1">
                  <from>
                    <xdr:col>3</xdr:col>
                    <xdr:colOff>38100</xdr:colOff>
                    <xdr:row>82</xdr:row>
                    <xdr:rowOff>209550</xdr:rowOff>
                  </from>
                  <to>
                    <xdr:col>3</xdr:col>
                    <xdr:colOff>266700</xdr:colOff>
                    <xdr:row>84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7" name="Check Box 34">
              <controlPr defaultSize="0" autoFill="0" autoLine="0" autoPict="0">
                <anchor moveWithCells="1">
                  <from>
                    <xdr:col>3</xdr:col>
                    <xdr:colOff>38100</xdr:colOff>
                    <xdr:row>84</xdr:row>
                    <xdr:rowOff>228600</xdr:rowOff>
                  </from>
                  <to>
                    <xdr:col>3</xdr:col>
                    <xdr:colOff>266700</xdr:colOff>
                    <xdr:row>86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8" name="Check Box 35">
              <controlPr defaultSize="0" autoFill="0" autoLine="0" autoPict="0">
                <anchor moveWithCells="1">
                  <from>
                    <xdr:col>3</xdr:col>
                    <xdr:colOff>38100</xdr:colOff>
                    <xdr:row>81</xdr:row>
                    <xdr:rowOff>209550</xdr:rowOff>
                  </from>
                  <to>
                    <xdr:col>3</xdr:col>
                    <xdr:colOff>266700</xdr:colOff>
                    <xdr:row>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9" name="Check Box 36">
              <controlPr defaultSize="0" autoFill="0" autoLine="0" autoPict="0">
                <anchor moveWithCells="1">
                  <from>
                    <xdr:col>2</xdr:col>
                    <xdr:colOff>857250</xdr:colOff>
                    <xdr:row>98</xdr:row>
                    <xdr:rowOff>19050</xdr:rowOff>
                  </from>
                  <to>
                    <xdr:col>2</xdr:col>
                    <xdr:colOff>1066800</xdr:colOff>
                    <xdr:row>99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40" name="Check Box 37">
              <controlPr defaultSize="0" autoFill="0" autoLine="0" autoPict="0">
                <anchor moveWithCells="1">
                  <from>
                    <xdr:col>1</xdr:col>
                    <xdr:colOff>76200</xdr:colOff>
                    <xdr:row>34</xdr:row>
                    <xdr:rowOff>247650</xdr:rowOff>
                  </from>
                  <to>
                    <xdr:col>1</xdr:col>
                    <xdr:colOff>285750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1" name="Check Box 38">
              <controlPr defaultSize="0" autoFill="0" autoLine="0" autoPict="0">
                <anchor moveWithCells="1">
                  <from>
                    <xdr:col>5</xdr:col>
                    <xdr:colOff>38100</xdr:colOff>
                    <xdr:row>34</xdr:row>
                    <xdr:rowOff>247650</xdr:rowOff>
                  </from>
                  <to>
                    <xdr:col>6</xdr:col>
                    <xdr:colOff>19050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2" name="Check Box 39">
              <controlPr defaultSize="0" autoFill="0" autoLine="0" autoPict="0">
                <anchor moveWithCells="1">
                  <from>
                    <xdr:col>3</xdr:col>
                    <xdr:colOff>57150</xdr:colOff>
                    <xdr:row>34</xdr:row>
                    <xdr:rowOff>209550</xdr:rowOff>
                  </from>
                  <to>
                    <xdr:col>3</xdr:col>
                    <xdr:colOff>285750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3" name="Check Box 40">
              <controlPr defaultSize="0" autoFill="0" autoLine="0" autoPict="0">
                <anchor moveWithCells="1">
                  <from>
                    <xdr:col>1</xdr:col>
                    <xdr:colOff>76200</xdr:colOff>
                    <xdr:row>41</xdr:row>
                    <xdr:rowOff>247650</xdr:rowOff>
                  </from>
                  <to>
                    <xdr:col>1</xdr:col>
                    <xdr:colOff>323850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4" name="Check Box 41">
              <controlPr defaultSize="0" autoFill="0" autoLine="0" autoPict="0">
                <anchor moveWithCells="1">
                  <from>
                    <xdr:col>3</xdr:col>
                    <xdr:colOff>57150</xdr:colOff>
                    <xdr:row>41</xdr:row>
                    <xdr:rowOff>19050</xdr:rowOff>
                  </from>
                  <to>
                    <xdr:col>3</xdr:col>
                    <xdr:colOff>285750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5" name="Check Box 42">
              <controlPr defaultSize="0" autoFill="0" autoLine="0" autoPict="0">
                <anchor moveWithCells="1">
                  <from>
                    <xdr:col>5</xdr:col>
                    <xdr:colOff>19050</xdr:colOff>
                    <xdr:row>41</xdr:row>
                    <xdr:rowOff>19050</xdr:rowOff>
                  </from>
                  <to>
                    <xdr:col>6</xdr:col>
                    <xdr:colOff>38100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6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40</xdr:row>
                    <xdr:rowOff>247650</xdr:rowOff>
                  </from>
                  <to>
                    <xdr:col>7</xdr:col>
                    <xdr:colOff>247650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7" name="Check Box 44">
              <controlPr defaultSize="0" autoFill="0" autoLine="0" autoPict="0">
                <anchor moveWithCells="1">
                  <from>
                    <xdr:col>1</xdr:col>
                    <xdr:colOff>76200</xdr:colOff>
                    <xdr:row>40</xdr:row>
                    <xdr:rowOff>247650</xdr:rowOff>
                  </from>
                  <to>
                    <xdr:col>1</xdr:col>
                    <xdr:colOff>323850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8" name="Check Box 45">
              <controlPr defaultSize="0" autoFill="0" autoLine="0" autoPict="0">
                <anchor moveWithCells="1">
                  <from>
                    <xdr:col>3</xdr:col>
                    <xdr:colOff>57150</xdr:colOff>
                    <xdr:row>41</xdr:row>
                    <xdr:rowOff>247650</xdr:rowOff>
                  </from>
                  <to>
                    <xdr:col>4</xdr:col>
                    <xdr:colOff>19050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9" name="Check Box 46">
              <controlPr defaultSize="0" autoFill="0" autoLine="0" autoPict="0">
                <anchor moveWithCells="1">
                  <from>
                    <xdr:col>3</xdr:col>
                    <xdr:colOff>57150</xdr:colOff>
                    <xdr:row>43</xdr:row>
                    <xdr:rowOff>19050</xdr:rowOff>
                  </from>
                  <to>
                    <xdr:col>3</xdr:col>
                    <xdr:colOff>285750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50" name="Check Box 47">
              <controlPr defaultSize="0" autoFill="0" autoLine="0" autoPict="0">
                <anchor moveWithCells="1">
                  <from>
                    <xdr:col>1</xdr:col>
                    <xdr:colOff>76200</xdr:colOff>
                    <xdr:row>42</xdr:row>
                    <xdr:rowOff>247650</xdr:rowOff>
                  </from>
                  <to>
                    <xdr:col>1</xdr:col>
                    <xdr:colOff>323850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1" name="Check Box 48">
              <controlPr defaultSize="0" autoFill="0" autoLine="0" autoPict="0">
                <anchor moveWithCells="1">
                  <from>
                    <xdr:col>1</xdr:col>
                    <xdr:colOff>76200</xdr:colOff>
                    <xdr:row>44</xdr:row>
                    <xdr:rowOff>19050</xdr:rowOff>
                  </from>
                  <to>
                    <xdr:col>1</xdr:col>
                    <xdr:colOff>323850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2" name="Check Box 49">
              <controlPr defaultSize="0" autoFill="0" autoLine="0" autoPict="0">
                <anchor moveWithCells="1">
                  <from>
                    <xdr:col>3</xdr:col>
                    <xdr:colOff>57150</xdr:colOff>
                    <xdr:row>43</xdr:row>
                    <xdr:rowOff>209550</xdr:rowOff>
                  </from>
                  <to>
                    <xdr:col>3</xdr:col>
                    <xdr:colOff>285750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3" name="Check Box 50">
              <controlPr defaultSize="0" autoFill="0" autoLine="0" autoPict="0">
                <anchor moveWithCells="1">
                  <from>
                    <xdr:col>3</xdr:col>
                    <xdr:colOff>57150</xdr:colOff>
                    <xdr:row>44</xdr:row>
                    <xdr:rowOff>247650</xdr:rowOff>
                  </from>
                  <to>
                    <xdr:col>3</xdr:col>
                    <xdr:colOff>285750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4" name="Check Box 51">
              <controlPr defaultSize="0" autoFill="0" autoLine="0" autoPict="0">
                <anchor moveWithCells="1">
                  <from>
                    <xdr:col>1</xdr:col>
                    <xdr:colOff>76200</xdr:colOff>
                    <xdr:row>44</xdr:row>
                    <xdr:rowOff>247650</xdr:rowOff>
                  </from>
                  <to>
                    <xdr:col>1</xdr:col>
                    <xdr:colOff>323850</xdr:colOff>
                    <xdr:row>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5" name="Check Box 52">
              <controlPr defaultSize="0" autoFill="0" autoLine="0" autoPict="0">
                <anchor moveWithCells="1">
                  <from>
                    <xdr:col>3</xdr:col>
                    <xdr:colOff>57150</xdr:colOff>
                    <xdr:row>70</xdr:row>
                    <xdr:rowOff>247650</xdr:rowOff>
                  </from>
                  <to>
                    <xdr:col>3</xdr:col>
                    <xdr:colOff>285750</xdr:colOff>
                    <xdr:row>72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6" name="Check Box 53">
              <controlPr defaultSize="0" autoFill="0" autoLine="0" autoPict="0">
                <anchor moveWithCells="1">
                  <from>
                    <xdr:col>1</xdr:col>
                    <xdr:colOff>19050</xdr:colOff>
                    <xdr:row>72</xdr:row>
                    <xdr:rowOff>19050</xdr:rowOff>
                  </from>
                  <to>
                    <xdr:col>1</xdr:col>
                    <xdr:colOff>209550</xdr:colOff>
                    <xdr:row>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7" name="Check Box 54">
              <controlPr defaultSize="0" autoFill="0" autoLine="0" autoPict="0">
                <anchor moveWithCells="1">
                  <from>
                    <xdr:col>3</xdr:col>
                    <xdr:colOff>57150</xdr:colOff>
                    <xdr:row>71</xdr:row>
                    <xdr:rowOff>247650</xdr:rowOff>
                  </from>
                  <to>
                    <xdr:col>3</xdr:col>
                    <xdr:colOff>285750</xdr:colOff>
                    <xdr:row>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58" name="Check Box 55">
              <controlPr defaultSize="0" autoFill="0" autoLine="0" autoPict="0">
                <anchor moveWithCells="1">
                  <from>
                    <xdr:col>4</xdr:col>
                    <xdr:colOff>1123950</xdr:colOff>
                    <xdr:row>98</xdr:row>
                    <xdr:rowOff>19050</xdr:rowOff>
                  </from>
                  <to>
                    <xdr:col>4</xdr:col>
                    <xdr:colOff>1352550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59" name="Check Box 56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247650</xdr:rowOff>
                  </from>
                  <to>
                    <xdr:col>6</xdr:col>
                    <xdr:colOff>19050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60" name="Check Box 57">
              <controlPr defaultSize="0" autoFill="0" autoLine="0" autoPict="0">
                <anchor moveWithCells="1">
                  <from>
                    <xdr:col>1</xdr:col>
                    <xdr:colOff>76200</xdr:colOff>
                    <xdr:row>17</xdr:row>
                    <xdr:rowOff>247650</xdr:rowOff>
                  </from>
                  <to>
                    <xdr:col>1</xdr:col>
                    <xdr:colOff>304800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61" name="Check Box 58">
              <controlPr defaultSize="0" autoFill="0" autoLine="0" autoPict="0">
                <anchor moveWithCells="1">
                  <from>
                    <xdr:col>3</xdr:col>
                    <xdr:colOff>57150</xdr:colOff>
                    <xdr:row>17</xdr:row>
                    <xdr:rowOff>247650</xdr:rowOff>
                  </from>
                  <to>
                    <xdr:col>3</xdr:col>
                    <xdr:colOff>266700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62" name="Check Box 59">
              <controlPr defaultSize="0" autoFill="0" autoLine="0" autoPict="0">
                <anchor moveWithCells="1">
                  <from>
                    <xdr:col>4</xdr:col>
                    <xdr:colOff>1466850</xdr:colOff>
                    <xdr:row>19</xdr:row>
                    <xdr:rowOff>0</xdr:rowOff>
                  </from>
                  <to>
                    <xdr:col>5</xdr:col>
                    <xdr:colOff>171450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63" name="Check Box 60">
              <controlPr defaultSize="0" autoFill="0" autoLine="0" autoPict="0">
                <anchor moveWithCells="1">
                  <from>
                    <xdr:col>1</xdr:col>
                    <xdr:colOff>76200</xdr:colOff>
                    <xdr:row>18</xdr:row>
                    <xdr:rowOff>247650</xdr:rowOff>
                  </from>
                  <to>
                    <xdr:col>1</xdr:col>
                    <xdr:colOff>304800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64" name="Check Box 61">
              <controlPr defaultSize="0" autoFill="0" autoLine="0" autoPict="0">
                <anchor moveWithCells="1">
                  <from>
                    <xdr:col>3</xdr:col>
                    <xdr:colOff>57150</xdr:colOff>
                    <xdr:row>18</xdr:row>
                    <xdr:rowOff>247650</xdr:rowOff>
                  </from>
                  <to>
                    <xdr:col>3</xdr:col>
                    <xdr:colOff>247650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65" name="Check Box 62">
              <controlPr defaultSize="0" autoFill="0" autoLine="0" autoPict="0">
                <anchor moveWithCells="1">
                  <from>
                    <xdr:col>1</xdr:col>
                    <xdr:colOff>57150</xdr:colOff>
                    <xdr:row>25</xdr:row>
                    <xdr:rowOff>247650</xdr:rowOff>
                  </from>
                  <to>
                    <xdr:col>1</xdr:col>
                    <xdr:colOff>266700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66" name="Check Box 63">
              <controlPr defaultSize="0" autoFill="0" autoLine="0" autoPict="0">
                <anchor moveWithCells="1">
                  <from>
                    <xdr:col>3</xdr:col>
                    <xdr:colOff>57150</xdr:colOff>
                    <xdr:row>26</xdr:row>
                    <xdr:rowOff>19050</xdr:rowOff>
                  </from>
                  <to>
                    <xdr:col>3</xdr:col>
                    <xdr:colOff>247650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67" name="Check Box 64">
              <controlPr defaultSize="0" autoFill="0" autoLine="0" autoPict="0">
                <anchor moveWithCells="1">
                  <from>
                    <xdr:col>5</xdr:col>
                    <xdr:colOff>19050</xdr:colOff>
                    <xdr:row>25</xdr:row>
                    <xdr:rowOff>247650</xdr:rowOff>
                  </from>
                  <to>
                    <xdr:col>6</xdr:col>
                    <xdr:colOff>19050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68" name="Check Box 65">
              <controlPr defaultSize="0" autoFill="0" autoLine="0" autoPict="0">
                <anchor moveWithCells="1">
                  <from>
                    <xdr:col>5</xdr:col>
                    <xdr:colOff>19050</xdr:colOff>
                    <xdr:row>43</xdr:row>
                    <xdr:rowOff>209550</xdr:rowOff>
                  </from>
                  <to>
                    <xdr:col>5</xdr:col>
                    <xdr:colOff>209550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69" name="Check Box 66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247650</xdr:rowOff>
                  </from>
                  <to>
                    <xdr:col>6</xdr:col>
                    <xdr:colOff>19050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70" name="Check Box 68">
              <controlPr defaultSize="0" autoFill="0" autoLine="0" autoPict="0">
                <anchor moveWithCells="1">
                  <from>
                    <xdr:col>3</xdr:col>
                    <xdr:colOff>38100</xdr:colOff>
                    <xdr:row>19</xdr:row>
                    <xdr:rowOff>247650</xdr:rowOff>
                  </from>
                  <to>
                    <xdr:col>3</xdr:col>
                    <xdr:colOff>247650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71" name="Check Box 69">
              <controlPr defaultSize="0" autoFill="0" autoLine="0" autoPict="0">
                <anchor moveWithCells="1">
                  <from>
                    <xdr:col>3</xdr:col>
                    <xdr:colOff>38100</xdr:colOff>
                    <xdr:row>26</xdr:row>
                    <xdr:rowOff>209550</xdr:rowOff>
                  </from>
                  <to>
                    <xdr:col>3</xdr:col>
                    <xdr:colOff>228600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72" name="Check Box 70">
              <controlPr defaultSize="0" autoFill="0" autoLine="0" autoPict="0">
                <anchor moveWithCells="1">
                  <from>
                    <xdr:col>3</xdr:col>
                    <xdr:colOff>57150</xdr:colOff>
                    <xdr:row>29</xdr:row>
                    <xdr:rowOff>0</xdr:rowOff>
                  </from>
                  <to>
                    <xdr:col>3</xdr:col>
                    <xdr:colOff>285750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73" name="Check Box 71">
              <controlPr defaultSize="0" autoFill="0" autoLine="0" autoPict="0">
                <anchor moveWithCells="1">
                  <from>
                    <xdr:col>1</xdr:col>
                    <xdr:colOff>76200</xdr:colOff>
                    <xdr:row>9</xdr:row>
                    <xdr:rowOff>247650</xdr:rowOff>
                  </from>
                  <to>
                    <xdr:col>1</xdr:col>
                    <xdr:colOff>285750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74" name="Check Box 72">
              <controlPr defaultSize="0" autoFill="0" autoLine="0" autoPict="0">
                <anchor moveWithCells="1">
                  <from>
                    <xdr:col>3</xdr:col>
                    <xdr:colOff>19050</xdr:colOff>
                    <xdr:row>9</xdr:row>
                    <xdr:rowOff>209550</xdr:rowOff>
                  </from>
                  <to>
                    <xdr:col>3</xdr:col>
                    <xdr:colOff>247650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247650</xdr:rowOff>
                  </from>
                  <to>
                    <xdr:col>8</xdr:col>
                    <xdr:colOff>57150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76" name="Check Box 74">
              <controlPr defaultSize="0" autoFill="0" autoLine="0" autoPict="0">
                <anchor moveWithCells="1">
                  <from>
                    <xdr:col>1</xdr:col>
                    <xdr:colOff>76200</xdr:colOff>
                    <xdr:row>35</xdr:row>
                    <xdr:rowOff>228600</xdr:rowOff>
                  </from>
                  <to>
                    <xdr:col>1</xdr:col>
                    <xdr:colOff>342900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77" name="Check Box 75">
              <controlPr defaultSize="0" autoFill="0" autoLine="0" autoPict="0">
                <anchor moveWithCells="1">
                  <from>
                    <xdr:col>1</xdr:col>
                    <xdr:colOff>76200</xdr:colOff>
                    <xdr:row>37</xdr:row>
                    <xdr:rowOff>209550</xdr:rowOff>
                  </from>
                  <to>
                    <xdr:col>1</xdr:col>
                    <xdr:colOff>323850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78" name="Check Box 76">
              <controlPr defaultSize="0" autoFill="0" autoLine="0" autoPict="0">
                <anchor moveWithCells="1">
                  <from>
                    <xdr:col>1</xdr:col>
                    <xdr:colOff>76200</xdr:colOff>
                    <xdr:row>38</xdr:row>
                    <xdr:rowOff>209550</xdr:rowOff>
                  </from>
                  <to>
                    <xdr:col>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79" name="Check Box 77">
              <controlPr defaultSize="0" autoFill="0" autoLine="0" autoPict="0">
                <anchor moveWithCells="1">
                  <from>
                    <xdr:col>3</xdr:col>
                    <xdr:colOff>57150</xdr:colOff>
                    <xdr:row>37</xdr:row>
                    <xdr:rowOff>209550</xdr:rowOff>
                  </from>
                  <to>
                    <xdr:col>3</xdr:col>
                    <xdr:colOff>285750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80" name="Check Box 78">
              <controlPr defaultSize="0" autoFill="0" autoLine="0" autoPict="0">
                <anchor moveWithCells="1">
                  <from>
                    <xdr:col>3</xdr:col>
                    <xdr:colOff>57150</xdr:colOff>
                    <xdr:row>35</xdr:row>
                    <xdr:rowOff>209550</xdr:rowOff>
                  </from>
                  <to>
                    <xdr:col>4</xdr:col>
                    <xdr:colOff>0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81" name="Check Box 79">
              <controlPr defaultSize="0" autoFill="0" autoLine="0" autoPict="0">
                <anchor moveWithCells="1">
                  <from>
                    <xdr:col>3</xdr:col>
                    <xdr:colOff>57150</xdr:colOff>
                    <xdr:row>38</xdr:row>
                    <xdr:rowOff>209550</xdr:rowOff>
                  </from>
                  <to>
                    <xdr:col>4</xdr:col>
                    <xdr:colOff>19050</xdr:colOff>
                    <xdr:row>39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82" name="Check Box 80">
              <controlPr defaultSize="0" autoFill="0" autoLine="0" autoPict="0">
                <anchor moveWithCells="1">
                  <from>
                    <xdr:col>5</xdr:col>
                    <xdr:colOff>38100</xdr:colOff>
                    <xdr:row>38</xdr:row>
                    <xdr:rowOff>209550</xdr:rowOff>
                  </from>
                  <to>
                    <xdr:col>6</xdr:col>
                    <xdr:colOff>57150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83" name="Check Box 81">
              <controlPr defaultSize="0" autoFill="0" autoLine="0" autoPict="0">
                <anchor moveWithCells="1">
                  <from>
                    <xdr:col>5</xdr:col>
                    <xdr:colOff>19050</xdr:colOff>
                    <xdr:row>37</xdr:row>
                    <xdr:rowOff>209550</xdr:rowOff>
                  </from>
                  <to>
                    <xdr:col>6</xdr:col>
                    <xdr:colOff>57150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84" name="Check Box 82">
              <controlPr defaultSize="0" autoFill="0" autoLine="0" autoPict="0">
                <anchor moveWithCells="1">
                  <from>
                    <xdr:col>5</xdr:col>
                    <xdr:colOff>19050</xdr:colOff>
                    <xdr:row>35</xdr:row>
                    <xdr:rowOff>209550</xdr:rowOff>
                  </from>
                  <to>
                    <xdr:col>6</xdr:col>
                    <xdr:colOff>57150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85" name="Check Box 83">
              <controlPr defaultSize="0" autoFill="0" autoLine="0" autoPict="0">
                <anchor moveWithCells="1">
                  <from>
                    <xdr:col>3</xdr:col>
                    <xdr:colOff>57150</xdr:colOff>
                    <xdr:row>46</xdr:row>
                    <xdr:rowOff>247650</xdr:rowOff>
                  </from>
                  <to>
                    <xdr:col>4</xdr:col>
                    <xdr:colOff>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86" name="Check Box 84">
              <controlPr defaultSize="0" autoFill="0" autoLine="0" autoPict="0">
                <anchor moveWithCells="1">
                  <from>
                    <xdr:col>3</xdr:col>
                    <xdr:colOff>57150</xdr:colOff>
                    <xdr:row>48</xdr:row>
                    <xdr:rowOff>247650</xdr:rowOff>
                  </from>
                  <to>
                    <xdr:col>4</xdr:col>
                    <xdr:colOff>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87" name="Check Box 85">
              <controlPr defaultSize="0" autoFill="0" autoLine="0" autoPict="0">
                <anchor moveWithCells="1">
                  <from>
                    <xdr:col>3</xdr:col>
                    <xdr:colOff>19050</xdr:colOff>
                    <xdr:row>50</xdr:row>
                    <xdr:rowOff>247650</xdr:rowOff>
                  </from>
                  <to>
                    <xdr:col>4</xdr:col>
                    <xdr:colOff>0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88" name="Check Box 86">
              <controlPr defaultSize="0" autoFill="0" autoLine="0" autoPict="0">
                <anchor moveWithCells="1">
                  <from>
                    <xdr:col>3</xdr:col>
                    <xdr:colOff>57150</xdr:colOff>
                    <xdr:row>49</xdr:row>
                    <xdr:rowOff>247650</xdr:rowOff>
                  </from>
                  <to>
                    <xdr:col>4</xdr:col>
                    <xdr:colOff>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89" name="Check Box 87">
              <controlPr defaultSize="0" autoFill="0" autoLine="0" autoPict="0">
                <anchor moveWithCells="1">
                  <from>
                    <xdr:col>3</xdr:col>
                    <xdr:colOff>19050</xdr:colOff>
                    <xdr:row>53</xdr:row>
                    <xdr:rowOff>209550</xdr:rowOff>
                  </from>
                  <to>
                    <xdr:col>4</xdr:col>
                    <xdr:colOff>0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90" name="Check Box 88">
              <controlPr defaultSize="0" autoFill="0" autoLine="0" autoPict="0">
                <anchor moveWithCells="1">
                  <from>
                    <xdr:col>3</xdr:col>
                    <xdr:colOff>19050</xdr:colOff>
                    <xdr:row>52</xdr:row>
                    <xdr:rowOff>209550</xdr:rowOff>
                  </from>
                  <to>
                    <xdr:col>4</xdr:col>
                    <xdr:colOff>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91" name="Check Box 89">
              <controlPr defaultSize="0" autoFill="0" autoLine="0" autoPict="0">
                <anchor moveWithCells="1">
                  <from>
                    <xdr:col>3</xdr:col>
                    <xdr:colOff>19050</xdr:colOff>
                    <xdr:row>54</xdr:row>
                    <xdr:rowOff>171450</xdr:rowOff>
                  </from>
                  <to>
                    <xdr:col>3</xdr:col>
                    <xdr:colOff>247650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92" name="Check Box 90">
              <controlPr defaultSize="0" autoFill="0" autoLine="0" autoPict="0">
                <anchor moveWithCells="1">
                  <from>
                    <xdr:col>1</xdr:col>
                    <xdr:colOff>57150</xdr:colOff>
                    <xdr:row>24</xdr:row>
                    <xdr:rowOff>247650</xdr:rowOff>
                  </from>
                  <to>
                    <xdr:col>1</xdr:col>
                    <xdr:colOff>266700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93" name="Check Box 91">
              <controlPr defaultSize="0" autoFill="0" autoLine="0" autoPict="0">
                <anchor moveWithCells="1">
                  <from>
                    <xdr:col>3</xdr:col>
                    <xdr:colOff>57150</xdr:colOff>
                    <xdr:row>24</xdr:row>
                    <xdr:rowOff>247650</xdr:rowOff>
                  </from>
                  <to>
                    <xdr:col>3</xdr:col>
                    <xdr:colOff>247650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94" name="Check Box 92">
              <controlPr defaultSize="0" autoFill="0" autoLine="0" autoPict="0">
                <anchor moveWithCells="1">
                  <from>
                    <xdr:col>3</xdr:col>
                    <xdr:colOff>57150</xdr:colOff>
                    <xdr:row>47</xdr:row>
                    <xdr:rowOff>209550</xdr:rowOff>
                  </from>
                  <to>
                    <xdr:col>4</xdr:col>
                    <xdr:colOff>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95" name="Check Box 93">
              <controlPr defaultSize="0" autoFill="0" autoLine="0" autoPict="0">
                <anchor moveWithCells="1">
                  <from>
                    <xdr:col>3</xdr:col>
                    <xdr:colOff>19050</xdr:colOff>
                    <xdr:row>51</xdr:row>
                    <xdr:rowOff>209550</xdr:rowOff>
                  </from>
                  <to>
                    <xdr:col>4</xdr:col>
                    <xdr:colOff>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96" name="Check Box 94">
              <controlPr defaultSize="0" autoFill="0" autoLine="0" autoPict="0">
                <anchor moveWithCells="1">
                  <from>
                    <xdr:col>1</xdr:col>
                    <xdr:colOff>95250</xdr:colOff>
                    <xdr:row>60</xdr:row>
                    <xdr:rowOff>209550</xdr:rowOff>
                  </from>
                  <to>
                    <xdr:col>1</xdr:col>
                    <xdr:colOff>323850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97" name="Check Box 95">
              <controlPr defaultSize="0" autoFill="0" autoLine="0" autoPict="0">
                <anchor moveWithCells="1">
                  <from>
                    <xdr:col>1</xdr:col>
                    <xdr:colOff>95250</xdr:colOff>
                    <xdr:row>62</xdr:row>
                    <xdr:rowOff>209550</xdr:rowOff>
                  </from>
                  <to>
                    <xdr:col>1</xdr:col>
                    <xdr:colOff>323850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98" name="Check Box 96">
              <controlPr defaultSize="0" autoFill="0" autoLine="0" autoPict="0">
                <anchor moveWithCells="1">
                  <from>
                    <xdr:col>1</xdr:col>
                    <xdr:colOff>95250</xdr:colOff>
                    <xdr:row>65</xdr:row>
                    <xdr:rowOff>209550</xdr:rowOff>
                  </from>
                  <to>
                    <xdr:col>1</xdr:col>
                    <xdr:colOff>266700</xdr:colOff>
                    <xdr:row>67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99" name="Check Box 97">
              <controlPr defaultSize="0" autoFill="0" autoLine="0" autoPict="0">
                <anchor moveWithCells="1">
                  <from>
                    <xdr:col>1</xdr:col>
                    <xdr:colOff>57150</xdr:colOff>
                    <xdr:row>68</xdr:row>
                    <xdr:rowOff>247650</xdr:rowOff>
                  </from>
                  <to>
                    <xdr:col>1</xdr:col>
                    <xdr:colOff>266700</xdr:colOff>
                    <xdr:row>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00" name="Check Box 98">
              <controlPr defaultSize="0" autoFill="0" autoLine="0" autoPict="0">
                <anchor moveWithCells="1">
                  <from>
                    <xdr:col>1</xdr:col>
                    <xdr:colOff>95250</xdr:colOff>
                    <xdr:row>64</xdr:row>
                    <xdr:rowOff>209550</xdr:rowOff>
                  </from>
                  <to>
                    <xdr:col>1</xdr:col>
                    <xdr:colOff>323850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01" name="Check Box 99">
              <controlPr defaultSize="0" autoFill="0" autoLine="0" autoPict="0">
                <anchor moveWithCells="1">
                  <from>
                    <xdr:col>1</xdr:col>
                    <xdr:colOff>95250</xdr:colOff>
                    <xdr:row>61</xdr:row>
                    <xdr:rowOff>209550</xdr:rowOff>
                  </from>
                  <to>
                    <xdr:col>1</xdr:col>
                    <xdr:colOff>323850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02" name="Check Box 100">
              <controlPr defaultSize="0" autoFill="0" autoLine="0" autoPict="0">
                <anchor moveWithCells="1">
                  <from>
                    <xdr:col>1</xdr:col>
                    <xdr:colOff>95250</xdr:colOff>
                    <xdr:row>63</xdr:row>
                    <xdr:rowOff>209550</xdr:rowOff>
                  </from>
                  <to>
                    <xdr:col>1</xdr:col>
                    <xdr:colOff>323850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03" name="Check Box 101">
              <controlPr defaultSize="0" autoFill="0" autoLine="0" autoPict="0">
                <anchor moveWithCells="1">
                  <from>
                    <xdr:col>1</xdr:col>
                    <xdr:colOff>95250</xdr:colOff>
                    <xdr:row>59</xdr:row>
                    <xdr:rowOff>247650</xdr:rowOff>
                  </from>
                  <to>
                    <xdr:col>1</xdr:col>
                    <xdr:colOff>304800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04" name="Check Box 102">
              <controlPr defaultSize="0" autoFill="0" autoLine="0" autoPict="0">
                <anchor moveWithCells="1">
                  <from>
                    <xdr:col>3</xdr:col>
                    <xdr:colOff>38100</xdr:colOff>
                    <xdr:row>67</xdr:row>
                    <xdr:rowOff>209550</xdr:rowOff>
                  </from>
                  <to>
                    <xdr:col>3</xdr:col>
                    <xdr:colOff>266700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05" name="Check Box 103">
              <controlPr defaultSize="0" autoFill="0" autoLine="0" autoPict="0">
                <anchor moveWithCells="1">
                  <from>
                    <xdr:col>3</xdr:col>
                    <xdr:colOff>38100</xdr:colOff>
                    <xdr:row>56</xdr:row>
                    <xdr:rowOff>228600</xdr:rowOff>
                  </from>
                  <to>
                    <xdr:col>3</xdr:col>
                    <xdr:colOff>247650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06" name="Check Box 104">
              <controlPr defaultSize="0" autoFill="0" autoLine="0" autoPict="0">
                <anchor moveWithCells="1">
                  <from>
                    <xdr:col>3</xdr:col>
                    <xdr:colOff>76200</xdr:colOff>
                    <xdr:row>73</xdr:row>
                    <xdr:rowOff>19050</xdr:rowOff>
                  </from>
                  <to>
                    <xdr:col>4</xdr:col>
                    <xdr:colOff>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07" name="Check Box 105">
              <controlPr defaultSize="0" autoFill="0" autoLine="0" autoPict="0">
                <anchor moveWithCells="1">
                  <from>
                    <xdr:col>1</xdr:col>
                    <xdr:colOff>19050</xdr:colOff>
                    <xdr:row>74</xdr:row>
                    <xdr:rowOff>19050</xdr:rowOff>
                  </from>
                  <to>
                    <xdr:col>1</xdr:col>
                    <xdr:colOff>247650</xdr:colOff>
                    <xdr:row>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08" name="Check Box 106">
              <controlPr defaultSize="0" autoFill="0" autoLine="0" autoPict="0">
                <anchor moveWithCells="1">
                  <from>
                    <xdr:col>0</xdr:col>
                    <xdr:colOff>3409950</xdr:colOff>
                    <xdr:row>75</xdr:row>
                    <xdr:rowOff>209550</xdr:rowOff>
                  </from>
                  <to>
                    <xdr:col>1</xdr:col>
                    <xdr:colOff>209550</xdr:colOff>
                    <xdr:row>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09" name="Check Box 107">
              <controlPr defaultSize="0" autoFill="0" autoLine="0" autoPict="0">
                <anchor moveWithCells="1">
                  <from>
                    <xdr:col>1</xdr:col>
                    <xdr:colOff>19050</xdr:colOff>
                    <xdr:row>74</xdr:row>
                    <xdr:rowOff>228600</xdr:rowOff>
                  </from>
                  <to>
                    <xdr:col>1</xdr:col>
                    <xdr:colOff>228600</xdr:colOff>
                    <xdr:row>76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10" name="Check Box 108">
              <controlPr defaultSize="0" autoFill="0" autoLine="0" autoPict="0">
                <anchor moveWithCells="1">
                  <from>
                    <xdr:col>0</xdr:col>
                    <xdr:colOff>3409950</xdr:colOff>
                    <xdr:row>78</xdr:row>
                    <xdr:rowOff>19050</xdr:rowOff>
                  </from>
                  <to>
                    <xdr:col>1</xdr:col>
                    <xdr:colOff>228600</xdr:colOff>
                    <xdr:row>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11" name="Check Box 109">
              <controlPr defaultSize="0" autoFill="0" autoLine="0" autoPict="0">
                <anchor moveWithCells="1">
                  <from>
                    <xdr:col>0</xdr:col>
                    <xdr:colOff>3409950</xdr:colOff>
                    <xdr:row>76</xdr:row>
                    <xdr:rowOff>247650</xdr:rowOff>
                  </from>
                  <to>
                    <xdr:col>1</xdr:col>
                    <xdr:colOff>228600</xdr:colOff>
                    <xdr:row>78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12" name="Check Box 110">
              <controlPr defaultSize="0" autoFill="0" autoLine="0" autoPict="0">
                <anchor moveWithCells="1">
                  <from>
                    <xdr:col>0</xdr:col>
                    <xdr:colOff>3409950</xdr:colOff>
                    <xdr:row>78</xdr:row>
                    <xdr:rowOff>247650</xdr:rowOff>
                  </from>
                  <to>
                    <xdr:col>1</xdr:col>
                    <xdr:colOff>228600</xdr:colOff>
                    <xdr:row>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13" name="Check Box 111">
              <controlPr defaultSize="0" autoFill="0" autoLine="0" autoPict="0">
                <anchor moveWithCells="1">
                  <from>
                    <xdr:col>0</xdr:col>
                    <xdr:colOff>3409950</xdr:colOff>
                    <xdr:row>80</xdr:row>
                    <xdr:rowOff>19050</xdr:rowOff>
                  </from>
                  <to>
                    <xdr:col>1</xdr:col>
                    <xdr:colOff>228600</xdr:colOff>
                    <xdr:row>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14" name="Check Box 112">
              <controlPr defaultSize="0" autoFill="0" autoLine="0" autoPict="0">
                <anchor moveWithCells="1">
                  <from>
                    <xdr:col>0</xdr:col>
                    <xdr:colOff>3409950</xdr:colOff>
                    <xdr:row>83</xdr:row>
                    <xdr:rowOff>190500</xdr:rowOff>
                  </from>
                  <to>
                    <xdr:col>1</xdr:col>
                    <xdr:colOff>228600</xdr:colOff>
                    <xdr:row>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15" name="Check Box 113">
              <controlPr defaultSize="0" autoFill="0" autoLine="0" autoPict="0">
                <anchor moveWithCells="1">
                  <from>
                    <xdr:col>0</xdr:col>
                    <xdr:colOff>3409950</xdr:colOff>
                    <xdr:row>82</xdr:row>
                    <xdr:rowOff>228600</xdr:rowOff>
                  </from>
                  <to>
                    <xdr:col>1</xdr:col>
                    <xdr:colOff>228600</xdr:colOff>
                    <xdr:row>84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16" name="Check Box 114">
              <controlPr defaultSize="0" autoFill="0" autoLine="0" autoPict="0">
                <anchor moveWithCells="1">
                  <from>
                    <xdr:col>0</xdr:col>
                    <xdr:colOff>3409950</xdr:colOff>
                    <xdr:row>84</xdr:row>
                    <xdr:rowOff>228600</xdr:rowOff>
                  </from>
                  <to>
                    <xdr:col>1</xdr:col>
                    <xdr:colOff>228600</xdr:colOff>
                    <xdr:row>86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17" name="Check Box 115">
              <controlPr defaultSize="0" autoFill="0" autoLine="0" autoPict="0">
                <anchor moveWithCells="1">
                  <from>
                    <xdr:col>1</xdr:col>
                    <xdr:colOff>19050</xdr:colOff>
                    <xdr:row>81</xdr:row>
                    <xdr:rowOff>247650</xdr:rowOff>
                  </from>
                  <to>
                    <xdr:col>1</xdr:col>
                    <xdr:colOff>228600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18" name="Check Box 116">
              <controlPr defaultSize="0" autoFill="0" autoLine="0" autoPict="0">
                <anchor moveWithCells="1">
                  <from>
                    <xdr:col>1</xdr:col>
                    <xdr:colOff>57150</xdr:colOff>
                    <xdr:row>56</xdr:row>
                    <xdr:rowOff>209550</xdr:rowOff>
                  </from>
                  <to>
                    <xdr:col>1</xdr:col>
                    <xdr:colOff>285750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19" name="Check Box 117">
              <controlPr defaultSize="0" autoFill="0" autoLine="0" autoPict="0">
                <anchor moveWithCells="1">
                  <from>
                    <xdr:col>1</xdr:col>
                    <xdr:colOff>19050</xdr:colOff>
                    <xdr:row>73</xdr:row>
                    <xdr:rowOff>19050</xdr:rowOff>
                  </from>
                  <to>
                    <xdr:col>1</xdr:col>
                    <xdr:colOff>247650</xdr:colOff>
                    <xdr:row>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20" name="Check Box 118">
              <controlPr defaultSize="0" autoFill="0" autoLine="0" autoPict="0">
                <anchor moveWithCells="1">
                  <from>
                    <xdr:col>0</xdr:col>
                    <xdr:colOff>3409950</xdr:colOff>
                    <xdr:row>80</xdr:row>
                    <xdr:rowOff>228600</xdr:rowOff>
                  </from>
                  <to>
                    <xdr:col>1</xdr:col>
                    <xdr:colOff>228600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21" name="Check Box 119">
              <controlPr defaultSize="0" autoFill="0" autoLine="0" autoPict="0">
                <anchor moveWithCells="1">
                  <from>
                    <xdr:col>1</xdr:col>
                    <xdr:colOff>76200</xdr:colOff>
                    <xdr:row>7</xdr:row>
                    <xdr:rowOff>247650</xdr:rowOff>
                  </from>
                  <to>
                    <xdr:col>1</xdr:col>
                    <xdr:colOff>285750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22" name="Check Box 120">
              <controlPr defaultSize="0" autoFill="0" autoLine="0" autoPict="0">
                <anchor moveWithCells="1">
                  <from>
                    <xdr:col>3</xdr:col>
                    <xdr:colOff>57150</xdr:colOff>
                    <xdr:row>7</xdr:row>
                    <xdr:rowOff>209550</xdr:rowOff>
                  </from>
                  <to>
                    <xdr:col>3</xdr:col>
                    <xdr:colOff>285750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23" name="Check Box 121">
              <controlPr defaultSize="0" autoFill="0" autoLine="0" autoPict="0">
                <anchor moveWithCells="1">
                  <from>
                    <xdr:col>1</xdr:col>
                    <xdr:colOff>76200</xdr:colOff>
                    <xdr:row>8</xdr:row>
                    <xdr:rowOff>209550</xdr:rowOff>
                  </from>
                  <to>
                    <xdr:col>1</xdr:col>
                    <xdr:colOff>285750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24" name="Check Box 122">
              <controlPr defaultSize="0" autoFill="0" autoLine="0" autoPict="0">
                <anchor moveWithCells="1">
                  <from>
                    <xdr:col>5</xdr:col>
                    <xdr:colOff>19050</xdr:colOff>
                    <xdr:row>9</xdr:row>
                    <xdr:rowOff>247650</xdr:rowOff>
                  </from>
                  <to>
                    <xdr:col>6</xdr:col>
                    <xdr:colOff>19050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25" name="Check Box 123">
              <controlPr defaultSize="0" autoFill="0" autoLine="0" autoPict="0">
                <anchor moveWithCells="1">
                  <from>
                    <xdr:col>5</xdr:col>
                    <xdr:colOff>19050</xdr:colOff>
                    <xdr:row>24</xdr:row>
                    <xdr:rowOff>247650</xdr:rowOff>
                  </from>
                  <to>
                    <xdr:col>6</xdr:col>
                    <xdr:colOff>19050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26" name="Check Box 124">
              <controlPr defaultSize="0" autoFill="0" autoLine="0" autoPict="0">
                <anchor moveWithCells="1">
                  <from>
                    <xdr:col>4</xdr:col>
                    <xdr:colOff>1466850</xdr:colOff>
                    <xdr:row>26</xdr:row>
                    <xdr:rowOff>228600</xdr:rowOff>
                  </from>
                  <to>
                    <xdr:col>5</xdr:col>
                    <xdr:colOff>209550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27" name="Check Box 125">
              <controlPr defaultSize="0" autoFill="0" autoLine="0" autoPict="0">
                <anchor moveWithCells="1">
                  <from>
                    <xdr:col>3</xdr:col>
                    <xdr:colOff>57150</xdr:colOff>
                    <xdr:row>11</xdr:row>
                    <xdr:rowOff>209550</xdr:rowOff>
                  </from>
                  <to>
                    <xdr:col>3</xdr:col>
                    <xdr:colOff>285750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28" name="Check Box 126">
              <controlPr defaultSize="0" autoFill="0" autoLine="0" autoPict="0">
                <anchor moveWithCells="1">
                  <from>
                    <xdr:col>3</xdr:col>
                    <xdr:colOff>38100</xdr:colOff>
                    <xdr:row>10</xdr:row>
                    <xdr:rowOff>209550</xdr:rowOff>
                  </from>
                  <to>
                    <xdr:col>3</xdr:col>
                    <xdr:colOff>285750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29" name="Check Box 127">
              <controlPr defaultSize="0" autoFill="0" autoLine="0" autoPict="0">
                <anchor moveWithCells="1">
                  <from>
                    <xdr:col>3</xdr:col>
                    <xdr:colOff>57150</xdr:colOff>
                    <xdr:row>12</xdr:row>
                    <xdr:rowOff>209550</xdr:rowOff>
                  </from>
                  <to>
                    <xdr:col>3</xdr:col>
                    <xdr:colOff>285750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30" name="Check Box 128">
              <controlPr defaultSize="0" autoFill="0" autoLine="0" autoPict="0">
                <anchor moveWithCells="1">
                  <from>
                    <xdr:col>3</xdr:col>
                    <xdr:colOff>57150</xdr:colOff>
                    <xdr:row>13</xdr:row>
                    <xdr:rowOff>209550</xdr:rowOff>
                  </from>
                  <to>
                    <xdr:col>3</xdr:col>
                    <xdr:colOff>285750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31" name="Check Box 129">
              <controlPr defaultSize="0" autoFill="0" autoLine="0" autoPict="0">
                <anchor moveWithCells="1">
                  <from>
                    <xdr:col>3</xdr:col>
                    <xdr:colOff>57150</xdr:colOff>
                    <xdr:row>14</xdr:row>
                    <xdr:rowOff>209550</xdr:rowOff>
                  </from>
                  <to>
                    <xdr:col>3</xdr:col>
                    <xdr:colOff>285750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32" name="Check Box 130">
              <controlPr defaultSize="0" autoFill="0" autoLine="0" autoPict="0">
                <anchor moveWithCells="1">
                  <from>
                    <xdr:col>1</xdr:col>
                    <xdr:colOff>76200</xdr:colOff>
                    <xdr:row>11</xdr:row>
                    <xdr:rowOff>209550</xdr:rowOff>
                  </from>
                  <to>
                    <xdr:col>1</xdr:col>
                    <xdr:colOff>323850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33" name="Check Box 131">
              <controlPr defaultSize="0" autoFill="0" autoLine="0" autoPict="0">
                <anchor moveWithCells="1">
                  <from>
                    <xdr:col>1</xdr:col>
                    <xdr:colOff>76200</xdr:colOff>
                    <xdr:row>10</xdr:row>
                    <xdr:rowOff>247650</xdr:rowOff>
                  </from>
                  <to>
                    <xdr:col>1</xdr:col>
                    <xdr:colOff>285750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34" name="Check Box 132">
              <controlPr defaultSize="0" autoFill="0" autoLine="0" autoPict="0">
                <anchor moveWithCells="1">
                  <from>
                    <xdr:col>1</xdr:col>
                    <xdr:colOff>57150</xdr:colOff>
                    <xdr:row>13</xdr:row>
                    <xdr:rowOff>209550</xdr:rowOff>
                  </from>
                  <to>
                    <xdr:col>1</xdr:col>
                    <xdr:colOff>285750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35" name="Check Box 133">
              <controlPr defaultSize="0" autoFill="0" autoLine="0" autoPict="0">
                <anchor moveWithCells="1">
                  <from>
                    <xdr:col>1</xdr:col>
                    <xdr:colOff>76200</xdr:colOff>
                    <xdr:row>14</xdr:row>
                    <xdr:rowOff>209550</xdr:rowOff>
                  </from>
                  <to>
                    <xdr:col>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36" name="Check Box 134">
              <controlPr defaultSize="0" autoFill="0" autoLine="0" autoPict="0">
                <anchor moveWithCells="1">
                  <from>
                    <xdr:col>1</xdr:col>
                    <xdr:colOff>76200</xdr:colOff>
                    <xdr:row>12</xdr:row>
                    <xdr:rowOff>247650</xdr:rowOff>
                  </from>
                  <to>
                    <xdr:col>1</xdr:col>
                    <xdr:colOff>285750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37" name="Check Box 135">
              <controlPr defaultSize="0" autoFill="0" autoLine="0" autoPict="0">
                <anchor moveWithCells="1">
                  <from>
                    <xdr:col>3</xdr:col>
                    <xdr:colOff>57150</xdr:colOff>
                    <xdr:row>39</xdr:row>
                    <xdr:rowOff>228600</xdr:rowOff>
                  </from>
                  <to>
                    <xdr:col>4</xdr:col>
                    <xdr:colOff>19050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38" name="Check Box 136">
              <controlPr defaultSize="0" autoFill="0" autoLine="0" autoPict="0">
                <anchor moveWithCells="1">
                  <from>
                    <xdr:col>1</xdr:col>
                    <xdr:colOff>76200</xdr:colOff>
                    <xdr:row>39</xdr:row>
                    <xdr:rowOff>247650</xdr:rowOff>
                  </from>
                  <to>
                    <xdr:col>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39" name="Check Box 137">
              <controlPr defaultSize="0" autoFill="0" autoLine="0" autoPict="0">
                <anchor moveWithCells="1">
                  <from>
                    <xdr:col>3</xdr:col>
                    <xdr:colOff>57150</xdr:colOff>
                    <xdr:row>69</xdr:row>
                    <xdr:rowOff>209550</xdr:rowOff>
                  </from>
                  <to>
                    <xdr:col>3</xdr:col>
                    <xdr:colOff>247650</xdr:colOff>
                    <xdr:row>70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40" name="Check Box 138">
              <controlPr defaultSize="0" autoFill="0" autoLine="0" autoPict="0">
                <anchor moveWithCells="1">
                  <from>
                    <xdr:col>1</xdr:col>
                    <xdr:colOff>76200</xdr:colOff>
                    <xdr:row>66</xdr:row>
                    <xdr:rowOff>247650</xdr:rowOff>
                  </from>
                  <to>
                    <xdr:col>1</xdr:col>
                    <xdr:colOff>266700</xdr:colOff>
                    <xdr:row>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41" name="Check Box 139">
              <controlPr defaultSize="0" autoFill="0" autoLine="0" autoPict="0">
                <anchor moveWithCells="1">
                  <from>
                    <xdr:col>3</xdr:col>
                    <xdr:colOff>19050</xdr:colOff>
                    <xdr:row>66</xdr:row>
                    <xdr:rowOff>209550</xdr:rowOff>
                  </from>
                  <to>
                    <xdr:col>3</xdr:col>
                    <xdr:colOff>247650</xdr:colOff>
                    <xdr:row>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42" name="Check Box 140">
              <controlPr defaultSize="0" autoFill="0" autoLine="0" autoPict="0">
                <anchor moveWithCells="1">
                  <from>
                    <xdr:col>1</xdr:col>
                    <xdr:colOff>57150</xdr:colOff>
                    <xdr:row>36</xdr:row>
                    <xdr:rowOff>228600</xdr:rowOff>
                  </from>
                  <to>
                    <xdr:col>1</xdr:col>
                    <xdr:colOff>323850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43" name="Check Box 141">
              <controlPr defaultSize="0" autoFill="0" autoLine="0" autoPict="0">
                <anchor moveWithCells="1">
                  <from>
                    <xdr:col>3</xdr:col>
                    <xdr:colOff>57150</xdr:colOff>
                    <xdr:row>36</xdr:row>
                    <xdr:rowOff>209550</xdr:rowOff>
                  </from>
                  <to>
                    <xdr:col>3</xdr:col>
                    <xdr:colOff>285750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44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209550</xdr:rowOff>
                  </from>
                  <to>
                    <xdr:col>8</xdr:col>
                    <xdr:colOff>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F0BC-701A-49CE-AAA5-0FCB2108628F}">
  <dimension ref="A1:BJ273"/>
  <sheetViews>
    <sheetView zoomScale="70" zoomScaleNormal="70" workbookViewId="0">
      <selection activeCell="K11" sqref="K11"/>
    </sheetView>
  </sheetViews>
  <sheetFormatPr defaultColWidth="8.625" defaultRowHeight="14.25"/>
  <cols>
    <col min="1" max="1" width="5.5" style="6" customWidth="1"/>
    <col min="2" max="2" width="49.625" customWidth="1"/>
    <col min="3" max="3" width="5.375" style="170" customWidth="1"/>
    <col min="4" max="4" width="16.375" style="6" bestFit="1" customWidth="1"/>
    <col min="5" max="5" width="4.5" style="204" customWidth="1"/>
    <col min="6" max="6" width="21.375" style="6" customWidth="1"/>
    <col min="7" max="7" width="3.5" style="227" customWidth="1"/>
    <col min="8" max="8" width="16.5" style="6" bestFit="1" customWidth="1"/>
    <col min="9" max="9" width="3.625" style="227" customWidth="1"/>
    <col min="10" max="10" width="31.375" style="109" customWidth="1"/>
    <col min="11" max="11" width="28.375" style="9" customWidth="1"/>
    <col min="12" max="12" width="22.75" style="9" customWidth="1"/>
    <col min="13" max="13" width="17.125" style="9" customWidth="1"/>
    <col min="14" max="14" width="26.125" hidden="1" customWidth="1"/>
    <col min="15" max="15" width="33.5" hidden="1" customWidth="1"/>
    <col min="16" max="16" width="24.75" hidden="1" customWidth="1"/>
    <col min="17" max="17" width="29.625" hidden="1" customWidth="1"/>
    <col min="18" max="18" width="21.625" hidden="1" customWidth="1"/>
    <col min="19" max="19" width="17.625" hidden="1" customWidth="1"/>
    <col min="20" max="21" width="7.375" style="323" bestFit="1" customWidth="1"/>
    <col min="22" max="22" width="30.125" style="323" bestFit="1" customWidth="1"/>
    <col min="23" max="23" width="7.375" style="323" bestFit="1" customWidth="1"/>
    <col min="24" max="24" width="23.625" style="92" customWidth="1"/>
    <col min="25" max="25" width="27.5" customWidth="1"/>
    <col min="26" max="26" width="23.75" customWidth="1"/>
    <col min="27" max="27" width="16.5" customWidth="1"/>
    <col min="28" max="28" width="16.625" bestFit="1" customWidth="1"/>
    <col min="29" max="29" width="14.625" customWidth="1"/>
  </cols>
  <sheetData>
    <row r="1" spans="1:62" s="9" customFormat="1" ht="16.899999999999999" customHeight="1">
      <c r="A1" s="10"/>
      <c r="B1" s="401" t="s">
        <v>0</v>
      </c>
      <c r="C1" s="401"/>
      <c r="D1" s="10"/>
      <c r="E1" s="10"/>
      <c r="F1" s="10"/>
      <c r="G1" s="10"/>
      <c r="H1" s="10"/>
      <c r="I1" s="10"/>
      <c r="N1"/>
      <c r="T1" s="321"/>
      <c r="U1" s="321"/>
      <c r="V1" s="321"/>
      <c r="W1" s="321"/>
      <c r="X1" s="90"/>
    </row>
    <row r="2" spans="1:62" s="271" customFormat="1" ht="18.399999999999999" customHeight="1" thickBot="1">
      <c r="A2" s="215"/>
      <c r="B2" s="402" t="s">
        <v>1</v>
      </c>
      <c r="C2" s="402"/>
      <c r="D2" s="310" t="s">
        <v>7</v>
      </c>
      <c r="E2" s="313"/>
      <c r="F2" s="215" t="s">
        <v>8</v>
      </c>
      <c r="G2" s="215"/>
      <c r="H2" s="215"/>
      <c r="I2" s="215"/>
      <c r="K2" s="215" t="s">
        <v>2</v>
      </c>
      <c r="L2" s="215" t="s">
        <v>3</v>
      </c>
      <c r="M2" s="403" t="s">
        <v>4</v>
      </c>
      <c r="N2" s="65"/>
      <c r="T2" s="322"/>
      <c r="U2" s="322"/>
      <c r="V2" s="322"/>
      <c r="W2" s="322"/>
      <c r="X2" s="285"/>
    </row>
    <row r="3" spans="1:62" ht="23.65" customHeight="1" thickBot="1">
      <c r="A3" s="373" t="s">
        <v>163</v>
      </c>
      <c r="B3" s="382" t="s">
        <v>6</v>
      </c>
      <c r="C3" s="153"/>
      <c r="D3" s="294"/>
      <c r="E3" s="220"/>
      <c r="F3" s="294"/>
      <c r="G3" s="314"/>
      <c r="H3" s="280"/>
      <c r="I3" s="314"/>
      <c r="J3" s="278"/>
      <c r="K3" s="130"/>
      <c r="L3" s="130"/>
      <c r="M3" s="130"/>
    </row>
    <row r="4" spans="1:62" ht="19.899999999999999" customHeight="1" thickBot="1">
      <c r="A4" s="373" t="s">
        <v>163</v>
      </c>
      <c r="B4" s="383" t="s">
        <v>9</v>
      </c>
      <c r="C4" s="154"/>
      <c r="D4" s="134" t="s">
        <v>10</v>
      </c>
      <c r="E4" s="183"/>
      <c r="F4" s="293"/>
      <c r="G4" s="224"/>
      <c r="H4" s="214"/>
      <c r="I4" s="224"/>
      <c r="J4" s="241"/>
      <c r="K4" s="130"/>
      <c r="L4" s="130"/>
      <c r="M4" s="130"/>
    </row>
    <row r="5" spans="1:62" ht="19.899999999999999" customHeight="1" thickBot="1">
      <c r="A5" s="373" t="s">
        <v>163</v>
      </c>
      <c r="B5" s="383" t="s">
        <v>11</v>
      </c>
      <c r="C5" s="154"/>
      <c r="D5" s="134" t="s">
        <v>12</v>
      </c>
      <c r="E5" s="183"/>
      <c r="F5" s="293"/>
      <c r="G5" s="224"/>
      <c r="H5" s="214"/>
      <c r="I5" s="224"/>
      <c r="J5" s="241"/>
      <c r="K5" s="130"/>
      <c r="L5" s="130"/>
      <c r="M5" s="130"/>
    </row>
    <row r="6" spans="1:62" ht="19.899999999999999" customHeight="1" thickBot="1">
      <c r="A6" s="373"/>
      <c r="B6" s="384" t="s">
        <v>395</v>
      </c>
      <c r="C6" s="155"/>
      <c r="D6" s="175" t="s">
        <v>395</v>
      </c>
      <c r="E6" s="190"/>
      <c r="F6" s="292"/>
      <c r="G6" s="315"/>
      <c r="H6" s="273"/>
      <c r="I6" s="315"/>
      <c r="J6" s="276"/>
      <c r="K6" s="130"/>
      <c r="L6" s="130"/>
      <c r="M6" s="130"/>
    </row>
    <row r="7" spans="1:62" ht="19.899999999999999" customHeight="1" thickBot="1">
      <c r="A7" s="373" t="s">
        <v>164</v>
      </c>
      <c r="B7" s="384" t="s">
        <v>13</v>
      </c>
      <c r="C7" s="155"/>
      <c r="D7" s="175" t="s">
        <v>13</v>
      </c>
      <c r="E7" s="190"/>
      <c r="F7" s="292"/>
      <c r="G7" s="315"/>
      <c r="H7" s="273"/>
      <c r="I7" s="315"/>
      <c r="J7" s="276"/>
      <c r="K7" s="130"/>
      <c r="L7" s="130"/>
      <c r="M7" s="130"/>
    </row>
    <row r="8" spans="1:62" ht="19.899999999999999" customHeight="1">
      <c r="A8" s="373"/>
      <c r="B8" s="384" t="s">
        <v>153</v>
      </c>
      <c r="C8" s="155"/>
      <c r="D8" s="262" t="s">
        <v>154</v>
      </c>
      <c r="E8" s="190"/>
      <c r="F8" s="262" t="s">
        <v>155</v>
      </c>
      <c r="G8" s="221"/>
      <c r="H8" s="175"/>
      <c r="I8" s="221"/>
      <c r="J8" s="242"/>
      <c r="K8" s="9">
        <f>IF(T8,0)+ IF(U8,3000)</f>
        <v>0</v>
      </c>
      <c r="O8" t="str">
        <f>IF(IF(T8,0)+IF(U8,3000)+IF(V8,6000)+IF(W8,8000)&gt;0,ROW(), "")</f>
        <v/>
      </c>
      <c r="T8" s="323" t="b">
        <v>0</v>
      </c>
      <c r="U8" s="323" t="b">
        <v>0</v>
      </c>
      <c r="X8" s="90"/>
      <c r="Y8" s="9"/>
      <c r="Z8" s="9"/>
      <c r="AA8" s="9"/>
    </row>
    <row r="9" spans="1:62" s="9" customFormat="1" ht="19.899999999999999" hidden="1" customHeight="1">
      <c r="A9" s="10"/>
      <c r="B9" s="39"/>
      <c r="C9" s="159"/>
      <c r="D9" s="261"/>
      <c r="E9" s="188"/>
      <c r="F9" s="38"/>
      <c r="G9" s="188"/>
      <c r="H9" s="38"/>
      <c r="I9" s="188"/>
      <c r="J9" s="124"/>
      <c r="N9"/>
      <c r="O9" t="str">
        <f t="shared" ref="O9:O21" si="0">IF(IF(T9,0)+IF(U9,3000)+IF(V9,6000)+IF(W9,8000)&gt;0,ROW(), "")</f>
        <v/>
      </c>
      <c r="Q9"/>
      <c r="T9" s="321"/>
      <c r="U9" s="321"/>
      <c r="V9" s="321"/>
      <c r="W9" s="321"/>
      <c r="X9" s="90"/>
    </row>
    <row r="10" spans="1:62" s="48" customFormat="1" ht="19.899999999999999" customHeight="1">
      <c r="A10" s="374"/>
      <c r="B10" s="385" t="s">
        <v>29</v>
      </c>
      <c r="C10" s="160"/>
      <c r="D10" s="136" t="s">
        <v>30</v>
      </c>
      <c r="E10" s="189"/>
      <c r="F10" s="297"/>
      <c r="G10" s="224"/>
      <c r="H10" s="136"/>
      <c r="I10" s="224"/>
      <c r="J10" s="241">
        <v>100</v>
      </c>
      <c r="K10" s="9">
        <f>F10*J10</f>
        <v>0</v>
      </c>
      <c r="L10" s="9"/>
      <c r="M10" s="9"/>
      <c r="N10"/>
      <c r="O10" t="str">
        <f t="shared" si="0"/>
        <v/>
      </c>
      <c r="P10"/>
      <c r="Q10"/>
      <c r="R10"/>
      <c r="S10"/>
      <c r="T10" s="323"/>
      <c r="U10" s="323"/>
      <c r="V10" s="323"/>
      <c r="W10" s="323"/>
      <c r="X10" s="90"/>
      <c r="Y10" s="9"/>
      <c r="Z10" s="9"/>
      <c r="AA10" s="9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</row>
    <row r="11" spans="1:62" ht="19.899999999999999" customHeight="1" thickBot="1">
      <c r="A11" s="373"/>
      <c r="B11" s="386" t="s">
        <v>31</v>
      </c>
      <c r="C11" s="153"/>
      <c r="D11" s="258" t="s">
        <v>32</v>
      </c>
      <c r="E11" s="187"/>
      <c r="F11" s="258" t="s">
        <v>33</v>
      </c>
      <c r="G11" s="188"/>
      <c r="H11" s="263" t="s">
        <v>34</v>
      </c>
      <c r="J11" s="264" t="s">
        <v>35</v>
      </c>
      <c r="K11" s="9">
        <f>IF(T11,2000)+ IF(U11,0)+ IF(V11,0)+ IF(W11,2000)</f>
        <v>0</v>
      </c>
      <c r="O11" t="str">
        <f t="shared" si="0"/>
        <v/>
      </c>
      <c r="T11" s="323" t="b">
        <v>0</v>
      </c>
      <c r="U11" s="323" t="b">
        <v>0</v>
      </c>
      <c r="V11" s="323" t="b">
        <v>0</v>
      </c>
      <c r="W11" s="323" t="b">
        <v>0</v>
      </c>
      <c r="X11" s="90"/>
      <c r="Y11" s="9"/>
      <c r="Z11" s="9"/>
      <c r="AA11" s="9"/>
    </row>
    <row r="12" spans="1:62" ht="19.899999999999999" customHeight="1" thickBot="1">
      <c r="A12" s="387"/>
      <c r="B12" s="383" t="s">
        <v>36</v>
      </c>
      <c r="C12" s="154"/>
      <c r="D12" s="140" t="s">
        <v>37</v>
      </c>
      <c r="E12" s="183"/>
      <c r="F12" s="140" t="s">
        <v>38</v>
      </c>
      <c r="G12" s="196"/>
      <c r="H12" s="140" t="s">
        <v>39</v>
      </c>
      <c r="I12" s="196"/>
      <c r="J12" s="240"/>
      <c r="K12" s="9">
        <f>IF(V12,1000)+ IF(W12,0)+ IF(X12,0)</f>
        <v>0</v>
      </c>
      <c r="O12" t="str">
        <f t="shared" si="0"/>
        <v/>
      </c>
      <c r="T12" s="323" t="b">
        <v>0</v>
      </c>
      <c r="U12" s="323" t="b">
        <v>0</v>
      </c>
      <c r="V12" s="323" t="b">
        <v>0</v>
      </c>
      <c r="X12" s="90"/>
      <c r="Y12" s="9"/>
      <c r="Z12" s="9"/>
      <c r="AA12" s="9"/>
    </row>
    <row r="13" spans="1:62" ht="19.899999999999999" customHeight="1" thickBot="1">
      <c r="A13" s="387"/>
      <c r="B13" s="383" t="s">
        <v>40</v>
      </c>
      <c r="C13" s="155"/>
      <c r="D13" s="262" t="s">
        <v>37</v>
      </c>
      <c r="E13" s="190"/>
      <c r="F13" s="262" t="s">
        <v>38</v>
      </c>
      <c r="G13" s="221"/>
      <c r="H13" s="262" t="s">
        <v>39</v>
      </c>
      <c r="I13" s="221"/>
      <c r="J13" s="242"/>
      <c r="K13" s="9">
        <f>IF(T13,2000)+ IF(U13,500)+ IF(V13,0)</f>
        <v>0</v>
      </c>
      <c r="O13" t="str">
        <f t="shared" si="0"/>
        <v/>
      </c>
      <c r="T13" s="323" t="b">
        <v>0</v>
      </c>
      <c r="U13" s="323" t="b">
        <v>0</v>
      </c>
      <c r="V13" s="323" t="b">
        <v>0</v>
      </c>
      <c r="X13" s="90"/>
      <c r="Y13" s="9"/>
      <c r="Z13" s="9"/>
      <c r="AA13" s="9"/>
    </row>
    <row r="14" spans="1:62" ht="19.899999999999999" customHeight="1" thickBot="1">
      <c r="A14" s="387"/>
      <c r="B14" s="383" t="s">
        <v>41</v>
      </c>
      <c r="C14" s="153"/>
      <c r="D14" s="176" t="s">
        <v>42</v>
      </c>
      <c r="E14" s="191"/>
      <c r="F14" s="298"/>
      <c r="G14" s="225"/>
      <c r="H14" s="176" t="s">
        <v>43</v>
      </c>
      <c r="I14" s="229"/>
      <c r="J14" s="300"/>
      <c r="M14" s="9">
        <f>F14*J14</f>
        <v>0</v>
      </c>
      <c r="O14" t="str">
        <f t="shared" si="0"/>
        <v/>
      </c>
      <c r="X14" s="90"/>
      <c r="Y14" s="9"/>
      <c r="Z14" s="9"/>
      <c r="AA14" s="9"/>
    </row>
    <row r="15" spans="1:62" ht="19.899999999999999" customHeight="1" thickBot="1">
      <c r="A15" s="387"/>
      <c r="B15" s="388" t="s">
        <v>44</v>
      </c>
      <c r="C15" s="154"/>
      <c r="D15" s="134" t="s">
        <v>42</v>
      </c>
      <c r="E15" s="183"/>
      <c r="F15" s="293"/>
      <c r="G15" s="196"/>
      <c r="H15" s="134" t="s">
        <v>43</v>
      </c>
      <c r="I15" s="220"/>
      <c r="J15" s="300"/>
      <c r="M15" s="9">
        <f>F15*J15</f>
        <v>0</v>
      </c>
      <c r="O15" t="str">
        <f t="shared" si="0"/>
        <v/>
      </c>
      <c r="X15" s="90"/>
      <c r="Y15" s="9"/>
      <c r="Z15" s="9"/>
      <c r="AA15" s="9"/>
    </row>
    <row r="16" spans="1:62" ht="19.899999999999999" customHeight="1" thickBot="1">
      <c r="A16" s="387"/>
      <c r="B16" s="383" t="s">
        <v>45</v>
      </c>
      <c r="C16" s="155"/>
      <c r="D16" s="177" t="s">
        <v>42</v>
      </c>
      <c r="E16" s="192"/>
      <c r="F16" s="299"/>
      <c r="G16" s="226"/>
      <c r="H16" s="177" t="s">
        <v>43</v>
      </c>
      <c r="I16" s="188"/>
      <c r="J16" s="301"/>
      <c r="M16" s="9">
        <f>F16*J16</f>
        <v>0</v>
      </c>
      <c r="O16" t="str">
        <f t="shared" si="0"/>
        <v/>
      </c>
      <c r="X16" s="90"/>
      <c r="Y16" s="9"/>
      <c r="Z16" s="9"/>
      <c r="AA16" s="9"/>
    </row>
    <row r="17" spans="1:62" ht="19.899999999999999" customHeight="1" thickBot="1">
      <c r="A17" s="373"/>
      <c r="B17" s="383" t="s">
        <v>49</v>
      </c>
      <c r="C17" s="154"/>
      <c r="D17" s="140" t="s">
        <v>23</v>
      </c>
      <c r="E17" s="183"/>
      <c r="F17" s="140" t="s">
        <v>24</v>
      </c>
      <c r="G17" s="196"/>
      <c r="H17" s="140" t="s">
        <v>50</v>
      </c>
      <c r="I17" s="200"/>
      <c r="J17" s="240"/>
      <c r="K17" s="9">
        <f>IF(T17,0)+ IF(U17,2000)+ IF(V17,0)</f>
        <v>0</v>
      </c>
      <c r="O17" t="str">
        <f t="shared" si="0"/>
        <v/>
      </c>
      <c r="T17" s="323" t="b">
        <v>0</v>
      </c>
      <c r="U17" s="323" t="b">
        <v>0</v>
      </c>
      <c r="V17" s="323" t="b">
        <v>0</v>
      </c>
      <c r="X17" s="90"/>
      <c r="Y17" s="9"/>
      <c r="Z17" s="9"/>
      <c r="AA17" s="9"/>
    </row>
    <row r="18" spans="1:62" ht="19.899999999999999" customHeight="1" thickBot="1">
      <c r="A18" s="373"/>
      <c r="B18" s="383" t="s">
        <v>51</v>
      </c>
      <c r="C18" s="155"/>
      <c r="D18" s="262" t="s">
        <v>52</v>
      </c>
      <c r="E18" s="190"/>
      <c r="F18" s="262" t="s">
        <v>53</v>
      </c>
      <c r="G18" s="221"/>
      <c r="H18" s="140" t="s">
        <v>54</v>
      </c>
      <c r="I18" s="196"/>
      <c r="J18" s="240"/>
      <c r="K18" s="9">
        <f>IF(T18,2000)+ IF(U18,500)+ IF(V18,F215)</f>
        <v>0</v>
      </c>
      <c r="O18" t="str">
        <f t="shared" si="0"/>
        <v/>
      </c>
      <c r="T18" s="323" t="b">
        <v>0</v>
      </c>
      <c r="U18" s="323" t="b">
        <v>0</v>
      </c>
      <c r="V18" s="323" t="b">
        <v>0</v>
      </c>
      <c r="X18" s="90"/>
      <c r="Y18" s="9"/>
      <c r="Z18" s="9"/>
      <c r="AA18" s="9"/>
    </row>
    <row r="19" spans="1:62" ht="19.899999999999999" customHeight="1" thickBot="1">
      <c r="A19" s="373"/>
      <c r="B19" s="383" t="s">
        <v>55</v>
      </c>
      <c r="C19" s="153"/>
      <c r="D19" s="258" t="s">
        <v>23</v>
      </c>
      <c r="E19" s="187"/>
      <c r="F19" s="258" t="s">
        <v>24</v>
      </c>
      <c r="G19" s="220"/>
      <c r="H19" s="140" t="s">
        <v>50</v>
      </c>
      <c r="I19" s="200"/>
      <c r="J19" s="240"/>
      <c r="K19" s="9">
        <f>IF(T19,0)+ IF(U19,2000)+ IF(V19,0)</f>
        <v>0</v>
      </c>
      <c r="O19" t="str">
        <f t="shared" si="0"/>
        <v/>
      </c>
      <c r="T19" s="323" t="b">
        <v>0</v>
      </c>
      <c r="U19" s="323" t="b">
        <v>0</v>
      </c>
      <c r="V19" s="323" t="b">
        <v>0</v>
      </c>
      <c r="X19" s="90"/>
      <c r="Y19" s="9"/>
      <c r="Z19" s="9"/>
      <c r="AA19" s="9"/>
    </row>
    <row r="20" spans="1:62" ht="19.899999999999999" customHeight="1" thickBot="1">
      <c r="A20" s="373"/>
      <c r="B20" s="383" t="s">
        <v>56</v>
      </c>
      <c r="C20" s="154"/>
      <c r="D20" s="140" t="s">
        <v>17</v>
      </c>
      <c r="E20" s="183"/>
      <c r="F20" s="140" t="s">
        <v>57</v>
      </c>
      <c r="G20" s="196"/>
      <c r="H20" s="134"/>
      <c r="I20" s="196"/>
      <c r="J20" s="240"/>
      <c r="K20" s="9">
        <f>IF(T20,0)+ IF(U20,2000)</f>
        <v>0</v>
      </c>
      <c r="O20" t="str">
        <f t="shared" si="0"/>
        <v/>
      </c>
      <c r="T20" s="323" t="b">
        <v>0</v>
      </c>
      <c r="U20" s="323" t="b">
        <v>0</v>
      </c>
      <c r="X20" s="90"/>
      <c r="Y20" s="9"/>
      <c r="Z20" s="9"/>
      <c r="AA20" s="9"/>
    </row>
    <row r="21" spans="1:62" ht="19.899999999999999" customHeight="1" thickBot="1">
      <c r="A21" s="375"/>
      <c r="B21" s="389" t="s">
        <v>58</v>
      </c>
      <c r="C21" s="154"/>
      <c r="D21" s="134" t="s">
        <v>59</v>
      </c>
      <c r="E21" s="194"/>
      <c r="F21" s="302"/>
      <c r="H21" s="134" t="s">
        <v>60</v>
      </c>
      <c r="I21" s="196"/>
      <c r="J21" s="240">
        <v>480</v>
      </c>
      <c r="K21" s="9">
        <f>F21*J21</f>
        <v>0</v>
      </c>
      <c r="O21" t="str">
        <f t="shared" si="0"/>
        <v/>
      </c>
      <c r="X21" s="90"/>
      <c r="Y21" s="9"/>
      <c r="Z21" s="9"/>
      <c r="AA21" s="9"/>
    </row>
    <row r="22" spans="1:62" ht="19.899999999999999" customHeight="1" thickBot="1">
      <c r="A22" s="375"/>
      <c r="B22" s="389" t="s">
        <v>61</v>
      </c>
      <c r="C22" s="154"/>
      <c r="D22" s="134" t="s">
        <v>59</v>
      </c>
      <c r="E22" s="194"/>
      <c r="F22" s="302"/>
      <c r="H22" s="134" t="s">
        <v>60</v>
      </c>
      <c r="I22" s="196"/>
      <c r="J22" s="240">
        <v>480</v>
      </c>
      <c r="K22" s="9">
        <f>F22*J22</f>
        <v>0</v>
      </c>
      <c r="X22" s="90"/>
      <c r="Y22" s="9"/>
      <c r="Z22" s="9"/>
      <c r="AA22" s="9"/>
    </row>
    <row r="23" spans="1:62" s="115" customFormat="1" ht="19.899999999999999" customHeight="1" thickBot="1">
      <c r="A23" s="376" t="s">
        <v>163</v>
      </c>
      <c r="B23" s="390" t="s">
        <v>165</v>
      </c>
      <c r="C23" s="162"/>
      <c r="D23" s="179" t="s">
        <v>63</v>
      </c>
      <c r="E23" s="195"/>
      <c r="F23" s="303"/>
      <c r="G23" s="228"/>
      <c r="H23" s="179" t="s">
        <v>66</v>
      </c>
      <c r="I23" s="256"/>
      <c r="J23" s="370"/>
      <c r="K23" s="115">
        <f>F23*T23</f>
        <v>0</v>
      </c>
      <c r="L23" s="115">
        <f>J23*U23</f>
        <v>0</v>
      </c>
      <c r="T23" s="324">
        <v>680</v>
      </c>
      <c r="U23" s="371">
        <v>50</v>
      </c>
      <c r="V23" s="324"/>
      <c r="W23" s="324"/>
    </row>
    <row r="24" spans="1:62" ht="19.899999999999999" customHeight="1" thickBot="1">
      <c r="B24" s="404" t="s">
        <v>166</v>
      </c>
      <c r="C24" s="368"/>
      <c r="D24" s="367"/>
      <c r="E24" s="367"/>
      <c r="F24" s="367"/>
      <c r="G24" s="367"/>
      <c r="H24" s="367"/>
      <c r="I24" s="367"/>
      <c r="J24" s="368"/>
      <c r="K24" s="130"/>
      <c r="L24" s="130"/>
      <c r="M24" s="130"/>
      <c r="X24" s="90"/>
      <c r="Y24" s="9"/>
      <c r="Z24" s="9"/>
      <c r="AA24" s="9"/>
    </row>
    <row r="25" spans="1:62" s="60" customFormat="1" ht="19.899999999999999" customHeight="1" thickBot="1">
      <c r="A25" s="377" t="s">
        <v>164</v>
      </c>
      <c r="B25" s="391" t="s">
        <v>14</v>
      </c>
      <c r="C25" s="157"/>
      <c r="D25" s="291">
        <v>200</v>
      </c>
      <c r="E25" s="316"/>
      <c r="F25" s="291">
        <v>300</v>
      </c>
      <c r="G25" s="316"/>
      <c r="H25" s="291">
        <v>250</v>
      </c>
      <c r="I25" s="316"/>
      <c r="J25" s="277"/>
      <c r="K25" s="9">
        <f>40000+(D25*160)+(F25*160)+(H25*160)</f>
        <v>160000</v>
      </c>
      <c r="L25" s="9">
        <f>20000+(D715)+(F715)+(H25*10)</f>
        <v>22500</v>
      </c>
      <c r="M25" s="9"/>
      <c r="N25"/>
      <c r="O25"/>
      <c r="P25"/>
      <c r="Q25"/>
      <c r="R25"/>
      <c r="S25"/>
      <c r="T25" s="323"/>
      <c r="U25" s="323"/>
      <c r="V25" s="323"/>
      <c r="W25" s="323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</row>
    <row r="26" spans="1:62" ht="19.899999999999999" customHeight="1" thickBot="1">
      <c r="A26" s="373" t="s">
        <v>164</v>
      </c>
      <c r="B26" s="392" t="s">
        <v>15</v>
      </c>
      <c r="C26" s="312"/>
      <c r="D26" s="405">
        <f>SUM(D25*F25*0.0001)</f>
        <v>6</v>
      </c>
      <c r="E26" s="194"/>
      <c r="F26" s="174"/>
      <c r="G26" s="314"/>
      <c r="H26" s="274"/>
      <c r="I26" s="314"/>
      <c r="J26" s="278"/>
      <c r="K26" s="130"/>
      <c r="L26" s="130"/>
      <c r="M26" s="130"/>
    </row>
    <row r="27" spans="1:62" ht="19.899999999999999" customHeight="1" thickBot="1">
      <c r="A27" s="373"/>
      <c r="B27" s="393" t="s">
        <v>16</v>
      </c>
      <c r="C27" s="153"/>
      <c r="D27" s="290" t="s">
        <v>17</v>
      </c>
      <c r="E27" s="187"/>
      <c r="F27" s="140" t="s">
        <v>18</v>
      </c>
      <c r="G27" s="317"/>
      <c r="H27" s="136"/>
      <c r="I27" s="224"/>
      <c r="J27" s="241"/>
      <c r="K27" s="9">
        <f>IF(T27,O73)+ IF(U27,0)</f>
        <v>0</v>
      </c>
      <c r="T27" s="323" t="b">
        <v>0</v>
      </c>
      <c r="U27" s="323" t="b">
        <v>0</v>
      </c>
    </row>
    <row r="28" spans="1:62" ht="19.899999999999999" customHeight="1" thickBot="1">
      <c r="A28" s="375"/>
      <c r="B28" s="394" t="s">
        <v>19</v>
      </c>
      <c r="C28" s="154"/>
      <c r="D28" s="140" t="s">
        <v>20</v>
      </c>
      <c r="E28" s="183"/>
      <c r="F28" s="140"/>
      <c r="G28" s="224"/>
      <c r="H28" s="136"/>
      <c r="I28" s="224"/>
      <c r="J28" s="241"/>
      <c r="K28" s="9">
        <f>IF(T28,0,0)</f>
        <v>0</v>
      </c>
      <c r="T28" s="323" t="b">
        <v>0</v>
      </c>
    </row>
    <row r="29" spans="1:62" s="65" customFormat="1" ht="19.899999999999999" customHeight="1" thickBot="1">
      <c r="A29" s="378" t="s">
        <v>164</v>
      </c>
      <c r="B29" s="146" t="s">
        <v>21</v>
      </c>
      <c r="C29" s="158"/>
      <c r="D29" s="259">
        <v>0</v>
      </c>
      <c r="E29" s="184"/>
      <c r="F29" s="259">
        <v>1</v>
      </c>
      <c r="G29" s="318"/>
      <c r="H29" s="275">
        <v>2</v>
      </c>
      <c r="I29" s="314"/>
      <c r="J29" s="279">
        <v>3</v>
      </c>
      <c r="K29" s="9">
        <f>IF(T29,0)+ IF(U29,3000)+ IF(V29,6000)+ IF(W29,8000)</f>
        <v>0</v>
      </c>
      <c r="L29" s="9">
        <f>IF(T29,0)+ IF(U29,500)+ IF(V29,1000)+ IF(W29,1500)</f>
        <v>0</v>
      </c>
      <c r="M29" s="9"/>
      <c r="N29"/>
      <c r="O29" t="str">
        <f>IF(IF(T33,0)+IF(U33,3000)+IF(V33,6000)+IF(W33,8000)&gt;0,ROW(), "")</f>
        <v/>
      </c>
      <c r="P29"/>
      <c r="Q29"/>
      <c r="R29"/>
      <c r="S29"/>
      <c r="T29" s="323" t="b">
        <v>0</v>
      </c>
      <c r="U29" s="323" t="b">
        <v>0</v>
      </c>
      <c r="V29" s="323" t="b">
        <v>0</v>
      </c>
      <c r="W29" s="323" t="b">
        <v>0</v>
      </c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</row>
    <row r="30" spans="1:62" ht="19.899999999999999" customHeight="1" thickBot="1">
      <c r="A30" s="375" t="s">
        <v>163</v>
      </c>
      <c r="B30" s="19" t="s">
        <v>167</v>
      </c>
      <c r="C30" s="154"/>
      <c r="D30" s="140" t="s">
        <v>23</v>
      </c>
      <c r="E30" s="183"/>
      <c r="F30" s="140" t="s">
        <v>24</v>
      </c>
      <c r="G30" s="196"/>
      <c r="H30" s="349"/>
      <c r="I30" s="224"/>
      <c r="J30" s="241"/>
      <c r="X30" s="90"/>
      <c r="Y30" s="9"/>
      <c r="Z30" s="9"/>
      <c r="AA30" s="9"/>
    </row>
    <row r="31" spans="1:62" ht="19.899999999999999" customHeight="1" thickBot="1">
      <c r="A31" s="375" t="s">
        <v>168</v>
      </c>
      <c r="B31" s="19" t="s">
        <v>169</v>
      </c>
      <c r="C31" s="154"/>
      <c r="D31" s="140" t="s">
        <v>23</v>
      </c>
      <c r="E31" s="183"/>
      <c r="F31" s="140" t="s">
        <v>24</v>
      </c>
      <c r="G31" s="196"/>
      <c r="H31" s="349"/>
      <c r="I31" s="224"/>
      <c r="J31" s="241"/>
      <c r="X31" s="90"/>
      <c r="Y31" s="9"/>
      <c r="Z31" s="9"/>
      <c r="AA31" s="9"/>
    </row>
    <row r="32" spans="1:62" ht="19.899999999999999" customHeight="1" thickBot="1">
      <c r="A32" s="375" t="s">
        <v>168</v>
      </c>
      <c r="B32" s="19" t="s">
        <v>170</v>
      </c>
      <c r="C32" s="154"/>
      <c r="D32" s="140" t="s">
        <v>23</v>
      </c>
      <c r="E32" s="183"/>
      <c r="F32" s="140" t="s">
        <v>24</v>
      </c>
      <c r="G32" s="196"/>
      <c r="H32" s="349"/>
      <c r="I32" s="224"/>
      <c r="J32" s="241"/>
      <c r="X32" s="90"/>
      <c r="Y32" s="9"/>
      <c r="Z32" s="9"/>
      <c r="AA32" s="9"/>
    </row>
    <row r="33" spans="1:58" ht="19.899999999999999" customHeight="1" thickBot="1">
      <c r="A33" s="375" t="s">
        <v>171</v>
      </c>
      <c r="B33" s="19" t="s">
        <v>22</v>
      </c>
      <c r="C33" s="154"/>
      <c r="D33" s="140" t="s">
        <v>23</v>
      </c>
      <c r="E33" s="183"/>
      <c r="F33" s="140" t="s">
        <v>24</v>
      </c>
      <c r="G33" s="196"/>
      <c r="H33" s="297"/>
      <c r="I33" s="224"/>
      <c r="J33" s="241"/>
      <c r="K33" s="9">
        <f>IF(T33,1000)+ IF(U33,0)</f>
        <v>0</v>
      </c>
      <c r="L33" s="9">
        <f>IF(T33,500)+ IF(U33,0)</f>
        <v>0</v>
      </c>
      <c r="T33" s="323" t="b">
        <v>0</v>
      </c>
      <c r="U33" s="323" t="b">
        <v>0</v>
      </c>
      <c r="X33" s="90"/>
      <c r="Y33" s="9"/>
      <c r="Z33" s="9"/>
      <c r="AA33" s="9"/>
    </row>
    <row r="34" spans="1:58" ht="19.899999999999999" customHeight="1" thickBot="1">
      <c r="A34" s="375" t="s">
        <v>171</v>
      </c>
      <c r="B34" s="19" t="s">
        <v>25</v>
      </c>
      <c r="C34" s="154"/>
      <c r="D34" s="140" t="s">
        <v>23</v>
      </c>
      <c r="E34" s="183"/>
      <c r="F34" s="140" t="s">
        <v>24</v>
      </c>
      <c r="G34" s="196"/>
      <c r="H34" s="297"/>
      <c r="I34" s="224"/>
      <c r="J34" s="241"/>
      <c r="K34" s="9">
        <f>IF(T34,1000)+ IF(U34,0)</f>
        <v>0</v>
      </c>
      <c r="L34" s="9">
        <f>IF(T34,500)+ IF(U34,0)</f>
        <v>0</v>
      </c>
      <c r="O34" t="str">
        <f>IF(IF(T34,0)+IF(U34,3000)+IF(V34,6000)+IF(W34,8000)&gt;0,ROW(), "")</f>
        <v/>
      </c>
      <c r="T34" s="323" t="b">
        <v>0</v>
      </c>
      <c r="U34" s="323" t="b">
        <v>0</v>
      </c>
      <c r="X34" s="90"/>
      <c r="Y34" s="9"/>
      <c r="Z34" s="9"/>
      <c r="AA34" s="9"/>
    </row>
    <row r="35" spans="1:58" ht="19.899999999999999" customHeight="1" thickBot="1">
      <c r="A35" s="375" t="s">
        <v>171</v>
      </c>
      <c r="B35" s="19" t="s">
        <v>26</v>
      </c>
      <c r="C35" s="154"/>
      <c r="D35" s="140" t="s">
        <v>23</v>
      </c>
      <c r="E35" s="183"/>
      <c r="F35" s="140" t="s">
        <v>24</v>
      </c>
      <c r="G35" s="196"/>
      <c r="H35" s="297"/>
      <c r="I35" s="224"/>
      <c r="J35" s="241"/>
      <c r="K35" s="9">
        <f>IF(T35,1000)+ IF(U35,0)</f>
        <v>0</v>
      </c>
      <c r="L35" s="9">
        <f>IF(T35,500)+ IF(U35,0)</f>
        <v>0</v>
      </c>
      <c r="O35" t="str">
        <f>IF(IF(T35,0)+IF(U35,3000)+IF(V35,6000)+IF(W35,8000)&gt;0,ROW(), "")</f>
        <v/>
      </c>
      <c r="T35" s="323" t="b">
        <v>0</v>
      </c>
      <c r="U35" s="323" t="b">
        <v>0</v>
      </c>
      <c r="X35" s="90"/>
      <c r="Y35" s="9"/>
      <c r="Z35" s="9"/>
      <c r="AA35" s="9"/>
    </row>
    <row r="36" spans="1:58" ht="19.899999999999999" customHeight="1" thickBot="1">
      <c r="A36" s="375" t="s">
        <v>171</v>
      </c>
      <c r="B36" s="19" t="s">
        <v>27</v>
      </c>
      <c r="C36" s="154"/>
      <c r="D36" s="140" t="s">
        <v>23</v>
      </c>
      <c r="E36" s="183"/>
      <c r="F36" s="140" t="s">
        <v>24</v>
      </c>
      <c r="G36" s="196"/>
      <c r="H36" s="297"/>
      <c r="I36" s="224"/>
      <c r="J36" s="241"/>
      <c r="K36" s="9">
        <f>IF(T36,1000)+ IF(U36,0)</f>
        <v>0</v>
      </c>
      <c r="L36" s="9">
        <f t="shared" ref="L36" si="1">IF(T36,1000)+ IF(U36,0)</f>
        <v>0</v>
      </c>
      <c r="O36" t="str">
        <f>IF(IF(T36,0)+IF(U36,3000)+IF(V36,6000)+IF(W36,8000)&gt;0,ROW(), "")</f>
        <v/>
      </c>
      <c r="T36" s="323" t="b">
        <v>0</v>
      </c>
      <c r="U36" s="323" t="b">
        <v>0</v>
      </c>
      <c r="X36" s="90"/>
      <c r="Y36" s="9"/>
      <c r="Z36" s="9"/>
      <c r="AA36" s="9"/>
    </row>
    <row r="37" spans="1:58" ht="19.899999999999999" customHeight="1" thickBot="1">
      <c r="A37" s="375" t="s">
        <v>171</v>
      </c>
      <c r="B37" s="19" t="s">
        <v>28</v>
      </c>
      <c r="C37" s="154"/>
      <c r="D37" s="140" t="s">
        <v>23</v>
      </c>
      <c r="E37" s="183"/>
      <c r="F37" s="140" t="s">
        <v>24</v>
      </c>
      <c r="G37" s="196"/>
      <c r="H37" s="297"/>
      <c r="I37" s="224"/>
      <c r="J37" s="241"/>
      <c r="K37" s="9">
        <f>IF(T37,1000)+ IF(U37,0)</f>
        <v>0</v>
      </c>
      <c r="L37" s="9">
        <f>IF(T37,400)+ IF(U37,0)</f>
        <v>0</v>
      </c>
      <c r="O37" t="str">
        <f>IF(IF(T37,0)+IF(U37,3000)+IF(V37,6000)+IF(W37,8000)&gt;0,ROW(), "")</f>
        <v/>
      </c>
      <c r="T37" s="323" t="b">
        <v>0</v>
      </c>
      <c r="U37" s="323" t="b">
        <v>0</v>
      </c>
      <c r="X37" s="90"/>
      <c r="Y37" s="9"/>
      <c r="Z37" s="9"/>
      <c r="AA37" s="286"/>
    </row>
    <row r="38" spans="1:58" s="364" customFormat="1" ht="19.899999999999999" customHeight="1">
      <c r="A38" s="379" t="s">
        <v>171</v>
      </c>
      <c r="B38" s="395" t="s">
        <v>69</v>
      </c>
      <c r="C38" s="359"/>
      <c r="D38" s="360">
        <v>1</v>
      </c>
      <c r="E38" s="361"/>
      <c r="F38" s="360">
        <v>2</v>
      </c>
      <c r="G38" s="362"/>
      <c r="H38" s="360">
        <v>3</v>
      </c>
      <c r="I38" s="362"/>
      <c r="J38" s="49" t="s">
        <v>70</v>
      </c>
      <c r="K38" s="9">
        <f>IF(T38,2500)+ IF(U38,4500)+ IF(V38,6000)</f>
        <v>0</v>
      </c>
      <c r="L38" s="9">
        <f>IF(T38,500)+ IF(U38,1000)+ IF(V38,1200)</f>
        <v>0</v>
      </c>
      <c r="M38" s="9"/>
      <c r="N38" s="369"/>
      <c r="T38" s="365" t="b">
        <v>0</v>
      </c>
      <c r="U38" s="365" t="b">
        <v>0</v>
      </c>
      <c r="V38" s="365" t="b">
        <v>0</v>
      </c>
      <c r="W38" s="365"/>
      <c r="X38" s="366"/>
      <c r="Y38" s="363"/>
      <c r="Z38" s="363"/>
      <c r="AA38" s="363"/>
    </row>
    <row r="39" spans="1:58" ht="19.899999999999999" customHeight="1" thickBot="1">
      <c r="A39" s="375" t="s">
        <v>171</v>
      </c>
      <c r="B39" s="396" t="s">
        <v>71</v>
      </c>
      <c r="C39" s="153"/>
      <c r="D39" s="258">
        <v>1</v>
      </c>
      <c r="E39" s="187"/>
      <c r="F39" s="258">
        <v>2</v>
      </c>
      <c r="G39" s="220"/>
      <c r="H39" s="258">
        <v>3</v>
      </c>
      <c r="I39" s="220"/>
      <c r="J39" s="239"/>
      <c r="K39" s="9">
        <f>IF(T39,1000)+ IF(U39,2000)+ IF(V39,2500)</f>
        <v>0</v>
      </c>
      <c r="L39" s="9">
        <f>IF(T39,500)+ IF(U39,1000)+ IF(V39,1500)</f>
        <v>0</v>
      </c>
      <c r="T39" s="323" t="b">
        <v>0</v>
      </c>
      <c r="U39" s="323" t="b">
        <v>0</v>
      </c>
      <c r="V39" s="323" t="b">
        <v>0</v>
      </c>
      <c r="X39" s="90"/>
      <c r="Y39" s="9"/>
      <c r="Z39" s="9"/>
      <c r="AA39" s="9"/>
    </row>
    <row r="40" spans="1:58" ht="19.899999999999999" customHeight="1" thickBot="1">
      <c r="A40" s="375" t="s">
        <v>171</v>
      </c>
      <c r="B40" s="383" t="s">
        <v>72</v>
      </c>
      <c r="C40" s="154"/>
      <c r="D40" s="140" t="s">
        <v>23</v>
      </c>
      <c r="E40" s="183"/>
      <c r="F40" s="140" t="s">
        <v>24</v>
      </c>
      <c r="G40" s="196"/>
      <c r="H40" s="140"/>
      <c r="I40" s="196"/>
      <c r="J40" s="240"/>
      <c r="K40" s="9">
        <f>IF(T40,2500)+ IF(U40,0)</f>
        <v>0</v>
      </c>
      <c r="L40" s="9">
        <f>IF(T40,1000)+ IF(U40,0)</f>
        <v>0</v>
      </c>
      <c r="T40" s="323" t="b">
        <v>0</v>
      </c>
      <c r="U40" s="323" t="b">
        <v>0</v>
      </c>
      <c r="X40" s="90"/>
      <c r="Y40" s="9"/>
      <c r="Z40" s="9"/>
      <c r="AA40" s="9"/>
    </row>
    <row r="41" spans="1:58" ht="19.899999999999999" customHeight="1" thickBot="1">
      <c r="A41" s="375" t="s">
        <v>172</v>
      </c>
      <c r="B41" s="81" t="s">
        <v>173</v>
      </c>
      <c r="C41" s="154"/>
      <c r="D41" s="140" t="s">
        <v>23</v>
      </c>
      <c r="E41" s="183"/>
      <c r="F41" s="140" t="s">
        <v>24</v>
      </c>
      <c r="G41" s="196"/>
      <c r="H41" s="140"/>
      <c r="I41" s="196"/>
      <c r="J41" s="240"/>
      <c r="K41" s="9">
        <f>IF(T41,100)+ IF(U41,5000)</f>
        <v>0</v>
      </c>
      <c r="T41" s="323" t="b">
        <v>0</v>
      </c>
      <c r="U41" s="323" t="b">
        <v>0</v>
      </c>
      <c r="X41" s="90"/>
      <c r="Y41" s="9"/>
      <c r="Z41" s="9"/>
      <c r="AA41" s="9"/>
    </row>
    <row r="42" spans="1:58" ht="19.899999999999999" customHeight="1" thickBot="1">
      <c r="A42" s="375" t="s">
        <v>171</v>
      </c>
      <c r="B42" s="388" t="s">
        <v>73</v>
      </c>
      <c r="C42" s="154"/>
      <c r="D42" s="140">
        <v>1</v>
      </c>
      <c r="E42" s="183"/>
      <c r="F42" s="140">
        <v>2</v>
      </c>
      <c r="G42" s="196"/>
      <c r="H42" s="140">
        <v>3</v>
      </c>
      <c r="I42" s="196"/>
      <c r="J42" s="240"/>
      <c r="K42" s="9">
        <f>IF(T42,500)+ IF(U42,1000)+ IF(V42,1500)</f>
        <v>0</v>
      </c>
      <c r="L42" s="9">
        <f>IF(T42,500)+ IF(U42,1000)+ IF(V42,1500)</f>
        <v>0</v>
      </c>
      <c r="T42" s="323" t="b">
        <v>0</v>
      </c>
      <c r="U42" s="323" t="b">
        <v>0</v>
      </c>
      <c r="V42" s="323" t="b">
        <v>0</v>
      </c>
      <c r="X42" s="90"/>
      <c r="Y42" s="9"/>
      <c r="Z42" s="9"/>
      <c r="AA42" s="9"/>
    </row>
    <row r="43" spans="1:58" ht="19.899999999999999" customHeight="1" thickBot="1">
      <c r="A43" s="375" t="s">
        <v>171</v>
      </c>
      <c r="B43" s="388" t="s">
        <v>74</v>
      </c>
      <c r="C43" s="154"/>
      <c r="D43" s="140">
        <v>1</v>
      </c>
      <c r="E43" s="183"/>
      <c r="F43" s="140">
        <v>2</v>
      </c>
      <c r="G43" s="196"/>
      <c r="H43" s="140">
        <v>3</v>
      </c>
      <c r="I43" s="196"/>
      <c r="J43" s="240"/>
      <c r="K43" s="9">
        <f>IF(T43,2500)+ IF(U43,5000)+ IF(V43,7000)</f>
        <v>0</v>
      </c>
      <c r="L43" s="9">
        <f>IF(T43,1500)+ IF(U43,2500)+ IF(V43,4000)</f>
        <v>0</v>
      </c>
      <c r="T43" s="323" t="b">
        <v>0</v>
      </c>
      <c r="U43" s="323" t="b">
        <v>0</v>
      </c>
      <c r="V43" s="323" t="b">
        <v>0</v>
      </c>
      <c r="X43" s="90"/>
      <c r="Y43" s="9"/>
      <c r="Z43" s="9"/>
      <c r="AA43" s="9"/>
    </row>
    <row r="44" spans="1:58" ht="19.899999999999999" customHeight="1" thickBot="1">
      <c r="A44" s="375" t="s">
        <v>171</v>
      </c>
      <c r="B44" s="383" t="s">
        <v>75</v>
      </c>
      <c r="C44" s="154"/>
      <c r="D44" s="140" t="s">
        <v>23</v>
      </c>
      <c r="E44" s="183"/>
      <c r="F44" s="140" t="s">
        <v>24</v>
      </c>
      <c r="G44" s="196"/>
      <c r="H44" s="134"/>
      <c r="I44" s="196"/>
      <c r="J44" s="240"/>
      <c r="K44" s="9">
        <f>IF(T44,2500)+ IF(U44,0)</f>
        <v>0</v>
      </c>
      <c r="L44" s="9">
        <f>IF(T44,1000)+ IF(U44,0)</f>
        <v>0</v>
      </c>
      <c r="T44" s="323" t="b">
        <v>0</v>
      </c>
      <c r="U44" s="323" t="b">
        <v>0</v>
      </c>
      <c r="X44" s="90"/>
      <c r="Y44" s="9"/>
      <c r="Z44" s="9"/>
      <c r="AA44" s="9"/>
    </row>
    <row r="45" spans="1:58" ht="19.899999999999999" customHeight="1" thickBot="1">
      <c r="A45" s="375" t="s">
        <v>174</v>
      </c>
      <c r="B45" s="383" t="s">
        <v>76</v>
      </c>
      <c r="C45" s="154"/>
      <c r="D45" s="132" t="s">
        <v>77</v>
      </c>
      <c r="E45" s="183"/>
      <c r="F45" s="140" t="s">
        <v>78</v>
      </c>
      <c r="G45" s="196"/>
      <c r="H45" s="140" t="s">
        <v>175</v>
      </c>
      <c r="I45" s="200"/>
      <c r="J45" s="246" t="s">
        <v>176</v>
      </c>
      <c r="K45" s="9">
        <f>IF(T45,0)+ IF(U45,0)+ IF(V45,0)+ IF(W45,1000)</f>
        <v>0</v>
      </c>
      <c r="T45" s="323" t="b">
        <v>0</v>
      </c>
      <c r="U45" s="323" t="b">
        <v>0</v>
      </c>
      <c r="V45" s="323" t="b">
        <v>0</v>
      </c>
      <c r="W45" s="323" t="b">
        <v>0</v>
      </c>
      <c r="X45" s="90"/>
      <c r="Y45" s="9"/>
      <c r="Z45" s="9"/>
      <c r="AA45" s="9"/>
    </row>
    <row r="46" spans="1:58" s="119" customFormat="1" ht="19.899999999999999" customHeight="1" thickBot="1">
      <c r="A46" s="375" t="s">
        <v>177</v>
      </c>
      <c r="B46" s="383" t="s">
        <v>81</v>
      </c>
      <c r="C46" s="164"/>
      <c r="D46" s="131" t="s">
        <v>82</v>
      </c>
      <c r="E46" s="196"/>
      <c r="F46" s="139" t="s">
        <v>83</v>
      </c>
      <c r="G46" s="196"/>
      <c r="H46" s="141"/>
      <c r="I46" s="196"/>
      <c r="J46" s="236"/>
      <c r="K46" s="9">
        <f>IF(T46,0)+ IF(U46,0)</f>
        <v>0</v>
      </c>
      <c r="L46" s="9"/>
      <c r="M46" s="9"/>
      <c r="T46" s="321" t="b">
        <v>0</v>
      </c>
      <c r="U46" s="321" t="b">
        <v>0</v>
      </c>
      <c r="V46" s="321"/>
      <c r="W46" s="321"/>
      <c r="X46" s="90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</row>
    <row r="47" spans="1:58" s="119" customFormat="1" ht="19.899999999999999" customHeight="1" thickBot="1">
      <c r="A47" s="375" t="s">
        <v>178</v>
      </c>
      <c r="B47" s="383" t="s">
        <v>84</v>
      </c>
      <c r="C47" s="164"/>
      <c r="D47" s="131" t="s">
        <v>17</v>
      </c>
      <c r="E47" s="196"/>
      <c r="F47" s="139" t="s">
        <v>57</v>
      </c>
      <c r="G47" s="196"/>
      <c r="H47" s="141"/>
      <c r="I47" s="196"/>
      <c r="J47" s="236"/>
      <c r="K47" s="9">
        <f>IF(T47,0)+ IF(U47,2000)</f>
        <v>0</v>
      </c>
      <c r="L47" s="9">
        <f>IF(T47,0)+ IF(U47,500)</f>
        <v>0</v>
      </c>
      <c r="M47" s="9"/>
      <c r="T47" s="321" t="b">
        <v>0</v>
      </c>
      <c r="U47" s="321" t="b">
        <v>0</v>
      </c>
      <c r="V47" s="321"/>
      <c r="W47" s="321"/>
      <c r="X47" s="90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</row>
    <row r="48" spans="1:58" ht="19.899999999999999" customHeight="1" thickBot="1">
      <c r="A48" s="375" t="s">
        <v>178</v>
      </c>
      <c r="B48" s="383" t="s">
        <v>85</v>
      </c>
      <c r="C48" s="154"/>
      <c r="D48" s="132" t="s">
        <v>86</v>
      </c>
      <c r="E48" s="183"/>
      <c r="F48" s="140" t="s">
        <v>87</v>
      </c>
      <c r="G48" s="196"/>
      <c r="H48" s="234" t="s">
        <v>88</v>
      </c>
      <c r="I48" s="257"/>
      <c r="J48" s="240"/>
      <c r="K48" s="9">
        <f>IF(T48,0)+ IF(U48,1000)+ IF(V48,2000)</f>
        <v>0</v>
      </c>
      <c r="L48" s="9">
        <f>IF(T48,0)+ IF(U48,500)+ IF(V48,1000)</f>
        <v>0</v>
      </c>
      <c r="T48" s="323" t="b">
        <v>0</v>
      </c>
      <c r="U48" s="323" t="b">
        <v>0</v>
      </c>
      <c r="V48" s="323" t="b">
        <v>0</v>
      </c>
      <c r="X48" s="90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</row>
    <row r="49" spans="1:62" ht="19.899999999999999" customHeight="1" thickBot="1">
      <c r="A49" s="375" t="s">
        <v>178</v>
      </c>
      <c r="B49" s="384" t="s">
        <v>89</v>
      </c>
      <c r="C49" s="155"/>
      <c r="D49" s="265" t="s">
        <v>90</v>
      </c>
      <c r="E49" s="197"/>
      <c r="F49" s="262" t="s">
        <v>91</v>
      </c>
      <c r="G49" s="221"/>
      <c r="H49" s="175"/>
      <c r="I49" s="221"/>
      <c r="J49" s="242"/>
      <c r="K49" s="9">
        <f>IF(T49,0)+ IF(U49,1000)</f>
        <v>0</v>
      </c>
      <c r="L49" s="9">
        <f>IF(T49,0)+ IF(U49,500)</f>
        <v>0</v>
      </c>
      <c r="T49" s="323" t="b">
        <v>0</v>
      </c>
      <c r="U49" s="323" t="b">
        <v>0</v>
      </c>
      <c r="X49" s="90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</row>
    <row r="50" spans="1:62" s="37" customFormat="1" ht="19.899999999999999" customHeight="1" thickBot="1">
      <c r="A50" s="6"/>
      <c r="B50" s="406" t="s">
        <v>92</v>
      </c>
      <c r="C50" s="337"/>
      <c r="D50" s="335"/>
      <c r="E50" s="335"/>
      <c r="F50" s="335"/>
      <c r="G50" s="330"/>
      <c r="H50" s="335"/>
      <c r="I50" s="330"/>
      <c r="J50" s="336"/>
      <c r="K50" s="130"/>
      <c r="L50" s="130"/>
      <c r="M50" s="130"/>
      <c r="N50"/>
      <c r="O50"/>
      <c r="P50"/>
      <c r="Q50"/>
      <c r="R50"/>
      <c r="S50"/>
      <c r="T50" s="323"/>
      <c r="U50" s="323"/>
      <c r="V50" s="323"/>
      <c r="W50" s="323"/>
      <c r="X50" s="90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/>
      <c r="BH50"/>
      <c r="BI50"/>
      <c r="BJ50"/>
    </row>
    <row r="51" spans="1:62" s="121" customFormat="1" ht="19.899999999999999" customHeight="1" thickBot="1">
      <c r="A51" s="373" t="s">
        <v>179</v>
      </c>
      <c r="B51" s="386" t="s">
        <v>93</v>
      </c>
      <c r="C51" s="331"/>
      <c r="D51" s="332" t="s">
        <v>23</v>
      </c>
      <c r="E51" s="220"/>
      <c r="F51" s="332" t="s">
        <v>24</v>
      </c>
      <c r="G51" s="220"/>
      <c r="H51" s="212"/>
      <c r="I51" s="220"/>
      <c r="J51" s="235"/>
      <c r="K51" s="9">
        <f>IF(T51,0)+ IF(U51,0)</f>
        <v>0</v>
      </c>
      <c r="L51" s="9">
        <f>IF(T51,0)+ IF(U51,0)</f>
        <v>0</v>
      </c>
      <c r="M51" s="9"/>
      <c r="T51" s="321" t="b">
        <v>0</v>
      </c>
      <c r="U51" s="321" t="b">
        <v>0</v>
      </c>
      <c r="V51" s="321"/>
      <c r="W51" s="321"/>
      <c r="X51" s="90"/>
      <c r="Y51" s="9"/>
      <c r="Z51" s="9"/>
      <c r="AA51" s="9"/>
    </row>
    <row r="52" spans="1:62" s="121" customFormat="1" ht="19.899999999999999" customHeight="1" thickBot="1">
      <c r="A52" s="373" t="s">
        <v>179</v>
      </c>
      <c r="B52" s="383" t="s">
        <v>95</v>
      </c>
      <c r="C52" s="164"/>
      <c r="D52" s="139" t="s">
        <v>23</v>
      </c>
      <c r="E52" s="196"/>
      <c r="F52" s="139" t="s">
        <v>24</v>
      </c>
      <c r="G52" s="196"/>
      <c r="H52" s="141"/>
      <c r="I52" s="196"/>
      <c r="J52" s="236"/>
      <c r="K52" s="9">
        <f>IF(T52,0)+ IF(U52,0)</f>
        <v>0</v>
      </c>
      <c r="L52" s="9">
        <f t="shared" ref="L52" si="2">IF(T52,0)+ IF(U52,0)</f>
        <v>0</v>
      </c>
      <c r="M52" s="9"/>
      <c r="T52" s="321" t="b">
        <v>0</v>
      </c>
      <c r="U52" s="321" t="b">
        <v>0</v>
      </c>
      <c r="V52" s="321"/>
      <c r="W52" s="321"/>
      <c r="X52" s="90"/>
      <c r="Y52" s="9"/>
      <c r="Z52" s="9"/>
      <c r="AA52" s="9"/>
    </row>
    <row r="53" spans="1:62" ht="19.899999999999999" customHeight="1" thickBot="1">
      <c r="A53" s="373" t="s">
        <v>179</v>
      </c>
      <c r="B53" s="383" t="s">
        <v>180</v>
      </c>
      <c r="C53" s="154"/>
      <c r="D53" s="140" t="s">
        <v>23</v>
      </c>
      <c r="E53" s="183"/>
      <c r="F53" s="140" t="s">
        <v>24</v>
      </c>
      <c r="G53" s="196"/>
      <c r="H53" s="134"/>
      <c r="I53" s="196"/>
      <c r="J53" s="240"/>
      <c r="K53" s="9">
        <f>IF(T53,1500)+ IF(U53,0)</f>
        <v>0</v>
      </c>
      <c r="L53" s="9">
        <f>IF(T53,500)+ IF(U53,0)</f>
        <v>0</v>
      </c>
      <c r="T53" s="323" t="b">
        <v>0</v>
      </c>
      <c r="U53" s="323" t="b">
        <v>0</v>
      </c>
      <c r="X53" s="90"/>
      <c r="Y53" s="9"/>
      <c r="Z53" s="9"/>
      <c r="AA53" s="9"/>
    </row>
    <row r="54" spans="1:62" ht="19.899999999999999" customHeight="1" thickBot="1">
      <c r="A54" s="373" t="s">
        <v>179</v>
      </c>
      <c r="B54" s="383" t="s">
        <v>97</v>
      </c>
      <c r="C54" s="154"/>
      <c r="D54" s="140" t="s">
        <v>23</v>
      </c>
      <c r="E54" s="183"/>
      <c r="F54" s="140" t="s">
        <v>24</v>
      </c>
      <c r="G54" s="196"/>
      <c r="H54" s="134"/>
      <c r="I54" s="196"/>
      <c r="J54" s="240"/>
      <c r="K54" s="9">
        <f>IF(T54,7000)+ IF(U54,0)</f>
        <v>0</v>
      </c>
      <c r="L54" s="9">
        <f>IF(T54,D26*1000)+ IF(U54,0)</f>
        <v>0</v>
      </c>
      <c r="T54" s="323" t="b">
        <v>0</v>
      </c>
      <c r="U54" s="323" t="b">
        <v>0</v>
      </c>
      <c r="X54" s="90"/>
      <c r="Y54" s="9"/>
      <c r="Z54" s="9"/>
      <c r="AA54" s="9"/>
    </row>
    <row r="55" spans="1:62" ht="19.899999999999999" customHeight="1" thickBot="1">
      <c r="A55" s="373" t="s">
        <v>181</v>
      </c>
      <c r="B55" s="383" t="s">
        <v>98</v>
      </c>
      <c r="C55" s="154"/>
      <c r="D55" s="140" t="s">
        <v>23</v>
      </c>
      <c r="E55" s="183"/>
      <c r="F55" s="140" t="s">
        <v>24</v>
      </c>
      <c r="G55" s="196"/>
      <c r="H55" s="134"/>
      <c r="I55" s="196"/>
      <c r="J55" s="240"/>
      <c r="K55" s="9">
        <f>IF(T55,4400)+ IF(U55,0)</f>
        <v>0</v>
      </c>
      <c r="L55" s="9">
        <f>IF(T55,1000)+ IF(U55,0)</f>
        <v>0</v>
      </c>
      <c r="T55" s="323" t="b">
        <v>0</v>
      </c>
      <c r="U55" s="323" t="b">
        <v>0</v>
      </c>
      <c r="X55" s="90"/>
      <c r="Y55" s="9"/>
      <c r="Z55" s="9"/>
      <c r="AA55" s="9"/>
    </row>
    <row r="56" spans="1:62" ht="19.899999999999999" customHeight="1" thickBot="1">
      <c r="A56" s="373" t="s">
        <v>179</v>
      </c>
      <c r="B56" s="383" t="s">
        <v>99</v>
      </c>
      <c r="C56" s="154"/>
      <c r="D56" s="140" t="s">
        <v>23</v>
      </c>
      <c r="E56" s="183"/>
      <c r="F56" s="140" t="s">
        <v>24</v>
      </c>
      <c r="G56" s="196"/>
      <c r="H56" s="134"/>
      <c r="I56" s="196"/>
      <c r="J56" s="240"/>
      <c r="K56" s="9">
        <f>IF(T56,2000)+ IF(U56,0)</f>
        <v>0</v>
      </c>
      <c r="L56" s="9">
        <f>IF(T56,500)+ IF(U56,0)</f>
        <v>0</v>
      </c>
      <c r="T56" s="323" t="b">
        <v>0</v>
      </c>
      <c r="U56" s="323" t="b">
        <v>0</v>
      </c>
      <c r="X56" s="90"/>
      <c r="Y56" s="9"/>
      <c r="Z56" s="9"/>
      <c r="AA56" s="9"/>
    </row>
    <row r="57" spans="1:62" ht="19.899999999999999" customHeight="1" thickBot="1">
      <c r="A57" s="373" t="s">
        <v>179</v>
      </c>
      <c r="B57" s="384" t="s">
        <v>100</v>
      </c>
      <c r="C57" s="155"/>
      <c r="D57" s="140" t="s">
        <v>23</v>
      </c>
      <c r="E57" s="183"/>
      <c r="F57" s="140" t="s">
        <v>24</v>
      </c>
      <c r="G57" s="196"/>
      <c r="H57" s="134"/>
      <c r="I57" s="196"/>
      <c r="J57" s="240"/>
      <c r="K57" s="9">
        <f>IF(T57,500)+ IF(U57,0)</f>
        <v>0</v>
      </c>
      <c r="L57" s="9">
        <f>IF(T57,500)+ IF(U57,0)</f>
        <v>0</v>
      </c>
      <c r="T57" s="323" t="b">
        <v>0</v>
      </c>
      <c r="U57" s="323" t="b">
        <v>0</v>
      </c>
      <c r="X57" s="90"/>
      <c r="Y57" s="9"/>
      <c r="Z57" s="9"/>
      <c r="AA57" s="9"/>
    </row>
    <row r="58" spans="1:62" ht="19.899999999999999" customHeight="1" thickBot="1">
      <c r="A58" s="373" t="s">
        <v>179</v>
      </c>
      <c r="B58" s="397" t="s">
        <v>101</v>
      </c>
      <c r="C58" s="166"/>
      <c r="D58" s="140" t="s">
        <v>23</v>
      </c>
      <c r="E58" s="183"/>
      <c r="F58" s="140" t="s">
        <v>24</v>
      </c>
      <c r="G58" s="196"/>
      <c r="H58" s="134"/>
      <c r="I58" s="196"/>
      <c r="J58" s="240"/>
      <c r="K58" s="9">
        <f>IF(T58,500)+ IF(U58,0)</f>
        <v>0</v>
      </c>
      <c r="L58" s="9">
        <f>IF(T58,500)+ IF(U58,0)</f>
        <v>0</v>
      </c>
      <c r="T58" s="323" t="b">
        <v>0</v>
      </c>
      <c r="U58" s="323" t="b">
        <v>0</v>
      </c>
      <c r="X58" s="90"/>
      <c r="Y58" s="9"/>
      <c r="Z58" s="9"/>
      <c r="AA58" s="9"/>
    </row>
    <row r="59" spans="1:62" ht="19.899999999999999" customHeight="1" thickBot="1">
      <c r="A59" s="373" t="s">
        <v>179</v>
      </c>
      <c r="B59" s="384" t="s">
        <v>102</v>
      </c>
      <c r="C59" s="155"/>
      <c r="D59" s="175" t="s">
        <v>30</v>
      </c>
      <c r="E59" s="194"/>
      <c r="F59" s="302"/>
      <c r="H59" s="175" t="s">
        <v>103</v>
      </c>
      <c r="I59" s="221"/>
      <c r="J59" s="309"/>
      <c r="K59" s="9">
        <f>F59*J59</f>
        <v>0</v>
      </c>
      <c r="L59" s="9">
        <f>F59*J59</f>
        <v>0</v>
      </c>
      <c r="X59" s="90"/>
      <c r="Y59" s="9"/>
      <c r="Z59" s="9"/>
      <c r="AA59" s="9"/>
    </row>
    <row r="60" spans="1:62" ht="19.899999999999999" customHeight="1" thickBot="1">
      <c r="A60" s="373" t="s">
        <v>179</v>
      </c>
      <c r="B60" s="383" t="s">
        <v>104</v>
      </c>
      <c r="C60" s="154"/>
      <c r="D60" s="140" t="s">
        <v>23</v>
      </c>
      <c r="E60" s="183"/>
      <c r="F60" s="140" t="s">
        <v>24</v>
      </c>
      <c r="G60" s="196"/>
      <c r="H60" s="134"/>
      <c r="I60" s="196"/>
      <c r="J60" s="240"/>
      <c r="K60" s="9">
        <f>IF(T60,2800+D25*F25*0.02,0)</f>
        <v>0</v>
      </c>
      <c r="L60" s="9">
        <f>IF(T60,1200)+ IF(U60,0)</f>
        <v>0</v>
      </c>
      <c r="T60" s="323" t="b">
        <v>0</v>
      </c>
      <c r="U60" s="323" t="b">
        <v>0</v>
      </c>
      <c r="X60" s="90"/>
      <c r="Y60" s="9"/>
      <c r="Z60" s="9"/>
      <c r="AA60" s="9"/>
    </row>
    <row r="61" spans="1:62" ht="19.899999999999999" hidden="1" customHeight="1">
      <c r="B61" s="150"/>
      <c r="C61" s="166"/>
      <c r="D61" s="137"/>
      <c r="E61" s="194"/>
      <c r="F61" s="80"/>
      <c r="H61" s="137"/>
      <c r="I61" s="188"/>
      <c r="J61" s="206"/>
      <c r="X61" s="90"/>
      <c r="Y61" s="9"/>
      <c r="Z61" s="9"/>
      <c r="AA61" s="9"/>
    </row>
    <row r="62" spans="1:62" s="37" customFormat="1" ht="19.899999999999999" customHeight="1" thickBot="1">
      <c r="A62" s="6"/>
      <c r="B62" s="407" t="s">
        <v>105</v>
      </c>
      <c r="C62" s="408"/>
      <c r="D62" s="330"/>
      <c r="E62" s="330"/>
      <c r="F62" s="330"/>
      <c r="G62" s="330"/>
      <c r="H62" s="330"/>
      <c r="I62" s="330"/>
      <c r="J62" s="277"/>
      <c r="K62" s="130"/>
      <c r="L62" s="130"/>
      <c r="M62" s="130"/>
      <c r="N62"/>
      <c r="O62"/>
      <c r="P62"/>
      <c r="Q62"/>
      <c r="R62"/>
      <c r="S62"/>
      <c r="T62" s="323"/>
      <c r="U62" s="323"/>
      <c r="V62" s="323"/>
      <c r="W62" s="323"/>
      <c r="X62" s="90"/>
      <c r="Y62" s="9"/>
      <c r="Z62" s="9"/>
      <c r="AA62" s="9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</row>
    <row r="63" spans="1:62" ht="19.899999999999999" customHeight="1" thickBot="1">
      <c r="A63" s="373" t="s">
        <v>168</v>
      </c>
      <c r="B63" s="386" t="s">
        <v>106</v>
      </c>
      <c r="C63" s="153"/>
      <c r="D63" s="258" t="s">
        <v>23</v>
      </c>
      <c r="E63" s="327"/>
      <c r="F63" s="258" t="s">
        <v>24</v>
      </c>
      <c r="G63" s="220"/>
      <c r="H63" s="174"/>
      <c r="I63" s="220"/>
      <c r="J63" s="239"/>
      <c r="K63" s="9">
        <f>IF(T63,2500)+ IF(U63,0)</f>
        <v>0</v>
      </c>
      <c r="L63" s="9">
        <f t="shared" ref="L63:L68" si="3">IF(T63,0)+ IF(U63,0)</f>
        <v>0</v>
      </c>
      <c r="T63" s="323" t="b">
        <v>0</v>
      </c>
      <c r="U63" s="323" t="b">
        <v>0</v>
      </c>
      <c r="X63" s="90"/>
      <c r="Y63" s="9"/>
      <c r="Z63" s="9"/>
      <c r="AA63" s="9"/>
    </row>
    <row r="64" spans="1:62" s="9" customFormat="1" ht="19.899999999999999" customHeight="1" thickBot="1">
      <c r="A64" s="373" t="s">
        <v>182</v>
      </c>
      <c r="B64" s="383" t="s">
        <v>107</v>
      </c>
      <c r="C64" s="164"/>
      <c r="D64" s="139" t="s">
        <v>23</v>
      </c>
      <c r="E64" s="200"/>
      <c r="F64" s="139" t="s">
        <v>24</v>
      </c>
      <c r="G64" s="196"/>
      <c r="H64" s="141"/>
      <c r="I64" s="196"/>
      <c r="J64" s="236"/>
      <c r="K64" s="9">
        <f>IF(T64,0)+ IF(U64,0)</f>
        <v>0</v>
      </c>
      <c r="L64" s="9">
        <f t="shared" si="3"/>
        <v>0</v>
      </c>
      <c r="T64" s="321" t="b">
        <v>0</v>
      </c>
      <c r="U64" s="321" t="b">
        <v>0</v>
      </c>
      <c r="V64" s="321"/>
      <c r="W64" s="321"/>
      <c r="X64" s="90"/>
    </row>
    <row r="65" spans="1:27" s="9" customFormat="1" ht="19.899999999999999" customHeight="1" thickBot="1">
      <c r="A65" s="373" t="s">
        <v>182</v>
      </c>
      <c r="B65" s="383" t="s">
        <v>108</v>
      </c>
      <c r="C65" s="164"/>
      <c r="D65" s="139" t="s">
        <v>23</v>
      </c>
      <c r="E65" s="200"/>
      <c r="F65" s="139" t="s">
        <v>24</v>
      </c>
      <c r="G65" s="196"/>
      <c r="H65" s="141"/>
      <c r="I65" s="196"/>
      <c r="J65" s="236"/>
      <c r="K65" s="9">
        <f>IF(T65,0)+ IF(U65,0)</f>
        <v>0</v>
      </c>
      <c r="L65" s="9">
        <f t="shared" si="3"/>
        <v>0</v>
      </c>
      <c r="T65" s="321" t="b">
        <v>0</v>
      </c>
      <c r="U65" s="321" t="b">
        <v>0</v>
      </c>
      <c r="V65" s="321"/>
      <c r="W65" s="321"/>
      <c r="X65" s="90"/>
    </row>
    <row r="66" spans="1:27" s="9" customFormat="1" ht="19.899999999999999" customHeight="1" thickBot="1">
      <c r="A66" s="373" t="s">
        <v>171</v>
      </c>
      <c r="B66" s="383" t="s">
        <v>109</v>
      </c>
      <c r="C66" s="164"/>
      <c r="D66" s="139" t="s">
        <v>23</v>
      </c>
      <c r="E66" s="200"/>
      <c r="F66" s="139" t="s">
        <v>24</v>
      </c>
      <c r="G66" s="196"/>
      <c r="H66" s="141"/>
      <c r="I66" s="196"/>
      <c r="J66" s="236"/>
      <c r="K66" s="9">
        <f>IF(T66,0)+ IF(U66,0)</f>
        <v>0</v>
      </c>
      <c r="L66" s="9">
        <f t="shared" si="3"/>
        <v>0</v>
      </c>
      <c r="T66" s="321" t="b">
        <v>0</v>
      </c>
      <c r="U66" s="321" t="b">
        <v>0</v>
      </c>
      <c r="V66" s="321"/>
      <c r="W66" s="321"/>
      <c r="X66" s="90"/>
    </row>
    <row r="67" spans="1:27" s="9" customFormat="1" ht="19.899999999999999" customHeight="1" thickBot="1">
      <c r="A67" s="373" t="s">
        <v>171</v>
      </c>
      <c r="B67" s="383" t="s">
        <v>110</v>
      </c>
      <c r="C67" s="164"/>
      <c r="D67" s="139" t="s">
        <v>23</v>
      </c>
      <c r="E67" s="200"/>
      <c r="F67" s="139" t="s">
        <v>24</v>
      </c>
      <c r="G67" s="196"/>
      <c r="H67" s="141"/>
      <c r="I67" s="196"/>
      <c r="J67" s="236"/>
      <c r="K67" s="9">
        <f>IF(T67,0)+ IF(U67,0)</f>
        <v>0</v>
      </c>
      <c r="L67" s="9">
        <f t="shared" si="3"/>
        <v>0</v>
      </c>
      <c r="T67" s="321" t="b">
        <v>0</v>
      </c>
      <c r="U67" s="321" t="b">
        <v>0</v>
      </c>
      <c r="V67" s="321"/>
      <c r="W67" s="321"/>
      <c r="X67" s="90"/>
    </row>
    <row r="68" spans="1:27" s="9" customFormat="1" ht="19.899999999999999" customHeight="1" thickBot="1">
      <c r="A68" s="373" t="s">
        <v>171</v>
      </c>
      <c r="B68" s="383" t="s">
        <v>111</v>
      </c>
      <c r="C68" s="164"/>
      <c r="D68" s="139" t="s">
        <v>23</v>
      </c>
      <c r="E68" s="200"/>
      <c r="F68" s="139" t="s">
        <v>24</v>
      </c>
      <c r="G68" s="196"/>
      <c r="H68" s="141"/>
      <c r="I68" s="196"/>
      <c r="J68" s="236"/>
      <c r="K68" s="9">
        <f>IF(T68,0)+ IF(U68,0)</f>
        <v>0</v>
      </c>
      <c r="L68" s="9">
        <f t="shared" si="3"/>
        <v>0</v>
      </c>
      <c r="T68" s="321" t="b">
        <v>0</v>
      </c>
      <c r="U68" s="321" t="b">
        <v>0</v>
      </c>
      <c r="V68" s="321"/>
      <c r="W68" s="321"/>
      <c r="X68" s="90"/>
    </row>
    <row r="69" spans="1:27" ht="19.899999999999999" customHeight="1" thickBot="1">
      <c r="A69" s="373" t="s">
        <v>168</v>
      </c>
      <c r="B69" s="383" t="s">
        <v>112</v>
      </c>
      <c r="C69" s="154"/>
      <c r="D69" s="140" t="s">
        <v>23</v>
      </c>
      <c r="E69" s="201"/>
      <c r="F69" s="140" t="s">
        <v>24</v>
      </c>
      <c r="G69" s="196"/>
      <c r="H69" s="134"/>
      <c r="I69" s="196"/>
      <c r="J69" s="240"/>
      <c r="K69" s="9">
        <f>IF(T69,12000)+ IF(U69,0)</f>
        <v>0</v>
      </c>
      <c r="L69" s="9">
        <f t="shared" ref="L69:L85" si="4">IF(T69,2500)+ IF(U69,0)</f>
        <v>0</v>
      </c>
      <c r="T69" s="323" t="b">
        <v>0</v>
      </c>
      <c r="U69" s="323" t="b">
        <v>0</v>
      </c>
      <c r="X69" s="90"/>
      <c r="Y69" s="9"/>
      <c r="Z69" s="9"/>
      <c r="AA69" s="9"/>
    </row>
    <row r="70" spans="1:27" ht="19.899999999999999" customHeight="1" thickBot="1">
      <c r="A70" s="373" t="s">
        <v>168</v>
      </c>
      <c r="B70" s="383" t="s">
        <v>113</v>
      </c>
      <c r="C70" s="154"/>
      <c r="D70" s="140" t="s">
        <v>23</v>
      </c>
      <c r="E70" s="201"/>
      <c r="F70" s="140" t="s">
        <v>24</v>
      </c>
      <c r="G70" s="196"/>
      <c r="H70" s="134"/>
      <c r="I70" s="196"/>
      <c r="J70" s="240"/>
      <c r="K70" s="9">
        <f>IF(T70,12000)+ IF(U70,0)</f>
        <v>0</v>
      </c>
      <c r="L70" s="9">
        <f>IF(T70,4000)+ IF(U70,0)</f>
        <v>0</v>
      </c>
      <c r="T70" s="323" t="b">
        <v>0</v>
      </c>
      <c r="U70" s="323" t="b">
        <v>0</v>
      </c>
      <c r="X70" s="90"/>
      <c r="Y70" s="9"/>
      <c r="Z70" s="9"/>
      <c r="AA70" s="9"/>
    </row>
    <row r="71" spans="1:27" ht="19.899999999999999" customHeight="1" thickBot="1">
      <c r="A71" s="373" t="s">
        <v>168</v>
      </c>
      <c r="B71" s="383" t="s">
        <v>114</v>
      </c>
      <c r="C71" s="154"/>
      <c r="D71" s="140" t="s">
        <v>23</v>
      </c>
      <c r="E71" s="201"/>
      <c r="F71" s="140" t="s">
        <v>24</v>
      </c>
      <c r="G71" s="196"/>
      <c r="H71" s="134"/>
      <c r="I71" s="196"/>
      <c r="J71" s="240"/>
      <c r="K71" s="9">
        <f>IF(T71,500)+ IF(U71,0)</f>
        <v>0</v>
      </c>
      <c r="L71" s="9">
        <f>IF(T71,0)+ IF(U71,0)</f>
        <v>0</v>
      </c>
      <c r="T71" s="323" t="b">
        <v>0</v>
      </c>
      <c r="U71" s="323" t="b">
        <v>0</v>
      </c>
      <c r="X71" s="90"/>
      <c r="Y71" s="9"/>
      <c r="Z71" s="9"/>
      <c r="AA71" s="9"/>
    </row>
    <row r="72" spans="1:27" ht="19.899999999999999" customHeight="1" thickBot="1">
      <c r="A72" s="373" t="s">
        <v>168</v>
      </c>
      <c r="B72" s="383" t="s">
        <v>115</v>
      </c>
      <c r="C72" s="154"/>
      <c r="D72" s="140" t="s">
        <v>23</v>
      </c>
      <c r="E72" s="183"/>
      <c r="F72" s="140" t="s">
        <v>24</v>
      </c>
      <c r="G72" s="196"/>
      <c r="H72" s="134"/>
      <c r="I72" s="196"/>
      <c r="J72" s="240"/>
      <c r="K72" s="9">
        <f>IF(T72,1000)+ IF(U72,0)</f>
        <v>0</v>
      </c>
      <c r="L72" s="9">
        <f>IF(T72,0)+ IF(U72,0)</f>
        <v>0</v>
      </c>
      <c r="T72" s="323" t="b">
        <v>0</v>
      </c>
      <c r="U72" s="323" t="b">
        <v>0</v>
      </c>
      <c r="X72" s="90"/>
      <c r="Y72" s="9"/>
      <c r="Z72" s="9"/>
      <c r="AA72" s="9"/>
    </row>
    <row r="73" spans="1:27" ht="19.899999999999999" customHeight="1" thickBot="1">
      <c r="A73" s="372" t="s">
        <v>171</v>
      </c>
      <c r="B73" s="383" t="s">
        <v>116</v>
      </c>
      <c r="C73" s="154"/>
      <c r="D73" s="140" t="s">
        <v>117</v>
      </c>
      <c r="E73" s="183"/>
      <c r="F73" s="140" t="s">
        <v>118</v>
      </c>
      <c r="G73" s="196"/>
      <c r="H73" s="134"/>
      <c r="I73" s="196"/>
      <c r="J73" s="240"/>
      <c r="K73" s="9">
        <f>IF(T73,0)+ IF(U73,2000)</f>
        <v>0</v>
      </c>
      <c r="L73" s="9">
        <f>IF(T73,0)+ IF(U73,0)</f>
        <v>0</v>
      </c>
      <c r="T73" s="323" t="b">
        <v>0</v>
      </c>
      <c r="U73" s="323" t="b">
        <v>0</v>
      </c>
      <c r="X73" s="90"/>
      <c r="Y73" s="9"/>
      <c r="Z73" s="9"/>
      <c r="AA73" s="9"/>
    </row>
    <row r="74" spans="1:27" ht="19.899999999999999" customHeight="1" thickBot="1">
      <c r="A74" s="372" t="s">
        <v>183</v>
      </c>
      <c r="B74" s="383" t="s">
        <v>119</v>
      </c>
      <c r="C74" s="154"/>
      <c r="D74" s="140" t="s">
        <v>120</v>
      </c>
      <c r="E74" s="183"/>
      <c r="F74" s="140" t="s">
        <v>121</v>
      </c>
      <c r="G74" s="196"/>
      <c r="H74" s="134"/>
      <c r="I74" s="196"/>
      <c r="J74" s="240"/>
      <c r="K74" s="9">
        <f>IF(T74,0)+ IF(U74,15000)</f>
        <v>0</v>
      </c>
      <c r="L74" s="9">
        <f>IF(T74,0)+ IF(U74,2000)</f>
        <v>0</v>
      </c>
      <c r="T74" s="323" t="b">
        <v>0</v>
      </c>
      <c r="U74" s="323" t="b">
        <v>0</v>
      </c>
      <c r="X74" s="90"/>
      <c r="Y74" s="9"/>
      <c r="Z74" s="9"/>
      <c r="AA74" s="9"/>
    </row>
    <row r="75" spans="1:27" ht="19.899999999999999" customHeight="1" thickBot="1">
      <c r="A75" s="372" t="s">
        <v>183</v>
      </c>
      <c r="B75" s="383" t="s">
        <v>122</v>
      </c>
      <c r="C75" s="154"/>
      <c r="D75" s="140" t="s">
        <v>120</v>
      </c>
      <c r="E75" s="183"/>
      <c r="F75" s="140" t="s">
        <v>123</v>
      </c>
      <c r="G75" s="196"/>
      <c r="H75" s="134"/>
      <c r="I75" s="196"/>
      <c r="J75" s="240"/>
      <c r="K75" s="9">
        <f>IF(T75,0)+ IF(U75,6500)</f>
        <v>0</v>
      </c>
      <c r="L75" s="9">
        <f>IF(T75,0)+ IF(U75,2000)</f>
        <v>0</v>
      </c>
      <c r="T75" s="323" t="b">
        <v>0</v>
      </c>
      <c r="U75" s="323" t="b">
        <v>0</v>
      </c>
      <c r="X75" s="90"/>
      <c r="Y75" s="9"/>
      <c r="Z75" s="9"/>
      <c r="AA75" s="9"/>
    </row>
    <row r="76" spans="1:27" s="9" customFormat="1" ht="19.899999999999999" customHeight="1" thickBot="1">
      <c r="A76" s="375" t="s">
        <v>168</v>
      </c>
      <c r="B76" s="383" t="s">
        <v>124</v>
      </c>
      <c r="C76" s="164"/>
      <c r="D76" s="139" t="s">
        <v>23</v>
      </c>
      <c r="E76" s="196"/>
      <c r="F76" s="139" t="s">
        <v>24</v>
      </c>
      <c r="G76" s="196"/>
      <c r="H76" s="141"/>
      <c r="I76" s="196"/>
      <c r="J76" s="236"/>
      <c r="K76" s="9">
        <f>IF(T76,0)+ IF(U76,0)</f>
        <v>0</v>
      </c>
      <c r="L76" s="9">
        <f>IF(T76,0)+ IF(U76,0)</f>
        <v>0</v>
      </c>
      <c r="T76" s="321" t="b">
        <v>0</v>
      </c>
      <c r="U76" s="321" t="b">
        <v>0</v>
      </c>
      <c r="V76" s="321"/>
      <c r="W76" s="321"/>
      <c r="X76" s="90"/>
    </row>
    <row r="77" spans="1:27" ht="19.899999999999999" customHeight="1" thickBot="1">
      <c r="A77" s="375" t="s">
        <v>168</v>
      </c>
      <c r="B77" s="383" t="s">
        <v>125</v>
      </c>
      <c r="C77" s="154"/>
      <c r="D77" s="140" t="s">
        <v>23</v>
      </c>
      <c r="E77" s="183"/>
      <c r="F77" s="140" t="s">
        <v>24</v>
      </c>
      <c r="G77" s="196"/>
      <c r="H77" s="134"/>
      <c r="I77" s="196"/>
      <c r="J77" s="240"/>
      <c r="K77" s="9">
        <f>IF(T77,500)+ IF(U77,0)</f>
        <v>0</v>
      </c>
      <c r="L77" s="9">
        <f>IF(T77,250)+ IF(U77,0)</f>
        <v>0</v>
      </c>
      <c r="T77" s="323" t="b">
        <v>0</v>
      </c>
      <c r="U77" s="323" t="b">
        <v>0</v>
      </c>
      <c r="X77" s="90"/>
      <c r="Y77" s="9"/>
      <c r="Z77" s="9"/>
      <c r="AA77" s="9"/>
    </row>
    <row r="78" spans="1:27" ht="19.899999999999999" customHeight="1" thickBot="1">
      <c r="A78" s="375" t="s">
        <v>168</v>
      </c>
      <c r="B78" s="383" t="s">
        <v>126</v>
      </c>
      <c r="C78" s="154"/>
      <c r="D78" s="140" t="s">
        <v>23</v>
      </c>
      <c r="E78" s="183"/>
      <c r="F78" s="140" t="s">
        <v>24</v>
      </c>
      <c r="G78" s="196"/>
      <c r="H78" s="134"/>
      <c r="I78" s="196"/>
      <c r="J78" s="240"/>
      <c r="K78" s="9">
        <f>IF(T78,500)+ IF(U78,0)</f>
        <v>0</v>
      </c>
      <c r="L78" s="9">
        <f>IF(T78,250)+ IF(U78,0)</f>
        <v>0</v>
      </c>
      <c r="T78" s="323" t="b">
        <v>0</v>
      </c>
      <c r="U78" s="323" t="b">
        <v>0</v>
      </c>
      <c r="X78" s="90"/>
      <c r="Y78" s="9"/>
      <c r="Z78" s="9"/>
      <c r="AA78" s="9"/>
    </row>
    <row r="79" spans="1:27" ht="22.15" customHeight="1" thickBot="1">
      <c r="A79" s="375" t="s">
        <v>168</v>
      </c>
      <c r="B79" s="383" t="s">
        <v>127</v>
      </c>
      <c r="C79" s="154"/>
      <c r="D79" s="140" t="s">
        <v>23</v>
      </c>
      <c r="E79" s="183"/>
      <c r="F79" s="140" t="s">
        <v>24</v>
      </c>
      <c r="G79" s="196"/>
      <c r="H79" s="134"/>
      <c r="I79" s="196"/>
      <c r="J79" s="240"/>
      <c r="K79" s="9">
        <f>IF(T79,1000)+ IF(U79,0)</f>
        <v>0</v>
      </c>
      <c r="L79" s="9">
        <f>IF(T79,1000)+ IF(U79,0)</f>
        <v>0</v>
      </c>
      <c r="T79" s="323" t="b">
        <v>0</v>
      </c>
      <c r="U79" s="323" t="b">
        <v>0</v>
      </c>
      <c r="X79" s="90"/>
      <c r="Y79" s="9"/>
      <c r="Z79" s="9"/>
      <c r="AA79" s="9"/>
    </row>
    <row r="80" spans="1:27" s="9" customFormat="1" ht="19.899999999999999" customHeight="1" thickBot="1">
      <c r="A80" s="375" t="s">
        <v>168</v>
      </c>
      <c r="B80" s="383" t="s">
        <v>128</v>
      </c>
      <c r="C80" s="164"/>
      <c r="D80" s="139" t="s">
        <v>23</v>
      </c>
      <c r="E80" s="196"/>
      <c r="F80" s="139" t="s">
        <v>24</v>
      </c>
      <c r="G80" s="196"/>
      <c r="H80" s="141"/>
      <c r="I80" s="196"/>
      <c r="J80" s="236"/>
      <c r="K80" s="9">
        <f>IF(T80,0)+ IF(U80,0)</f>
        <v>0</v>
      </c>
      <c r="L80" s="9">
        <f>IF(T80,0)+ IF(U80,0)</f>
        <v>0</v>
      </c>
      <c r="T80" s="321" t="b">
        <v>0</v>
      </c>
      <c r="U80" s="321" t="b">
        <v>0</v>
      </c>
      <c r="V80" s="321"/>
      <c r="W80" s="321"/>
      <c r="X80" s="90"/>
    </row>
    <row r="81" spans="1:27" ht="19.899999999999999" customHeight="1" thickBot="1">
      <c r="A81" s="375" t="s">
        <v>168</v>
      </c>
      <c r="B81" s="383" t="s">
        <v>129</v>
      </c>
      <c r="C81" s="154"/>
      <c r="D81" s="140" t="s">
        <v>23</v>
      </c>
      <c r="E81" s="183"/>
      <c r="F81" s="140" t="s">
        <v>24</v>
      </c>
      <c r="G81" s="196"/>
      <c r="H81" s="134"/>
      <c r="I81" s="196"/>
      <c r="J81" s="240"/>
      <c r="K81" s="9">
        <f>IF(T81,0)+ IF(U81,0)</f>
        <v>0</v>
      </c>
      <c r="L81" s="9">
        <f>IF(T81,0)+ IF(U81,0)</f>
        <v>0</v>
      </c>
      <c r="T81" s="323" t="b">
        <v>0</v>
      </c>
      <c r="U81" s="323" t="b">
        <v>0</v>
      </c>
      <c r="X81" s="90"/>
      <c r="Y81" s="9"/>
      <c r="Z81" s="9"/>
      <c r="AA81" s="9"/>
    </row>
    <row r="82" spans="1:27" ht="19.899999999999999" customHeight="1" thickBot="1">
      <c r="A82" s="375" t="s">
        <v>168</v>
      </c>
      <c r="B82" s="383" t="s">
        <v>130</v>
      </c>
      <c r="C82" s="154"/>
      <c r="D82" s="140" t="s">
        <v>23</v>
      </c>
      <c r="E82" s="183"/>
      <c r="F82" s="140" t="s">
        <v>24</v>
      </c>
      <c r="G82" s="196"/>
      <c r="H82" s="134"/>
      <c r="I82" s="196"/>
      <c r="J82" s="240"/>
      <c r="K82" s="9">
        <f>IF(T82,500)+ IF(U82,0)</f>
        <v>0</v>
      </c>
      <c r="L82" s="9">
        <f>IF(T82,250)+ IF(U82,0)</f>
        <v>0</v>
      </c>
      <c r="T82" s="323" t="b">
        <v>0</v>
      </c>
      <c r="U82" s="323" t="b">
        <v>0</v>
      </c>
      <c r="X82" s="90"/>
      <c r="Y82" s="9"/>
      <c r="Z82" s="9"/>
      <c r="AA82" s="9"/>
    </row>
    <row r="83" spans="1:27" ht="19.899999999999999" customHeight="1" thickBot="1">
      <c r="A83" s="375" t="s">
        <v>171</v>
      </c>
      <c r="B83" s="383" t="s">
        <v>131</v>
      </c>
      <c r="C83" s="154"/>
      <c r="D83" s="140" t="s">
        <v>23</v>
      </c>
      <c r="E83" s="183"/>
      <c r="F83" s="140" t="s">
        <v>24</v>
      </c>
      <c r="G83" s="196"/>
      <c r="H83" s="134"/>
      <c r="I83" s="196"/>
      <c r="J83" s="240"/>
      <c r="K83" s="9">
        <f>IF(T83,9000)+ IF(U83,0)</f>
        <v>0</v>
      </c>
      <c r="L83" s="9">
        <f>IF(T83,3000)+ IF(U83,0)</f>
        <v>0</v>
      </c>
      <c r="T83" s="323" t="b">
        <v>0</v>
      </c>
      <c r="U83" s="323" t="b">
        <v>0</v>
      </c>
      <c r="X83" s="90"/>
      <c r="Y83" s="9"/>
      <c r="Z83" s="9"/>
      <c r="AA83" s="9"/>
    </row>
    <row r="84" spans="1:27" ht="19.899999999999999" customHeight="1" thickBot="1">
      <c r="A84" s="375" t="s">
        <v>171</v>
      </c>
      <c r="B84" s="383" t="s">
        <v>132</v>
      </c>
      <c r="C84" s="154"/>
      <c r="D84" s="140" t="s">
        <v>23</v>
      </c>
      <c r="E84" s="183"/>
      <c r="F84" s="140" t="s">
        <v>24</v>
      </c>
      <c r="G84" s="196"/>
      <c r="H84" s="134"/>
      <c r="I84" s="196"/>
      <c r="J84" s="240"/>
      <c r="K84" s="9">
        <f>IF(T84,0)+ IF(U84,0)</f>
        <v>0</v>
      </c>
      <c r="L84" s="9">
        <f>IF(T84,0)+ IF(U84,0)</f>
        <v>0</v>
      </c>
      <c r="T84" s="323" t="b">
        <v>0</v>
      </c>
      <c r="U84" s="323" t="b">
        <v>0</v>
      </c>
      <c r="X84" s="90"/>
      <c r="Y84" s="9"/>
      <c r="Z84" s="9"/>
      <c r="AA84" s="9"/>
    </row>
    <row r="85" spans="1:27" ht="19.899999999999999" customHeight="1" thickBot="1">
      <c r="A85" s="375" t="s">
        <v>171</v>
      </c>
      <c r="B85" s="383" t="s">
        <v>133</v>
      </c>
      <c r="C85" s="154"/>
      <c r="D85" s="140" t="s">
        <v>23</v>
      </c>
      <c r="E85" s="183"/>
      <c r="F85" s="140" t="s">
        <v>24</v>
      </c>
      <c r="G85" s="196"/>
      <c r="H85" s="134"/>
      <c r="I85" s="196"/>
      <c r="J85" s="240"/>
      <c r="K85" s="9">
        <f>IF(T85,8000)+ IF(U85,0)</f>
        <v>0</v>
      </c>
      <c r="L85" s="9">
        <f t="shared" si="4"/>
        <v>0</v>
      </c>
      <c r="T85" s="323" t="b">
        <v>0</v>
      </c>
      <c r="U85" s="323" t="b">
        <v>0</v>
      </c>
      <c r="X85" s="90"/>
      <c r="Y85" s="9"/>
      <c r="Z85" s="9"/>
      <c r="AA85" s="9"/>
    </row>
    <row r="86" spans="1:27" ht="19.899999999999999" customHeight="1" thickBot="1">
      <c r="A86" s="375" t="s">
        <v>171</v>
      </c>
      <c r="B86" s="383" t="s">
        <v>139</v>
      </c>
      <c r="C86" s="154"/>
      <c r="D86" s="134" t="s">
        <v>30</v>
      </c>
      <c r="E86" s="194"/>
      <c r="F86" s="302"/>
      <c r="H86" s="134" t="s">
        <v>140</v>
      </c>
      <c r="I86" s="196"/>
      <c r="J86" s="305"/>
      <c r="K86" s="9">
        <f>F86*J86</f>
        <v>0</v>
      </c>
      <c r="L86" s="9">
        <f>IF(T86,2500)+ IF(U86,0)</f>
        <v>0</v>
      </c>
      <c r="X86" s="90"/>
      <c r="Y86" s="9"/>
      <c r="Z86" s="9"/>
      <c r="AA86" s="9"/>
    </row>
    <row r="87" spans="1:27" ht="19.899999999999999" customHeight="1" thickBot="1">
      <c r="A87" s="375" t="s">
        <v>171</v>
      </c>
      <c r="B87" s="383" t="s">
        <v>134</v>
      </c>
      <c r="C87" s="154"/>
      <c r="D87" s="140" t="s">
        <v>23</v>
      </c>
      <c r="E87" s="183"/>
      <c r="F87" s="140" t="s">
        <v>24</v>
      </c>
      <c r="G87" s="196"/>
      <c r="H87" s="134"/>
      <c r="I87" s="196"/>
      <c r="J87" s="240"/>
      <c r="K87" s="9">
        <f>IF(T87,5000)+ IF(U87,0)</f>
        <v>0</v>
      </c>
      <c r="L87" s="9">
        <f>IF(T87,1000)+ IF(U87,0)</f>
        <v>0</v>
      </c>
      <c r="T87" s="323" t="b">
        <v>0</v>
      </c>
      <c r="U87" s="323" t="b">
        <v>0</v>
      </c>
      <c r="X87" s="90"/>
      <c r="Y87" s="9"/>
      <c r="Z87" s="9"/>
      <c r="AA87" s="9"/>
    </row>
    <row r="88" spans="1:27" ht="19.899999999999999" customHeight="1" thickBot="1">
      <c r="A88" s="375" t="s">
        <v>171</v>
      </c>
      <c r="B88" s="383" t="s">
        <v>135</v>
      </c>
      <c r="C88" s="154"/>
      <c r="D88" s="140" t="s">
        <v>23</v>
      </c>
      <c r="E88" s="183"/>
      <c r="F88" s="140" t="s">
        <v>24</v>
      </c>
      <c r="G88" s="196"/>
      <c r="H88" s="134"/>
      <c r="I88" s="196"/>
      <c r="J88" s="240"/>
      <c r="K88" s="9">
        <f>IF(T88,5000+D26*2000)+ IF(U88,0)</f>
        <v>0</v>
      </c>
      <c r="L88" s="9">
        <f>IF(T88,10000)+ IF(U88,0)</f>
        <v>0</v>
      </c>
      <c r="T88" s="323" t="b">
        <v>0</v>
      </c>
      <c r="U88" s="323" t="b">
        <v>0</v>
      </c>
      <c r="X88" s="90"/>
      <c r="Y88" s="9"/>
      <c r="Z88" s="9"/>
      <c r="AA88" s="9"/>
    </row>
    <row r="89" spans="1:27" ht="15" thickBot="1">
      <c r="A89" s="375" t="s">
        <v>168</v>
      </c>
      <c r="B89" s="398" t="s">
        <v>184</v>
      </c>
      <c r="D89" s="263" t="s">
        <v>23</v>
      </c>
      <c r="F89" s="140" t="s">
        <v>24</v>
      </c>
    </row>
    <row r="90" spans="1:27" ht="19.899999999999999" customHeight="1" thickBot="1">
      <c r="A90" s="375" t="s">
        <v>168</v>
      </c>
      <c r="B90" s="383" t="s">
        <v>137</v>
      </c>
      <c r="C90" s="154"/>
      <c r="D90" s="134" t="s">
        <v>138</v>
      </c>
      <c r="E90" s="183"/>
      <c r="F90" s="293"/>
      <c r="G90" s="196"/>
      <c r="H90" s="134"/>
      <c r="I90" s="196"/>
      <c r="J90" s="240"/>
      <c r="K90" s="130"/>
      <c r="L90" s="130"/>
      <c r="M90" s="130"/>
      <c r="X90" s="90"/>
      <c r="Y90" s="9"/>
      <c r="Z90" s="9"/>
      <c r="AA90" s="9"/>
    </row>
    <row r="91" spans="1:27" ht="15" thickBot="1">
      <c r="A91" s="375" t="s">
        <v>168</v>
      </c>
      <c r="B91" s="398" t="s">
        <v>185</v>
      </c>
      <c r="D91" s="135" t="s">
        <v>30</v>
      </c>
      <c r="F91" s="304"/>
      <c r="H91" s="135" t="s">
        <v>140</v>
      </c>
      <c r="J91" s="306"/>
      <c r="K91" s="9">
        <f>F91*J91</f>
        <v>0</v>
      </c>
    </row>
    <row r="92" spans="1:27" ht="19.899999999999999" customHeight="1" thickBot="1">
      <c r="A92" s="375" t="s">
        <v>179</v>
      </c>
      <c r="B92" s="399" t="s">
        <v>186</v>
      </c>
      <c r="C92" s="158"/>
      <c r="D92" s="135" t="s">
        <v>30</v>
      </c>
      <c r="E92" s="202"/>
      <c r="F92" s="304"/>
      <c r="G92" s="230"/>
      <c r="H92" s="135" t="s">
        <v>140</v>
      </c>
      <c r="I92" s="223"/>
      <c r="J92" s="306"/>
      <c r="K92" s="9">
        <f t="shared" ref="K92:K96" si="5">F92*J92</f>
        <v>0</v>
      </c>
      <c r="X92" s="90"/>
      <c r="Y92" s="9"/>
      <c r="Z92" s="9"/>
      <c r="AA92" s="9"/>
    </row>
    <row r="93" spans="1:27" ht="19.899999999999999" customHeight="1" thickBot="1">
      <c r="A93" s="373" t="s">
        <v>187</v>
      </c>
      <c r="B93" s="386" t="s">
        <v>142</v>
      </c>
      <c r="C93" s="153"/>
      <c r="D93" s="174" t="s">
        <v>143</v>
      </c>
      <c r="E93" s="194"/>
      <c r="F93" s="302"/>
      <c r="H93" s="174"/>
      <c r="I93" s="220"/>
      <c r="J93" s="235"/>
      <c r="K93" s="130"/>
      <c r="L93" s="130"/>
      <c r="M93" s="130"/>
      <c r="X93" s="90"/>
      <c r="Y93" s="9"/>
      <c r="Z93" s="9"/>
      <c r="AA93" s="9"/>
    </row>
    <row r="94" spans="1:27" ht="19.899999999999999" customHeight="1" thickBot="1">
      <c r="A94" s="375" t="s">
        <v>163</v>
      </c>
      <c r="B94" s="383" t="s">
        <v>144</v>
      </c>
      <c r="C94" s="154"/>
      <c r="D94" s="134" t="s">
        <v>30</v>
      </c>
      <c r="E94" s="194"/>
      <c r="F94" s="302"/>
      <c r="H94" s="134" t="s">
        <v>140</v>
      </c>
      <c r="I94" s="196"/>
      <c r="J94" s="305"/>
      <c r="K94" s="9">
        <f>F94*J94</f>
        <v>0</v>
      </c>
      <c r="L94" s="9">
        <f>F94*J94</f>
        <v>0</v>
      </c>
      <c r="X94" s="90"/>
      <c r="Y94" s="9"/>
      <c r="Z94" s="9"/>
      <c r="AA94" s="9"/>
    </row>
    <row r="95" spans="1:27" ht="19.899999999999999" customHeight="1" thickBot="1">
      <c r="A95" s="373" t="s">
        <v>187</v>
      </c>
      <c r="B95" s="383" t="s">
        <v>145</v>
      </c>
      <c r="C95" s="154"/>
      <c r="D95" s="134" t="s">
        <v>143</v>
      </c>
      <c r="E95" s="194"/>
      <c r="F95" s="302"/>
      <c r="H95" s="134"/>
      <c r="I95" s="196"/>
      <c r="J95" s="236"/>
      <c r="K95" s="130"/>
      <c r="L95" s="130"/>
      <c r="M95" s="130"/>
      <c r="X95" s="90"/>
      <c r="Y95" s="9"/>
      <c r="Z95" s="9"/>
      <c r="AA95" s="9"/>
    </row>
    <row r="96" spans="1:27" ht="19.899999999999999" customHeight="1" thickBot="1">
      <c r="A96" s="375" t="s">
        <v>163</v>
      </c>
      <c r="B96" s="399" t="s">
        <v>146</v>
      </c>
      <c r="C96" s="158"/>
      <c r="D96" s="135" t="s">
        <v>30</v>
      </c>
      <c r="E96" s="202"/>
      <c r="F96" s="304"/>
      <c r="G96" s="230"/>
      <c r="H96" s="135" t="s">
        <v>140</v>
      </c>
      <c r="I96" s="223"/>
      <c r="J96" s="306"/>
      <c r="K96" s="9">
        <f t="shared" si="5"/>
        <v>0</v>
      </c>
      <c r="L96" s="9">
        <f>F96*J96</f>
        <v>0</v>
      </c>
      <c r="X96" s="90"/>
      <c r="Y96" s="9"/>
      <c r="Z96" s="9"/>
      <c r="AA96" s="9"/>
    </row>
    <row r="97" spans="1:27" ht="19.899999999999999" customHeight="1" thickBot="1">
      <c r="A97" s="375" t="s">
        <v>187</v>
      </c>
      <c r="B97" s="386" t="s">
        <v>147</v>
      </c>
      <c r="C97" s="153"/>
      <c r="D97" s="174" t="s">
        <v>30</v>
      </c>
      <c r="E97" s="194"/>
      <c r="F97" s="302"/>
      <c r="H97" s="174" t="s">
        <v>140</v>
      </c>
      <c r="I97" s="220"/>
      <c r="J97" s="307"/>
      <c r="K97" s="9">
        <f>F97*J97</f>
        <v>0</v>
      </c>
      <c r="L97" s="9">
        <f>F97*J97</f>
        <v>0</v>
      </c>
      <c r="X97" s="90"/>
      <c r="Y97" s="9"/>
      <c r="Z97" s="9"/>
      <c r="AA97" s="9"/>
    </row>
    <row r="98" spans="1:27" ht="19.899999999999999" customHeight="1" thickBot="1">
      <c r="A98" s="375"/>
      <c r="B98" s="386" t="s">
        <v>148</v>
      </c>
      <c r="C98" s="153"/>
      <c r="D98" s="174" t="s">
        <v>63</v>
      </c>
      <c r="E98" s="194"/>
      <c r="F98" s="302"/>
      <c r="H98" s="174" t="s">
        <v>64</v>
      </c>
      <c r="I98" s="220"/>
      <c r="J98" s="307"/>
      <c r="K98" s="9">
        <f>F98*J98</f>
        <v>0</v>
      </c>
      <c r="X98" s="90"/>
      <c r="Y98" s="9"/>
      <c r="Z98" s="9"/>
      <c r="AA98" s="9"/>
    </row>
    <row r="99" spans="1:27" ht="19.899999999999999" customHeight="1" thickBot="1">
      <c r="A99" s="375" t="s">
        <v>168</v>
      </c>
      <c r="B99" s="383" t="s">
        <v>149</v>
      </c>
      <c r="C99" s="154"/>
      <c r="D99" s="134" t="s">
        <v>150</v>
      </c>
      <c r="E99" s="194"/>
      <c r="F99" s="302"/>
      <c r="H99" s="134" t="s">
        <v>140</v>
      </c>
      <c r="I99" s="196"/>
      <c r="J99" s="305"/>
      <c r="L99" s="9">
        <f>F100*J100</f>
        <v>0</v>
      </c>
      <c r="X99" s="90"/>
      <c r="Y99" s="9"/>
      <c r="Z99" s="9"/>
      <c r="AA99" s="9"/>
    </row>
    <row r="100" spans="1:27" ht="19.899999999999999" customHeight="1" thickBot="1">
      <c r="A100" s="375" t="s">
        <v>163</v>
      </c>
      <c r="B100" s="384" t="s">
        <v>151</v>
      </c>
      <c r="C100" s="155"/>
      <c r="D100" s="175" t="s">
        <v>63</v>
      </c>
      <c r="E100" s="194"/>
      <c r="F100" s="302"/>
      <c r="H100" s="175" t="s">
        <v>64</v>
      </c>
      <c r="I100" s="221"/>
      <c r="J100" s="305"/>
      <c r="K100" s="9">
        <f>F100*J100</f>
        <v>0</v>
      </c>
      <c r="X100" s="90"/>
      <c r="Y100" s="9"/>
      <c r="Z100" s="9"/>
      <c r="AA100" s="9"/>
    </row>
    <row r="101" spans="1:27" s="346" customFormat="1" ht="19.899999999999999" customHeight="1" thickBot="1">
      <c r="A101" s="380" t="s">
        <v>168</v>
      </c>
      <c r="B101" s="400" t="s">
        <v>152</v>
      </c>
      <c r="C101" s="341"/>
      <c r="D101" s="342" t="s">
        <v>150</v>
      </c>
      <c r="E101" s="343"/>
      <c r="F101" s="344"/>
      <c r="G101" s="232"/>
      <c r="H101" s="342" t="s">
        <v>140</v>
      </c>
      <c r="I101" s="345"/>
      <c r="J101" s="308"/>
      <c r="K101" s="117"/>
      <c r="L101" s="117">
        <f>F101*J101</f>
        <v>0</v>
      </c>
      <c r="M101" s="117"/>
      <c r="T101" s="347"/>
      <c r="U101" s="347"/>
      <c r="V101" s="347"/>
      <c r="W101" s="347"/>
      <c r="X101" s="348"/>
      <c r="Y101" s="117"/>
      <c r="Z101" s="117"/>
      <c r="AA101" s="117"/>
    </row>
    <row r="102" spans="1:27" ht="19.899999999999999" customHeight="1" thickBot="1">
      <c r="A102" s="375" t="s">
        <v>168</v>
      </c>
      <c r="B102" s="383" t="s">
        <v>136</v>
      </c>
      <c r="C102" s="154"/>
      <c r="D102" s="140" t="s">
        <v>23</v>
      </c>
      <c r="E102" s="183"/>
      <c r="F102" s="140" t="s">
        <v>24</v>
      </c>
      <c r="G102" s="196"/>
      <c r="H102" s="134"/>
      <c r="I102" s="196"/>
      <c r="J102" s="240"/>
      <c r="K102" s="9">
        <f>IF(T102,0)+ IF(U102,0)</f>
        <v>0</v>
      </c>
      <c r="L102" s="9">
        <f>IF(T102,0)+ IF(U102,0)</f>
        <v>0</v>
      </c>
      <c r="T102" s="323" t="b">
        <v>0</v>
      </c>
      <c r="U102" s="323" t="b">
        <v>0</v>
      </c>
      <c r="X102" s="90"/>
      <c r="Y102" s="9"/>
      <c r="Z102" s="9"/>
      <c r="AA102" s="9"/>
    </row>
    <row r="103" spans="1:27" ht="19.899999999999999" customHeight="1" thickBot="1">
      <c r="A103" s="375"/>
      <c r="B103" s="383" t="s">
        <v>46</v>
      </c>
      <c r="C103" s="155"/>
      <c r="D103" s="175" t="s">
        <v>47</v>
      </c>
      <c r="E103" s="190"/>
      <c r="F103" s="292"/>
      <c r="G103" s="221"/>
      <c r="H103" s="175" t="s">
        <v>48</v>
      </c>
      <c r="I103" s="188"/>
      <c r="J103" s="300"/>
      <c r="M103" s="9">
        <f>F103*J103</f>
        <v>0</v>
      </c>
      <c r="X103" s="90"/>
      <c r="Y103" s="9"/>
      <c r="Z103" s="9"/>
      <c r="AA103" s="9"/>
    </row>
    <row r="104" spans="1:27" s="353" customFormat="1" ht="22.15" customHeight="1" thickBot="1">
      <c r="A104" s="381"/>
      <c r="B104" s="126" t="s">
        <v>188</v>
      </c>
      <c r="C104" s="337"/>
      <c r="D104" s="356" t="s">
        <v>189</v>
      </c>
      <c r="E104" s="335"/>
      <c r="F104" s="356" t="s">
        <v>190</v>
      </c>
      <c r="G104" s="330"/>
      <c r="H104" s="357" t="s">
        <v>191</v>
      </c>
      <c r="I104" s="330"/>
      <c r="J104" s="337"/>
      <c r="K104" s="288"/>
      <c r="L104" s="288"/>
      <c r="M104" s="288"/>
      <c r="T104" s="354"/>
      <c r="U104" s="354"/>
      <c r="V104" s="354"/>
      <c r="W104" s="354"/>
      <c r="X104" s="355"/>
      <c r="Y104" s="288"/>
      <c r="Z104" s="288"/>
      <c r="AA104" s="288"/>
    </row>
    <row r="105" spans="1:27" ht="22.15" customHeight="1" thickBot="1">
      <c r="B105" s="320" t="s">
        <v>156</v>
      </c>
      <c r="C105" s="350"/>
      <c r="D105" s="351"/>
      <c r="E105" s="351"/>
      <c r="F105" s="351"/>
      <c r="G105" s="215"/>
      <c r="H105" s="351"/>
      <c r="I105" s="215"/>
      <c r="J105" s="352"/>
      <c r="X105" s="90"/>
      <c r="Y105" s="9"/>
      <c r="Z105" s="9"/>
      <c r="AA105" s="9"/>
    </row>
    <row r="106" spans="1:27" ht="22.15" customHeight="1"/>
    <row r="107" spans="1:27" ht="22.15" customHeight="1">
      <c r="C107" s="67"/>
      <c r="E107" s="6"/>
      <c r="G107" s="10"/>
      <c r="I107" s="10"/>
      <c r="J107"/>
      <c r="K107" s="117"/>
      <c r="L107" s="117"/>
      <c r="M107" s="117"/>
    </row>
    <row r="108" spans="1:27" ht="22.15" customHeight="1">
      <c r="C108"/>
      <c r="E108" s="6"/>
      <c r="G108" s="10"/>
      <c r="I108" s="10"/>
      <c r="J108"/>
    </row>
    <row r="109" spans="1:27">
      <c r="B109" s="358"/>
      <c r="C109"/>
      <c r="E109" s="6"/>
      <c r="G109" s="10"/>
      <c r="I109" s="10"/>
      <c r="J109" s="67"/>
    </row>
    <row r="110" spans="1:27">
      <c r="C110"/>
      <c r="E110" s="6"/>
      <c r="G110" s="10"/>
      <c r="I110" s="10"/>
      <c r="J110"/>
    </row>
    <row r="111" spans="1:27" ht="13.9" customHeight="1">
      <c r="B111" s="67"/>
      <c r="C111" s="67"/>
      <c r="E111" s="6"/>
      <c r="G111" s="10"/>
      <c r="I111" s="10"/>
      <c r="J111"/>
    </row>
    <row r="112" spans="1:27">
      <c r="C112"/>
      <c r="E112" s="6"/>
      <c r="G112" s="10"/>
      <c r="I112" s="10"/>
      <c r="J112"/>
    </row>
    <row r="113" spans="3:25">
      <c r="C113"/>
      <c r="E113" s="6"/>
      <c r="G113" s="10"/>
      <c r="I113" s="10"/>
      <c r="J113"/>
    </row>
    <row r="114" spans="3:25">
      <c r="C114"/>
      <c r="E114" s="6"/>
      <c r="G114" s="10"/>
      <c r="I114" s="10"/>
      <c r="J114"/>
    </row>
    <row r="115" spans="3:25">
      <c r="C115"/>
      <c r="E115" s="6"/>
      <c r="G115" s="10"/>
      <c r="I115" s="10"/>
      <c r="J115"/>
    </row>
    <row r="116" spans="3:25">
      <c r="C116"/>
      <c r="E116" s="6"/>
      <c r="G116" s="10"/>
      <c r="I116" s="10"/>
      <c r="J116"/>
    </row>
    <row r="117" spans="3:25">
      <c r="C117"/>
      <c r="E117" s="6"/>
      <c r="G117" s="10"/>
      <c r="I117" s="10"/>
      <c r="J117"/>
    </row>
    <row r="118" spans="3:25">
      <c r="C118"/>
      <c r="E118" s="6"/>
      <c r="G118" s="10"/>
      <c r="I118" s="10"/>
      <c r="J118"/>
    </row>
    <row r="119" spans="3:25">
      <c r="C119"/>
      <c r="E119" s="6"/>
      <c r="G119" s="10"/>
      <c r="I119" s="10"/>
      <c r="J119"/>
    </row>
    <row r="120" spans="3:25">
      <c r="C120"/>
      <c r="E120" s="6"/>
      <c r="G120" s="10"/>
      <c r="I120" s="10"/>
      <c r="J120"/>
    </row>
    <row r="121" spans="3:25">
      <c r="C121"/>
      <c r="E121" s="6"/>
      <c r="G121" s="10"/>
      <c r="I121" s="10"/>
      <c r="J121"/>
    </row>
    <row r="122" spans="3:25">
      <c r="C122"/>
      <c r="E122" s="6"/>
      <c r="G122" s="10"/>
      <c r="I122" s="10"/>
      <c r="J122"/>
    </row>
    <row r="123" spans="3:25" ht="28.5">
      <c r="C123"/>
      <c r="E123" s="6"/>
      <c r="G123" s="10"/>
      <c r="I123" s="10"/>
      <c r="J123"/>
      <c r="V123" s="281"/>
      <c r="W123" t="s">
        <v>2</v>
      </c>
      <c r="X123" t="s">
        <v>3</v>
      </c>
      <c r="Y123" s="409" t="s">
        <v>4</v>
      </c>
    </row>
    <row r="124" spans="3:25">
      <c r="C124"/>
      <c r="E124" s="6"/>
      <c r="G124" s="10"/>
      <c r="I124" s="10"/>
      <c r="J124"/>
      <c r="V124" s="270" t="s">
        <v>192</v>
      </c>
      <c r="W124" s="9">
        <f>SUM(K:K)</f>
        <v>160000</v>
      </c>
      <c r="X124" s="9">
        <f>SUM(L:L)</f>
        <v>22500</v>
      </c>
      <c r="Y124" s="268">
        <f>SUM(M:M)</f>
        <v>0</v>
      </c>
    </row>
    <row r="125" spans="3:25">
      <c r="C125"/>
      <c r="E125" s="6"/>
      <c r="G125" s="10"/>
      <c r="I125" s="10"/>
      <c r="J125"/>
      <c r="V125" s="269" t="s">
        <v>158</v>
      </c>
      <c r="W125" s="295">
        <v>1000</v>
      </c>
      <c r="X125" s="295">
        <v>1000</v>
      </c>
      <c r="Y125" s="296">
        <v>1000</v>
      </c>
    </row>
    <row r="126" spans="3:25">
      <c r="C126"/>
      <c r="E126" s="6"/>
      <c r="G126" s="10"/>
      <c r="I126" s="10"/>
      <c r="J126"/>
      <c r="V126" s="270" t="s">
        <v>159</v>
      </c>
      <c r="W126" s="9">
        <f>W124-W125</f>
        <v>159000</v>
      </c>
      <c r="X126" s="9">
        <f>X124-X125</f>
        <v>21500</v>
      </c>
      <c r="Y126" s="268">
        <f>Y124-Y125</f>
        <v>-1000</v>
      </c>
    </row>
    <row r="127" spans="3:25">
      <c r="C127"/>
      <c r="E127" s="6"/>
      <c r="G127" s="10"/>
      <c r="I127" s="10"/>
      <c r="J127"/>
      <c r="V127" s="270" t="s">
        <v>160</v>
      </c>
      <c r="W127" s="9">
        <f>SUM(W126)*0.3</f>
        <v>47700</v>
      </c>
      <c r="X127" s="9"/>
      <c r="Y127" s="268"/>
    </row>
    <row r="128" spans="3:25">
      <c r="C128"/>
      <c r="E128" s="6"/>
      <c r="G128" s="10"/>
      <c r="I128" s="10"/>
      <c r="J128"/>
      <c r="V128" s="270" t="s">
        <v>161</v>
      </c>
      <c r="W128" s="9">
        <f>SUM(W126)-(W127)</f>
        <v>111300</v>
      </c>
      <c r="X128" s="9">
        <f>SUM(X124)-X125</f>
        <v>21500</v>
      </c>
      <c r="Y128" s="268">
        <f>SUM(Y124)-Y125</f>
        <v>-1000</v>
      </c>
    </row>
    <row r="129" spans="3:25">
      <c r="C129"/>
      <c r="E129" s="6"/>
      <c r="G129" s="10"/>
      <c r="I129" s="10"/>
      <c r="J129"/>
      <c r="V129" s="270"/>
      <c r="W129" s="9"/>
      <c r="X129" s="9"/>
      <c r="Y129" s="268"/>
    </row>
    <row r="130" spans="3:25" ht="15" thickBot="1">
      <c r="C130"/>
      <c r="E130" s="6"/>
      <c r="G130" s="10"/>
      <c r="I130" s="10"/>
      <c r="J130"/>
      <c r="V130" s="270"/>
      <c r="W130" s="9"/>
      <c r="X130" s="9"/>
      <c r="Y130" s="268"/>
    </row>
    <row r="131" spans="3:25" ht="15" thickBot="1">
      <c r="C131"/>
      <c r="E131" s="6"/>
      <c r="G131" s="10"/>
      <c r="I131" s="10"/>
      <c r="J131"/>
      <c r="V131" s="287" t="s">
        <v>162</v>
      </c>
      <c r="W131" s="288">
        <f>SUM(W128+X128+Y128)</f>
        <v>131800</v>
      </c>
      <c r="X131" s="288"/>
      <c r="Y131" s="289"/>
    </row>
    <row r="132" spans="3:25">
      <c r="C132"/>
      <c r="E132" s="6"/>
      <c r="G132" s="10"/>
      <c r="I132" s="10"/>
      <c r="J132"/>
    </row>
    <row r="133" spans="3:25">
      <c r="C133"/>
      <c r="E133" s="6"/>
      <c r="G133" s="10"/>
      <c r="I133" s="10"/>
      <c r="J133"/>
    </row>
    <row r="134" spans="3:25">
      <c r="C134"/>
      <c r="E134" s="6"/>
      <c r="G134" s="10"/>
      <c r="I134" s="10"/>
      <c r="J134"/>
    </row>
    <row r="135" spans="3:25">
      <c r="C135"/>
      <c r="E135" s="6"/>
      <c r="G135" s="10"/>
      <c r="I135" s="10"/>
      <c r="J135"/>
    </row>
    <row r="136" spans="3:25">
      <c r="C136"/>
      <c r="E136" s="6"/>
      <c r="G136" s="10"/>
      <c r="I136" s="10"/>
      <c r="J136"/>
    </row>
    <row r="137" spans="3:25">
      <c r="C137"/>
      <c r="E137" s="6"/>
      <c r="G137" s="10"/>
      <c r="I137" s="10"/>
      <c r="J137"/>
    </row>
    <row r="138" spans="3:25">
      <c r="C138"/>
      <c r="E138" s="6"/>
      <c r="G138" s="10"/>
      <c r="I138" s="10"/>
      <c r="J138"/>
    </row>
    <row r="139" spans="3:25">
      <c r="C139"/>
      <c r="E139" s="6"/>
      <c r="G139" s="10"/>
      <c r="I139" s="10"/>
      <c r="J139"/>
    </row>
    <row r="140" spans="3:25">
      <c r="C140"/>
      <c r="E140" s="6"/>
      <c r="G140" s="10"/>
      <c r="I140" s="10"/>
      <c r="J140"/>
    </row>
    <row r="141" spans="3:25">
      <c r="C141"/>
      <c r="E141" s="6"/>
      <c r="G141" s="10"/>
      <c r="I141" s="10"/>
      <c r="J141"/>
    </row>
    <row r="142" spans="3:25">
      <c r="C142"/>
      <c r="E142" s="6"/>
      <c r="G142" s="10"/>
      <c r="I142" s="10"/>
      <c r="J142"/>
    </row>
    <row r="143" spans="3:25">
      <c r="C143"/>
      <c r="E143" s="6"/>
      <c r="G143" s="10"/>
      <c r="I143" s="10"/>
      <c r="J143"/>
    </row>
    <row r="144" spans="3:25">
      <c r="C144"/>
      <c r="E144" s="6"/>
      <c r="G144" s="10"/>
      <c r="I144" s="10"/>
      <c r="J144"/>
    </row>
    <row r="145" spans="3:10">
      <c r="C145"/>
      <c r="E145" s="6"/>
      <c r="G145" s="10"/>
      <c r="I145" s="10"/>
      <c r="J145"/>
    </row>
    <row r="146" spans="3:10">
      <c r="C146"/>
      <c r="E146" s="6"/>
      <c r="G146" s="10"/>
      <c r="I146" s="10"/>
      <c r="J146"/>
    </row>
    <row r="147" spans="3:10">
      <c r="C147"/>
      <c r="E147" s="6"/>
      <c r="G147" s="10"/>
      <c r="I147" s="10"/>
      <c r="J147"/>
    </row>
    <row r="148" spans="3:10">
      <c r="C148"/>
      <c r="E148" s="6"/>
      <c r="G148" s="10"/>
      <c r="I148" s="10"/>
      <c r="J148"/>
    </row>
    <row r="149" spans="3:10">
      <c r="C149"/>
      <c r="E149" s="6"/>
      <c r="G149" s="10"/>
      <c r="I149" s="10"/>
      <c r="J149"/>
    </row>
    <row r="150" spans="3:10">
      <c r="C150"/>
      <c r="E150" s="6"/>
      <c r="G150" s="10"/>
      <c r="I150" s="10"/>
      <c r="J150"/>
    </row>
    <row r="151" spans="3:10">
      <c r="C151"/>
      <c r="E151" s="6"/>
      <c r="G151" s="10"/>
      <c r="I151" s="10"/>
      <c r="J151"/>
    </row>
    <row r="152" spans="3:10">
      <c r="C152"/>
      <c r="E152" s="6"/>
      <c r="G152" s="10"/>
      <c r="I152" s="10"/>
      <c r="J152"/>
    </row>
    <row r="153" spans="3:10">
      <c r="C153"/>
      <c r="E153" s="6"/>
      <c r="G153" s="10"/>
      <c r="I153" s="10"/>
      <c r="J153"/>
    </row>
    <row r="154" spans="3:10">
      <c r="C154"/>
      <c r="E154" s="6"/>
      <c r="G154" s="10"/>
      <c r="I154" s="10"/>
      <c r="J154"/>
    </row>
    <row r="155" spans="3:10">
      <c r="C155"/>
      <c r="E155" s="6"/>
      <c r="G155" s="10"/>
      <c r="I155" s="10"/>
      <c r="J155"/>
    </row>
    <row r="156" spans="3:10">
      <c r="C156"/>
      <c r="E156" s="6"/>
      <c r="G156" s="10"/>
      <c r="I156" s="10"/>
      <c r="J156"/>
    </row>
    <row r="157" spans="3:10">
      <c r="C157"/>
      <c r="E157" s="6"/>
      <c r="G157" s="10"/>
      <c r="I157" s="10"/>
      <c r="J157"/>
    </row>
    <row r="158" spans="3:10">
      <c r="C158"/>
      <c r="E158" s="6"/>
      <c r="G158" s="10"/>
      <c r="I158" s="10"/>
      <c r="J158"/>
    </row>
    <row r="159" spans="3:10">
      <c r="C159"/>
      <c r="E159" s="6"/>
      <c r="G159" s="10"/>
      <c r="I159" s="10"/>
      <c r="J159"/>
    </row>
    <row r="160" spans="3:10">
      <c r="C160"/>
      <c r="E160" s="6"/>
      <c r="G160" s="10"/>
      <c r="I160" s="10"/>
      <c r="J160"/>
    </row>
    <row r="161" spans="3:10">
      <c r="C161"/>
      <c r="E161" s="6"/>
      <c r="G161" s="10"/>
      <c r="I161" s="10"/>
      <c r="J161"/>
    </row>
    <row r="162" spans="3:10">
      <c r="C162"/>
      <c r="E162" s="6"/>
      <c r="G162" s="10"/>
      <c r="I162" s="10"/>
      <c r="J162"/>
    </row>
    <row r="163" spans="3:10">
      <c r="C163"/>
      <c r="E163" s="6"/>
      <c r="G163" s="10"/>
      <c r="I163" s="10"/>
      <c r="J163"/>
    </row>
    <row r="164" spans="3:10">
      <c r="C164"/>
      <c r="E164" s="6"/>
      <c r="G164" s="10"/>
      <c r="I164" s="10"/>
      <c r="J164"/>
    </row>
    <row r="165" spans="3:10">
      <c r="C165"/>
      <c r="E165" s="6"/>
      <c r="G165" s="10"/>
      <c r="I165" s="10"/>
      <c r="J165"/>
    </row>
    <row r="166" spans="3:10">
      <c r="C166"/>
      <c r="E166" s="6"/>
      <c r="G166" s="10"/>
      <c r="I166" s="10"/>
      <c r="J166"/>
    </row>
    <row r="167" spans="3:10">
      <c r="C167"/>
      <c r="E167" s="6"/>
      <c r="G167" s="10"/>
      <c r="I167" s="10"/>
      <c r="J167"/>
    </row>
    <row r="168" spans="3:10">
      <c r="C168"/>
      <c r="E168" s="6"/>
      <c r="G168" s="10"/>
      <c r="I168" s="10"/>
      <c r="J168"/>
    </row>
    <row r="169" spans="3:10">
      <c r="C169"/>
      <c r="E169" s="6"/>
      <c r="G169" s="10"/>
      <c r="I169" s="10"/>
      <c r="J169"/>
    </row>
    <row r="170" spans="3:10">
      <c r="C170"/>
      <c r="E170" s="6"/>
      <c r="G170" s="10"/>
      <c r="I170" s="10"/>
      <c r="J170"/>
    </row>
    <row r="171" spans="3:10">
      <c r="C171"/>
      <c r="E171" s="6"/>
      <c r="G171" s="10"/>
      <c r="I171" s="10"/>
      <c r="J171"/>
    </row>
    <row r="172" spans="3:10">
      <c r="C172"/>
      <c r="E172" s="6"/>
      <c r="G172" s="10"/>
      <c r="I172" s="10"/>
      <c r="J172"/>
    </row>
    <row r="173" spans="3:10">
      <c r="C173"/>
      <c r="E173" s="6"/>
      <c r="G173" s="10"/>
      <c r="I173" s="10"/>
      <c r="J173"/>
    </row>
    <row r="174" spans="3:10">
      <c r="C174"/>
      <c r="E174" s="6"/>
      <c r="G174" s="10"/>
      <c r="I174" s="10"/>
      <c r="J174"/>
    </row>
    <row r="175" spans="3:10">
      <c r="C175"/>
      <c r="E175" s="6"/>
      <c r="G175" s="10"/>
      <c r="I175" s="10"/>
      <c r="J175"/>
    </row>
    <row r="176" spans="3:10">
      <c r="C176"/>
      <c r="E176" s="6"/>
      <c r="G176" s="10"/>
      <c r="I176" s="10"/>
      <c r="J176"/>
    </row>
    <row r="177" spans="3:10">
      <c r="C177"/>
      <c r="E177" s="6"/>
      <c r="G177" s="10"/>
      <c r="I177" s="10"/>
      <c r="J177"/>
    </row>
    <row r="178" spans="3:10">
      <c r="C178"/>
      <c r="E178" s="6"/>
      <c r="G178" s="10"/>
      <c r="I178" s="10"/>
      <c r="J178"/>
    </row>
    <row r="179" spans="3:10">
      <c r="C179"/>
      <c r="E179" s="6"/>
      <c r="G179" s="10"/>
      <c r="I179" s="10"/>
      <c r="J179"/>
    </row>
    <row r="180" spans="3:10">
      <c r="C180"/>
      <c r="E180" s="6"/>
      <c r="G180" s="10"/>
      <c r="I180" s="10"/>
      <c r="J180"/>
    </row>
    <row r="181" spans="3:10">
      <c r="C181"/>
      <c r="E181" s="6"/>
      <c r="G181" s="10"/>
      <c r="I181" s="10"/>
      <c r="J181"/>
    </row>
    <row r="182" spans="3:10">
      <c r="C182"/>
      <c r="E182" s="6"/>
      <c r="G182" s="10"/>
      <c r="I182" s="10"/>
      <c r="J182"/>
    </row>
    <row r="183" spans="3:10">
      <c r="C183"/>
      <c r="E183" s="6"/>
      <c r="G183" s="10"/>
      <c r="I183" s="10"/>
      <c r="J183"/>
    </row>
    <row r="184" spans="3:10">
      <c r="C184"/>
      <c r="E184" s="6"/>
      <c r="G184" s="10"/>
      <c r="I184" s="10"/>
      <c r="J184"/>
    </row>
    <row r="185" spans="3:10">
      <c r="C185"/>
      <c r="E185" s="6"/>
      <c r="G185" s="10"/>
      <c r="I185" s="10"/>
      <c r="J185"/>
    </row>
    <row r="186" spans="3:10">
      <c r="C186"/>
      <c r="E186" s="6"/>
      <c r="G186" s="10"/>
      <c r="I186" s="10"/>
      <c r="J186"/>
    </row>
    <row r="187" spans="3:10">
      <c r="C187"/>
      <c r="E187" s="6"/>
      <c r="G187" s="10"/>
      <c r="I187" s="10"/>
      <c r="J187"/>
    </row>
    <row r="188" spans="3:10">
      <c r="C188"/>
      <c r="E188" s="6"/>
      <c r="G188" s="10"/>
      <c r="I188" s="10"/>
      <c r="J188"/>
    </row>
    <row r="189" spans="3:10">
      <c r="C189"/>
      <c r="E189" s="6"/>
      <c r="G189" s="10"/>
      <c r="I189" s="10"/>
      <c r="J189"/>
    </row>
    <row r="190" spans="3:10">
      <c r="C190"/>
      <c r="E190" s="6"/>
      <c r="G190" s="10"/>
      <c r="I190" s="10"/>
      <c r="J190"/>
    </row>
    <row r="191" spans="3:10">
      <c r="C191"/>
      <c r="E191" s="6"/>
      <c r="G191" s="10"/>
      <c r="I191" s="10"/>
      <c r="J191"/>
    </row>
    <row r="192" spans="3:10">
      <c r="C192"/>
      <c r="E192" s="6"/>
      <c r="G192" s="10"/>
      <c r="I192" s="10"/>
      <c r="J192"/>
    </row>
    <row r="193" spans="3:10">
      <c r="C193"/>
      <c r="E193" s="6"/>
      <c r="G193" s="10"/>
      <c r="I193" s="10"/>
      <c r="J193"/>
    </row>
    <row r="194" spans="3:10">
      <c r="C194"/>
      <c r="E194" s="6"/>
      <c r="G194" s="10"/>
      <c r="I194" s="10"/>
      <c r="J194"/>
    </row>
    <row r="195" spans="3:10">
      <c r="C195"/>
      <c r="E195" s="6"/>
      <c r="G195" s="10"/>
      <c r="I195" s="10"/>
      <c r="J195"/>
    </row>
    <row r="196" spans="3:10">
      <c r="C196"/>
      <c r="E196" s="6"/>
      <c r="G196" s="10"/>
      <c r="I196" s="10"/>
      <c r="J196"/>
    </row>
    <row r="197" spans="3:10">
      <c r="C197"/>
      <c r="E197" s="6"/>
      <c r="G197" s="10"/>
      <c r="I197" s="10"/>
      <c r="J197"/>
    </row>
    <row r="198" spans="3:10">
      <c r="C198"/>
      <c r="E198" s="6"/>
      <c r="G198" s="10"/>
      <c r="I198" s="10"/>
      <c r="J198"/>
    </row>
    <row r="199" spans="3:10">
      <c r="C199"/>
      <c r="E199" s="6"/>
      <c r="G199" s="10"/>
      <c r="I199" s="10"/>
      <c r="J199"/>
    </row>
    <row r="200" spans="3:10">
      <c r="C200"/>
      <c r="E200" s="6"/>
      <c r="G200" s="10"/>
      <c r="I200" s="10"/>
      <c r="J200"/>
    </row>
    <row r="201" spans="3:10">
      <c r="C201"/>
      <c r="E201" s="6"/>
      <c r="G201" s="10"/>
      <c r="I201" s="10"/>
      <c r="J201"/>
    </row>
    <row r="202" spans="3:10">
      <c r="C202"/>
      <c r="E202" s="6"/>
      <c r="G202" s="10"/>
      <c r="I202" s="10"/>
      <c r="J202"/>
    </row>
    <row r="203" spans="3:10">
      <c r="C203"/>
      <c r="E203" s="6"/>
      <c r="G203" s="10"/>
      <c r="I203" s="10"/>
      <c r="J203"/>
    </row>
    <row r="204" spans="3:10">
      <c r="C204"/>
      <c r="E204" s="6"/>
      <c r="G204" s="10"/>
      <c r="I204" s="10"/>
      <c r="J204"/>
    </row>
    <row r="205" spans="3:10">
      <c r="C205"/>
      <c r="E205" s="6"/>
      <c r="G205" s="10"/>
      <c r="I205" s="10"/>
      <c r="J205"/>
    </row>
    <row r="206" spans="3:10">
      <c r="C206"/>
      <c r="E206" s="6"/>
      <c r="G206" s="10"/>
      <c r="I206" s="10"/>
      <c r="J206"/>
    </row>
    <row r="207" spans="3:10">
      <c r="C207"/>
      <c r="E207" s="6"/>
      <c r="G207" s="10"/>
      <c r="I207" s="10"/>
      <c r="J207"/>
    </row>
    <row r="208" spans="3:10">
      <c r="C208"/>
      <c r="E208" s="6"/>
      <c r="G208" s="10"/>
      <c r="I208" s="10"/>
      <c r="J208"/>
    </row>
    <row r="209" spans="3:10">
      <c r="C209"/>
      <c r="E209" s="6"/>
      <c r="G209" s="10"/>
      <c r="I209" s="10"/>
      <c r="J209"/>
    </row>
    <row r="210" spans="3:10">
      <c r="C210"/>
      <c r="E210" s="6"/>
      <c r="G210" s="10"/>
      <c r="I210" s="10"/>
      <c r="J210"/>
    </row>
    <row r="211" spans="3:10">
      <c r="C211"/>
      <c r="E211" s="6"/>
      <c r="G211" s="10"/>
      <c r="I211" s="10"/>
      <c r="J211"/>
    </row>
    <row r="212" spans="3:10">
      <c r="C212"/>
      <c r="E212" s="6"/>
      <c r="G212" s="10"/>
      <c r="I212" s="10"/>
      <c r="J212"/>
    </row>
    <row r="213" spans="3:10">
      <c r="C213"/>
      <c r="E213" s="6"/>
      <c r="G213" s="10"/>
      <c r="I213" s="10"/>
      <c r="J213"/>
    </row>
    <row r="214" spans="3:10">
      <c r="C214"/>
      <c r="E214" s="6"/>
      <c r="G214" s="10"/>
      <c r="I214" s="10"/>
      <c r="J214"/>
    </row>
    <row r="215" spans="3:10">
      <c r="C215"/>
      <c r="E215" s="6"/>
      <c r="G215" s="10"/>
      <c r="I215" s="10"/>
      <c r="J215"/>
    </row>
    <row r="216" spans="3:10">
      <c r="C216"/>
      <c r="E216" s="6"/>
      <c r="G216" s="10"/>
      <c r="I216" s="10"/>
      <c r="J216"/>
    </row>
    <row r="217" spans="3:10">
      <c r="C217"/>
      <c r="E217" s="6"/>
      <c r="G217" s="10"/>
      <c r="I217" s="10"/>
      <c r="J217"/>
    </row>
    <row r="218" spans="3:10">
      <c r="C218"/>
      <c r="E218" s="6"/>
      <c r="G218" s="10"/>
      <c r="I218" s="10"/>
      <c r="J218"/>
    </row>
    <row r="219" spans="3:10">
      <c r="C219"/>
      <c r="E219" s="6"/>
      <c r="G219" s="10"/>
      <c r="I219" s="10"/>
      <c r="J219"/>
    </row>
    <row r="220" spans="3:10">
      <c r="C220"/>
      <c r="E220" s="6"/>
      <c r="G220" s="10"/>
      <c r="I220" s="10"/>
      <c r="J220"/>
    </row>
    <row r="221" spans="3:10">
      <c r="C221"/>
      <c r="E221" s="6"/>
      <c r="G221" s="10"/>
      <c r="I221" s="10"/>
      <c r="J221"/>
    </row>
    <row r="222" spans="3:10">
      <c r="C222"/>
      <c r="E222" s="6"/>
      <c r="G222" s="10"/>
      <c r="I222" s="10"/>
      <c r="J222"/>
    </row>
    <row r="223" spans="3:10">
      <c r="C223"/>
      <c r="E223" s="6"/>
      <c r="G223" s="10"/>
      <c r="I223" s="10"/>
      <c r="J223"/>
    </row>
    <row r="224" spans="3:10">
      <c r="C224"/>
      <c r="E224" s="6"/>
      <c r="G224" s="10"/>
      <c r="I224" s="10"/>
      <c r="J224"/>
    </row>
    <row r="225" spans="3:10">
      <c r="C225"/>
      <c r="E225" s="6"/>
      <c r="G225" s="10"/>
      <c r="I225" s="10"/>
      <c r="J225"/>
    </row>
    <row r="226" spans="3:10">
      <c r="C226"/>
      <c r="E226" s="6"/>
      <c r="G226" s="10"/>
      <c r="I226" s="10"/>
      <c r="J226"/>
    </row>
    <row r="227" spans="3:10">
      <c r="C227"/>
      <c r="E227" s="6"/>
      <c r="G227" s="10"/>
      <c r="I227" s="10"/>
      <c r="J227"/>
    </row>
    <row r="228" spans="3:10">
      <c r="C228"/>
      <c r="E228" s="6"/>
      <c r="G228" s="10"/>
      <c r="I228" s="10"/>
      <c r="J228"/>
    </row>
    <row r="229" spans="3:10">
      <c r="C229"/>
      <c r="E229" s="6"/>
      <c r="G229" s="10"/>
      <c r="I229" s="10"/>
      <c r="J229"/>
    </row>
    <row r="230" spans="3:10">
      <c r="C230"/>
      <c r="E230" s="6"/>
      <c r="G230" s="10"/>
      <c r="I230" s="10"/>
      <c r="J230"/>
    </row>
    <row r="231" spans="3:10">
      <c r="C231"/>
      <c r="E231" s="6"/>
      <c r="G231" s="10"/>
      <c r="I231" s="10"/>
      <c r="J231"/>
    </row>
    <row r="232" spans="3:10">
      <c r="C232"/>
      <c r="E232" s="6"/>
      <c r="G232" s="10"/>
      <c r="I232" s="10"/>
      <c r="J232"/>
    </row>
    <row r="233" spans="3:10">
      <c r="C233"/>
      <c r="E233" s="6"/>
      <c r="G233" s="10"/>
      <c r="I233" s="10"/>
      <c r="J233"/>
    </row>
    <row r="234" spans="3:10">
      <c r="C234"/>
      <c r="E234" s="6"/>
      <c r="G234" s="10"/>
      <c r="I234" s="10"/>
      <c r="J234"/>
    </row>
    <row r="235" spans="3:10">
      <c r="C235"/>
      <c r="E235" s="6"/>
      <c r="G235" s="10"/>
      <c r="I235" s="10"/>
      <c r="J235"/>
    </row>
    <row r="236" spans="3:10">
      <c r="C236"/>
      <c r="E236" s="6"/>
      <c r="G236" s="10"/>
      <c r="I236" s="10"/>
      <c r="J236"/>
    </row>
    <row r="237" spans="3:10">
      <c r="C237"/>
      <c r="E237" s="6"/>
      <c r="G237" s="10"/>
      <c r="I237" s="10"/>
      <c r="J237"/>
    </row>
    <row r="238" spans="3:10">
      <c r="C238"/>
      <c r="E238" s="6"/>
      <c r="G238" s="10"/>
      <c r="I238" s="10"/>
      <c r="J238"/>
    </row>
    <row r="239" spans="3:10">
      <c r="C239"/>
      <c r="E239" s="6"/>
      <c r="G239" s="10"/>
      <c r="I239" s="10"/>
      <c r="J239"/>
    </row>
    <row r="240" spans="3:10">
      <c r="C240"/>
      <c r="E240" s="6"/>
      <c r="G240" s="10"/>
      <c r="I240" s="10"/>
      <c r="J240"/>
    </row>
    <row r="241" spans="3:10">
      <c r="C241"/>
      <c r="E241" s="6"/>
      <c r="G241" s="10"/>
      <c r="I241" s="10"/>
      <c r="J241"/>
    </row>
    <row r="242" spans="3:10">
      <c r="C242"/>
      <c r="E242" s="6"/>
      <c r="G242" s="10"/>
      <c r="I242" s="10"/>
      <c r="J242"/>
    </row>
    <row r="243" spans="3:10">
      <c r="C243"/>
      <c r="E243" s="6"/>
      <c r="G243" s="10"/>
      <c r="I243" s="10"/>
      <c r="J243"/>
    </row>
    <row r="244" spans="3:10">
      <c r="C244"/>
      <c r="E244" s="6"/>
      <c r="G244" s="10"/>
      <c r="I244" s="10"/>
      <c r="J244"/>
    </row>
    <row r="245" spans="3:10">
      <c r="C245"/>
      <c r="E245" s="6"/>
      <c r="G245" s="10"/>
      <c r="I245" s="10"/>
      <c r="J245"/>
    </row>
    <row r="246" spans="3:10">
      <c r="C246"/>
      <c r="E246" s="6"/>
      <c r="G246" s="10"/>
      <c r="I246" s="10"/>
      <c r="J246"/>
    </row>
    <row r="247" spans="3:10">
      <c r="C247"/>
      <c r="E247" s="6"/>
      <c r="G247" s="10"/>
      <c r="I247" s="10"/>
      <c r="J247"/>
    </row>
    <row r="248" spans="3:10">
      <c r="C248"/>
      <c r="E248" s="6"/>
      <c r="G248" s="10"/>
      <c r="I248" s="10"/>
      <c r="J248"/>
    </row>
    <row r="249" spans="3:10">
      <c r="C249"/>
      <c r="E249" s="6"/>
      <c r="G249" s="10"/>
      <c r="I249" s="10"/>
      <c r="J249"/>
    </row>
    <row r="250" spans="3:10">
      <c r="C250"/>
      <c r="E250" s="6"/>
      <c r="G250" s="10"/>
      <c r="I250" s="10"/>
      <c r="J250"/>
    </row>
    <row r="251" spans="3:10">
      <c r="C251"/>
      <c r="E251" s="6"/>
      <c r="G251" s="10"/>
      <c r="I251" s="10"/>
      <c r="J251"/>
    </row>
    <row r="252" spans="3:10">
      <c r="C252"/>
      <c r="E252" s="6"/>
      <c r="G252" s="10"/>
      <c r="I252" s="10"/>
      <c r="J252"/>
    </row>
    <row r="253" spans="3:10">
      <c r="C253"/>
      <c r="E253" s="6"/>
      <c r="G253" s="10"/>
      <c r="I253" s="10"/>
      <c r="J253"/>
    </row>
    <row r="254" spans="3:10">
      <c r="C254"/>
      <c r="E254" s="6"/>
      <c r="G254" s="10"/>
      <c r="I254" s="10"/>
      <c r="J254"/>
    </row>
    <row r="255" spans="3:10">
      <c r="C255"/>
      <c r="E255" s="6"/>
      <c r="G255" s="10"/>
      <c r="I255" s="10"/>
      <c r="J255"/>
    </row>
    <row r="256" spans="3:10">
      <c r="C256"/>
      <c r="E256" s="6"/>
      <c r="G256" s="10"/>
      <c r="I256" s="10"/>
      <c r="J256"/>
    </row>
    <row r="257" spans="3:10">
      <c r="C257"/>
      <c r="E257" s="6"/>
      <c r="G257" s="10"/>
      <c r="I257" s="10"/>
      <c r="J257"/>
    </row>
    <row r="258" spans="3:10">
      <c r="C258"/>
      <c r="E258" s="6"/>
      <c r="G258" s="10"/>
      <c r="I258" s="10"/>
      <c r="J258"/>
    </row>
    <row r="259" spans="3:10">
      <c r="C259"/>
      <c r="E259" s="6"/>
      <c r="G259" s="10"/>
      <c r="I259" s="10"/>
      <c r="J259"/>
    </row>
    <row r="260" spans="3:10">
      <c r="C260"/>
      <c r="E260" s="6"/>
      <c r="G260" s="10"/>
      <c r="I260" s="10"/>
      <c r="J260"/>
    </row>
    <row r="261" spans="3:10">
      <c r="C261"/>
      <c r="E261" s="6"/>
      <c r="G261" s="10"/>
      <c r="I261" s="10"/>
      <c r="J261"/>
    </row>
    <row r="262" spans="3:10">
      <c r="C262"/>
      <c r="E262" s="6"/>
      <c r="G262" s="10"/>
      <c r="I262" s="10"/>
      <c r="J262"/>
    </row>
    <row r="263" spans="3:10">
      <c r="C263"/>
      <c r="E263" s="6"/>
      <c r="G263" s="10"/>
      <c r="I263" s="10"/>
      <c r="J263"/>
    </row>
    <row r="264" spans="3:10">
      <c r="C264"/>
      <c r="E264" s="6"/>
      <c r="G264" s="10"/>
      <c r="I264" s="10"/>
      <c r="J264"/>
    </row>
    <row r="265" spans="3:10">
      <c r="C265"/>
      <c r="E265" s="6"/>
      <c r="G265" s="10"/>
      <c r="I265" s="10"/>
      <c r="J265"/>
    </row>
    <row r="266" spans="3:10">
      <c r="C266"/>
      <c r="E266" s="6"/>
      <c r="G266" s="10"/>
      <c r="I266" s="10"/>
      <c r="J266"/>
    </row>
    <row r="267" spans="3:10">
      <c r="C267"/>
      <c r="E267" s="6"/>
      <c r="G267" s="10"/>
      <c r="I267" s="10"/>
      <c r="J267"/>
    </row>
    <row r="268" spans="3:10">
      <c r="C268"/>
      <c r="E268" s="6"/>
      <c r="G268" s="10"/>
      <c r="I268" s="10"/>
      <c r="J268"/>
    </row>
    <row r="269" spans="3:10">
      <c r="C269"/>
      <c r="E269" s="6"/>
      <c r="G269" s="10"/>
      <c r="I269" s="10"/>
      <c r="J269"/>
    </row>
    <row r="270" spans="3:10">
      <c r="C270"/>
      <c r="E270" s="6"/>
      <c r="G270" s="10"/>
      <c r="I270" s="10"/>
      <c r="J270"/>
    </row>
    <row r="271" spans="3:10">
      <c r="C271"/>
      <c r="E271" s="6"/>
      <c r="G271" s="10"/>
      <c r="I271" s="10"/>
      <c r="J271"/>
    </row>
    <row r="272" spans="3:10">
      <c r="C272"/>
      <c r="E272" s="6"/>
      <c r="G272" s="10"/>
      <c r="I272" s="10"/>
      <c r="J272"/>
    </row>
    <row r="273" spans="3:10">
      <c r="C273"/>
      <c r="E273" s="6"/>
      <c r="G273" s="10"/>
      <c r="I273" s="10"/>
      <c r="J273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11</xdr:row>
                    <xdr:rowOff>209550</xdr:rowOff>
                  </from>
                  <to>
                    <xdr:col>2</xdr:col>
                    <xdr:colOff>247650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locked="0" defaultSize="0" autoFill="0" autoLine="0" autoPict="0">
                <anchor moveWithCells="1">
                  <from>
                    <xdr:col>2</xdr:col>
                    <xdr:colOff>57150</xdr:colOff>
                    <xdr:row>17</xdr:row>
                    <xdr:rowOff>209550</xdr:rowOff>
                  </from>
                  <to>
                    <xdr:col>2</xdr:col>
                    <xdr:colOff>247650</xdr:colOff>
                    <xdr:row>20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locked="0" defaultSize="0" autoFill="0" autoLine="0" autoPict="0">
                <anchor moveWithCells="1">
                  <from>
                    <xdr:col>2</xdr:col>
                    <xdr:colOff>19050</xdr:colOff>
                    <xdr:row>19</xdr:row>
                    <xdr:rowOff>0</xdr:rowOff>
                  </from>
                  <to>
                    <xdr:col>2</xdr:col>
                    <xdr:colOff>247650</xdr:colOff>
                    <xdr:row>20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locked="0" defaultSize="0" autoFill="0" autoLine="0" autoPict="0">
                <anchor moveWithCells="1">
                  <from>
                    <xdr:col>2</xdr:col>
                    <xdr:colOff>95250</xdr:colOff>
                    <xdr:row>51</xdr:row>
                    <xdr:rowOff>19050</xdr:rowOff>
                  </from>
                  <to>
                    <xdr:col>2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2</xdr:col>
                    <xdr:colOff>57150</xdr:colOff>
                    <xdr:row>53</xdr:row>
                    <xdr:rowOff>247650</xdr:rowOff>
                  </from>
                  <to>
                    <xdr:col>2</xdr:col>
                    <xdr:colOff>323850</xdr:colOff>
                    <xdr:row>55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locked="0" defaultSize="0" autoFill="0" autoLine="0" autoPict="0">
                <anchor moveWithCells="1">
                  <from>
                    <xdr:col>2</xdr:col>
                    <xdr:colOff>95250</xdr:colOff>
                    <xdr:row>52</xdr:row>
                    <xdr:rowOff>247650</xdr:rowOff>
                  </from>
                  <to>
                    <xdr:col>2</xdr:col>
                    <xdr:colOff>323850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locked="0" defaultSize="0" autoFill="0" autoLine="0" autoPict="0">
                <anchor moveWithCells="1">
                  <from>
                    <xdr:col>2</xdr:col>
                    <xdr:colOff>95250</xdr:colOff>
                    <xdr:row>51</xdr:row>
                    <xdr:rowOff>247650</xdr:rowOff>
                  </from>
                  <to>
                    <xdr:col>2</xdr:col>
                    <xdr:colOff>323850</xdr:colOff>
                    <xdr:row>53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1" name="Check Box 8">
              <controlPr locked="0" defaultSize="0" autoFill="0" autoLine="0" autoPict="0">
                <anchor moveWithCells="1">
                  <from>
                    <xdr:col>2</xdr:col>
                    <xdr:colOff>57150</xdr:colOff>
                    <xdr:row>55</xdr:row>
                    <xdr:rowOff>228600</xdr:rowOff>
                  </from>
                  <to>
                    <xdr:col>2</xdr:col>
                    <xdr:colOff>323850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12" name="Check Box 9">
              <controlPr locked="0" defaultSize="0" autoFill="0" autoLine="0" autoPict="0">
                <anchor moveWithCells="1">
                  <from>
                    <xdr:col>2</xdr:col>
                    <xdr:colOff>57150</xdr:colOff>
                    <xdr:row>54</xdr:row>
                    <xdr:rowOff>247650</xdr:rowOff>
                  </from>
                  <to>
                    <xdr:col>2</xdr:col>
                    <xdr:colOff>323850</xdr:colOff>
                    <xdr:row>56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3" name="Check Box 10">
              <controlPr locked="0" defaultSize="0" autoFill="0" autoLine="0" autoPict="0">
                <anchor moveWithCells="1">
                  <from>
                    <xdr:col>2</xdr:col>
                    <xdr:colOff>57150</xdr:colOff>
                    <xdr:row>57</xdr:row>
                    <xdr:rowOff>19050</xdr:rowOff>
                  </from>
                  <to>
                    <xdr:col>2</xdr:col>
                    <xdr:colOff>361950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4" name="Check Box 11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62</xdr:row>
                    <xdr:rowOff>209550</xdr:rowOff>
                  </from>
                  <to>
                    <xdr:col>4</xdr:col>
                    <xdr:colOff>295275</xdr:colOff>
                    <xdr:row>65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5" name="Check Box 12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64</xdr:row>
                    <xdr:rowOff>209550</xdr:rowOff>
                  </from>
                  <to>
                    <xdr:col>5</xdr:col>
                    <xdr:colOff>0</xdr:colOff>
                    <xdr:row>67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6" name="Check Box 13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67</xdr:row>
                    <xdr:rowOff>209550</xdr:rowOff>
                  </from>
                  <to>
                    <xdr:col>4</xdr:col>
                    <xdr:colOff>276225</xdr:colOff>
                    <xdr:row>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70</xdr:row>
                    <xdr:rowOff>190500</xdr:rowOff>
                  </from>
                  <to>
                    <xdr:col>4</xdr:col>
                    <xdr:colOff>276225</xdr:colOff>
                    <xdr:row>73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8" name="Check Box 15">
              <controlPr locked="0" defaultSize="0" autoFill="0" autoLine="0" autoPict="0">
                <anchor moveWithCells="1">
                  <from>
                    <xdr:col>2</xdr:col>
                    <xdr:colOff>38100</xdr:colOff>
                    <xdr:row>71</xdr:row>
                    <xdr:rowOff>247650</xdr:rowOff>
                  </from>
                  <to>
                    <xdr:col>2</xdr:col>
                    <xdr:colOff>219075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4" r:id="rId19" name="Check Box 16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66</xdr:row>
                    <xdr:rowOff>209550</xdr:rowOff>
                  </from>
                  <to>
                    <xdr:col>5</xdr:col>
                    <xdr:colOff>0</xdr:colOff>
                    <xdr:row>69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5" r:id="rId20" name="Check Box 17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63</xdr:row>
                    <xdr:rowOff>209550</xdr:rowOff>
                  </from>
                  <to>
                    <xdr:col>5</xdr:col>
                    <xdr:colOff>0</xdr:colOff>
                    <xdr:row>66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6" r:id="rId21" name="Check Box 18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65</xdr:row>
                    <xdr:rowOff>209550</xdr:rowOff>
                  </from>
                  <to>
                    <xdr:col>5</xdr:col>
                    <xdr:colOff>0</xdr:colOff>
                    <xdr:row>68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7" r:id="rId22" name="Check Box 19">
              <controlPr locked="0" defaultSize="0" autoFill="0" autoLine="0" autoPict="0">
                <anchor moveWithCells="1">
                  <from>
                    <xdr:col>2</xdr:col>
                    <xdr:colOff>57150</xdr:colOff>
                    <xdr:row>69</xdr:row>
                    <xdr:rowOff>209550</xdr:rowOff>
                  </from>
                  <to>
                    <xdr:col>2</xdr:col>
                    <xdr:colOff>276225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8" r:id="rId23" name="Check Box 20">
              <controlPr locked="0" defaultSize="0" autoFill="0" autoLine="0" autoPict="0">
                <anchor moveWithCells="1">
                  <from>
                    <xdr:col>2</xdr:col>
                    <xdr:colOff>38100</xdr:colOff>
                    <xdr:row>73</xdr:row>
                    <xdr:rowOff>19050</xdr:rowOff>
                  </from>
                  <to>
                    <xdr:col>2</xdr:col>
                    <xdr:colOff>247650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9" r:id="rId24" name="Check Box 21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61</xdr:row>
                    <xdr:rowOff>247650</xdr:rowOff>
                  </from>
                  <to>
                    <xdr:col>4</xdr:col>
                    <xdr:colOff>295275</xdr:colOff>
                    <xdr:row>63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0" r:id="rId25" name="Check Box 22">
              <controlPr locked="0" defaultSize="0" autoFill="0" autoLine="0" autoPict="0">
                <anchor moveWithCells="1">
                  <from>
                    <xdr:col>2</xdr:col>
                    <xdr:colOff>95250</xdr:colOff>
                    <xdr:row>49</xdr:row>
                    <xdr:rowOff>247650</xdr:rowOff>
                  </from>
                  <to>
                    <xdr:col>2</xdr:col>
                    <xdr:colOff>323850</xdr:colOff>
                    <xdr:row>51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1" r:id="rId26" name="Check Box 23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75</xdr:row>
                    <xdr:rowOff>247650</xdr:rowOff>
                  </from>
                  <to>
                    <xdr:col>4</xdr:col>
                    <xdr:colOff>295275</xdr:colOff>
                    <xdr:row>78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2" r:id="rId27" name="Check Box 24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77</xdr:row>
                    <xdr:rowOff>228600</xdr:rowOff>
                  </from>
                  <to>
                    <xdr:col>4</xdr:col>
                    <xdr:colOff>247650</xdr:colOff>
                    <xdr:row>80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3" r:id="rId28" name="Check Box 25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76</xdr:row>
                    <xdr:rowOff>247650</xdr:rowOff>
                  </from>
                  <to>
                    <xdr:col>4</xdr:col>
                    <xdr:colOff>295275</xdr:colOff>
                    <xdr:row>78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4" r:id="rId29" name="Check Box 26">
              <controlPr locked="0" defaultSize="0" autoFill="0" autoLine="0" autoPict="0">
                <anchor moveWithCells="1">
                  <from>
                    <xdr:col>4</xdr:col>
                    <xdr:colOff>76200</xdr:colOff>
                    <xdr:row>79</xdr:row>
                    <xdr:rowOff>247650</xdr:rowOff>
                  </from>
                  <to>
                    <xdr:col>5</xdr:col>
                    <xdr:colOff>0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5" r:id="rId30" name="Check Box 27">
              <controlPr locked="0" defaultSize="0" autoFill="0" autoLine="0" autoPict="0">
                <anchor moveWithCells="1">
                  <from>
                    <xdr:col>4</xdr:col>
                    <xdr:colOff>76200</xdr:colOff>
                    <xdr:row>78</xdr:row>
                    <xdr:rowOff>266700</xdr:rowOff>
                  </from>
                  <to>
                    <xdr:col>5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6" r:id="rId31" name="Check Box 28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80</xdr:row>
                    <xdr:rowOff>228600</xdr:rowOff>
                  </from>
                  <to>
                    <xdr:col>4</xdr:col>
                    <xdr:colOff>276225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7" r:id="rId32" name="Check Box 29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82</xdr:row>
                    <xdr:rowOff>228600</xdr:rowOff>
                  </from>
                  <to>
                    <xdr:col>4</xdr:col>
                    <xdr:colOff>276225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8" r:id="rId33" name="Check Box 30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81</xdr:row>
                    <xdr:rowOff>228600</xdr:rowOff>
                  </from>
                  <to>
                    <xdr:col>4</xdr:col>
                    <xdr:colOff>276225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9" r:id="rId34" name="Check Box 31">
              <controlPr defaultSize="0" autoFill="0" autoLine="0" autoPict="0">
                <anchor moveWithCells="1">
                  <from>
                    <xdr:col>4</xdr:col>
                    <xdr:colOff>38100</xdr:colOff>
                    <xdr:row>86</xdr:row>
                    <xdr:rowOff>190500</xdr:rowOff>
                  </from>
                  <to>
                    <xdr:col>4</xdr:col>
                    <xdr:colOff>276225</xdr:colOff>
                    <xdr:row>89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0" r:id="rId35" name="Check Box 32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85</xdr:row>
                    <xdr:rowOff>171450</xdr:rowOff>
                  </from>
                  <to>
                    <xdr:col>4</xdr:col>
                    <xdr:colOff>285750</xdr:colOff>
                    <xdr:row>88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1" r:id="rId36" name="Check Box 33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100</xdr:row>
                    <xdr:rowOff>171450</xdr:rowOff>
                  </from>
                  <to>
                    <xdr:col>4</xdr:col>
                    <xdr:colOff>285750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2" r:id="rId37" name="Check Box 34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83</xdr:row>
                    <xdr:rowOff>209550</xdr:rowOff>
                  </from>
                  <to>
                    <xdr:col>4</xdr:col>
                    <xdr:colOff>276225</xdr:colOff>
                    <xdr:row>86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3" r:id="rId38" name="Check Box 35">
              <controlPr locked="0" defaultSize="0" autoFill="0" autoLine="0" autoPict="0">
                <anchor moveWithCells="1">
                  <from>
                    <xdr:col>2</xdr:col>
                    <xdr:colOff>57150</xdr:colOff>
                    <xdr:row>6</xdr:row>
                    <xdr:rowOff>171450</xdr:rowOff>
                  </from>
                  <to>
                    <xdr:col>2</xdr:col>
                    <xdr:colOff>285750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4" r:id="rId39" name="Check Box 36">
              <controlPr locked="0" defaultSize="0" autoFill="0" autoLine="0" autoPict="0">
                <anchor moveWithCells="1">
                  <from>
                    <xdr:col>2</xdr:col>
                    <xdr:colOff>57150</xdr:colOff>
                    <xdr:row>37</xdr:row>
                    <xdr:rowOff>0</xdr:rowOff>
                  </from>
                  <to>
                    <xdr:col>2</xdr:col>
                    <xdr:colOff>276225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5" r:id="rId40" name="Check Box 37">
              <controlPr locked="0" defaultSize="0" autoFill="0" autoLine="0" autoPict="0">
                <anchor moveWithCells="1">
                  <from>
                    <xdr:col>6</xdr:col>
                    <xdr:colOff>19050</xdr:colOff>
                    <xdr:row>37</xdr:row>
                    <xdr:rowOff>0</xdr:rowOff>
                  </from>
                  <to>
                    <xdr:col>7</xdr:col>
                    <xdr:colOff>9525</xdr:colOff>
                    <xdr:row>38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6" r:id="rId41" name="Check Box 38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37</xdr:row>
                    <xdr:rowOff>0</xdr:rowOff>
                  </from>
                  <to>
                    <xdr:col>4</xdr:col>
                    <xdr:colOff>295275</xdr:colOff>
                    <xdr:row>38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7" r:id="rId42" name="Check Box 39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44</xdr:row>
                    <xdr:rowOff>247650</xdr:rowOff>
                  </from>
                  <to>
                    <xdr:col>2</xdr:col>
                    <xdr:colOff>323850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8" r:id="rId43" name="Check Box 40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44</xdr:row>
                    <xdr:rowOff>19050</xdr:rowOff>
                  </from>
                  <to>
                    <xdr:col>4</xdr:col>
                    <xdr:colOff>295275</xdr:colOff>
                    <xdr:row>45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9" r:id="rId44" name="Check Box 41">
              <controlPr locked="0" defaultSize="0" autoFill="0" autoLine="0" autoPict="0">
                <anchor moveWithCells="1">
                  <from>
                    <xdr:col>6</xdr:col>
                    <xdr:colOff>19050</xdr:colOff>
                    <xdr:row>44</xdr:row>
                    <xdr:rowOff>19050</xdr:rowOff>
                  </from>
                  <to>
                    <xdr:col>7</xdr:col>
                    <xdr:colOff>47625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0" r:id="rId45" name="Check Box 42">
              <controlPr locked="0" defaultSize="0" autoFill="0" autoLine="0" autoPict="0">
                <anchor moveWithCells="1">
                  <from>
                    <xdr:col>8</xdr:col>
                    <xdr:colOff>19050</xdr:colOff>
                    <xdr:row>43</xdr:row>
                    <xdr:rowOff>247650</xdr:rowOff>
                  </from>
                  <to>
                    <xdr:col>9</xdr:col>
                    <xdr:colOff>0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1" r:id="rId46" name="Check Box 43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43</xdr:row>
                    <xdr:rowOff>247650</xdr:rowOff>
                  </from>
                  <to>
                    <xdr:col>2</xdr:col>
                    <xdr:colOff>323850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2" r:id="rId47" name="Check Box 44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44</xdr:row>
                    <xdr:rowOff>247650</xdr:rowOff>
                  </from>
                  <to>
                    <xdr:col>5</xdr:col>
                    <xdr:colOff>19050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3" r:id="rId48" name="Check Box 45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46</xdr:row>
                    <xdr:rowOff>19050</xdr:rowOff>
                  </from>
                  <to>
                    <xdr:col>4</xdr:col>
                    <xdr:colOff>295275</xdr:colOff>
                    <xdr:row>47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4" r:id="rId49" name="Check Box 46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45</xdr:row>
                    <xdr:rowOff>247650</xdr:rowOff>
                  </from>
                  <to>
                    <xdr:col>2</xdr:col>
                    <xdr:colOff>323850</xdr:colOff>
                    <xdr:row>47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5" r:id="rId50" name="Check Box 47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47</xdr:row>
                    <xdr:rowOff>19050</xdr:rowOff>
                  </from>
                  <to>
                    <xdr:col>2</xdr:col>
                    <xdr:colOff>323850</xdr:colOff>
                    <xdr:row>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6" r:id="rId51" name="Check Box 48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46</xdr:row>
                    <xdr:rowOff>209550</xdr:rowOff>
                  </from>
                  <to>
                    <xdr:col>4</xdr:col>
                    <xdr:colOff>295275</xdr:colOff>
                    <xdr:row>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7" r:id="rId52" name="Check Box 49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47</xdr:row>
                    <xdr:rowOff>247650</xdr:rowOff>
                  </from>
                  <to>
                    <xdr:col>4</xdr:col>
                    <xdr:colOff>295275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8" r:id="rId53" name="Check Box 50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48</xdr:row>
                    <xdr:rowOff>0</xdr:rowOff>
                  </from>
                  <to>
                    <xdr:col>2</xdr:col>
                    <xdr:colOff>295275</xdr:colOff>
                    <xdr:row>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9" r:id="rId54" name="Check Box 51">
              <controlPr defaultSize="0" autoFill="0" autoLine="0" autoPict="0">
                <anchor moveWithCells="1">
                  <from>
                    <xdr:col>4</xdr:col>
                    <xdr:colOff>57150</xdr:colOff>
                    <xdr:row>72</xdr:row>
                    <xdr:rowOff>247650</xdr:rowOff>
                  </from>
                  <to>
                    <xdr:col>4</xdr:col>
                    <xdr:colOff>295275</xdr:colOff>
                    <xdr:row>74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0" r:id="rId55" name="Check Box 52">
              <controlPr locked="0" defaultSize="0" autoFill="0" autoLine="0" autoPict="0">
                <anchor moveWithCells="1">
                  <from>
                    <xdr:col>2</xdr:col>
                    <xdr:colOff>19050</xdr:colOff>
                    <xdr:row>74</xdr:row>
                    <xdr:rowOff>19050</xdr:rowOff>
                  </from>
                  <to>
                    <xdr:col>2</xdr:col>
                    <xdr:colOff>219075</xdr:colOff>
                    <xdr:row>76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1" r:id="rId56" name="Check Box 53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73</xdr:row>
                    <xdr:rowOff>247650</xdr:rowOff>
                  </from>
                  <to>
                    <xdr:col>4</xdr:col>
                    <xdr:colOff>295275</xdr:colOff>
                    <xdr:row>75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2" r:id="rId57" name="Check Box 54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7</xdr:row>
                    <xdr:rowOff>19050</xdr:rowOff>
                  </from>
                  <to>
                    <xdr:col>4</xdr:col>
                    <xdr:colOff>285750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3" r:id="rId58" name="Check Box 55">
              <controlPr locked="0"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247650</xdr:rowOff>
                  </from>
                  <to>
                    <xdr:col>7</xdr:col>
                    <xdr:colOff>19050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4" r:id="rId59" name="Check Box 56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9</xdr:row>
                    <xdr:rowOff>209550</xdr:rowOff>
                  </from>
                  <to>
                    <xdr:col>2</xdr:col>
                    <xdr:colOff>304800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5" r:id="rId60" name="Check Box 57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9</xdr:row>
                    <xdr:rowOff>209550</xdr:rowOff>
                  </from>
                  <to>
                    <xdr:col>4</xdr:col>
                    <xdr:colOff>266700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6" r:id="rId61" name="Check Box 58">
              <controlPr locked="0" defaultSize="0" autoFill="0" autoLine="0" autoPict="0">
                <anchor moveWithCells="1">
                  <from>
                    <xdr:col>5</xdr:col>
                    <xdr:colOff>1466850</xdr:colOff>
                    <xdr:row>11</xdr:row>
                    <xdr:rowOff>0</xdr:rowOff>
                  </from>
                  <to>
                    <xdr:col>6</xdr:col>
                    <xdr:colOff>171450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7" r:id="rId62" name="Check Box 59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10</xdr:row>
                    <xdr:rowOff>209550</xdr:rowOff>
                  </from>
                  <to>
                    <xdr:col>2</xdr:col>
                    <xdr:colOff>304800</xdr:colOff>
                    <xdr:row>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8" r:id="rId63" name="Check Box 60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10</xdr:row>
                    <xdr:rowOff>209550</xdr:rowOff>
                  </from>
                  <to>
                    <xdr:col>4</xdr:col>
                    <xdr:colOff>247650</xdr:colOff>
                    <xdr:row>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9" r:id="rId64" name="Check Box 61">
              <controlPr locked="0" defaultSize="0" autoFill="0" autoLine="0" autoPict="0">
                <anchor moveWithCells="1">
                  <from>
                    <xdr:col>2</xdr:col>
                    <xdr:colOff>57150</xdr:colOff>
                    <xdr:row>16</xdr:row>
                    <xdr:rowOff>247650</xdr:rowOff>
                  </from>
                  <to>
                    <xdr:col>2</xdr:col>
                    <xdr:colOff>276225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0" r:id="rId65" name="Check Box 62">
              <controlPr defaultSize="0" autoFill="0" autoLine="0" autoPict="0">
                <anchor moveWithCells="1">
                  <from>
                    <xdr:col>4</xdr:col>
                    <xdr:colOff>57150</xdr:colOff>
                    <xdr:row>17</xdr:row>
                    <xdr:rowOff>19050</xdr:rowOff>
                  </from>
                  <to>
                    <xdr:col>4</xdr:col>
                    <xdr:colOff>247650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1" r:id="rId66" name="Check Box 63">
              <controlPr locked="0" defaultSize="0" autoFill="0" autoLine="0" autoPict="0">
                <anchor moveWithCells="1">
                  <from>
                    <xdr:col>6</xdr:col>
                    <xdr:colOff>19050</xdr:colOff>
                    <xdr:row>16</xdr:row>
                    <xdr:rowOff>247650</xdr:rowOff>
                  </from>
                  <to>
                    <xdr:col>7</xdr:col>
                    <xdr:colOff>19050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2" r:id="rId67" name="Check Box 64">
              <controlPr locked="0" defaultSize="0" autoFill="0" autoLine="0" autoPict="0">
                <anchor moveWithCells="1">
                  <from>
                    <xdr:col>6</xdr:col>
                    <xdr:colOff>19050</xdr:colOff>
                    <xdr:row>46</xdr:row>
                    <xdr:rowOff>209550</xdr:rowOff>
                  </from>
                  <to>
                    <xdr:col>6</xdr:col>
                    <xdr:colOff>219075</xdr:colOff>
                    <xdr:row>49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3" r:id="rId68" name="Check Box 65">
              <controlPr locked="0"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247650</xdr:rowOff>
                  </from>
                  <to>
                    <xdr:col>7</xdr:col>
                    <xdr:colOff>19050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4" r:id="rId69" name="Check Box 66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11</xdr:row>
                    <xdr:rowOff>209550</xdr:rowOff>
                  </from>
                  <to>
                    <xdr:col>4</xdr:col>
                    <xdr:colOff>247650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5" r:id="rId70" name="Check Box 67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209550</xdr:rowOff>
                  </from>
                  <to>
                    <xdr:col>4</xdr:col>
                    <xdr:colOff>228600</xdr:colOff>
                    <xdr:row>20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6" r:id="rId71" name="Check Box 68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19</xdr:row>
                    <xdr:rowOff>0</xdr:rowOff>
                  </from>
                  <to>
                    <xdr:col>4</xdr:col>
                    <xdr:colOff>295275</xdr:colOff>
                    <xdr:row>20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7" r:id="rId72" name="Check Box 69">
              <controlPr locked="0" defaultSize="0" autoFill="0" autoLine="0" autoPict="0">
                <anchor moveWithCells="1">
                  <from>
                    <xdr:col>2</xdr:col>
                    <xdr:colOff>57150</xdr:colOff>
                    <xdr:row>27</xdr:row>
                    <xdr:rowOff>209550</xdr:rowOff>
                  </from>
                  <to>
                    <xdr:col>2</xdr:col>
                    <xdr:colOff>285750</xdr:colOff>
                    <xdr:row>29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8" r:id="rId73" name="Check Box 70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27</xdr:row>
                    <xdr:rowOff>247650</xdr:rowOff>
                  </from>
                  <to>
                    <xdr:col>4</xdr:col>
                    <xdr:colOff>295275</xdr:colOff>
                    <xdr:row>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9" r:id="rId74" name="Check Box 71">
              <controlPr locked="0"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190500</xdr:rowOff>
                  </from>
                  <to>
                    <xdr:col>9</xdr:col>
                    <xdr:colOff>19050</xdr:colOff>
                    <xdr:row>29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0" r:id="rId75" name="Check Box 72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37</xdr:row>
                    <xdr:rowOff>228600</xdr:rowOff>
                  </from>
                  <to>
                    <xdr:col>2</xdr:col>
                    <xdr:colOff>352425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1" r:id="rId76" name="Check Box 73">
              <controlPr locked="0" defaultSize="0" autoFill="0" autoLine="0" autoPict="0">
                <anchor moveWithCells="1">
                  <from>
                    <xdr:col>2</xdr:col>
                    <xdr:colOff>57150</xdr:colOff>
                    <xdr:row>41</xdr:row>
                    <xdr:rowOff>19050</xdr:rowOff>
                  </from>
                  <to>
                    <xdr:col>2</xdr:col>
                    <xdr:colOff>295275</xdr:colOff>
                    <xdr:row>42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2" r:id="rId77" name="Check Box 74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41</xdr:row>
                    <xdr:rowOff>209550</xdr:rowOff>
                  </from>
                  <to>
                    <xdr:col>2</xdr:col>
                    <xdr:colOff>323850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3" r:id="rId78" name="Check Box 75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40</xdr:row>
                    <xdr:rowOff>209550</xdr:rowOff>
                  </from>
                  <to>
                    <xdr:col>4</xdr:col>
                    <xdr:colOff>295275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4" r:id="rId79" name="Check Box 76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37</xdr:row>
                    <xdr:rowOff>209550</xdr:rowOff>
                  </from>
                  <to>
                    <xdr:col>5</xdr:col>
                    <xdr:colOff>19050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5" r:id="rId80" name="Check Box 77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41</xdr:row>
                    <xdr:rowOff>209550</xdr:rowOff>
                  </from>
                  <to>
                    <xdr:col>5</xdr:col>
                    <xdr:colOff>19050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6" r:id="rId81" name="Check Box 78">
              <controlPr locked="0" defaultSize="0" autoFill="0" autoLine="0" autoPict="0">
                <anchor moveWithCells="1">
                  <from>
                    <xdr:col>6</xdr:col>
                    <xdr:colOff>38100</xdr:colOff>
                    <xdr:row>41</xdr:row>
                    <xdr:rowOff>209550</xdr:rowOff>
                  </from>
                  <to>
                    <xdr:col>7</xdr:col>
                    <xdr:colOff>66675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7" r:id="rId82" name="Check Box 79">
              <controlPr locked="0" defaultSize="0" autoFill="0" autoLine="0" autoPict="0">
                <anchor moveWithCells="1">
                  <from>
                    <xdr:col>6</xdr:col>
                    <xdr:colOff>19050</xdr:colOff>
                    <xdr:row>40</xdr:row>
                    <xdr:rowOff>209550</xdr:rowOff>
                  </from>
                  <to>
                    <xdr:col>7</xdr:col>
                    <xdr:colOff>66675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8" r:id="rId83" name="Check Box 80">
              <controlPr locked="0" defaultSize="0" autoFill="0" autoLine="0" autoPict="0">
                <anchor moveWithCells="1">
                  <from>
                    <xdr:col>6</xdr:col>
                    <xdr:colOff>19050</xdr:colOff>
                    <xdr:row>37</xdr:row>
                    <xdr:rowOff>209550</xdr:rowOff>
                  </from>
                  <to>
                    <xdr:col>7</xdr:col>
                    <xdr:colOff>66675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9" r:id="rId84" name="Check Box 81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49</xdr:row>
                    <xdr:rowOff>247650</xdr:rowOff>
                  </from>
                  <to>
                    <xdr:col>5</xdr:col>
                    <xdr:colOff>19050</xdr:colOff>
                    <xdr:row>51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0" r:id="rId85" name="Check Box 82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51</xdr:row>
                    <xdr:rowOff>0</xdr:rowOff>
                  </from>
                  <to>
                    <xdr:col>5</xdr:col>
                    <xdr:colOff>19050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1" r:id="rId86" name="Check Box 83">
              <controlPr locked="0" defaultSize="0" autoFill="0" autoLine="0" autoPict="0">
                <anchor moveWithCells="1">
                  <from>
                    <xdr:col>4</xdr:col>
                    <xdr:colOff>19050</xdr:colOff>
                    <xdr:row>52</xdr:row>
                    <xdr:rowOff>247650</xdr:rowOff>
                  </from>
                  <to>
                    <xdr:col>5</xdr:col>
                    <xdr:colOff>19050</xdr:colOff>
                    <xdr:row>54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2" r:id="rId87" name="Check Box 84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51</xdr:row>
                    <xdr:rowOff>247650</xdr:rowOff>
                  </from>
                  <to>
                    <xdr:col>5</xdr:col>
                    <xdr:colOff>19050</xdr:colOff>
                    <xdr:row>53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3" r:id="rId88" name="Check Box 85">
              <controlPr locked="0" defaultSize="0" autoFill="0" autoLine="0" autoPict="0">
                <anchor moveWithCells="1">
                  <from>
                    <xdr:col>4</xdr:col>
                    <xdr:colOff>19050</xdr:colOff>
                    <xdr:row>55</xdr:row>
                    <xdr:rowOff>209550</xdr:rowOff>
                  </from>
                  <to>
                    <xdr:col>5</xdr:col>
                    <xdr:colOff>19050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4" r:id="rId89" name="Check Box 86">
              <controlPr defaultSize="0" autoFill="0" autoLine="0" autoPict="0">
                <anchor moveWithCells="1">
                  <from>
                    <xdr:col>4</xdr:col>
                    <xdr:colOff>19050</xdr:colOff>
                    <xdr:row>54</xdr:row>
                    <xdr:rowOff>209550</xdr:rowOff>
                  </from>
                  <to>
                    <xdr:col>5</xdr:col>
                    <xdr:colOff>19050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5" r:id="rId90" name="Check Box 87">
              <controlPr locked="0" defaultSize="0" autoFill="0" autoLine="0" autoPict="0">
                <anchor moveWithCells="1">
                  <from>
                    <xdr:col>4</xdr:col>
                    <xdr:colOff>19050</xdr:colOff>
                    <xdr:row>57</xdr:row>
                    <xdr:rowOff>19050</xdr:rowOff>
                  </from>
                  <to>
                    <xdr:col>4</xdr:col>
                    <xdr:colOff>285750</xdr:colOff>
                    <xdr:row>58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6" r:id="rId91" name="Check Box 88">
              <controlPr locked="0" defaultSize="0" autoFill="0" autoLine="0" autoPict="0">
                <anchor moveWithCells="1">
                  <from>
                    <xdr:col>2</xdr:col>
                    <xdr:colOff>57150</xdr:colOff>
                    <xdr:row>16</xdr:row>
                    <xdr:rowOff>0</xdr:rowOff>
                  </from>
                  <to>
                    <xdr:col>2</xdr:col>
                    <xdr:colOff>276225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7" r:id="rId92" name="Check Box 89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16</xdr:row>
                    <xdr:rowOff>0</xdr:rowOff>
                  </from>
                  <to>
                    <xdr:col>4</xdr:col>
                    <xdr:colOff>247650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8" r:id="rId93" name="Check Box 90">
              <controlPr locked="0" defaultSize="0" autoFill="0" autoLine="0" autoPict="0">
                <anchor moveWithCells="1">
                  <from>
                    <xdr:col>4</xdr:col>
                    <xdr:colOff>19050</xdr:colOff>
                    <xdr:row>53</xdr:row>
                    <xdr:rowOff>209550</xdr:rowOff>
                  </from>
                  <to>
                    <xdr:col>5</xdr:col>
                    <xdr:colOff>19050</xdr:colOff>
                    <xdr:row>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9" r:id="rId94" name="Check Box 91">
              <controlPr locked="0" defaultSize="0" autoFill="0" autoLine="0" autoPict="0">
                <anchor moveWithCells="1">
                  <from>
                    <xdr:col>2</xdr:col>
                    <xdr:colOff>95250</xdr:colOff>
                    <xdr:row>62</xdr:row>
                    <xdr:rowOff>209550</xdr:rowOff>
                  </from>
                  <to>
                    <xdr:col>2</xdr:col>
                    <xdr:colOff>323850</xdr:colOff>
                    <xdr:row>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0" r:id="rId95" name="Check Box 92">
              <controlPr defaultSize="0" autoFill="0" autoLine="0" autoPict="0">
                <anchor moveWithCells="1">
                  <from>
                    <xdr:col>2</xdr:col>
                    <xdr:colOff>95250</xdr:colOff>
                    <xdr:row>64</xdr:row>
                    <xdr:rowOff>209550</xdr:rowOff>
                  </from>
                  <to>
                    <xdr:col>2</xdr:col>
                    <xdr:colOff>323850</xdr:colOff>
                    <xdr:row>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1" r:id="rId96" name="Check Box 93">
              <controlPr locked="0" defaultSize="0" autoFill="0" autoLine="0" autoPict="0">
                <anchor moveWithCells="1">
                  <from>
                    <xdr:col>2</xdr:col>
                    <xdr:colOff>95250</xdr:colOff>
                    <xdr:row>67</xdr:row>
                    <xdr:rowOff>209550</xdr:rowOff>
                  </from>
                  <to>
                    <xdr:col>2</xdr:col>
                    <xdr:colOff>276225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2" r:id="rId97" name="Check Box 94">
              <controlPr locked="0" defaultSize="0" autoFill="0" autoLine="0" autoPict="0">
                <anchor moveWithCells="1">
                  <from>
                    <xdr:col>2</xdr:col>
                    <xdr:colOff>57150</xdr:colOff>
                    <xdr:row>70</xdr:row>
                    <xdr:rowOff>247650</xdr:rowOff>
                  </from>
                  <to>
                    <xdr:col>2</xdr:col>
                    <xdr:colOff>276225</xdr:colOff>
                    <xdr:row>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3" r:id="rId98" name="Check Box 95">
              <controlPr locked="0" defaultSize="0" autoFill="0" autoLine="0" autoPict="0">
                <anchor moveWithCells="1">
                  <from>
                    <xdr:col>2</xdr:col>
                    <xdr:colOff>95250</xdr:colOff>
                    <xdr:row>66</xdr:row>
                    <xdr:rowOff>209550</xdr:rowOff>
                  </from>
                  <to>
                    <xdr:col>2</xdr:col>
                    <xdr:colOff>323850</xdr:colOff>
                    <xdr:row>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4" r:id="rId99" name="Check Box 96">
              <controlPr locked="0" defaultSize="0" autoFill="0" autoLine="0" autoPict="0">
                <anchor moveWithCells="1">
                  <from>
                    <xdr:col>2</xdr:col>
                    <xdr:colOff>95250</xdr:colOff>
                    <xdr:row>63</xdr:row>
                    <xdr:rowOff>209550</xdr:rowOff>
                  </from>
                  <to>
                    <xdr:col>2</xdr:col>
                    <xdr:colOff>323850</xdr:colOff>
                    <xdr:row>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5" r:id="rId100" name="Check Box 97">
              <controlPr locked="0" defaultSize="0" autoFill="0" autoLine="0" autoPict="0">
                <anchor moveWithCells="1">
                  <from>
                    <xdr:col>2</xdr:col>
                    <xdr:colOff>95250</xdr:colOff>
                    <xdr:row>65</xdr:row>
                    <xdr:rowOff>209550</xdr:rowOff>
                  </from>
                  <to>
                    <xdr:col>2</xdr:col>
                    <xdr:colOff>323850</xdr:colOff>
                    <xdr:row>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6" r:id="rId101" name="Check Box 98">
              <controlPr locked="0" defaultSize="0" autoFill="0" autoLine="0" autoPict="0">
                <anchor moveWithCells="1">
                  <from>
                    <xdr:col>2</xdr:col>
                    <xdr:colOff>95250</xdr:colOff>
                    <xdr:row>61</xdr:row>
                    <xdr:rowOff>247650</xdr:rowOff>
                  </from>
                  <to>
                    <xdr:col>2</xdr:col>
                    <xdr:colOff>304800</xdr:colOff>
                    <xdr:row>63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7" r:id="rId102" name="Check Box 99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69</xdr:row>
                    <xdr:rowOff>209550</xdr:rowOff>
                  </from>
                  <to>
                    <xdr:col>4</xdr:col>
                    <xdr:colOff>276225</xdr:colOff>
                    <xdr:row>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8" r:id="rId103" name="Check Box 100">
              <controlPr defaultSize="0" autoFill="0" autoLine="0" autoPict="0">
                <anchor moveWithCells="1">
                  <from>
                    <xdr:col>4</xdr:col>
                    <xdr:colOff>19050</xdr:colOff>
                    <xdr:row>59</xdr:row>
                    <xdr:rowOff>95250</xdr:rowOff>
                  </from>
                  <to>
                    <xdr:col>4</xdr:col>
                    <xdr:colOff>247650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9" r:id="rId104" name="Check Box 101">
              <controlPr locked="0" defaultSize="0" autoFill="0" autoLine="0" autoPict="0">
                <anchor moveWithCells="1">
                  <from>
                    <xdr:col>4</xdr:col>
                    <xdr:colOff>76200</xdr:colOff>
                    <xdr:row>75</xdr:row>
                    <xdr:rowOff>19050</xdr:rowOff>
                  </from>
                  <to>
                    <xdr:col>5</xdr:col>
                    <xdr:colOff>0</xdr:colOff>
                    <xdr:row>76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0" r:id="rId105" name="Check Box 102">
              <controlPr locked="0" defaultSize="0" autoFill="0" autoLine="0" autoPict="0">
                <anchor moveWithCells="1">
                  <from>
                    <xdr:col>2</xdr:col>
                    <xdr:colOff>19050</xdr:colOff>
                    <xdr:row>76</xdr:row>
                    <xdr:rowOff>19050</xdr:rowOff>
                  </from>
                  <to>
                    <xdr:col>2</xdr:col>
                    <xdr:colOff>247650</xdr:colOff>
                    <xdr:row>78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" r:id="rId106" name="Check Box 103">
              <controlPr locked="0" defaultSize="0" autoFill="0" autoLine="0" autoPict="0">
                <anchor moveWithCells="1">
                  <from>
                    <xdr:col>2</xdr:col>
                    <xdr:colOff>0</xdr:colOff>
                    <xdr:row>78</xdr:row>
                    <xdr:rowOff>19050</xdr:rowOff>
                  </from>
                  <to>
                    <xdr:col>2</xdr:col>
                    <xdr:colOff>247650</xdr:colOff>
                    <xdr:row>79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2" r:id="rId107" name="Check Box 104">
              <controlPr locked="0" defaultSize="0" autoFill="0" autoLine="0" autoPict="0">
                <anchor moveWithCells="1">
                  <from>
                    <xdr:col>2</xdr:col>
                    <xdr:colOff>19050</xdr:colOff>
                    <xdr:row>76</xdr:row>
                    <xdr:rowOff>228600</xdr:rowOff>
                  </from>
                  <to>
                    <xdr:col>2</xdr:col>
                    <xdr:colOff>228600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3" r:id="rId108" name="Check Box 105">
              <controlPr locked="0" defaultSize="0" autoFill="0" autoLine="0" autoPict="0">
                <anchor moveWithCells="1">
                  <from>
                    <xdr:col>1</xdr:col>
                    <xdr:colOff>3409950</xdr:colOff>
                    <xdr:row>80</xdr:row>
                    <xdr:rowOff>19050</xdr:rowOff>
                  </from>
                  <to>
                    <xdr:col>2</xdr:col>
                    <xdr:colOff>228600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4" r:id="rId109" name="Check Box 106">
              <controlPr locked="0" defaultSize="0" autoFill="0" autoLine="0" autoPict="0">
                <anchor moveWithCells="1">
                  <from>
                    <xdr:col>1</xdr:col>
                    <xdr:colOff>3409950</xdr:colOff>
                    <xdr:row>78</xdr:row>
                    <xdr:rowOff>247650</xdr:rowOff>
                  </from>
                  <to>
                    <xdr:col>2</xdr:col>
                    <xdr:colOff>228600</xdr:colOff>
                    <xdr:row>81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5" r:id="rId110" name="Check Box 107">
              <controlPr locked="0" defaultSize="0" autoFill="0" autoLine="0" autoPict="0">
                <anchor moveWithCells="1">
                  <from>
                    <xdr:col>1</xdr:col>
                    <xdr:colOff>3409950</xdr:colOff>
                    <xdr:row>80</xdr:row>
                    <xdr:rowOff>247650</xdr:rowOff>
                  </from>
                  <to>
                    <xdr:col>2</xdr:col>
                    <xdr:colOff>228600</xdr:colOff>
                    <xdr:row>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6" r:id="rId111" name="Check Box 108">
              <controlPr locked="0" defaultSize="0" autoFill="0" autoLine="0" autoPict="0">
                <anchor moveWithCells="1">
                  <from>
                    <xdr:col>1</xdr:col>
                    <xdr:colOff>3409950</xdr:colOff>
                    <xdr:row>82</xdr:row>
                    <xdr:rowOff>19050</xdr:rowOff>
                  </from>
                  <to>
                    <xdr:col>2</xdr:col>
                    <xdr:colOff>228600</xdr:colOff>
                    <xdr:row>84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7" r:id="rId112" name="Check Box 109">
              <controlPr locked="0" defaultSize="0" autoFill="0" autoLine="0" autoPict="0">
                <anchor moveWithCells="1">
                  <from>
                    <xdr:col>1</xdr:col>
                    <xdr:colOff>3409950</xdr:colOff>
                    <xdr:row>86</xdr:row>
                    <xdr:rowOff>190500</xdr:rowOff>
                  </from>
                  <to>
                    <xdr:col>2</xdr:col>
                    <xdr:colOff>276225</xdr:colOff>
                    <xdr:row>88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8" r:id="rId113" name="Check Box 110">
              <controlPr defaultSize="0" autoFill="0" autoLine="0" autoPict="0">
                <anchor moveWithCells="1">
                  <from>
                    <xdr:col>2</xdr:col>
                    <xdr:colOff>19050</xdr:colOff>
                    <xdr:row>85</xdr:row>
                    <xdr:rowOff>209550</xdr:rowOff>
                  </from>
                  <to>
                    <xdr:col>2</xdr:col>
                    <xdr:colOff>238125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9" r:id="rId114" name="Check Box 111">
              <controlPr locked="0" defaultSize="0" autoFill="0" autoLine="0" autoPict="0">
                <anchor moveWithCells="1">
                  <from>
                    <xdr:col>2</xdr:col>
                    <xdr:colOff>19050</xdr:colOff>
                    <xdr:row>100</xdr:row>
                    <xdr:rowOff>171450</xdr:rowOff>
                  </from>
                  <to>
                    <xdr:col>2</xdr:col>
                    <xdr:colOff>238125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0" r:id="rId115" name="Check Box 112">
              <controlPr locked="0" defaultSize="0" autoFill="0" autoLine="0" autoPict="0">
                <anchor moveWithCells="1">
                  <from>
                    <xdr:col>2</xdr:col>
                    <xdr:colOff>19050</xdr:colOff>
                    <xdr:row>83</xdr:row>
                    <xdr:rowOff>247650</xdr:rowOff>
                  </from>
                  <to>
                    <xdr:col>2</xdr:col>
                    <xdr:colOff>228600</xdr:colOff>
                    <xdr:row>86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1" r:id="rId116" name="Check Box 113">
              <controlPr defaultSize="0" autoFill="0" autoLine="0" autoPict="0">
                <anchor moveWithCells="1">
                  <from>
                    <xdr:col>2</xdr:col>
                    <xdr:colOff>38100</xdr:colOff>
                    <xdr:row>59</xdr:row>
                    <xdr:rowOff>95250</xdr:rowOff>
                  </from>
                  <to>
                    <xdr:col>2</xdr:col>
                    <xdr:colOff>295275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2" r:id="rId117" name="Check Box 114">
              <controlPr locked="0" defaultSize="0" autoFill="0" autoLine="0" autoPict="0">
                <anchor moveWithCells="1">
                  <from>
                    <xdr:col>2</xdr:col>
                    <xdr:colOff>19050</xdr:colOff>
                    <xdr:row>75</xdr:row>
                    <xdr:rowOff>19050</xdr:rowOff>
                  </from>
                  <to>
                    <xdr:col>2</xdr:col>
                    <xdr:colOff>247650</xdr:colOff>
                    <xdr:row>77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3" r:id="rId118" name="Check Box 115">
              <controlPr locked="0" defaultSize="0" autoFill="0" autoLine="0" autoPict="0">
                <anchor moveWithCells="1">
                  <from>
                    <xdr:col>1</xdr:col>
                    <xdr:colOff>3409950</xdr:colOff>
                    <xdr:row>82</xdr:row>
                    <xdr:rowOff>228600</xdr:rowOff>
                  </from>
                  <to>
                    <xdr:col>2</xdr:col>
                    <xdr:colOff>228600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4" r:id="rId119" name="Check Box 116">
              <controlPr locked="0" defaultSize="0" autoFill="0" autoLine="0" autoPict="0">
                <anchor moveWithCells="1">
                  <from>
                    <xdr:col>2</xdr:col>
                    <xdr:colOff>57150</xdr:colOff>
                    <xdr:row>25</xdr:row>
                    <xdr:rowOff>209550</xdr:rowOff>
                  </from>
                  <to>
                    <xdr:col>2</xdr:col>
                    <xdr:colOff>285750</xdr:colOff>
                    <xdr:row>27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5" r:id="rId120" name="Check Box 117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19050</xdr:rowOff>
                  </from>
                  <to>
                    <xdr:col>4</xdr:col>
                    <xdr:colOff>295275</xdr:colOff>
                    <xdr:row>27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6" r:id="rId121" name="Check Box 118">
              <controlPr locked="0" defaultSize="0" autoFill="0" autoLine="0" autoPict="0">
                <anchor moveWithCells="1">
                  <from>
                    <xdr:col>2</xdr:col>
                    <xdr:colOff>57150</xdr:colOff>
                    <xdr:row>26</xdr:row>
                    <xdr:rowOff>171450</xdr:rowOff>
                  </from>
                  <to>
                    <xdr:col>2</xdr:col>
                    <xdr:colOff>285750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7" r:id="rId122" name="Check Box 119">
              <controlPr locked="0" defaultSize="0" autoFill="0" autoLine="0" autoPict="0">
                <anchor moveWithCells="1">
                  <from>
                    <xdr:col>6</xdr:col>
                    <xdr:colOff>19050</xdr:colOff>
                    <xdr:row>27</xdr:row>
                    <xdr:rowOff>247650</xdr:rowOff>
                  </from>
                  <to>
                    <xdr:col>7</xdr:col>
                    <xdr:colOff>19050</xdr:colOff>
                    <xdr:row>29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8" r:id="rId123" name="Check Box 120">
              <controlPr locked="0" defaultSize="0" autoFill="0" autoLine="0" autoPict="0">
                <anchor moveWithCells="1">
                  <from>
                    <xdr:col>6</xdr:col>
                    <xdr:colOff>19050</xdr:colOff>
                    <xdr:row>16</xdr:row>
                    <xdr:rowOff>0</xdr:rowOff>
                  </from>
                  <to>
                    <xdr:col>7</xdr:col>
                    <xdr:colOff>19050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9" r:id="rId124" name="Check Box 121">
              <controlPr locked="0" defaultSize="0" autoFill="0" autoLine="0" autoPict="0">
                <anchor moveWithCells="1">
                  <from>
                    <xdr:col>5</xdr:col>
                    <xdr:colOff>1466850</xdr:colOff>
                    <xdr:row>17</xdr:row>
                    <xdr:rowOff>228600</xdr:rowOff>
                  </from>
                  <to>
                    <xdr:col>6</xdr:col>
                    <xdr:colOff>219075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0" r:id="rId125" name="Check Box 122">
              <controlPr defaultSize="0" autoFill="0" autoLine="0" autoPict="0">
                <anchor moveWithCells="1">
                  <from>
                    <xdr:col>4</xdr:col>
                    <xdr:colOff>57150</xdr:colOff>
                    <xdr:row>32</xdr:row>
                    <xdr:rowOff>209550</xdr:rowOff>
                  </from>
                  <to>
                    <xdr:col>4</xdr:col>
                    <xdr:colOff>295275</xdr:colOff>
                    <xdr:row>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1" r:id="rId126" name="Check Box 123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31</xdr:row>
                    <xdr:rowOff>228600</xdr:rowOff>
                  </from>
                  <to>
                    <xdr:col>5</xdr:col>
                    <xdr:colOff>0</xdr:colOff>
                    <xdr:row>33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2" r:id="rId127" name="Check Box 124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33</xdr:row>
                    <xdr:rowOff>209550</xdr:rowOff>
                  </from>
                  <to>
                    <xdr:col>4</xdr:col>
                    <xdr:colOff>295275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3" r:id="rId128" name="Check Box 125">
              <controlPr defaultSize="0" autoFill="0" autoLine="0" autoPict="0">
                <anchor moveWithCells="1">
                  <from>
                    <xdr:col>4</xdr:col>
                    <xdr:colOff>57150</xdr:colOff>
                    <xdr:row>34</xdr:row>
                    <xdr:rowOff>209550</xdr:rowOff>
                  </from>
                  <to>
                    <xdr:col>4</xdr:col>
                    <xdr:colOff>295275</xdr:colOff>
                    <xdr:row>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4" r:id="rId129" name="Check Box 126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35</xdr:row>
                    <xdr:rowOff>247650</xdr:rowOff>
                  </from>
                  <to>
                    <xdr:col>4</xdr:col>
                    <xdr:colOff>295275</xdr:colOff>
                    <xdr:row>37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5" r:id="rId130" name="Check Box 127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32</xdr:row>
                    <xdr:rowOff>209550</xdr:rowOff>
                  </from>
                  <to>
                    <xdr:col>2</xdr:col>
                    <xdr:colOff>323850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6" r:id="rId131" name="Check Box 128">
              <controlPr locked="0" defaultSize="0" autoFill="0" autoLine="0" autoPict="0">
                <anchor moveWithCells="1">
                  <from>
                    <xdr:col>2</xdr:col>
                    <xdr:colOff>57150</xdr:colOff>
                    <xdr:row>31</xdr:row>
                    <xdr:rowOff>228600</xdr:rowOff>
                  </from>
                  <to>
                    <xdr:col>2</xdr:col>
                    <xdr:colOff>285750</xdr:colOff>
                    <xdr:row>33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7" r:id="rId132" name="Check Box 129">
              <controlPr defaultSize="0" autoFill="0" autoLine="0" autoPict="0">
                <anchor moveWithCells="1">
                  <from>
                    <xdr:col>2</xdr:col>
                    <xdr:colOff>57150</xdr:colOff>
                    <xdr:row>34</xdr:row>
                    <xdr:rowOff>247650</xdr:rowOff>
                  </from>
                  <to>
                    <xdr:col>2</xdr:col>
                    <xdr:colOff>285750</xdr:colOff>
                    <xdr:row>36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8" r:id="rId133" name="Check Box 130">
              <controlPr locked="0" defaultSize="0" autoFill="0" autoLine="0" autoPict="0">
                <anchor moveWithCells="1">
                  <from>
                    <xdr:col>2</xdr:col>
                    <xdr:colOff>57150</xdr:colOff>
                    <xdr:row>35</xdr:row>
                    <xdr:rowOff>247650</xdr:rowOff>
                  </from>
                  <to>
                    <xdr:col>2</xdr:col>
                    <xdr:colOff>323850</xdr:colOff>
                    <xdr:row>37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9" r:id="rId134" name="Check Box 131">
              <controlPr defaultSize="0" autoFill="0" autoLine="0" autoPict="0">
                <anchor moveWithCells="1">
                  <from>
                    <xdr:col>2</xdr:col>
                    <xdr:colOff>76200</xdr:colOff>
                    <xdr:row>33</xdr:row>
                    <xdr:rowOff>247650</xdr:rowOff>
                  </from>
                  <to>
                    <xdr:col>2</xdr:col>
                    <xdr:colOff>285750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0" r:id="rId135" name="Check Box 132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42</xdr:row>
                    <xdr:rowOff>171450</xdr:rowOff>
                  </from>
                  <to>
                    <xdr:col>5</xdr:col>
                    <xdr:colOff>19050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1" r:id="rId136" name="Check Box 133">
              <controlPr defaultSize="0" autoFill="0" autoLine="0" autoPict="0">
                <anchor moveWithCells="1">
                  <from>
                    <xdr:col>2</xdr:col>
                    <xdr:colOff>76200</xdr:colOff>
                    <xdr:row>42</xdr:row>
                    <xdr:rowOff>247650</xdr:rowOff>
                  </from>
                  <to>
                    <xdr:col>2</xdr:col>
                    <xdr:colOff>323850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2" r:id="rId137" name="Check Box 134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71</xdr:row>
                    <xdr:rowOff>209550</xdr:rowOff>
                  </from>
                  <to>
                    <xdr:col>4</xdr:col>
                    <xdr:colOff>247650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3" r:id="rId138" name="Check Box 135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68</xdr:row>
                    <xdr:rowOff>247650</xdr:rowOff>
                  </from>
                  <to>
                    <xdr:col>2</xdr:col>
                    <xdr:colOff>276225</xdr:colOff>
                    <xdr:row>70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4" r:id="rId139" name="Check Box 136">
              <controlPr locked="0" defaultSize="0" autoFill="0" autoLine="0" autoPict="0">
                <anchor moveWithCells="1">
                  <from>
                    <xdr:col>4</xdr:col>
                    <xdr:colOff>19050</xdr:colOff>
                    <xdr:row>68</xdr:row>
                    <xdr:rowOff>209550</xdr:rowOff>
                  </from>
                  <to>
                    <xdr:col>4</xdr:col>
                    <xdr:colOff>247650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5" r:id="rId140" name="Check Box 137">
              <controlPr locked="0" defaultSize="0" autoFill="0" autoLine="0" autoPict="0">
                <anchor moveWithCells="1">
                  <from>
                    <xdr:col>2</xdr:col>
                    <xdr:colOff>57150</xdr:colOff>
                    <xdr:row>38</xdr:row>
                    <xdr:rowOff>228600</xdr:rowOff>
                  </from>
                  <to>
                    <xdr:col>2</xdr:col>
                    <xdr:colOff>323850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6" r:id="rId141" name="Check Box 138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38</xdr:row>
                    <xdr:rowOff>209550</xdr:rowOff>
                  </from>
                  <to>
                    <xdr:col>4</xdr:col>
                    <xdr:colOff>295275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7" r:id="rId142" name="Check Box 139">
              <controlPr locked="0" defaultSize="0" autoFill="0" autoLine="0" autoPict="0">
                <anchor moveWithCells="1">
                  <from>
                    <xdr:col>8</xdr:col>
                    <xdr:colOff>19050</xdr:colOff>
                    <xdr:row>9</xdr:row>
                    <xdr:rowOff>209550</xdr:rowOff>
                  </from>
                  <to>
                    <xdr:col>9</xdr:col>
                    <xdr:colOff>0</xdr:colOff>
                    <xdr:row>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8" r:id="rId143" name="Check Box 140">
              <controlPr locked="0" defaultSize="0" autoFill="0" autoLine="0" autoPict="0">
                <anchor moveWithCells="1">
                  <from>
                    <xdr:col>2</xdr:col>
                    <xdr:colOff>57150</xdr:colOff>
                    <xdr:row>28</xdr:row>
                    <xdr:rowOff>209550</xdr:rowOff>
                  </from>
                  <to>
                    <xdr:col>2</xdr:col>
                    <xdr:colOff>304800</xdr:colOff>
                    <xdr:row>30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9" r:id="rId144" name="Check Box 141">
              <controlPr locked="0" defaultSize="0" autoFill="0" autoLine="0" autoPict="0">
                <anchor moveWithCells="1">
                  <from>
                    <xdr:col>2</xdr:col>
                    <xdr:colOff>57150</xdr:colOff>
                    <xdr:row>29</xdr:row>
                    <xdr:rowOff>247650</xdr:rowOff>
                  </from>
                  <to>
                    <xdr:col>2</xdr:col>
                    <xdr:colOff>314325</xdr:colOff>
                    <xdr:row>31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0" r:id="rId145" name="Check Box 142">
              <controlPr locked="0" defaultSize="0" autoFill="0" autoLine="0" autoPict="0">
                <anchor moveWithCells="1">
                  <from>
                    <xdr:col>4</xdr:col>
                    <xdr:colOff>57150</xdr:colOff>
                    <xdr:row>28</xdr:row>
                    <xdr:rowOff>228600</xdr:rowOff>
                  </from>
                  <to>
                    <xdr:col>5</xdr:col>
                    <xdr:colOff>0</xdr:colOff>
                    <xdr:row>30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1" r:id="rId146" name="Check Box 143">
              <controlPr locked="0" defaultSize="0" autoFill="0" autoLine="0" autoPict="0">
                <anchor moveWithCells="1">
                  <from>
                    <xdr:col>4</xdr:col>
                    <xdr:colOff>19050</xdr:colOff>
                    <xdr:row>29</xdr:row>
                    <xdr:rowOff>209550</xdr:rowOff>
                  </from>
                  <to>
                    <xdr:col>4</xdr:col>
                    <xdr:colOff>295275</xdr:colOff>
                    <xdr:row>31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2" r:id="rId147" name="Check Box 144">
              <controlPr locked="0" defaultSize="0" autoFill="0" autoLine="0" autoPict="0">
                <anchor moveWithCells="1">
                  <from>
                    <xdr:col>2</xdr:col>
                    <xdr:colOff>57150</xdr:colOff>
                    <xdr:row>31</xdr:row>
                    <xdr:rowOff>19050</xdr:rowOff>
                  </from>
                  <to>
                    <xdr:col>2</xdr:col>
                    <xdr:colOff>304800</xdr:colOff>
                    <xdr:row>32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3" r:id="rId148" name="Check Box 145">
              <controlPr locked="0" defaultSize="0" autoFill="0" autoLine="0" autoPict="0">
                <anchor moveWithCells="1">
                  <from>
                    <xdr:col>4</xdr:col>
                    <xdr:colOff>19050</xdr:colOff>
                    <xdr:row>30</xdr:row>
                    <xdr:rowOff>228600</xdr:rowOff>
                  </from>
                  <to>
                    <xdr:col>4</xdr:col>
                    <xdr:colOff>285750</xdr:colOff>
                    <xdr:row>32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4" r:id="rId149" name="Check Box 146">
              <controlPr locked="0" defaultSize="0" autoFill="0" autoLine="0" autoPict="0">
                <anchor moveWithCells="1">
                  <from>
                    <xdr:col>2</xdr:col>
                    <xdr:colOff>57150</xdr:colOff>
                    <xdr:row>40</xdr:row>
                    <xdr:rowOff>19050</xdr:rowOff>
                  </from>
                  <to>
                    <xdr:col>2</xdr:col>
                    <xdr:colOff>295275</xdr:colOff>
                    <xdr:row>41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5" r:id="rId150" name="Check Box 147">
              <controlPr locked="0" defaultSize="0" autoFill="0" autoLine="0" autoPict="0">
                <anchor moveWithCells="1">
                  <from>
                    <xdr:col>4</xdr:col>
                    <xdr:colOff>19050</xdr:colOff>
                    <xdr:row>40</xdr:row>
                    <xdr:rowOff>19050</xdr:rowOff>
                  </from>
                  <to>
                    <xdr:col>4</xdr:col>
                    <xdr:colOff>247650</xdr:colOff>
                    <xdr:row>41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6" r:id="rId151" name="Check Box 148">
              <controlPr locked="0" defaultSize="0" autoFill="0" autoLine="0" autoPict="0">
                <anchor moveWithCells="1">
                  <from>
                    <xdr:col>2</xdr:col>
                    <xdr:colOff>57150</xdr:colOff>
                    <xdr:row>87</xdr:row>
                    <xdr:rowOff>209550</xdr:rowOff>
                  </from>
                  <to>
                    <xdr:col>2</xdr:col>
                    <xdr:colOff>314325</xdr:colOff>
                    <xdr:row>89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7" r:id="rId152" name="Check Box 149">
              <controlPr locked="0" defaultSize="0" autoFill="0" autoLine="0" autoPict="0">
                <anchor moveWithCells="1">
                  <from>
                    <xdr:col>4</xdr:col>
                    <xdr:colOff>19050</xdr:colOff>
                    <xdr:row>87</xdr:row>
                    <xdr:rowOff>209550</xdr:rowOff>
                  </from>
                  <to>
                    <xdr:col>4</xdr:col>
                    <xdr:colOff>295275</xdr:colOff>
                    <xdr:row>89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C74E1-5C22-4FDF-A29D-7A510EF667C3}">
  <dimension ref="A1:F172"/>
  <sheetViews>
    <sheetView tabSelected="1" workbookViewId="0">
      <selection activeCell="C178" sqref="C178"/>
    </sheetView>
  </sheetViews>
  <sheetFormatPr defaultRowHeight="14.25"/>
  <cols>
    <col min="1" max="1" width="35.625" bestFit="1" customWidth="1"/>
    <col min="2" max="2" width="16.5" bestFit="1" customWidth="1"/>
    <col min="3" max="3" width="18.5" bestFit="1" customWidth="1"/>
    <col min="4" max="4" width="13.5" bestFit="1" customWidth="1"/>
    <col min="5" max="5" width="19.75" bestFit="1" customWidth="1"/>
    <col min="6" max="6" width="18.25" bestFit="1" customWidth="1"/>
  </cols>
  <sheetData>
    <row r="1" spans="1:6" ht="15">
      <c r="A1" s="71" t="s">
        <v>396</v>
      </c>
    </row>
    <row r="2" spans="1:6" ht="15">
      <c r="A2" s="71" t="s">
        <v>397</v>
      </c>
      <c r="B2" t="s">
        <v>398</v>
      </c>
      <c r="C2" t="s">
        <v>399</v>
      </c>
      <c r="D2" t="s">
        <v>400</v>
      </c>
      <c r="E2" t="s">
        <v>401</v>
      </c>
      <c r="F2" t="s">
        <v>402</v>
      </c>
    </row>
    <row r="3" spans="1:6">
      <c r="A3" t="s">
        <v>403</v>
      </c>
      <c r="B3">
        <v>2000</v>
      </c>
      <c r="E3">
        <v>2000</v>
      </c>
    </row>
    <row r="4" spans="1:6">
      <c r="A4" t="s">
        <v>404</v>
      </c>
    </row>
    <row r="5" spans="1:6" ht="15">
      <c r="A5" s="71" t="s">
        <v>391</v>
      </c>
      <c r="B5" t="s">
        <v>392</v>
      </c>
      <c r="C5" t="s">
        <v>393</v>
      </c>
    </row>
    <row r="6" spans="1:6">
      <c r="A6" t="s">
        <v>403</v>
      </c>
      <c r="C6">
        <v>3000</v>
      </c>
    </row>
    <row r="7" spans="1:6">
      <c r="A7" t="s">
        <v>404</v>
      </c>
    </row>
    <row r="8" spans="1:6" ht="15">
      <c r="A8" s="71" t="s">
        <v>271</v>
      </c>
    </row>
    <row r="9" spans="1:6">
      <c r="A9" t="s">
        <v>403</v>
      </c>
      <c r="B9" t="s">
        <v>405</v>
      </c>
    </row>
    <row r="10" spans="1:6">
      <c r="A10" t="s">
        <v>404</v>
      </c>
    </row>
    <row r="11" spans="1:6" ht="15">
      <c r="A11" s="71" t="s">
        <v>406</v>
      </c>
      <c r="B11" t="s">
        <v>264</v>
      </c>
      <c r="C11" t="s">
        <v>407</v>
      </c>
      <c r="D11" t="s">
        <v>408</v>
      </c>
      <c r="E11" t="s">
        <v>409</v>
      </c>
    </row>
    <row r="12" spans="1:6">
      <c r="A12" t="s">
        <v>403</v>
      </c>
      <c r="B12">
        <v>2000</v>
      </c>
      <c r="C12">
        <v>2000</v>
      </c>
      <c r="D12">
        <v>500</v>
      </c>
    </row>
    <row r="13" spans="1:6">
      <c r="A13" t="s">
        <v>404</v>
      </c>
    </row>
    <row r="14" spans="1:6" ht="15">
      <c r="A14" s="71" t="s">
        <v>410</v>
      </c>
      <c r="B14" t="s">
        <v>264</v>
      </c>
      <c r="C14" t="s">
        <v>266</v>
      </c>
    </row>
    <row r="15" spans="1:6">
      <c r="A15" t="s">
        <v>403</v>
      </c>
      <c r="B15">
        <v>2000</v>
      </c>
    </row>
    <row r="16" spans="1:6">
      <c r="A16" t="s">
        <v>404</v>
      </c>
    </row>
    <row r="17" spans="1:4" ht="15">
      <c r="A17" s="71" t="s">
        <v>411</v>
      </c>
      <c r="B17" t="s">
        <v>264</v>
      </c>
      <c r="C17" t="s">
        <v>266</v>
      </c>
    </row>
    <row r="18" spans="1:4">
      <c r="A18" t="s">
        <v>403</v>
      </c>
      <c r="B18">
        <v>2000</v>
      </c>
    </row>
    <row r="19" spans="1:4">
      <c r="A19" t="s">
        <v>404</v>
      </c>
    </row>
    <row r="20" spans="1:4" ht="15">
      <c r="A20" s="71" t="s">
        <v>412</v>
      </c>
      <c r="B20" t="s">
        <v>413</v>
      </c>
      <c r="C20" t="s">
        <v>280</v>
      </c>
      <c r="D20" t="s">
        <v>279</v>
      </c>
    </row>
    <row r="21" spans="1:4">
      <c r="A21" t="s">
        <v>403</v>
      </c>
      <c r="D21">
        <v>1000</v>
      </c>
    </row>
    <row r="22" spans="1:4">
      <c r="A22" t="s">
        <v>404</v>
      </c>
    </row>
    <row r="23" spans="1:4" ht="15">
      <c r="A23" s="71" t="s">
        <v>414</v>
      </c>
      <c r="B23" t="s">
        <v>413</v>
      </c>
      <c r="C23" t="s">
        <v>280</v>
      </c>
      <c r="D23" t="s">
        <v>279</v>
      </c>
    </row>
    <row r="24" spans="1:4">
      <c r="A24" t="s">
        <v>403</v>
      </c>
      <c r="D24">
        <v>2000</v>
      </c>
    </row>
    <row r="25" spans="1:4">
      <c r="A25" t="s">
        <v>404</v>
      </c>
    </row>
    <row r="26" spans="1:4" ht="15">
      <c r="A26" s="71" t="s">
        <v>415</v>
      </c>
    </row>
    <row r="27" spans="1:4">
      <c r="A27" t="s">
        <v>403</v>
      </c>
      <c r="B27" t="s">
        <v>416</v>
      </c>
    </row>
    <row r="28" spans="1:4">
      <c r="A28" t="s">
        <v>404</v>
      </c>
      <c r="B28" t="s">
        <v>417</v>
      </c>
    </row>
    <row r="29" spans="1:4" ht="15">
      <c r="A29" s="71" t="s">
        <v>418</v>
      </c>
    </row>
    <row r="30" spans="1:4">
      <c r="A30" t="s">
        <v>403</v>
      </c>
      <c r="B30" t="s">
        <v>419</v>
      </c>
    </row>
    <row r="31" spans="1:4">
      <c r="A31" t="s">
        <v>404</v>
      </c>
      <c r="B31" t="s">
        <v>420</v>
      </c>
    </row>
    <row r="32" spans="1:4" ht="15">
      <c r="A32" s="71" t="s">
        <v>421</v>
      </c>
    </row>
    <row r="33" spans="1:5">
      <c r="A33" t="s">
        <v>403</v>
      </c>
      <c r="B33" t="s">
        <v>419</v>
      </c>
    </row>
    <row r="34" spans="1:5">
      <c r="A34" t="s">
        <v>404</v>
      </c>
      <c r="B34" t="s">
        <v>422</v>
      </c>
    </row>
    <row r="35" spans="1:5" ht="15">
      <c r="A35" s="71" t="s">
        <v>261</v>
      </c>
      <c r="B35">
        <v>0</v>
      </c>
      <c r="C35">
        <v>1</v>
      </c>
      <c r="D35">
        <v>2</v>
      </c>
      <c r="E35">
        <v>3</v>
      </c>
    </row>
    <row r="36" spans="1:5">
      <c r="A36" t="s">
        <v>403</v>
      </c>
      <c r="C36">
        <v>3000</v>
      </c>
      <c r="D36">
        <v>6000</v>
      </c>
      <c r="E36">
        <v>8000</v>
      </c>
    </row>
    <row r="37" spans="1:5">
      <c r="A37" t="s">
        <v>404</v>
      </c>
      <c r="C37">
        <v>500</v>
      </c>
      <c r="D37">
        <v>1000</v>
      </c>
      <c r="E37">
        <v>1500</v>
      </c>
    </row>
    <row r="38" spans="1:5" ht="15">
      <c r="A38" s="71" t="s">
        <v>423</v>
      </c>
      <c r="B38" t="s">
        <v>266</v>
      </c>
      <c r="C38" t="s">
        <v>264</v>
      </c>
    </row>
    <row r="39" spans="1:5">
      <c r="A39" t="s">
        <v>403</v>
      </c>
      <c r="B39">
        <v>1000</v>
      </c>
    </row>
    <row r="40" spans="1:5">
      <c r="A40" t="s">
        <v>404</v>
      </c>
      <c r="B40">
        <v>500</v>
      </c>
    </row>
    <row r="41" spans="1:5" ht="15">
      <c r="A41" s="71" t="s">
        <v>424</v>
      </c>
      <c r="B41" t="s">
        <v>266</v>
      </c>
      <c r="C41" t="s">
        <v>264</v>
      </c>
    </row>
    <row r="42" spans="1:5">
      <c r="A42" t="s">
        <v>403</v>
      </c>
      <c r="B42">
        <v>1000</v>
      </c>
    </row>
    <row r="43" spans="1:5">
      <c r="A43" t="s">
        <v>404</v>
      </c>
      <c r="B43">
        <v>1000</v>
      </c>
    </row>
    <row r="44" spans="1:5" ht="15">
      <c r="A44" s="71" t="s">
        <v>425</v>
      </c>
      <c r="B44" t="s">
        <v>266</v>
      </c>
      <c r="C44" t="s">
        <v>264</v>
      </c>
    </row>
    <row r="45" spans="1:5">
      <c r="A45" t="s">
        <v>403</v>
      </c>
      <c r="B45">
        <v>1000</v>
      </c>
    </row>
    <row r="46" spans="1:5">
      <c r="A46" t="s">
        <v>404</v>
      </c>
      <c r="B46">
        <v>500</v>
      </c>
    </row>
    <row r="47" spans="1:5" ht="15">
      <c r="A47" s="71" t="s">
        <v>426</v>
      </c>
      <c r="B47" t="s">
        <v>266</v>
      </c>
      <c r="C47" t="s">
        <v>264</v>
      </c>
    </row>
    <row r="48" spans="1:5">
      <c r="A48" t="s">
        <v>403</v>
      </c>
      <c r="B48">
        <v>1000</v>
      </c>
    </row>
    <row r="49" spans="1:3">
      <c r="A49" t="s">
        <v>404</v>
      </c>
      <c r="B49">
        <v>400</v>
      </c>
    </row>
    <row r="50" spans="1:3" ht="15">
      <c r="A50" s="71" t="s">
        <v>427</v>
      </c>
      <c r="B50" t="s">
        <v>266</v>
      </c>
      <c r="C50" t="s">
        <v>264</v>
      </c>
    </row>
    <row r="51" spans="1:3">
      <c r="A51" t="s">
        <v>403</v>
      </c>
      <c r="B51">
        <v>1000</v>
      </c>
    </row>
    <row r="52" spans="1:3">
      <c r="A52" t="s">
        <v>404</v>
      </c>
      <c r="B52">
        <v>500</v>
      </c>
    </row>
    <row r="53" spans="1:3" ht="15">
      <c r="A53" s="71" t="s">
        <v>428</v>
      </c>
      <c r="B53" t="s">
        <v>266</v>
      </c>
      <c r="C53" t="s">
        <v>264</v>
      </c>
    </row>
    <row r="54" spans="1:3">
      <c r="A54" t="s">
        <v>403</v>
      </c>
      <c r="B54">
        <v>1500</v>
      </c>
    </row>
    <row r="55" spans="1:3">
      <c r="A55" t="s">
        <v>404</v>
      </c>
      <c r="B55">
        <v>500</v>
      </c>
    </row>
    <row r="56" spans="1:3" ht="15">
      <c r="A56" s="71" t="s">
        <v>335</v>
      </c>
      <c r="B56" t="s">
        <v>266</v>
      </c>
      <c r="C56" t="s">
        <v>264</v>
      </c>
    </row>
    <row r="57" spans="1:3">
      <c r="A57" t="s">
        <v>403</v>
      </c>
      <c r="B57">
        <v>7000</v>
      </c>
    </row>
    <row r="58" spans="1:3">
      <c r="A58" t="s">
        <v>404</v>
      </c>
      <c r="B58">
        <v>6000</v>
      </c>
    </row>
    <row r="59" spans="1:3" ht="15">
      <c r="A59" s="71" t="s">
        <v>429</v>
      </c>
      <c r="B59" t="s">
        <v>266</v>
      </c>
      <c r="C59" t="s">
        <v>264</v>
      </c>
    </row>
    <row r="60" spans="1:3">
      <c r="A60" t="s">
        <v>403</v>
      </c>
      <c r="B60">
        <v>4400</v>
      </c>
    </row>
    <row r="61" spans="1:3">
      <c r="A61" t="s">
        <v>404</v>
      </c>
      <c r="B61">
        <v>1000</v>
      </c>
    </row>
    <row r="62" spans="1:3" ht="15">
      <c r="A62" s="71" t="s">
        <v>430</v>
      </c>
      <c r="B62" t="s">
        <v>266</v>
      </c>
      <c r="C62" t="s">
        <v>264</v>
      </c>
    </row>
    <row r="63" spans="1:3">
      <c r="A63" t="s">
        <v>403</v>
      </c>
      <c r="B63">
        <v>2000</v>
      </c>
    </row>
    <row r="64" spans="1:3">
      <c r="A64" t="s">
        <v>404</v>
      </c>
      <c r="B64">
        <v>500</v>
      </c>
    </row>
    <row r="65" spans="1:3" ht="15">
      <c r="A65" s="71" t="s">
        <v>431</v>
      </c>
      <c r="B65" t="s">
        <v>266</v>
      </c>
      <c r="C65" t="s">
        <v>264</v>
      </c>
    </row>
    <row r="66" spans="1:3">
      <c r="A66" t="s">
        <v>403</v>
      </c>
      <c r="B66">
        <v>500</v>
      </c>
    </row>
    <row r="67" spans="1:3">
      <c r="A67" t="s">
        <v>404</v>
      </c>
      <c r="B67">
        <v>500</v>
      </c>
    </row>
    <row r="68" spans="1:3" ht="15">
      <c r="A68" s="71" t="s">
        <v>432</v>
      </c>
      <c r="B68" t="s">
        <v>266</v>
      </c>
      <c r="C68" t="s">
        <v>264</v>
      </c>
    </row>
    <row r="69" spans="1:3">
      <c r="A69" t="s">
        <v>403</v>
      </c>
      <c r="B69">
        <v>500</v>
      </c>
    </row>
    <row r="70" spans="1:3">
      <c r="A70" t="s">
        <v>404</v>
      </c>
      <c r="B70">
        <v>500</v>
      </c>
    </row>
    <row r="71" spans="1:3" ht="15">
      <c r="A71" s="71" t="s">
        <v>433</v>
      </c>
      <c r="B71" t="s">
        <v>266</v>
      </c>
      <c r="C71" t="s">
        <v>264</v>
      </c>
    </row>
    <row r="72" spans="1:3">
      <c r="A72" t="s">
        <v>403</v>
      </c>
      <c r="B72">
        <v>4000</v>
      </c>
    </row>
    <row r="73" spans="1:3">
      <c r="A73" t="s">
        <v>404</v>
      </c>
      <c r="B73">
        <v>1200</v>
      </c>
    </row>
    <row r="74" spans="1:3" ht="15">
      <c r="A74" s="71" t="s">
        <v>340</v>
      </c>
    </row>
    <row r="75" spans="1:3">
      <c r="A75" t="s">
        <v>403</v>
      </c>
      <c r="B75" t="s">
        <v>434</v>
      </c>
    </row>
    <row r="76" spans="1:3">
      <c r="A76" t="s">
        <v>404</v>
      </c>
      <c r="B76" t="s">
        <v>434</v>
      </c>
    </row>
    <row r="77" spans="1:3" ht="15">
      <c r="A77" s="71" t="s">
        <v>297</v>
      </c>
    </row>
    <row r="78" spans="1:3">
      <c r="A78" t="s">
        <v>403</v>
      </c>
      <c r="B78" t="s">
        <v>435</v>
      </c>
    </row>
    <row r="79" spans="1:3">
      <c r="A79" t="s">
        <v>404</v>
      </c>
    </row>
    <row r="80" spans="1:3" ht="15">
      <c r="A80" s="71" t="s">
        <v>300</v>
      </c>
    </row>
    <row r="81" spans="1:4">
      <c r="A81" t="s">
        <v>403</v>
      </c>
      <c r="B81" t="s">
        <v>435</v>
      </c>
    </row>
    <row r="82" spans="1:4">
      <c r="A82" t="s">
        <v>404</v>
      </c>
    </row>
    <row r="83" spans="1:4" ht="15">
      <c r="A83" s="71" t="s">
        <v>436</v>
      </c>
    </row>
    <row r="84" spans="1:4">
      <c r="A84" t="s">
        <v>403</v>
      </c>
      <c r="B84" t="s">
        <v>438</v>
      </c>
    </row>
    <row r="85" spans="1:4">
      <c r="A85" t="s">
        <v>404</v>
      </c>
    </row>
    <row r="86" spans="1:4" ht="15">
      <c r="A86" s="71" t="s">
        <v>437</v>
      </c>
    </row>
    <row r="87" spans="1:4">
      <c r="A87" t="s">
        <v>403</v>
      </c>
    </row>
    <row r="88" spans="1:4">
      <c r="A88" t="s">
        <v>404</v>
      </c>
      <c r="B88" t="s">
        <v>439</v>
      </c>
    </row>
    <row r="89" spans="1:4" ht="15">
      <c r="A89" s="71" t="s">
        <v>440</v>
      </c>
      <c r="B89">
        <v>1</v>
      </c>
      <c r="C89">
        <v>2</v>
      </c>
      <c r="D89">
        <v>3</v>
      </c>
    </row>
    <row r="90" spans="1:4">
      <c r="A90" t="s">
        <v>403</v>
      </c>
      <c r="B90">
        <v>2500</v>
      </c>
      <c r="C90">
        <v>4500</v>
      </c>
      <c r="D90">
        <v>6000</v>
      </c>
    </row>
    <row r="91" spans="1:4">
      <c r="A91" t="s">
        <v>404</v>
      </c>
      <c r="B91">
        <v>500</v>
      </c>
      <c r="C91">
        <v>1000</v>
      </c>
      <c r="D91">
        <v>1200</v>
      </c>
    </row>
    <row r="92" spans="1:4" ht="15">
      <c r="A92" s="71" t="s">
        <v>441</v>
      </c>
      <c r="B92">
        <v>1</v>
      </c>
      <c r="C92">
        <v>2</v>
      </c>
      <c r="D92">
        <v>3</v>
      </c>
    </row>
    <row r="93" spans="1:4">
      <c r="A93" t="s">
        <v>403</v>
      </c>
      <c r="B93">
        <v>1000</v>
      </c>
      <c r="C93">
        <v>2000</v>
      </c>
      <c r="D93">
        <v>25000</v>
      </c>
    </row>
    <row r="94" spans="1:4">
      <c r="A94" t="s">
        <v>404</v>
      </c>
      <c r="B94">
        <v>500</v>
      </c>
      <c r="C94">
        <v>1000</v>
      </c>
      <c r="D94">
        <v>1500</v>
      </c>
    </row>
    <row r="95" spans="1:4" ht="15">
      <c r="A95" s="71" t="s">
        <v>442</v>
      </c>
    </row>
    <row r="96" spans="1:4">
      <c r="A96" t="s">
        <v>403</v>
      </c>
      <c r="B96">
        <v>2500</v>
      </c>
    </row>
    <row r="97" spans="1:5">
      <c r="A97" t="s">
        <v>404</v>
      </c>
      <c r="B97">
        <v>1000</v>
      </c>
    </row>
    <row r="98" spans="1:5" ht="15">
      <c r="A98" s="71" t="s">
        <v>443</v>
      </c>
    </row>
    <row r="99" spans="1:5">
      <c r="A99" t="s">
        <v>403</v>
      </c>
      <c r="B99">
        <v>100</v>
      </c>
    </row>
    <row r="100" spans="1:5">
      <c r="A100" t="s">
        <v>404</v>
      </c>
    </row>
    <row r="101" spans="1:5" ht="15">
      <c r="A101" s="71" t="s">
        <v>444</v>
      </c>
      <c r="B101">
        <v>1</v>
      </c>
      <c r="C101">
        <v>2</v>
      </c>
      <c r="D101">
        <v>3</v>
      </c>
    </row>
    <row r="102" spans="1:5">
      <c r="A102" t="s">
        <v>403</v>
      </c>
      <c r="B102">
        <v>500</v>
      </c>
      <c r="C102">
        <v>1000</v>
      </c>
      <c r="D102">
        <v>1500</v>
      </c>
    </row>
    <row r="103" spans="1:5">
      <c r="A103" t="s">
        <v>404</v>
      </c>
      <c r="B103">
        <v>500</v>
      </c>
      <c r="C103">
        <v>1000</v>
      </c>
      <c r="D103">
        <v>1500</v>
      </c>
    </row>
    <row r="104" spans="1:5" ht="15">
      <c r="A104" s="71" t="s">
        <v>445</v>
      </c>
      <c r="B104">
        <v>1</v>
      </c>
      <c r="C104">
        <v>2</v>
      </c>
      <c r="D104">
        <v>3</v>
      </c>
    </row>
    <row r="105" spans="1:5">
      <c r="A105" t="s">
        <v>403</v>
      </c>
      <c r="B105">
        <v>2500</v>
      </c>
      <c r="C105">
        <v>5000</v>
      </c>
      <c r="D105">
        <v>7000</v>
      </c>
    </row>
    <row r="106" spans="1:5">
      <c r="A106" t="s">
        <v>404</v>
      </c>
      <c r="B106">
        <v>1500</v>
      </c>
      <c r="C106">
        <v>2500</v>
      </c>
      <c r="D106">
        <v>4000</v>
      </c>
    </row>
    <row r="107" spans="1:5" ht="15">
      <c r="A107" s="71" t="s">
        <v>446</v>
      </c>
      <c r="B107" t="s">
        <v>447</v>
      </c>
      <c r="C107" t="s">
        <v>264</v>
      </c>
    </row>
    <row r="108" spans="1:5">
      <c r="A108" t="s">
        <v>403</v>
      </c>
      <c r="B108">
        <v>2500</v>
      </c>
    </row>
    <row r="109" spans="1:5">
      <c r="A109" t="s">
        <v>404</v>
      </c>
      <c r="B109">
        <v>1000</v>
      </c>
    </row>
    <row r="110" spans="1:5" ht="15">
      <c r="A110" s="71" t="s">
        <v>448</v>
      </c>
      <c r="B110" t="s">
        <v>315</v>
      </c>
      <c r="C110" t="s">
        <v>449</v>
      </c>
      <c r="D110" t="s">
        <v>317</v>
      </c>
      <c r="E110" t="s">
        <v>450</v>
      </c>
    </row>
    <row r="111" spans="1:5">
      <c r="A111" t="s">
        <v>403</v>
      </c>
      <c r="E111">
        <v>1000</v>
      </c>
    </row>
    <row r="112" spans="1:5">
      <c r="A112" t="s">
        <v>404</v>
      </c>
    </row>
    <row r="113" spans="1:4" ht="15">
      <c r="A113" s="71" t="s">
        <v>451</v>
      </c>
      <c r="B113" t="s">
        <v>266</v>
      </c>
      <c r="C113" t="s">
        <v>264</v>
      </c>
    </row>
    <row r="114" spans="1:4">
      <c r="A114" t="s">
        <v>403</v>
      </c>
      <c r="C114">
        <v>2000</v>
      </c>
    </row>
    <row r="115" spans="1:4">
      <c r="A115" t="s">
        <v>404</v>
      </c>
      <c r="C115">
        <v>500</v>
      </c>
    </row>
    <row r="116" spans="1:4" ht="15">
      <c r="A116" s="71" t="s">
        <v>323</v>
      </c>
      <c r="B116" t="s">
        <v>452</v>
      </c>
      <c r="C116" t="s">
        <v>453</v>
      </c>
      <c r="D116" t="s">
        <v>326</v>
      </c>
    </row>
    <row r="117" spans="1:4">
      <c r="A117" t="s">
        <v>403</v>
      </c>
      <c r="C117">
        <v>1000</v>
      </c>
      <c r="D117">
        <v>2000</v>
      </c>
    </row>
    <row r="118" spans="1:4">
      <c r="A118" t="s">
        <v>404</v>
      </c>
      <c r="C118">
        <v>500</v>
      </c>
      <c r="D118">
        <v>1000</v>
      </c>
    </row>
    <row r="119" spans="1:4" ht="15">
      <c r="A119" s="71" t="s">
        <v>454</v>
      </c>
      <c r="B119" t="s">
        <v>455</v>
      </c>
      <c r="C119" t="s">
        <v>329</v>
      </c>
    </row>
    <row r="120" spans="1:4">
      <c r="A120" t="s">
        <v>403</v>
      </c>
      <c r="C120">
        <v>1000</v>
      </c>
    </row>
    <row r="121" spans="1:4">
      <c r="A121" t="s">
        <v>404</v>
      </c>
      <c r="C121">
        <v>500</v>
      </c>
    </row>
    <row r="122" spans="1:4" ht="15">
      <c r="A122" s="71" t="s">
        <v>456</v>
      </c>
      <c r="B122" t="s">
        <v>266</v>
      </c>
      <c r="C122" t="s">
        <v>264</v>
      </c>
    </row>
    <row r="123" spans="1:4">
      <c r="A123" t="s">
        <v>403</v>
      </c>
      <c r="B123">
        <v>2500</v>
      </c>
    </row>
    <row r="124" spans="1:4">
      <c r="A124" t="s">
        <v>404</v>
      </c>
    </row>
    <row r="125" spans="1:4" ht="15">
      <c r="A125" s="71" t="s">
        <v>457</v>
      </c>
      <c r="B125" t="s">
        <v>266</v>
      </c>
      <c r="C125" t="s">
        <v>264</v>
      </c>
    </row>
    <row r="126" spans="1:4">
      <c r="A126" t="s">
        <v>403</v>
      </c>
      <c r="B126">
        <v>12000</v>
      </c>
    </row>
    <row r="127" spans="1:4">
      <c r="A127" t="s">
        <v>404</v>
      </c>
      <c r="B127">
        <v>2500</v>
      </c>
    </row>
    <row r="128" spans="1:4" ht="15">
      <c r="A128" s="71" t="s">
        <v>458</v>
      </c>
      <c r="B128" t="s">
        <v>266</v>
      </c>
      <c r="C128" t="s">
        <v>264</v>
      </c>
    </row>
    <row r="129" spans="1:3">
      <c r="A129" t="s">
        <v>403</v>
      </c>
      <c r="B129">
        <v>12000</v>
      </c>
    </row>
    <row r="130" spans="1:3">
      <c r="A130" t="s">
        <v>404</v>
      </c>
      <c r="B130">
        <v>4000</v>
      </c>
    </row>
    <row r="131" spans="1:3" ht="15">
      <c r="A131" s="71" t="s">
        <v>459</v>
      </c>
      <c r="B131" t="s">
        <v>263</v>
      </c>
      <c r="C131" t="s">
        <v>264</v>
      </c>
    </row>
    <row r="132" spans="1:3">
      <c r="A132" t="s">
        <v>403</v>
      </c>
      <c r="B132">
        <v>500</v>
      </c>
    </row>
    <row r="133" spans="1:3">
      <c r="A133" t="s">
        <v>404</v>
      </c>
    </row>
    <row r="134" spans="1:3" ht="15">
      <c r="A134" s="71" t="s">
        <v>460</v>
      </c>
      <c r="B134" t="s">
        <v>266</v>
      </c>
      <c r="C134" t="s">
        <v>264</v>
      </c>
    </row>
    <row r="135" spans="1:3">
      <c r="A135" t="s">
        <v>403</v>
      </c>
      <c r="B135">
        <v>1000</v>
      </c>
    </row>
    <row r="136" spans="1:3">
      <c r="A136" t="s">
        <v>404</v>
      </c>
    </row>
    <row r="137" spans="1:3" ht="15">
      <c r="A137" s="71" t="s">
        <v>461</v>
      </c>
      <c r="B137" t="s">
        <v>462</v>
      </c>
      <c r="C137" t="s">
        <v>359</v>
      </c>
    </row>
    <row r="138" spans="1:3">
      <c r="A138" t="s">
        <v>403</v>
      </c>
      <c r="C138">
        <v>15000</v>
      </c>
    </row>
    <row r="139" spans="1:3">
      <c r="A139" t="s">
        <v>404</v>
      </c>
      <c r="C139">
        <v>2000</v>
      </c>
    </row>
    <row r="140" spans="1:3" ht="15">
      <c r="A140" s="71" t="s">
        <v>355</v>
      </c>
      <c r="B140" t="s">
        <v>117</v>
      </c>
      <c r="C140" t="s">
        <v>356</v>
      </c>
    </row>
    <row r="141" spans="1:3">
      <c r="A141" t="s">
        <v>403</v>
      </c>
      <c r="C141">
        <v>2000</v>
      </c>
    </row>
    <row r="142" spans="1:3">
      <c r="A142" t="s">
        <v>404</v>
      </c>
    </row>
    <row r="143" spans="1:3" ht="15">
      <c r="A143" s="71" t="s">
        <v>360</v>
      </c>
      <c r="B143" t="s">
        <v>462</v>
      </c>
      <c r="C143" t="s">
        <v>463</v>
      </c>
    </row>
    <row r="144" spans="1:3">
      <c r="A144" t="s">
        <v>403</v>
      </c>
      <c r="C144">
        <v>6500</v>
      </c>
    </row>
    <row r="145" spans="1:3">
      <c r="A145" t="s">
        <v>404</v>
      </c>
      <c r="C145">
        <v>2000</v>
      </c>
    </row>
    <row r="146" spans="1:3" ht="15">
      <c r="A146" s="71" t="s">
        <v>464</v>
      </c>
      <c r="B146" t="s">
        <v>447</v>
      </c>
      <c r="C146" t="s">
        <v>264</v>
      </c>
    </row>
    <row r="147" spans="1:3">
      <c r="A147" t="s">
        <v>403</v>
      </c>
      <c r="B147">
        <v>500</v>
      </c>
    </row>
    <row r="148" spans="1:3">
      <c r="A148" t="s">
        <v>404</v>
      </c>
      <c r="B148">
        <v>250</v>
      </c>
    </row>
    <row r="149" spans="1:3" ht="15">
      <c r="A149" s="71" t="s">
        <v>364</v>
      </c>
      <c r="B149" t="s">
        <v>447</v>
      </c>
      <c r="C149" t="s">
        <v>264</v>
      </c>
    </row>
    <row r="150" spans="1:3">
      <c r="A150" t="s">
        <v>403</v>
      </c>
      <c r="B150">
        <v>500</v>
      </c>
    </row>
    <row r="151" spans="1:3">
      <c r="A151" t="s">
        <v>404</v>
      </c>
      <c r="B151">
        <v>250</v>
      </c>
    </row>
    <row r="152" spans="1:3" ht="15">
      <c r="A152" s="71" t="s">
        <v>365</v>
      </c>
      <c r="B152" t="s">
        <v>447</v>
      </c>
      <c r="C152" t="s">
        <v>264</v>
      </c>
    </row>
    <row r="153" spans="1:3">
      <c r="A153" t="s">
        <v>403</v>
      </c>
      <c r="B153">
        <v>1000</v>
      </c>
    </row>
    <row r="154" spans="1:3">
      <c r="A154" t="s">
        <v>404</v>
      </c>
      <c r="B154">
        <v>1000</v>
      </c>
    </row>
    <row r="155" spans="1:3" ht="15">
      <c r="A155" s="71" t="s">
        <v>368</v>
      </c>
      <c r="B155" t="s">
        <v>447</v>
      </c>
      <c r="C155" t="s">
        <v>264</v>
      </c>
    </row>
    <row r="156" spans="1:3">
      <c r="A156" t="s">
        <v>403</v>
      </c>
      <c r="B156">
        <v>500</v>
      </c>
    </row>
    <row r="157" spans="1:3">
      <c r="A157" t="s">
        <v>404</v>
      </c>
      <c r="B157">
        <v>250</v>
      </c>
    </row>
    <row r="158" spans="1:3" ht="15">
      <c r="A158" s="71" t="s">
        <v>369</v>
      </c>
      <c r="B158" t="s">
        <v>447</v>
      </c>
      <c r="C158" t="s">
        <v>264</v>
      </c>
    </row>
    <row r="159" spans="1:3">
      <c r="A159" t="s">
        <v>403</v>
      </c>
      <c r="B159">
        <v>9000</v>
      </c>
    </row>
    <row r="160" spans="1:3">
      <c r="A160" t="s">
        <v>404</v>
      </c>
      <c r="B160">
        <v>3000</v>
      </c>
    </row>
    <row r="161" spans="1:3" ht="15">
      <c r="A161" s="71" t="s">
        <v>371</v>
      </c>
      <c r="B161" t="s">
        <v>447</v>
      </c>
      <c r="C161" t="s">
        <v>264</v>
      </c>
    </row>
    <row r="162" spans="1:3">
      <c r="A162" t="s">
        <v>403</v>
      </c>
      <c r="B162">
        <v>8000</v>
      </c>
    </row>
    <row r="163" spans="1:3">
      <c r="A163" t="s">
        <v>404</v>
      </c>
      <c r="B163">
        <v>2500</v>
      </c>
    </row>
    <row r="164" spans="1:3" ht="15">
      <c r="A164" s="71" t="s">
        <v>372</v>
      </c>
      <c r="B164" t="s">
        <v>447</v>
      </c>
      <c r="C164" t="s">
        <v>264</v>
      </c>
    </row>
    <row r="165" spans="1:3">
      <c r="A165" t="s">
        <v>403</v>
      </c>
      <c r="B165">
        <v>5000</v>
      </c>
    </row>
    <row r="166" spans="1:3">
      <c r="A166" t="s">
        <v>404</v>
      </c>
      <c r="B166">
        <v>1000</v>
      </c>
    </row>
    <row r="167" spans="1:3" ht="15">
      <c r="A167" s="71" t="s">
        <v>373</v>
      </c>
      <c r="B167" t="s">
        <v>447</v>
      </c>
      <c r="C167" t="s">
        <v>264</v>
      </c>
    </row>
    <row r="168" spans="1:3">
      <c r="A168" t="s">
        <v>403</v>
      </c>
      <c r="B168">
        <v>17000</v>
      </c>
    </row>
    <row r="169" spans="1:3">
      <c r="A169" t="s">
        <v>404</v>
      </c>
      <c r="B169">
        <v>10000</v>
      </c>
    </row>
    <row r="171" spans="1:3" ht="15">
      <c r="A171" s="411" t="s">
        <v>465</v>
      </c>
    </row>
    <row r="172" spans="1:3" ht="45">
      <c r="A172" s="410" t="s">
        <v>466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056E-E029-4FA1-A27B-F993A3F0471E}">
  <dimension ref="A1:R102"/>
  <sheetViews>
    <sheetView zoomScale="55" zoomScaleNormal="55" workbookViewId="0">
      <selection activeCell="N8" sqref="N8"/>
    </sheetView>
  </sheetViews>
  <sheetFormatPr defaultColWidth="8.625" defaultRowHeight="14.25"/>
  <cols>
    <col min="1" max="1" width="49.625" customWidth="1"/>
    <col min="2" max="2" width="16.375" style="6" bestFit="1" customWidth="1"/>
    <col min="3" max="3" width="21.375" style="6" customWidth="1"/>
    <col min="4" max="4" width="14.375" style="6" customWidth="1"/>
    <col min="5" max="5" width="16.625" bestFit="1" customWidth="1"/>
    <col min="6" max="6" width="18.5" style="100" customWidth="1"/>
    <col min="7" max="7" width="11.125" style="84" customWidth="1"/>
    <col min="14" max="18" width="8.625" style="92"/>
  </cols>
  <sheetData>
    <row r="1" spans="1:18" s="9" customFormat="1" ht="19.899999999999999" customHeight="1">
      <c r="A1" s="11" t="s">
        <v>0</v>
      </c>
      <c r="B1" s="10"/>
      <c r="C1" s="10"/>
      <c r="D1" s="10"/>
      <c r="G1" s="84"/>
      <c r="H1"/>
      <c r="N1" s="90"/>
      <c r="O1" s="90"/>
      <c r="P1" s="90"/>
      <c r="Q1" s="90"/>
      <c r="R1" s="90"/>
    </row>
    <row r="2" spans="1:18" s="55" customFormat="1" ht="28.15" customHeight="1">
      <c r="A2" s="53" t="s">
        <v>1</v>
      </c>
      <c r="B2" s="105"/>
      <c r="C2" s="54"/>
      <c r="D2" s="54"/>
      <c r="F2" s="56" t="s">
        <v>193</v>
      </c>
      <c r="G2" s="89" t="s">
        <v>5</v>
      </c>
      <c r="H2" s="104"/>
      <c r="N2" s="91"/>
      <c r="O2" s="91"/>
      <c r="P2" s="91"/>
      <c r="Q2" s="91"/>
      <c r="R2" s="91"/>
    </row>
    <row r="3" spans="1:18" ht="19.899999999999999" customHeight="1" thickBot="1">
      <c r="A3" s="14" t="s">
        <v>6</v>
      </c>
      <c r="B3" s="72" t="s">
        <v>7</v>
      </c>
      <c r="C3" s="73" t="s">
        <v>8</v>
      </c>
      <c r="D3" s="46"/>
      <c r="E3" s="47"/>
    </row>
    <row r="4" spans="1:18" ht="19.899999999999999" customHeight="1" thickBot="1">
      <c r="A4" s="2" t="s">
        <v>9</v>
      </c>
      <c r="B4" s="16" t="s">
        <v>10</v>
      </c>
      <c r="C4" s="74"/>
      <c r="D4" s="12"/>
      <c r="E4" s="18"/>
    </row>
    <row r="5" spans="1:18" ht="19.899999999999999" customHeight="1" thickBot="1">
      <c r="A5" s="2" t="s">
        <v>11</v>
      </c>
      <c r="B5" s="16" t="s">
        <v>12</v>
      </c>
      <c r="C5" s="74"/>
      <c r="D5" s="12"/>
      <c r="E5" s="18"/>
    </row>
    <row r="6" spans="1:18" ht="19.899999999999999" customHeight="1" thickBot="1">
      <c r="A6" s="34" t="s">
        <v>13</v>
      </c>
      <c r="B6" s="43" t="s">
        <v>13</v>
      </c>
      <c r="C6" s="74"/>
      <c r="D6" s="44"/>
      <c r="E6" s="40"/>
    </row>
    <row r="7" spans="1:18" s="60" customFormat="1" ht="19.899999999999999" customHeight="1" thickBot="1">
      <c r="A7" s="57" t="s">
        <v>14</v>
      </c>
      <c r="B7" s="75">
        <v>162</v>
      </c>
      <c r="C7" s="75">
        <v>198</v>
      </c>
      <c r="D7" s="75">
        <v>239</v>
      </c>
      <c r="E7" s="58"/>
      <c r="F7" s="101">
        <f>40000+(B7*160)+(C7*160)+(D7*100)</f>
        <v>121500</v>
      </c>
      <c r="G7" s="85"/>
      <c r="N7" s="93"/>
      <c r="O7" s="93"/>
      <c r="P7" s="93"/>
      <c r="Q7" s="93"/>
      <c r="R7" s="93"/>
    </row>
    <row r="8" spans="1:18" ht="19.899999999999999" customHeight="1" thickBot="1">
      <c r="A8" s="61" t="s">
        <v>16</v>
      </c>
      <c r="B8" s="4" t="s">
        <v>17</v>
      </c>
      <c r="C8" s="7" t="s">
        <v>18</v>
      </c>
      <c r="D8" s="4"/>
      <c r="E8" s="19"/>
      <c r="F8" s="100">
        <f>IF(N8,I70)+ IF(O8,0)</f>
        <v>0</v>
      </c>
      <c r="G8" s="84">
        <v>0</v>
      </c>
      <c r="N8" s="92" t="b">
        <v>0</v>
      </c>
      <c r="O8" s="92" t="b">
        <v>1</v>
      </c>
    </row>
    <row r="9" spans="1:18" ht="19.899999999999999" customHeight="1" thickBot="1">
      <c r="A9" s="61" t="s">
        <v>194</v>
      </c>
      <c r="B9" s="4" t="s">
        <v>20</v>
      </c>
      <c r="C9" s="4"/>
      <c r="D9" s="4"/>
      <c r="E9" s="19"/>
      <c r="F9" s="100">
        <f>IF(N9,0,0)</f>
        <v>0</v>
      </c>
      <c r="G9" s="84">
        <v>0</v>
      </c>
      <c r="N9" s="92" t="b">
        <v>1</v>
      </c>
    </row>
    <row r="10" spans="1:18" s="65" customFormat="1" ht="19.899999999999999" customHeight="1" thickBot="1">
      <c r="A10" s="62" t="s">
        <v>21</v>
      </c>
      <c r="B10" s="17">
        <v>0</v>
      </c>
      <c r="C10" s="17">
        <v>1</v>
      </c>
      <c r="D10" s="17">
        <v>2</v>
      </c>
      <c r="E10" s="79">
        <v>3</v>
      </c>
      <c r="F10" s="102">
        <f>IF(N10,0)+ IF(O10,3000)+ IF(P10,6000)+ IF(Q10,8000)</f>
        <v>8000</v>
      </c>
      <c r="G10" s="86"/>
      <c r="N10" s="94" t="b">
        <v>0</v>
      </c>
      <c r="O10" s="94" t="b">
        <v>0</v>
      </c>
      <c r="P10" s="94" t="b">
        <v>0</v>
      </c>
      <c r="Q10" s="94" t="b">
        <v>1</v>
      </c>
      <c r="R10" s="94"/>
    </row>
    <row r="11" spans="1:18" ht="19.899999999999999" customHeight="1" thickBot="1">
      <c r="A11" s="2" t="s">
        <v>22</v>
      </c>
      <c r="B11" s="4" t="s">
        <v>23</v>
      </c>
      <c r="C11" s="4" t="s">
        <v>24</v>
      </c>
      <c r="D11" s="4"/>
      <c r="E11" s="19"/>
      <c r="F11" s="100">
        <f>IF(N11,1000)+ IF(O11,0)</f>
        <v>1000</v>
      </c>
      <c r="N11" s="92" t="b">
        <v>1</v>
      </c>
      <c r="O11" s="92" t="b">
        <v>0</v>
      </c>
    </row>
    <row r="12" spans="1:18" ht="19.899999999999999" customHeight="1" thickBot="1">
      <c r="A12" s="2" t="s">
        <v>25</v>
      </c>
      <c r="B12" s="4" t="s">
        <v>23</v>
      </c>
      <c r="C12" s="4" t="s">
        <v>24</v>
      </c>
      <c r="D12" s="4"/>
      <c r="E12" s="19"/>
      <c r="F12" s="100">
        <f>IF(N12,1000)+ IF(O12,0)</f>
        <v>1000</v>
      </c>
      <c r="N12" s="92" t="b">
        <v>1</v>
      </c>
      <c r="O12" s="92" t="b">
        <v>0</v>
      </c>
    </row>
    <row r="13" spans="1:18" ht="19.899999999999999" customHeight="1" thickBot="1">
      <c r="A13" s="2" t="s">
        <v>26</v>
      </c>
      <c r="B13" s="4" t="s">
        <v>23</v>
      </c>
      <c r="C13" s="4" t="s">
        <v>24</v>
      </c>
      <c r="D13" s="4"/>
      <c r="E13" s="19"/>
      <c r="F13" s="100">
        <f>IF(N13,1000)+ IF(O13,0)</f>
        <v>1000</v>
      </c>
      <c r="N13" s="92" t="b">
        <v>1</v>
      </c>
      <c r="O13" s="92" t="b">
        <v>0</v>
      </c>
    </row>
    <row r="14" spans="1:18" ht="19.899999999999999" customHeight="1" thickBot="1">
      <c r="A14" s="2" t="s">
        <v>27</v>
      </c>
      <c r="B14" s="4" t="s">
        <v>23</v>
      </c>
      <c r="C14" s="4" t="s">
        <v>24</v>
      </c>
      <c r="D14" s="4"/>
      <c r="E14" s="19"/>
      <c r="F14" s="100">
        <f>IF(N14,1000)+ IF(O14,0)</f>
        <v>0</v>
      </c>
      <c r="N14" s="92" t="b">
        <v>0</v>
      </c>
      <c r="O14" s="92" t="b">
        <v>0</v>
      </c>
    </row>
    <row r="15" spans="1:18" ht="19.899999999999999" customHeight="1" thickBot="1">
      <c r="A15" s="2" t="s">
        <v>28</v>
      </c>
      <c r="B15" s="4" t="s">
        <v>23</v>
      </c>
      <c r="C15" s="4" t="s">
        <v>24</v>
      </c>
      <c r="D15" s="4"/>
      <c r="E15" s="19"/>
      <c r="F15" s="100">
        <f>IF(N15,1000)+ IF(O15,0)</f>
        <v>0</v>
      </c>
      <c r="N15" s="92" t="b">
        <v>0</v>
      </c>
      <c r="O15" s="92" t="b">
        <v>0</v>
      </c>
    </row>
    <row r="16" spans="1:18" s="9" customFormat="1" ht="19.899999999999999" customHeight="1">
      <c r="A16" s="39"/>
      <c r="B16" s="38"/>
      <c r="C16" s="38"/>
      <c r="D16" s="38"/>
      <c r="E16" s="42"/>
      <c r="G16" s="84"/>
      <c r="H16"/>
      <c r="K16"/>
      <c r="N16" s="90"/>
      <c r="O16" s="90"/>
      <c r="P16" s="90"/>
      <c r="Q16" s="90"/>
      <c r="R16" s="90"/>
    </row>
    <row r="17" spans="1:18" s="48" customFormat="1" ht="19.899999999999999" customHeight="1">
      <c r="A17" s="49" t="s">
        <v>29</v>
      </c>
      <c r="B17" s="25" t="s">
        <v>195</v>
      </c>
      <c r="C17" s="76">
        <v>2</v>
      </c>
      <c r="D17" s="50"/>
      <c r="E17" s="51">
        <v>100</v>
      </c>
      <c r="F17" s="100">
        <f>C17*E17</f>
        <v>200</v>
      </c>
      <c r="G17" s="87"/>
      <c r="N17" s="95"/>
      <c r="O17" s="95"/>
      <c r="P17" s="95"/>
      <c r="Q17" s="95"/>
      <c r="R17" s="95"/>
    </row>
    <row r="18" spans="1:18" ht="19.899999999999999" customHeight="1" thickBot="1">
      <c r="A18" s="14" t="s">
        <v>31</v>
      </c>
      <c r="B18" s="13" t="s">
        <v>32</v>
      </c>
      <c r="C18" s="13" t="s">
        <v>33</v>
      </c>
      <c r="D18" s="6" t="s">
        <v>34</v>
      </c>
      <c r="E18" s="41" t="s">
        <v>35</v>
      </c>
      <c r="F18" s="100">
        <f>IF(N18,2000)+ IF(O18,0)+ IF(P18,0)+ IF(Q18,2000)</f>
        <v>2000</v>
      </c>
      <c r="N18" s="92" t="b">
        <v>0</v>
      </c>
      <c r="O18" s="92" t="b">
        <v>0</v>
      </c>
      <c r="P18" s="92" t="b">
        <v>0</v>
      </c>
      <c r="Q18" s="92" t="b">
        <v>1</v>
      </c>
    </row>
    <row r="19" spans="1:18" ht="19.899999999999999" customHeight="1" thickBot="1">
      <c r="A19" s="2" t="s">
        <v>36</v>
      </c>
      <c r="B19" s="4" t="s">
        <v>37</v>
      </c>
      <c r="C19" s="4" t="s">
        <v>38</v>
      </c>
      <c r="D19" s="4" t="s">
        <v>39</v>
      </c>
      <c r="E19" s="19"/>
      <c r="F19" s="100">
        <f>IF(N19,1000)+ IF(O19,0)+ IF(P19,0)</f>
        <v>0</v>
      </c>
      <c r="N19" s="92" t="b">
        <v>0</v>
      </c>
      <c r="O19" s="92" t="b">
        <v>0</v>
      </c>
      <c r="P19" s="92" t="b">
        <v>1</v>
      </c>
    </row>
    <row r="20" spans="1:18" ht="19.899999999999999" customHeight="1" thickBot="1">
      <c r="A20" s="2" t="s">
        <v>40</v>
      </c>
      <c r="B20" s="24" t="s">
        <v>37</v>
      </c>
      <c r="C20" s="24" t="s">
        <v>38</v>
      </c>
      <c r="D20" s="24" t="s">
        <v>39</v>
      </c>
      <c r="E20" s="27"/>
      <c r="F20" s="100">
        <f>IF(N20,2000)+ IF(O20,1000)+ IF(P20,0)</f>
        <v>0</v>
      </c>
      <c r="N20" s="92" t="b">
        <v>0</v>
      </c>
      <c r="O20" s="92" t="b">
        <v>0</v>
      </c>
      <c r="P20" s="92" t="b">
        <v>1</v>
      </c>
    </row>
    <row r="21" spans="1:18" ht="19.899999999999999" customHeight="1" thickBot="1">
      <c r="A21" s="2" t="s">
        <v>41</v>
      </c>
      <c r="B21" s="28" t="s">
        <v>42</v>
      </c>
      <c r="C21" s="77">
        <v>0</v>
      </c>
      <c r="D21" s="28" t="s">
        <v>43</v>
      </c>
      <c r="E21" s="83">
        <v>0</v>
      </c>
      <c r="F21" s="100">
        <f>C21*E21</f>
        <v>0</v>
      </c>
    </row>
    <row r="22" spans="1:18" ht="19.899999999999999" customHeight="1" thickBot="1">
      <c r="A22" s="2" t="s">
        <v>44</v>
      </c>
      <c r="B22" s="4" t="s">
        <v>42</v>
      </c>
      <c r="C22" s="74">
        <v>20</v>
      </c>
      <c r="D22" s="4" t="s">
        <v>43</v>
      </c>
      <c r="E22" s="83">
        <v>100</v>
      </c>
      <c r="F22" s="100">
        <f>C22*E22</f>
        <v>2000</v>
      </c>
    </row>
    <row r="23" spans="1:18" ht="19.899999999999999" customHeight="1" thickBot="1">
      <c r="A23" s="2" t="s">
        <v>45</v>
      </c>
      <c r="B23" s="32" t="s">
        <v>42</v>
      </c>
      <c r="C23" s="78">
        <v>20</v>
      </c>
      <c r="D23" s="32" t="s">
        <v>43</v>
      </c>
      <c r="E23" s="83"/>
      <c r="F23" s="100">
        <f>C23*E23</f>
        <v>0</v>
      </c>
    </row>
    <row r="24" spans="1:18" ht="19.899999999999999" customHeight="1" thickBot="1">
      <c r="A24" s="2" t="s">
        <v>49</v>
      </c>
      <c r="B24" s="4" t="s">
        <v>23</v>
      </c>
      <c r="C24" s="4" t="s">
        <v>24</v>
      </c>
      <c r="D24" s="7" t="s">
        <v>50</v>
      </c>
      <c r="E24" s="19"/>
      <c r="F24" s="100">
        <f>IF(N24,0)+ IF(O24,2000)+ IF(P24,0)</f>
        <v>0</v>
      </c>
      <c r="N24" s="92" t="b">
        <v>1</v>
      </c>
      <c r="O24" s="92" t="b">
        <v>0</v>
      </c>
      <c r="P24" s="92" t="b">
        <v>0</v>
      </c>
    </row>
    <row r="25" spans="1:18" ht="19.899999999999999" customHeight="1" thickBot="1">
      <c r="A25" s="2" t="s">
        <v>51</v>
      </c>
      <c r="B25" s="24" t="s">
        <v>52</v>
      </c>
      <c r="C25" s="24" t="s">
        <v>53</v>
      </c>
      <c r="D25" s="4" t="s">
        <v>54</v>
      </c>
      <c r="E25" s="19"/>
      <c r="F25" s="100">
        <f>IF(N25,2000)+ IF(O25,500)+ IF(P25,C207)</f>
        <v>500</v>
      </c>
      <c r="N25" s="92" t="b">
        <v>0</v>
      </c>
      <c r="O25" s="92" t="b">
        <v>1</v>
      </c>
      <c r="P25" s="92" t="b">
        <v>0</v>
      </c>
    </row>
    <row r="26" spans="1:18" ht="19.899999999999999" customHeight="1" thickBot="1">
      <c r="A26" s="2" t="s">
        <v>55</v>
      </c>
      <c r="B26" s="13" t="s">
        <v>23</v>
      </c>
      <c r="C26" s="13" t="s">
        <v>24</v>
      </c>
      <c r="D26" s="7" t="s">
        <v>50</v>
      </c>
      <c r="E26" s="19"/>
      <c r="F26" s="100">
        <f>IF(N26,0)+ IF(O26,2000)+ IF(P26,0)</f>
        <v>0</v>
      </c>
      <c r="N26" s="92" t="b">
        <v>1</v>
      </c>
      <c r="O26" s="92" t="b">
        <v>0</v>
      </c>
      <c r="P26" s="92" t="b">
        <v>0</v>
      </c>
    </row>
    <row r="27" spans="1:18" ht="19.899999999999999" customHeight="1" thickBot="1">
      <c r="A27" s="2" t="s">
        <v>56</v>
      </c>
      <c r="B27" s="4" t="s">
        <v>17</v>
      </c>
      <c r="C27" s="4" t="s">
        <v>57</v>
      </c>
      <c r="D27" s="4"/>
      <c r="E27" s="19"/>
      <c r="F27" s="100">
        <f>IF(N27,0)+ IF(O27,2000)</f>
        <v>0</v>
      </c>
      <c r="N27" s="92" t="b">
        <v>1</v>
      </c>
      <c r="O27" s="92" t="b">
        <v>0</v>
      </c>
    </row>
    <row r="28" spans="1:18" ht="19.899999999999999" customHeight="1" thickBot="1">
      <c r="A28" s="3" t="s">
        <v>153</v>
      </c>
      <c r="B28" s="5" t="s">
        <v>154</v>
      </c>
      <c r="C28" s="5" t="s">
        <v>155</v>
      </c>
      <c r="D28" s="5"/>
      <c r="E28" s="20"/>
      <c r="F28" s="100">
        <f>IF(N28,0)+ IF(O28,3000)</f>
        <v>3000</v>
      </c>
      <c r="N28" s="92" t="b">
        <v>0</v>
      </c>
      <c r="O28" s="92" t="b">
        <v>1</v>
      </c>
    </row>
    <row r="29" spans="1:18" ht="19.899999999999999" customHeight="1" thickBot="1">
      <c r="A29" s="2" t="s">
        <v>58</v>
      </c>
      <c r="B29" s="4" t="s">
        <v>59</v>
      </c>
      <c r="C29" s="80">
        <v>0</v>
      </c>
      <c r="D29" s="4" t="s">
        <v>196</v>
      </c>
      <c r="E29" s="19">
        <v>680</v>
      </c>
      <c r="F29" s="100">
        <f>C29*E29</f>
        <v>0</v>
      </c>
    </row>
    <row r="30" spans="1:18" ht="19.899999999999999" customHeight="1" thickBot="1">
      <c r="A30" s="2" t="s">
        <v>61</v>
      </c>
      <c r="B30" s="4" t="s">
        <v>59</v>
      </c>
      <c r="C30" s="80">
        <v>8</v>
      </c>
      <c r="D30" s="4" t="s">
        <v>196</v>
      </c>
      <c r="E30" s="19">
        <v>680</v>
      </c>
      <c r="F30" s="100">
        <f>C30*E30</f>
        <v>5440</v>
      </c>
    </row>
    <row r="31" spans="1:18" ht="19.899999999999999" customHeight="1" thickBot="1">
      <c r="A31" s="2" t="s">
        <v>62</v>
      </c>
      <c r="B31" s="4" t="s">
        <v>63</v>
      </c>
      <c r="C31" s="80">
        <v>1</v>
      </c>
      <c r="D31" s="4" t="s">
        <v>196</v>
      </c>
      <c r="E31" s="19">
        <v>680</v>
      </c>
      <c r="F31" s="100">
        <f>C31*E31</f>
        <v>680</v>
      </c>
    </row>
    <row r="32" spans="1:18" ht="19.899999999999999" customHeight="1" thickBot="1">
      <c r="A32" s="2" t="s">
        <v>65</v>
      </c>
      <c r="B32" s="4" t="s">
        <v>66</v>
      </c>
      <c r="C32" s="80">
        <v>16</v>
      </c>
      <c r="D32" s="4" t="s">
        <v>67</v>
      </c>
      <c r="E32" s="19">
        <v>100</v>
      </c>
      <c r="F32" s="100">
        <f>C32*E32</f>
        <v>1600</v>
      </c>
    </row>
    <row r="33" spans="1:18" ht="15" thickBot="1"/>
    <row r="34" spans="1:18" ht="19.899999999999999" customHeight="1" thickBot="1">
      <c r="A34" s="1" t="s">
        <v>197</v>
      </c>
      <c r="B34" s="4"/>
      <c r="C34" s="4"/>
      <c r="D34" s="4"/>
      <c r="E34" s="19"/>
    </row>
    <row r="35" spans="1:18" ht="19.899999999999999" customHeight="1" thickBot="1">
      <c r="A35" s="2" t="s">
        <v>198</v>
      </c>
      <c r="B35" s="4">
        <v>1</v>
      </c>
      <c r="C35" s="4">
        <v>2</v>
      </c>
      <c r="D35" s="4">
        <v>3</v>
      </c>
      <c r="E35" s="19" t="s">
        <v>70</v>
      </c>
      <c r="F35" s="100">
        <f>IF(N35,2500)+ IF(O35,4500)+ IF(P35,6000)</f>
        <v>2500</v>
      </c>
      <c r="N35" s="92" t="b">
        <v>1</v>
      </c>
      <c r="O35" s="92" t="b">
        <v>0</v>
      </c>
      <c r="P35" s="92" t="b">
        <v>0</v>
      </c>
    </row>
    <row r="36" spans="1:18" ht="19.899999999999999" customHeight="1" thickBot="1">
      <c r="A36" s="2" t="s">
        <v>199</v>
      </c>
      <c r="B36" s="4">
        <v>1</v>
      </c>
      <c r="C36" s="4">
        <v>2</v>
      </c>
      <c r="D36" s="4">
        <v>3</v>
      </c>
      <c r="E36" s="19"/>
      <c r="F36" s="100">
        <f>IF(N36,1000)+ IF(O36,2000)+ IF(P36,2500)</f>
        <v>1000</v>
      </c>
      <c r="N36" s="92" t="b">
        <v>1</v>
      </c>
      <c r="O36" s="92" t="b">
        <v>0</v>
      </c>
      <c r="P36" s="92" t="b">
        <v>0</v>
      </c>
    </row>
    <row r="37" spans="1:18" ht="19.899999999999999" customHeight="1" thickBot="1">
      <c r="A37" s="2" t="s">
        <v>72</v>
      </c>
      <c r="B37" s="4" t="s">
        <v>23</v>
      </c>
      <c r="C37" s="4" t="s">
        <v>24</v>
      </c>
      <c r="D37" s="4"/>
      <c r="E37" s="19"/>
      <c r="F37" s="100">
        <f>IF(N37,3500)+ IF(O37,0)</f>
        <v>0</v>
      </c>
      <c r="N37" s="92" t="b">
        <v>0</v>
      </c>
      <c r="O37" s="92" t="b">
        <v>1</v>
      </c>
    </row>
    <row r="38" spans="1:18" ht="19.899999999999999" customHeight="1" thickBot="1">
      <c r="A38" s="2" t="s">
        <v>200</v>
      </c>
      <c r="B38" s="4">
        <v>1</v>
      </c>
      <c r="C38" s="4">
        <v>2</v>
      </c>
      <c r="D38" s="4">
        <v>3</v>
      </c>
      <c r="E38" s="19"/>
      <c r="F38" s="100">
        <f>IF(N38,500)+ IF(O38,1000)+ IF(P38,1500)</f>
        <v>0</v>
      </c>
      <c r="N38" s="92" t="b">
        <v>0</v>
      </c>
      <c r="O38" s="92" t="b">
        <v>0</v>
      </c>
      <c r="P38" s="92" t="b">
        <v>0</v>
      </c>
    </row>
    <row r="39" spans="1:18" ht="19.899999999999999" customHeight="1" thickBot="1">
      <c r="A39" s="2" t="s">
        <v>201</v>
      </c>
      <c r="B39" s="4">
        <v>1</v>
      </c>
      <c r="C39" s="4">
        <v>2</v>
      </c>
      <c r="D39" s="4">
        <v>3</v>
      </c>
      <c r="E39" s="19"/>
      <c r="F39" s="100">
        <f>IF(N39,2500)+ IF(O39,5000)+ IF(P39,7000)</f>
        <v>2500</v>
      </c>
      <c r="N39" s="92" t="b">
        <v>1</v>
      </c>
      <c r="O39" s="92" t="b">
        <v>0</v>
      </c>
      <c r="P39" s="92" t="b">
        <v>0</v>
      </c>
    </row>
    <row r="40" spans="1:18" ht="19.899999999999999" customHeight="1" thickBot="1">
      <c r="A40" s="2" t="s">
        <v>75</v>
      </c>
      <c r="B40" s="4" t="s">
        <v>23</v>
      </c>
      <c r="C40" s="4" t="s">
        <v>24</v>
      </c>
      <c r="D40" s="4"/>
      <c r="E40" s="19"/>
      <c r="F40" s="100">
        <f>IF(N40,3500)+ IF(O40,0)</f>
        <v>3500</v>
      </c>
      <c r="N40" s="92" t="b">
        <v>1</v>
      </c>
      <c r="O40" s="92" t="b">
        <v>0</v>
      </c>
    </row>
    <row r="41" spans="1:18" ht="19.899999999999999" customHeight="1" thickBot="1">
      <c r="A41" s="2" t="s">
        <v>202</v>
      </c>
      <c r="B41" s="4" t="s">
        <v>77</v>
      </c>
      <c r="C41" s="4" t="s">
        <v>78</v>
      </c>
      <c r="D41" s="7" t="s">
        <v>79</v>
      </c>
      <c r="E41" s="21" t="s">
        <v>80</v>
      </c>
      <c r="F41" s="100">
        <f>IF(N41,0)+ IF(O41,0)+ IF(P41,0)+ IF(Q41,1000)</f>
        <v>0</v>
      </c>
      <c r="N41" s="92" t="b">
        <v>1</v>
      </c>
      <c r="O41" s="92" t="b">
        <v>0</v>
      </c>
      <c r="P41" s="92" t="b">
        <v>0</v>
      </c>
      <c r="Q41" s="92" t="b">
        <v>0</v>
      </c>
    </row>
    <row r="42" spans="1:18" ht="19.899999999999999" customHeight="1" thickBot="1">
      <c r="A42" s="2" t="s">
        <v>81</v>
      </c>
      <c r="B42" s="4" t="s">
        <v>82</v>
      </c>
      <c r="C42" s="4" t="s">
        <v>83</v>
      </c>
      <c r="D42" s="4"/>
      <c r="E42" s="19"/>
      <c r="F42" s="100">
        <f>IF(N42,0)+ IF(O42,0)</f>
        <v>0</v>
      </c>
      <c r="N42" s="92" t="b">
        <v>0</v>
      </c>
      <c r="O42" s="92" t="b">
        <v>1</v>
      </c>
    </row>
    <row r="43" spans="1:18" ht="19.899999999999999" customHeight="1" thickBot="1">
      <c r="A43" s="2" t="s">
        <v>84</v>
      </c>
      <c r="B43" s="4" t="s">
        <v>17</v>
      </c>
      <c r="C43" s="4" t="s">
        <v>57</v>
      </c>
      <c r="D43" s="4"/>
      <c r="E43" s="19"/>
      <c r="F43" s="100">
        <f>IF(N43,0)+ IF(O43,2000)</f>
        <v>0</v>
      </c>
      <c r="N43" s="92" t="b">
        <v>1</v>
      </c>
      <c r="O43" s="92" t="b">
        <v>0</v>
      </c>
    </row>
    <row r="44" spans="1:18" ht="19.899999999999999" customHeight="1" thickBot="1">
      <c r="A44" s="2" t="s">
        <v>203</v>
      </c>
      <c r="B44" s="4" t="s">
        <v>86</v>
      </c>
      <c r="C44" s="4" t="s">
        <v>87</v>
      </c>
      <c r="D44" s="8" t="s">
        <v>88</v>
      </c>
      <c r="E44" s="19"/>
      <c r="F44" s="100">
        <f>IF(N44,0)+ IF(O44,1000)+ IF(P44,2000)</f>
        <v>0</v>
      </c>
      <c r="N44" s="92" t="b">
        <v>1</v>
      </c>
      <c r="O44" s="92" t="b">
        <v>0</v>
      </c>
      <c r="P44" s="92" t="b">
        <v>0</v>
      </c>
    </row>
    <row r="45" spans="1:18" ht="19.899999999999999" customHeight="1">
      <c r="A45" s="34" t="s">
        <v>204</v>
      </c>
      <c r="B45" s="70" t="s">
        <v>90</v>
      </c>
      <c r="C45" s="24" t="s">
        <v>91</v>
      </c>
      <c r="D45" s="24"/>
      <c r="E45" s="27"/>
      <c r="F45" s="100">
        <f>IF(N45,0)+ IF(O45,1000)</f>
        <v>0</v>
      </c>
      <c r="N45" s="92" t="b">
        <v>1</v>
      </c>
      <c r="O45" s="92" t="b">
        <v>0</v>
      </c>
    </row>
    <row r="46" spans="1:18" s="37" customFormat="1" ht="19.899999999999999" customHeight="1" thickBot="1">
      <c r="A46" s="68" t="s">
        <v>92</v>
      </c>
      <c r="B46" s="28"/>
      <c r="C46" s="28"/>
      <c r="D46" s="28"/>
      <c r="E46" s="69"/>
      <c r="F46" s="103"/>
      <c r="G46" s="88"/>
      <c r="N46" s="96"/>
      <c r="O46" s="96"/>
      <c r="P46" s="96"/>
      <c r="Q46" s="96"/>
      <c r="R46" s="96"/>
    </row>
    <row r="47" spans="1:18" ht="19.899999999999999" customHeight="1" thickBot="1">
      <c r="A47" s="2" t="s">
        <v>93</v>
      </c>
      <c r="B47" s="4" t="s">
        <v>23</v>
      </c>
      <c r="C47" s="4" t="s">
        <v>24</v>
      </c>
      <c r="D47" s="4"/>
      <c r="E47" s="19"/>
      <c r="F47" s="100">
        <f>IF(N47,0)+ IF(O47,0)</f>
        <v>0</v>
      </c>
      <c r="N47" s="92" t="b">
        <v>0</v>
      </c>
      <c r="O47" s="92" t="b">
        <v>1</v>
      </c>
    </row>
    <row r="48" spans="1:18" ht="19.899999999999999" customHeight="1" thickBot="1">
      <c r="A48" s="2" t="s">
        <v>205</v>
      </c>
      <c r="B48" s="4" t="s">
        <v>23</v>
      </c>
      <c r="C48" s="4" t="s">
        <v>24</v>
      </c>
      <c r="D48" s="4"/>
      <c r="E48" s="19"/>
      <c r="F48" s="100">
        <f>IF(N48,0)+ IF(O48,0)</f>
        <v>0</v>
      </c>
      <c r="N48" s="92" t="b">
        <v>0</v>
      </c>
      <c r="O48" s="92" t="b">
        <v>1</v>
      </c>
    </row>
    <row r="49" spans="1:18" ht="19.899999999999999" customHeight="1" thickBot="1">
      <c r="A49" s="2" t="s">
        <v>206</v>
      </c>
      <c r="B49" s="4" t="s">
        <v>23</v>
      </c>
      <c r="C49" s="4" t="s">
        <v>24</v>
      </c>
      <c r="D49" s="4"/>
      <c r="E49" s="19"/>
      <c r="F49" s="100">
        <f>IF(N49,0)+ IF(O49,0)</f>
        <v>0</v>
      </c>
      <c r="N49" s="92" t="b">
        <v>0</v>
      </c>
      <c r="O49" s="92" t="b">
        <v>0</v>
      </c>
    </row>
    <row r="50" spans="1:18" ht="19.899999999999999" customHeight="1" thickBot="1">
      <c r="A50" s="2" t="s">
        <v>207</v>
      </c>
      <c r="B50" s="4" t="s">
        <v>23</v>
      </c>
      <c r="C50" s="4" t="s">
        <v>24</v>
      </c>
      <c r="D50" s="4"/>
      <c r="E50" s="19"/>
      <c r="F50" s="100">
        <f>IF(N50,1500)+ IF(O50,0)</f>
        <v>0</v>
      </c>
      <c r="N50" s="92" t="b">
        <v>0</v>
      </c>
      <c r="O50" s="92" t="b">
        <v>1</v>
      </c>
    </row>
    <row r="51" spans="1:18" ht="19.899999999999999" customHeight="1" thickBot="1">
      <c r="A51" s="2" t="s">
        <v>208</v>
      </c>
      <c r="B51" s="4" t="s">
        <v>23</v>
      </c>
      <c r="C51" s="4" t="s">
        <v>24</v>
      </c>
      <c r="D51" s="4"/>
      <c r="E51" s="19"/>
      <c r="N51" s="92" t="b">
        <v>0</v>
      </c>
      <c r="O51" s="92" t="b">
        <v>1</v>
      </c>
    </row>
    <row r="52" spans="1:18" ht="19.899999999999999" customHeight="1" thickBot="1">
      <c r="A52" s="2" t="s">
        <v>209</v>
      </c>
      <c r="B52" s="4" t="s">
        <v>23</v>
      </c>
      <c r="C52" s="4" t="s">
        <v>24</v>
      </c>
      <c r="D52" s="4"/>
      <c r="E52" s="19"/>
      <c r="F52" s="100">
        <f>IF(N52,4400)+ IF(O52,0)</f>
        <v>0</v>
      </c>
      <c r="N52" s="92" t="b">
        <v>0</v>
      </c>
      <c r="O52" s="92" t="b">
        <v>1</v>
      </c>
    </row>
    <row r="53" spans="1:18" ht="19.899999999999999" customHeight="1" thickBot="1">
      <c r="A53" s="2" t="s">
        <v>210</v>
      </c>
      <c r="B53" s="4" t="s">
        <v>23</v>
      </c>
      <c r="C53" s="4" t="s">
        <v>24</v>
      </c>
      <c r="D53" s="4"/>
      <c r="E53" s="19"/>
      <c r="F53" s="100">
        <f>IF(N53,2000)+ IF(O53,0)</f>
        <v>0</v>
      </c>
      <c r="N53" s="92" t="b">
        <v>0</v>
      </c>
      <c r="O53" s="92" t="b">
        <v>1</v>
      </c>
    </row>
    <row r="54" spans="1:18" ht="19.899999999999999" customHeight="1" thickBot="1">
      <c r="A54" s="34" t="s">
        <v>211</v>
      </c>
      <c r="B54" s="4" t="s">
        <v>23</v>
      </c>
      <c r="C54" s="4" t="s">
        <v>24</v>
      </c>
      <c r="D54" s="4"/>
      <c r="E54" s="19"/>
      <c r="F54" s="100">
        <f>IF(N54,1000)+ IF(O54,0)</f>
        <v>0</v>
      </c>
      <c r="N54" s="92" t="b">
        <v>0</v>
      </c>
      <c r="O54" s="92" t="b">
        <v>1</v>
      </c>
    </row>
    <row r="55" spans="1:18" ht="19.899999999999999" customHeight="1" thickBot="1">
      <c r="A55" s="67" t="s">
        <v>212</v>
      </c>
      <c r="B55" s="23" t="s">
        <v>23</v>
      </c>
      <c r="C55" s="4" t="s">
        <v>24</v>
      </c>
      <c r="D55" s="4"/>
      <c r="E55" s="19"/>
      <c r="F55" s="100">
        <f>IF(N55,1200)+ IF(O55,0)</f>
        <v>0</v>
      </c>
      <c r="N55" s="92" t="b">
        <v>0</v>
      </c>
      <c r="O55" s="92" t="b">
        <v>1</v>
      </c>
    </row>
    <row r="56" spans="1:18" ht="19.899999999999999" customHeight="1" thickBot="1">
      <c r="A56" s="34" t="s">
        <v>102</v>
      </c>
      <c r="B56" s="24" t="s">
        <v>195</v>
      </c>
      <c r="C56" s="80">
        <v>0</v>
      </c>
      <c r="D56" s="24" t="s">
        <v>213</v>
      </c>
      <c r="E56" s="82">
        <v>1000</v>
      </c>
      <c r="F56" s="100">
        <f>C56*E56</f>
        <v>0</v>
      </c>
    </row>
    <row r="57" spans="1:18" ht="19.899999999999999" customHeight="1" thickBot="1">
      <c r="A57" s="2" t="s">
        <v>104</v>
      </c>
      <c r="B57" s="4" t="s">
        <v>214</v>
      </c>
      <c r="C57" s="4" t="s">
        <v>24</v>
      </c>
      <c r="D57" s="4"/>
      <c r="E57" s="19"/>
      <c r="F57" s="100">
        <f>IF(N57,2800+B7*C7*0.02,0)</f>
        <v>0</v>
      </c>
      <c r="N57" s="92" t="b">
        <v>0</v>
      </c>
      <c r="O57" s="92" t="b">
        <v>1</v>
      </c>
    </row>
    <row r="58" spans="1:18" ht="19.899999999999999" customHeight="1">
      <c r="A58" s="97"/>
      <c r="B58" s="98"/>
      <c r="C58" s="80"/>
      <c r="D58" s="98"/>
      <c r="E58" s="99"/>
    </row>
    <row r="59" spans="1:18" s="37" customFormat="1" ht="19.899999999999999" customHeight="1" thickBot="1">
      <c r="A59" s="68" t="s">
        <v>105</v>
      </c>
      <c r="B59" s="28"/>
      <c r="C59" s="28"/>
      <c r="D59" s="28"/>
      <c r="E59" s="69"/>
      <c r="F59" s="103"/>
      <c r="G59" s="88"/>
      <c r="N59" s="96"/>
      <c r="O59" s="96"/>
      <c r="P59" s="96"/>
      <c r="Q59" s="96"/>
      <c r="R59" s="96"/>
    </row>
    <row r="60" spans="1:18" ht="19.899999999999999" customHeight="1" thickBot="1">
      <c r="A60" s="2" t="s">
        <v>106</v>
      </c>
      <c r="B60" s="4" t="s">
        <v>23</v>
      </c>
      <c r="C60" s="4" t="s">
        <v>24</v>
      </c>
      <c r="D60" s="4"/>
      <c r="E60" s="19"/>
      <c r="F60" s="100">
        <f>IF(N60,2500)+ IF(O60,0)</f>
        <v>0</v>
      </c>
      <c r="N60" s="92" t="b">
        <v>0</v>
      </c>
      <c r="O60" s="92" t="b">
        <v>1</v>
      </c>
    </row>
    <row r="61" spans="1:18" ht="19.899999999999999" customHeight="1" thickBot="1">
      <c r="A61" s="2" t="s">
        <v>215</v>
      </c>
      <c r="B61" s="4" t="s">
        <v>23</v>
      </c>
      <c r="C61" s="4" t="s">
        <v>24</v>
      </c>
      <c r="D61" s="4"/>
      <c r="E61" s="19"/>
      <c r="F61" s="100">
        <f>IF(N61,0)+ IF(O61,0)</f>
        <v>0</v>
      </c>
      <c r="N61" s="92" t="b">
        <v>0</v>
      </c>
      <c r="O61" s="92" t="b">
        <v>1</v>
      </c>
    </row>
    <row r="62" spans="1:18" ht="19.899999999999999" customHeight="1" thickBot="1">
      <c r="A62" s="2" t="s">
        <v>108</v>
      </c>
      <c r="B62" s="4" t="s">
        <v>23</v>
      </c>
      <c r="C62" s="4" t="s">
        <v>24</v>
      </c>
      <c r="D62" s="4"/>
      <c r="E62" s="19"/>
      <c r="F62" s="100">
        <f>IF(N62,0)+ IF(O62,0)</f>
        <v>0</v>
      </c>
      <c r="N62" s="92" t="b">
        <v>0</v>
      </c>
      <c r="O62" s="92" t="b">
        <v>1</v>
      </c>
    </row>
    <row r="63" spans="1:18" ht="19.899999999999999" customHeight="1" thickBot="1">
      <c r="A63" s="2" t="s">
        <v>109</v>
      </c>
      <c r="B63" s="4" t="s">
        <v>23</v>
      </c>
      <c r="C63" s="4" t="s">
        <v>24</v>
      </c>
      <c r="D63" s="4"/>
      <c r="E63" s="19"/>
      <c r="F63" s="100">
        <f>IF(N63,0)+ IF(O63,0)</f>
        <v>0</v>
      </c>
      <c r="N63" s="92" t="b">
        <v>0</v>
      </c>
      <c r="O63" s="92" t="b">
        <v>1</v>
      </c>
    </row>
    <row r="64" spans="1:18" ht="19.899999999999999" customHeight="1" thickBot="1">
      <c r="A64" s="2" t="s">
        <v>110</v>
      </c>
      <c r="B64" s="4" t="s">
        <v>23</v>
      </c>
      <c r="C64" s="4" t="s">
        <v>24</v>
      </c>
      <c r="D64" s="4"/>
      <c r="E64" s="19"/>
      <c r="F64" s="100">
        <f>IF(N64,0)+ IF(O64,0)</f>
        <v>0</v>
      </c>
      <c r="N64" s="92" t="b">
        <v>0</v>
      </c>
      <c r="O64" s="92" t="b">
        <v>1</v>
      </c>
    </row>
    <row r="65" spans="1:15" ht="19.899999999999999" customHeight="1" thickBot="1">
      <c r="A65" s="2" t="s">
        <v>111</v>
      </c>
      <c r="B65" s="4" t="s">
        <v>23</v>
      </c>
      <c r="C65" s="4" t="s">
        <v>24</v>
      </c>
      <c r="D65" s="4"/>
      <c r="E65" s="19"/>
      <c r="F65" s="100">
        <f>IF(N65,0)+ IF(O65,0)</f>
        <v>0</v>
      </c>
      <c r="N65" s="92" t="b">
        <v>0</v>
      </c>
      <c r="O65" s="92" t="b">
        <v>1</v>
      </c>
    </row>
    <row r="66" spans="1:15" ht="19.899999999999999" customHeight="1" thickBot="1">
      <c r="A66" s="2" t="s">
        <v>112</v>
      </c>
      <c r="B66" s="4" t="s">
        <v>23</v>
      </c>
      <c r="C66" s="4" t="s">
        <v>24</v>
      </c>
      <c r="D66" s="4"/>
      <c r="E66" s="19"/>
      <c r="F66" s="100">
        <f>IF(N66,12000)+ IF(O66,0)</f>
        <v>0</v>
      </c>
      <c r="N66" s="92" t="b">
        <v>0</v>
      </c>
      <c r="O66" s="92" t="b">
        <v>0</v>
      </c>
    </row>
    <row r="67" spans="1:15" ht="19.899999999999999" customHeight="1" thickBot="1">
      <c r="A67" s="2" t="s">
        <v>113</v>
      </c>
      <c r="B67" s="4" t="s">
        <v>23</v>
      </c>
      <c r="C67" s="4" t="s">
        <v>24</v>
      </c>
      <c r="D67" s="4"/>
      <c r="E67" s="19"/>
      <c r="F67" s="100">
        <f>IF(N67,12000)+ IF(O67,0)</f>
        <v>0</v>
      </c>
      <c r="N67" s="92" t="b">
        <v>0</v>
      </c>
      <c r="O67" s="92" t="b">
        <v>0</v>
      </c>
    </row>
    <row r="68" spans="1:15" ht="19.899999999999999" customHeight="1" thickBot="1">
      <c r="A68" s="2" t="s">
        <v>114</v>
      </c>
      <c r="B68" s="4" t="s">
        <v>23</v>
      </c>
      <c r="C68" s="4" t="s">
        <v>24</v>
      </c>
      <c r="D68" s="4"/>
      <c r="E68" s="19"/>
      <c r="F68" s="100">
        <f>IF(N68,1200)+ IF(O68,0)</f>
        <v>0</v>
      </c>
      <c r="N68" s="92" t="b">
        <v>0</v>
      </c>
      <c r="O68" s="92" t="b">
        <v>0</v>
      </c>
    </row>
    <row r="69" spans="1:15" ht="19.899999999999999" customHeight="1" thickBot="1">
      <c r="A69" s="2" t="s">
        <v>115</v>
      </c>
      <c r="B69" s="4" t="s">
        <v>23</v>
      </c>
      <c r="C69" s="4" t="s">
        <v>24</v>
      </c>
      <c r="D69" s="4"/>
      <c r="E69" s="19"/>
      <c r="F69" s="100">
        <f>IF(N69,1800)+ IF(O69,0)</f>
        <v>0</v>
      </c>
      <c r="N69" s="92" t="b">
        <v>0</v>
      </c>
      <c r="O69" s="92" t="b">
        <v>0</v>
      </c>
    </row>
    <row r="70" spans="1:15" ht="19.899999999999999" customHeight="1" thickBot="1">
      <c r="A70" s="2" t="s">
        <v>116</v>
      </c>
      <c r="B70" s="4" t="s">
        <v>117</v>
      </c>
      <c r="C70" s="4" t="s">
        <v>118</v>
      </c>
      <c r="D70" s="4"/>
      <c r="E70" s="19"/>
      <c r="F70" s="100">
        <f>IF(N70,0)+ IF(O70,2000)</f>
        <v>0</v>
      </c>
      <c r="N70" s="92" t="b">
        <v>0</v>
      </c>
      <c r="O70" s="92" t="b">
        <v>0</v>
      </c>
    </row>
    <row r="71" spans="1:15" ht="19.899999999999999" customHeight="1" thickBot="1">
      <c r="A71" s="2" t="s">
        <v>119</v>
      </c>
      <c r="B71" s="4" t="s">
        <v>120</v>
      </c>
      <c r="C71" s="4" t="s">
        <v>121</v>
      </c>
      <c r="D71" s="4"/>
      <c r="E71" s="19"/>
      <c r="F71" s="100">
        <f>IF(N71,0)+ IF(O71,15000)</f>
        <v>0</v>
      </c>
      <c r="N71" s="92" t="b">
        <v>0</v>
      </c>
      <c r="O71" s="92" t="b">
        <v>0</v>
      </c>
    </row>
    <row r="72" spans="1:15" ht="19.899999999999999" customHeight="1" thickBot="1">
      <c r="A72" s="2" t="s">
        <v>122</v>
      </c>
      <c r="B72" s="4" t="s">
        <v>120</v>
      </c>
      <c r="C72" s="4" t="s">
        <v>123</v>
      </c>
      <c r="D72" s="4"/>
      <c r="E72" s="19"/>
      <c r="F72" s="100">
        <f>IF(N72,0)+ IF(O72,10000)</f>
        <v>0</v>
      </c>
      <c r="N72" s="92" t="b">
        <v>0</v>
      </c>
      <c r="O72" s="92" t="b">
        <v>0</v>
      </c>
    </row>
    <row r="73" spans="1:15" ht="15" thickBot="1"/>
    <row r="74" spans="1:15" ht="19.899999999999999" customHeight="1" thickBot="1">
      <c r="A74" s="2" t="s">
        <v>124</v>
      </c>
      <c r="B74" s="4" t="s">
        <v>214</v>
      </c>
      <c r="C74" s="4" t="s">
        <v>24</v>
      </c>
      <c r="D74" s="4"/>
      <c r="E74" s="19"/>
      <c r="F74" s="100">
        <f>IF(N74,0)+ IF(O74,0)</f>
        <v>0</v>
      </c>
      <c r="N74" s="92" t="b">
        <v>0</v>
      </c>
      <c r="O74" s="92" t="b">
        <v>1</v>
      </c>
    </row>
    <row r="75" spans="1:15" ht="19.899999999999999" customHeight="1" thickBot="1">
      <c r="A75" s="2" t="s">
        <v>125</v>
      </c>
      <c r="B75" s="4" t="s">
        <v>214</v>
      </c>
      <c r="C75" s="4" t="s">
        <v>24</v>
      </c>
      <c r="D75" s="4"/>
      <c r="E75" s="19"/>
      <c r="F75" s="100">
        <f>IF(N75,500)+ IF(O75,0)</f>
        <v>0</v>
      </c>
      <c r="N75" s="92" t="b">
        <v>0</v>
      </c>
      <c r="O75" s="92" t="b">
        <v>1</v>
      </c>
    </row>
    <row r="76" spans="1:15" ht="19.899999999999999" customHeight="1" thickBot="1">
      <c r="A76" s="2" t="s">
        <v>126</v>
      </c>
      <c r="B76" s="4" t="s">
        <v>214</v>
      </c>
      <c r="C76" s="4" t="s">
        <v>24</v>
      </c>
      <c r="D76" s="4"/>
      <c r="E76" s="19"/>
      <c r="F76" s="100">
        <f>IF(N76,500)+ IF(O76,0)</f>
        <v>0</v>
      </c>
      <c r="N76" s="92" t="b">
        <v>0</v>
      </c>
      <c r="O76" s="92" t="b">
        <v>1</v>
      </c>
    </row>
    <row r="77" spans="1:15" ht="19.899999999999999" customHeight="1" thickBot="1">
      <c r="A77" s="2" t="s">
        <v>127</v>
      </c>
      <c r="B77" s="4" t="s">
        <v>214</v>
      </c>
      <c r="C77" s="4" t="s">
        <v>24</v>
      </c>
      <c r="D77" s="4"/>
      <c r="E77" s="19"/>
      <c r="F77" s="100">
        <f>IF(N77,1000)+ IF(O77,0)</f>
        <v>1000</v>
      </c>
      <c r="N77" s="92" t="b">
        <v>1</v>
      </c>
      <c r="O77" s="92" t="b">
        <v>0</v>
      </c>
    </row>
    <row r="78" spans="1:15" ht="19.899999999999999" customHeight="1" thickBot="1">
      <c r="A78" s="2" t="s">
        <v>128</v>
      </c>
      <c r="B78" s="4" t="s">
        <v>214</v>
      </c>
      <c r="C78" s="4" t="s">
        <v>24</v>
      </c>
      <c r="D78" s="4"/>
      <c r="E78" s="19"/>
      <c r="F78" s="100">
        <f>IF(N78,0)+ IF(O78,0)</f>
        <v>0</v>
      </c>
      <c r="N78" s="92" t="b">
        <v>1</v>
      </c>
      <c r="O78" s="92" t="b">
        <v>0</v>
      </c>
    </row>
    <row r="79" spans="1:15" ht="19.899999999999999" customHeight="1" thickBot="1">
      <c r="A79" s="2" t="s">
        <v>129</v>
      </c>
      <c r="B79" s="4" t="s">
        <v>214</v>
      </c>
      <c r="C79" s="4" t="s">
        <v>24</v>
      </c>
      <c r="D79" s="4"/>
      <c r="E79" s="19"/>
      <c r="F79" s="100">
        <f>IF(N79,200)+ IF(O79,0)</f>
        <v>200</v>
      </c>
      <c r="N79" s="92" t="b">
        <v>1</v>
      </c>
      <c r="O79" s="92" t="b">
        <v>0</v>
      </c>
    </row>
    <row r="80" spans="1:15" ht="19.899999999999999" customHeight="1" thickBot="1">
      <c r="A80" s="2" t="s">
        <v>130</v>
      </c>
      <c r="B80" s="4" t="s">
        <v>214</v>
      </c>
      <c r="C80" s="4" t="s">
        <v>24</v>
      </c>
      <c r="D80" s="4"/>
      <c r="E80" s="19"/>
      <c r="F80" s="100">
        <f>IF(N80,500)+ IF(O80,0)</f>
        <v>0</v>
      </c>
      <c r="N80" s="92" t="b">
        <v>0</v>
      </c>
      <c r="O80" s="92" t="b">
        <v>1</v>
      </c>
    </row>
    <row r="81" spans="1:15" ht="19.899999999999999" customHeight="1" thickBot="1">
      <c r="A81" s="2" t="s">
        <v>131</v>
      </c>
      <c r="B81" s="4" t="s">
        <v>214</v>
      </c>
      <c r="C81" s="4" t="s">
        <v>24</v>
      </c>
      <c r="D81" s="4"/>
      <c r="E81" s="19"/>
      <c r="F81" s="100">
        <f>IF(N81,15000)+ IF(O81,0)</f>
        <v>15000</v>
      </c>
      <c r="N81" s="92" t="b">
        <v>1</v>
      </c>
      <c r="O81" s="92" t="b">
        <v>0</v>
      </c>
    </row>
    <row r="82" spans="1:15" ht="19.899999999999999" customHeight="1" thickBot="1">
      <c r="A82" s="2" t="s">
        <v>132</v>
      </c>
      <c r="B82" s="4" t="s">
        <v>214</v>
      </c>
      <c r="C82" s="4" t="s">
        <v>24</v>
      </c>
      <c r="D82" s="4"/>
      <c r="E82" s="19"/>
      <c r="F82" s="100">
        <f>IF(N82,0)+ IF(O82,0)</f>
        <v>0</v>
      </c>
      <c r="N82" s="92" t="b">
        <v>1</v>
      </c>
      <c r="O82" s="92" t="b">
        <v>0</v>
      </c>
    </row>
    <row r="83" spans="1:15" ht="19.899999999999999" customHeight="1" thickBot="1">
      <c r="A83" s="2" t="s">
        <v>133</v>
      </c>
      <c r="B83" s="4" t="s">
        <v>214</v>
      </c>
      <c r="C83" s="4" t="s">
        <v>24</v>
      </c>
      <c r="D83" s="4"/>
      <c r="E83" s="19"/>
      <c r="F83" s="100">
        <f>IF(N83,8000)+ IF(O83,0)</f>
        <v>0</v>
      </c>
      <c r="N83" s="92" t="b">
        <v>0</v>
      </c>
      <c r="O83" s="92" t="b">
        <v>1</v>
      </c>
    </row>
    <row r="84" spans="1:15" ht="19.899999999999999" customHeight="1" thickBot="1">
      <c r="A84" s="2" t="s">
        <v>134</v>
      </c>
      <c r="B84" s="4" t="s">
        <v>23</v>
      </c>
      <c r="C84" s="4" t="s">
        <v>24</v>
      </c>
      <c r="D84" s="4"/>
      <c r="E84" s="19"/>
      <c r="F84" s="100">
        <f>IF(N84,10000)+ IF(O84,0)</f>
        <v>0</v>
      </c>
      <c r="N84" s="92" t="b">
        <v>0</v>
      </c>
      <c r="O84" s="92" t="b">
        <v>1</v>
      </c>
    </row>
    <row r="85" spans="1:15" ht="19.899999999999999" customHeight="1" thickBot="1">
      <c r="A85" s="2" t="s">
        <v>135</v>
      </c>
      <c r="B85" s="4" t="s">
        <v>23</v>
      </c>
      <c r="C85" s="4" t="s">
        <v>24</v>
      </c>
      <c r="D85" s="4"/>
      <c r="E85" s="19"/>
      <c r="F85" s="100">
        <f>IF(N85,10000+B7*C7*0.25,0)</f>
        <v>0</v>
      </c>
      <c r="N85" s="92" t="b">
        <v>0</v>
      </c>
      <c r="O85" s="92" t="b">
        <v>1</v>
      </c>
    </row>
    <row r="86" spans="1:15" ht="19.899999999999999" customHeight="1" thickBot="1">
      <c r="A86" s="2" t="s">
        <v>136</v>
      </c>
      <c r="B86" s="4" t="s">
        <v>23</v>
      </c>
      <c r="C86" s="4" t="s">
        <v>24</v>
      </c>
      <c r="D86" s="4"/>
      <c r="E86" s="19"/>
      <c r="F86" s="100">
        <f>IF(N86,0)+ IF(O86,0)</f>
        <v>0</v>
      </c>
      <c r="N86" s="92" t="b">
        <v>1</v>
      </c>
      <c r="O86" s="92" t="b">
        <v>0</v>
      </c>
    </row>
    <row r="87" spans="1:15" ht="19.899999999999999" customHeight="1" thickBot="1">
      <c r="A87" s="2" t="s">
        <v>137</v>
      </c>
      <c r="B87" s="4" t="s">
        <v>216</v>
      </c>
      <c r="C87" s="74"/>
      <c r="D87" s="4"/>
      <c r="E87" s="19"/>
    </row>
    <row r="88" spans="1:15" ht="19.899999999999999" customHeight="1" thickBot="1">
      <c r="A88" s="2" t="s">
        <v>139</v>
      </c>
      <c r="B88" s="4" t="s">
        <v>30</v>
      </c>
      <c r="C88" s="80">
        <v>0</v>
      </c>
      <c r="D88" s="4" t="s">
        <v>140</v>
      </c>
      <c r="E88" s="81">
        <v>3800</v>
      </c>
      <c r="F88" s="100">
        <f>C88*E88</f>
        <v>0</v>
      </c>
    </row>
    <row r="89" spans="1:15" ht="19.899999999999999" customHeight="1" thickBot="1">
      <c r="A89" s="2" t="s">
        <v>141</v>
      </c>
      <c r="B89" s="4" t="s">
        <v>30</v>
      </c>
      <c r="C89" s="80">
        <v>0</v>
      </c>
      <c r="D89" s="4" t="s">
        <v>140</v>
      </c>
      <c r="E89" s="81">
        <v>4000</v>
      </c>
      <c r="F89" s="100">
        <f t="shared" ref="F89:F96" si="0">C89*E89</f>
        <v>0</v>
      </c>
    </row>
    <row r="90" spans="1:15" ht="19.899999999999999" customHeight="1" thickBot="1">
      <c r="A90" s="2" t="s">
        <v>142</v>
      </c>
      <c r="B90" s="4" t="s">
        <v>143</v>
      </c>
      <c r="C90" s="80" t="s">
        <v>217</v>
      </c>
      <c r="D90" s="4"/>
      <c r="E90" s="81"/>
    </row>
    <row r="91" spans="1:15" ht="19.899999999999999" customHeight="1" thickBot="1">
      <c r="A91" s="2" t="s">
        <v>144</v>
      </c>
      <c r="B91" s="4" t="s">
        <v>30</v>
      </c>
      <c r="C91" s="80">
        <v>0</v>
      </c>
      <c r="D91" s="4" t="s">
        <v>140</v>
      </c>
      <c r="E91" s="81">
        <v>1000</v>
      </c>
      <c r="F91" s="100">
        <f t="shared" si="0"/>
        <v>0</v>
      </c>
    </row>
    <row r="92" spans="1:15" ht="19.899999999999999" customHeight="1" thickBot="1">
      <c r="A92" s="2" t="s">
        <v>145</v>
      </c>
      <c r="B92" s="4" t="s">
        <v>143</v>
      </c>
      <c r="C92" s="80" t="s">
        <v>218</v>
      </c>
      <c r="D92" s="4"/>
      <c r="E92" s="81"/>
    </row>
    <row r="93" spans="1:15" ht="19.899999999999999" customHeight="1" thickBot="1">
      <c r="A93" s="2" t="s">
        <v>146</v>
      </c>
      <c r="B93" s="4" t="s">
        <v>30</v>
      </c>
      <c r="C93" s="80">
        <v>0</v>
      </c>
      <c r="D93" s="4" t="s">
        <v>140</v>
      </c>
      <c r="E93" s="81">
        <v>1000</v>
      </c>
      <c r="F93" s="100">
        <f t="shared" si="0"/>
        <v>0</v>
      </c>
    </row>
    <row r="94" spans="1:15" ht="19.899999999999999" customHeight="1" thickBot="1">
      <c r="A94" s="2" t="s">
        <v>147</v>
      </c>
      <c r="B94" s="4" t="s">
        <v>30</v>
      </c>
      <c r="C94" s="80">
        <v>1</v>
      </c>
      <c r="D94" s="4" t="s">
        <v>140</v>
      </c>
      <c r="E94" s="81">
        <v>500</v>
      </c>
      <c r="F94" s="100">
        <f t="shared" si="0"/>
        <v>500</v>
      </c>
    </row>
    <row r="95" spans="1:15" ht="19.899999999999999" customHeight="1" thickBot="1">
      <c r="A95" s="2" t="s">
        <v>149</v>
      </c>
      <c r="B95" s="4" t="s">
        <v>150</v>
      </c>
      <c r="C95" s="80">
        <v>0</v>
      </c>
      <c r="D95" s="4" t="s">
        <v>140</v>
      </c>
      <c r="E95" s="81">
        <v>1000</v>
      </c>
      <c r="F95" s="100">
        <f t="shared" si="0"/>
        <v>0</v>
      </c>
    </row>
    <row r="96" spans="1:15" ht="19.899999999999999" customHeight="1" thickBot="1">
      <c r="A96" s="34" t="s">
        <v>152</v>
      </c>
      <c r="B96" s="24" t="s">
        <v>150</v>
      </c>
      <c r="C96" s="80">
        <v>0</v>
      </c>
      <c r="D96" s="24" t="s">
        <v>140</v>
      </c>
      <c r="E96" s="81">
        <v>1000</v>
      </c>
      <c r="F96" s="100">
        <f t="shared" si="0"/>
        <v>0</v>
      </c>
    </row>
    <row r="97" spans="1:18" s="37" customFormat="1" ht="15" thickBot="1">
      <c r="A97" s="35" t="s">
        <v>156</v>
      </c>
      <c r="B97" s="29"/>
      <c r="C97" s="29"/>
      <c r="D97" s="29"/>
      <c r="E97"/>
      <c r="F97" s="103"/>
      <c r="G97" s="88"/>
      <c r="N97" s="96"/>
      <c r="O97" s="96"/>
      <c r="P97" s="96"/>
      <c r="Q97" s="96"/>
      <c r="R97" s="96"/>
    </row>
    <row r="98" spans="1:18" hidden="1"/>
    <row r="99" spans="1:18">
      <c r="A99" s="97" t="s">
        <v>158</v>
      </c>
    </row>
    <row r="100" spans="1:18" ht="15">
      <c r="E100" s="71" t="s">
        <v>219</v>
      </c>
      <c r="F100" s="100">
        <f>SUM(F1:F96)</f>
        <v>174120</v>
      </c>
    </row>
    <row r="101" spans="1:18">
      <c r="A101" s="97"/>
      <c r="E101" t="s">
        <v>160</v>
      </c>
      <c r="F101" s="100">
        <f>SUM(F100)*0.3</f>
        <v>52236</v>
      </c>
    </row>
    <row r="102" spans="1:18">
      <c r="E102" t="s">
        <v>220</v>
      </c>
      <c r="F102" s="100">
        <f>SUM(F100)-(F101)</f>
        <v>121884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1</xdr:col>
                    <xdr:colOff>781050</xdr:colOff>
                    <xdr:row>19</xdr:row>
                    <xdr:rowOff>19050</xdr:rowOff>
                  </from>
                  <to>
                    <xdr:col>1</xdr:col>
                    <xdr:colOff>971550</xdr:colOff>
                    <xdr:row>19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1</xdr:col>
                    <xdr:colOff>781050</xdr:colOff>
                    <xdr:row>24</xdr:row>
                    <xdr:rowOff>247650</xdr:rowOff>
                  </from>
                  <to>
                    <xdr:col>1</xdr:col>
                    <xdr:colOff>971550</xdr:colOff>
                    <xdr:row>25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Check Box 4">
              <controlPr defaultSize="0" autoFill="0" autoLine="0" autoPict="0">
                <anchor moveWithCells="1">
                  <from>
                    <xdr:col>1</xdr:col>
                    <xdr:colOff>742950</xdr:colOff>
                    <xdr:row>26</xdr:row>
                    <xdr:rowOff>57150</xdr:rowOff>
                  </from>
                  <to>
                    <xdr:col>1</xdr:col>
                    <xdr:colOff>952500</xdr:colOff>
                    <xdr:row>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6">
              <controlPr defaultSize="0" autoFill="0" autoLine="0" autoPict="0">
                <anchor moveWithCells="1">
                  <from>
                    <xdr:col>1</xdr:col>
                    <xdr:colOff>895350</xdr:colOff>
                    <xdr:row>48</xdr:row>
                    <xdr:rowOff>38100</xdr:rowOff>
                  </from>
                  <to>
                    <xdr:col>2</xdr:col>
                    <xdr:colOff>19050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" name="Check Box 7">
              <controlPr defaultSize="0" autoFill="0" autoLine="0" autoPict="0">
                <anchor moveWithCells="1">
                  <from>
                    <xdr:col>1</xdr:col>
                    <xdr:colOff>876300</xdr:colOff>
                    <xdr:row>51</xdr:row>
                    <xdr:rowOff>19050</xdr:rowOff>
                  </from>
                  <to>
                    <xdr:col>2</xdr:col>
                    <xdr:colOff>0</xdr:colOff>
                    <xdr:row>51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Check Box 8">
              <controlPr defaultSize="0" autoFill="0" autoLine="0" autoPict="0">
                <anchor moveWithCells="1">
                  <from>
                    <xdr:col>1</xdr:col>
                    <xdr:colOff>895350</xdr:colOff>
                    <xdr:row>50</xdr:row>
                    <xdr:rowOff>19050</xdr:rowOff>
                  </from>
                  <to>
                    <xdr:col>2</xdr:col>
                    <xdr:colOff>19050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Check Box 9">
              <controlPr defaultSize="0" autoFill="0" autoLine="0" autoPict="0">
                <anchor moveWithCells="1">
                  <from>
                    <xdr:col>1</xdr:col>
                    <xdr:colOff>895350</xdr:colOff>
                    <xdr:row>47</xdr:row>
                    <xdr:rowOff>19050</xdr:rowOff>
                  </from>
                  <to>
                    <xdr:col>2</xdr:col>
                    <xdr:colOff>19050</xdr:colOff>
                    <xdr:row>47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Check Box 10">
              <controlPr defaultSize="0" autoFill="0" autoLine="0" autoPict="0">
                <anchor moveWithCells="1">
                  <from>
                    <xdr:col>1</xdr:col>
                    <xdr:colOff>895350</xdr:colOff>
                    <xdr:row>49</xdr:row>
                    <xdr:rowOff>19050</xdr:rowOff>
                  </from>
                  <to>
                    <xdr:col>2</xdr:col>
                    <xdr:colOff>19050</xdr:colOff>
                    <xdr:row>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Check Box 11">
              <controlPr defaultSize="0" autoFill="0" autoLine="0" autoPict="0">
                <anchor moveWithCells="1">
                  <from>
                    <xdr:col>1</xdr:col>
                    <xdr:colOff>876300</xdr:colOff>
                    <xdr:row>52</xdr:row>
                    <xdr:rowOff>247650</xdr:rowOff>
                  </from>
                  <to>
                    <xdr:col>2</xdr:col>
                    <xdr:colOff>0</xdr:colOff>
                    <xdr:row>53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1</xdr:col>
                    <xdr:colOff>876300</xdr:colOff>
                    <xdr:row>52</xdr:row>
                    <xdr:rowOff>19050</xdr:rowOff>
                  </from>
                  <to>
                    <xdr:col>2</xdr:col>
                    <xdr:colOff>0</xdr:colOff>
                    <xdr:row>52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Check Box 13">
              <controlPr defaultSize="0" autoFill="0" autoLine="0" autoPict="0">
                <anchor moveWithCells="1">
                  <from>
                    <xdr:col>1</xdr:col>
                    <xdr:colOff>876300</xdr:colOff>
                    <xdr:row>53</xdr:row>
                    <xdr:rowOff>228600</xdr:rowOff>
                  </from>
                  <to>
                    <xdr:col>2</xdr:col>
                    <xdr:colOff>0</xdr:colOff>
                    <xdr:row>54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Check Box 14">
              <controlPr defaultSize="0" autoFill="0" autoLine="0" autoPict="0">
                <anchor moveWithCells="1">
                  <from>
                    <xdr:col>2</xdr:col>
                    <xdr:colOff>933450</xdr:colOff>
                    <xdr:row>59</xdr:row>
                    <xdr:rowOff>228600</xdr:rowOff>
                  </from>
                  <to>
                    <xdr:col>2</xdr:col>
                    <xdr:colOff>1162050</xdr:colOff>
                    <xdr:row>60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Check Box 15">
              <controlPr defaultSize="0" autoFill="0" autoLine="0" autoPict="0">
                <anchor moveWithCells="1">
                  <from>
                    <xdr:col>2</xdr:col>
                    <xdr:colOff>933450</xdr:colOff>
                    <xdr:row>61</xdr:row>
                    <xdr:rowOff>228600</xdr:rowOff>
                  </from>
                  <to>
                    <xdr:col>2</xdr:col>
                    <xdr:colOff>1181100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Check Box 16">
              <controlPr defaultSize="0" autoFill="0" autoLine="0" autoPict="0">
                <anchor moveWithCells="1">
                  <from>
                    <xdr:col>2</xdr:col>
                    <xdr:colOff>933450</xdr:colOff>
                    <xdr:row>64</xdr:row>
                    <xdr:rowOff>247650</xdr:rowOff>
                  </from>
                  <to>
                    <xdr:col>2</xdr:col>
                    <xdr:colOff>1162050</xdr:colOff>
                    <xdr:row>65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7" name="Check Box 18">
              <controlPr defaultSize="0" autoFill="0" autoLine="0" autoPict="0">
                <anchor moveWithCells="1">
                  <from>
                    <xdr:col>2</xdr:col>
                    <xdr:colOff>933450</xdr:colOff>
                    <xdr:row>67</xdr:row>
                    <xdr:rowOff>228600</xdr:rowOff>
                  </from>
                  <to>
                    <xdr:col>2</xdr:col>
                    <xdr:colOff>1162050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8" name="Check Box 19">
              <controlPr defaultSize="0" autoFill="0" autoLine="0" autoPict="0">
                <anchor moveWithCells="1">
                  <from>
                    <xdr:col>1</xdr:col>
                    <xdr:colOff>857250</xdr:colOff>
                    <xdr:row>69</xdr:row>
                    <xdr:rowOff>0</xdr:rowOff>
                  </from>
                  <to>
                    <xdr:col>1</xdr:col>
                    <xdr:colOff>1047750</xdr:colOff>
                    <xdr:row>69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9" name="Check Box 20">
              <controlPr defaultSize="0" autoFill="0" autoLine="0" autoPict="0">
                <anchor moveWithCells="1">
                  <from>
                    <xdr:col>2</xdr:col>
                    <xdr:colOff>933450</xdr:colOff>
                    <xdr:row>63</xdr:row>
                    <xdr:rowOff>228600</xdr:rowOff>
                  </from>
                  <to>
                    <xdr:col>2</xdr:col>
                    <xdr:colOff>1181100</xdr:colOff>
                    <xdr:row>64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0" name="Check Box 21">
              <controlPr defaultSize="0" autoFill="0" autoLine="0" autoPict="0">
                <anchor moveWithCells="1">
                  <from>
                    <xdr:col>2</xdr:col>
                    <xdr:colOff>933450</xdr:colOff>
                    <xdr:row>60</xdr:row>
                    <xdr:rowOff>228600</xdr:rowOff>
                  </from>
                  <to>
                    <xdr:col>2</xdr:col>
                    <xdr:colOff>1181100</xdr:colOff>
                    <xdr:row>61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1" name="Check Box 22">
              <controlPr defaultSize="0" autoFill="0" autoLine="0" autoPict="0">
                <anchor moveWithCells="1">
                  <from>
                    <xdr:col>2</xdr:col>
                    <xdr:colOff>933450</xdr:colOff>
                    <xdr:row>62</xdr:row>
                    <xdr:rowOff>228600</xdr:rowOff>
                  </from>
                  <to>
                    <xdr:col>2</xdr:col>
                    <xdr:colOff>1181100</xdr:colOff>
                    <xdr:row>63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2" name="Check Box 23">
              <controlPr defaultSize="0" autoFill="0" autoLine="0" autoPict="0">
                <anchor moveWithCells="1">
                  <from>
                    <xdr:col>1</xdr:col>
                    <xdr:colOff>781050</xdr:colOff>
                    <xdr:row>67</xdr:row>
                    <xdr:rowOff>0</xdr:rowOff>
                  </from>
                  <to>
                    <xdr:col>1</xdr:col>
                    <xdr:colOff>990600</xdr:colOff>
                    <xdr:row>67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3" name="Check Box 32">
              <controlPr defaultSize="0" autoFill="0" autoLine="0" autoPict="0">
                <anchor moveWithCells="1">
                  <from>
                    <xdr:col>1</xdr:col>
                    <xdr:colOff>857250</xdr:colOff>
                    <xdr:row>70</xdr:row>
                    <xdr:rowOff>19050</xdr:rowOff>
                  </from>
                  <to>
                    <xdr:col>1</xdr:col>
                    <xdr:colOff>1085850</xdr:colOff>
                    <xdr:row>70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4" name="Check Box 33">
              <controlPr defaultSize="0" autoFill="0" autoLine="0" autoPict="0">
                <anchor moveWithCells="1">
                  <from>
                    <xdr:col>2</xdr:col>
                    <xdr:colOff>933450</xdr:colOff>
                    <xdr:row>59</xdr:row>
                    <xdr:rowOff>19050</xdr:rowOff>
                  </from>
                  <to>
                    <xdr:col>2</xdr:col>
                    <xdr:colOff>1162050</xdr:colOff>
                    <xdr:row>59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25" name="Check Box 36">
              <controlPr defaultSize="0" autoFill="0" autoLine="0" autoPict="0">
                <anchor moveWithCells="1">
                  <from>
                    <xdr:col>1</xdr:col>
                    <xdr:colOff>895350</xdr:colOff>
                    <xdr:row>46</xdr:row>
                    <xdr:rowOff>19050</xdr:rowOff>
                  </from>
                  <to>
                    <xdr:col>2</xdr:col>
                    <xdr:colOff>19050</xdr:colOff>
                    <xdr:row>46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26" name="Check Box 38">
              <controlPr defaultSize="0" autoFill="0" autoLine="0" autoPict="0">
                <anchor moveWithCells="1">
                  <from>
                    <xdr:col>2</xdr:col>
                    <xdr:colOff>1066800</xdr:colOff>
                    <xdr:row>74</xdr:row>
                    <xdr:rowOff>19050</xdr:rowOff>
                  </from>
                  <to>
                    <xdr:col>2</xdr:col>
                    <xdr:colOff>1295400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27" name="Check Box 40">
              <controlPr defaultSize="0" autoFill="0" autoLine="0" autoPict="0">
                <anchor moveWithCells="1">
                  <from>
                    <xdr:col>2</xdr:col>
                    <xdr:colOff>1066800</xdr:colOff>
                    <xdr:row>75</xdr:row>
                    <xdr:rowOff>247650</xdr:rowOff>
                  </from>
                  <to>
                    <xdr:col>2</xdr:col>
                    <xdr:colOff>1276350</xdr:colOff>
                    <xdr:row>76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28" name="Check Box 41">
              <controlPr defaultSize="0" autoFill="0" autoLine="0" autoPict="0">
                <anchor moveWithCells="1">
                  <from>
                    <xdr:col>2</xdr:col>
                    <xdr:colOff>1066800</xdr:colOff>
                    <xdr:row>75</xdr:row>
                    <xdr:rowOff>19050</xdr:rowOff>
                  </from>
                  <to>
                    <xdr:col>2</xdr:col>
                    <xdr:colOff>1295400</xdr:colOff>
                    <xdr:row>75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29" name="Check Box 42">
              <controlPr defaultSize="0" autoFill="0" autoLine="0" autoPict="0">
                <anchor moveWithCells="1">
                  <from>
                    <xdr:col>2</xdr:col>
                    <xdr:colOff>1085850</xdr:colOff>
                    <xdr:row>78</xdr:row>
                    <xdr:rowOff>19050</xdr:rowOff>
                  </from>
                  <to>
                    <xdr:col>2</xdr:col>
                    <xdr:colOff>1314450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30" name="Check Box 43">
              <controlPr defaultSize="0" autoFill="0" autoLine="0" autoPict="0">
                <anchor moveWithCells="1">
                  <from>
                    <xdr:col>2</xdr:col>
                    <xdr:colOff>1085850</xdr:colOff>
                    <xdr:row>77</xdr:row>
                    <xdr:rowOff>0</xdr:rowOff>
                  </from>
                  <to>
                    <xdr:col>2</xdr:col>
                    <xdr:colOff>1314450</xdr:colOff>
                    <xdr:row>77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31" name="Check Box 44">
              <controlPr defaultSize="0" autoFill="0" autoLine="0" autoPict="0">
                <anchor moveWithCells="1">
                  <from>
                    <xdr:col>2</xdr:col>
                    <xdr:colOff>1085850</xdr:colOff>
                    <xdr:row>79</xdr:row>
                    <xdr:rowOff>19050</xdr:rowOff>
                  </from>
                  <to>
                    <xdr:col>2</xdr:col>
                    <xdr:colOff>1314450</xdr:colOff>
                    <xdr:row>79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32" name="Check Box 45">
              <controlPr defaultSize="0" autoFill="0" autoLine="0" autoPict="0">
                <anchor moveWithCells="1">
                  <from>
                    <xdr:col>2</xdr:col>
                    <xdr:colOff>1085850</xdr:colOff>
                    <xdr:row>81</xdr:row>
                    <xdr:rowOff>19050</xdr:rowOff>
                  </from>
                  <to>
                    <xdr:col>2</xdr:col>
                    <xdr:colOff>1314450</xdr:colOff>
                    <xdr:row>81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33" name="Check Box 46">
              <controlPr defaultSize="0" autoFill="0" autoLine="0" autoPict="0">
                <anchor moveWithCells="1">
                  <from>
                    <xdr:col>2</xdr:col>
                    <xdr:colOff>1085850</xdr:colOff>
                    <xdr:row>80</xdr:row>
                    <xdr:rowOff>19050</xdr:rowOff>
                  </from>
                  <to>
                    <xdr:col>2</xdr:col>
                    <xdr:colOff>1314450</xdr:colOff>
                    <xdr:row>80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34" name="Check Box 47">
              <controlPr defaultSize="0" autoFill="0" autoLine="0" autoPict="0">
                <anchor moveWithCells="1">
                  <from>
                    <xdr:col>2</xdr:col>
                    <xdr:colOff>1085850</xdr:colOff>
                    <xdr:row>83</xdr:row>
                    <xdr:rowOff>228600</xdr:rowOff>
                  </from>
                  <to>
                    <xdr:col>2</xdr:col>
                    <xdr:colOff>1314450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35" name="Check Box 48">
              <controlPr defaultSize="0" autoFill="0" autoLine="0" autoPict="0">
                <anchor moveWithCells="1">
                  <from>
                    <xdr:col>2</xdr:col>
                    <xdr:colOff>1085850</xdr:colOff>
                    <xdr:row>83</xdr:row>
                    <xdr:rowOff>0</xdr:rowOff>
                  </from>
                  <to>
                    <xdr:col>2</xdr:col>
                    <xdr:colOff>1314450</xdr:colOff>
                    <xdr:row>83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36" name="Check Box 49">
              <controlPr defaultSize="0" autoFill="0" autoLine="0" autoPict="0">
                <anchor moveWithCells="1">
                  <from>
                    <xdr:col>2</xdr:col>
                    <xdr:colOff>1085850</xdr:colOff>
                    <xdr:row>85</xdr:row>
                    <xdr:rowOff>19050</xdr:rowOff>
                  </from>
                  <to>
                    <xdr:col>2</xdr:col>
                    <xdr:colOff>1314450</xdr:colOff>
                    <xdr:row>85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37" name="Check Box 50">
              <controlPr defaultSize="0" autoFill="0" autoLine="0" autoPict="0">
                <anchor moveWithCells="1">
                  <from>
                    <xdr:col>2</xdr:col>
                    <xdr:colOff>1085850</xdr:colOff>
                    <xdr:row>82</xdr:row>
                    <xdr:rowOff>0</xdr:rowOff>
                  </from>
                  <to>
                    <xdr:col>2</xdr:col>
                    <xdr:colOff>1314450</xdr:colOff>
                    <xdr:row>82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38" name="Check Box 52">
              <controlPr defaultSize="0" autoFill="0" autoLine="0" autoPict="0">
                <anchor moveWithCells="1">
                  <from>
                    <xdr:col>1</xdr:col>
                    <xdr:colOff>857250</xdr:colOff>
                    <xdr:row>27</xdr:row>
                    <xdr:rowOff>19050</xdr:rowOff>
                  </from>
                  <to>
                    <xdr:col>1</xdr:col>
                    <xdr:colOff>1066800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39" name="Check Box 53">
              <controlPr defaultSize="0" autoFill="0" autoLine="0" autoPict="0">
                <anchor moveWithCells="1">
                  <from>
                    <xdr:col>1</xdr:col>
                    <xdr:colOff>781050</xdr:colOff>
                    <xdr:row>34</xdr:row>
                    <xdr:rowOff>19050</xdr:rowOff>
                  </from>
                  <to>
                    <xdr:col>1</xdr:col>
                    <xdr:colOff>1009650</xdr:colOff>
                    <xdr:row>34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40" name="Check Box 54">
              <controlPr defaultSize="0" autoFill="0" autoLine="0" autoPict="0">
                <anchor moveWithCells="1">
                  <from>
                    <xdr:col>3</xdr:col>
                    <xdr:colOff>685800</xdr:colOff>
                    <xdr:row>34</xdr:row>
                    <xdr:rowOff>38100</xdr:rowOff>
                  </from>
                  <to>
                    <xdr:col>3</xdr:col>
                    <xdr:colOff>914400</xdr:colOff>
                    <xdr:row>34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41" name="Check Box 55">
              <controlPr defaultSize="0" autoFill="0" autoLine="0" autoPict="0">
                <anchor moveWithCells="1">
                  <from>
                    <xdr:col>2</xdr:col>
                    <xdr:colOff>1085850</xdr:colOff>
                    <xdr:row>34</xdr:row>
                    <xdr:rowOff>19050</xdr:rowOff>
                  </from>
                  <to>
                    <xdr:col>2</xdr:col>
                    <xdr:colOff>1314450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42" name="Check Box 56">
              <controlPr defaultSize="0" autoFill="0" autoLine="0" autoPict="0">
                <anchor moveWithCells="1">
                  <from>
                    <xdr:col>1</xdr:col>
                    <xdr:colOff>933450</xdr:colOff>
                    <xdr:row>41</xdr:row>
                    <xdr:rowOff>19050</xdr:rowOff>
                  </from>
                  <to>
                    <xdr:col>2</xdr:col>
                    <xdr:colOff>57150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43" name="Check Box 57">
              <controlPr defaultSize="0" autoFill="0" autoLine="0" autoPict="0">
                <anchor moveWithCells="1">
                  <from>
                    <xdr:col>2</xdr:col>
                    <xdr:colOff>1257300</xdr:colOff>
                    <xdr:row>40</xdr:row>
                    <xdr:rowOff>57150</xdr:rowOff>
                  </from>
                  <to>
                    <xdr:col>3</xdr:col>
                    <xdr:colOff>19050</xdr:colOff>
                    <xdr:row>40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44" name="Check Box 58">
              <controlPr defaultSize="0" autoFill="0" autoLine="0" autoPict="0">
                <anchor moveWithCells="1">
                  <from>
                    <xdr:col>3</xdr:col>
                    <xdr:colOff>781050</xdr:colOff>
                    <xdr:row>40</xdr:row>
                    <xdr:rowOff>19050</xdr:rowOff>
                  </from>
                  <to>
                    <xdr:col>4</xdr:col>
                    <xdr:colOff>57150</xdr:colOff>
                    <xdr:row>40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45" name="Check Box 59">
              <controlPr defaultSize="0" autoFill="0" autoLine="0" autoPict="0">
                <anchor moveWithCells="1">
                  <from>
                    <xdr:col>4</xdr:col>
                    <xdr:colOff>895350</xdr:colOff>
                    <xdr:row>40</xdr:row>
                    <xdr:rowOff>19050</xdr:rowOff>
                  </from>
                  <to>
                    <xdr:col>4</xdr:col>
                    <xdr:colOff>1104900</xdr:colOff>
                    <xdr:row>40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46" name="Check Box 60">
              <controlPr defaultSize="0" autoFill="0" autoLine="0" autoPict="0">
                <anchor moveWithCells="1">
                  <from>
                    <xdr:col>1</xdr:col>
                    <xdr:colOff>895350</xdr:colOff>
                    <xdr:row>40</xdr:row>
                    <xdr:rowOff>19050</xdr:rowOff>
                  </from>
                  <to>
                    <xdr:col>2</xdr:col>
                    <xdr:colOff>19050</xdr:colOff>
                    <xdr:row>40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47" name="Check Box 61">
              <controlPr defaultSize="0" autoFill="0" autoLine="0" autoPict="0">
                <anchor moveWithCells="1">
                  <from>
                    <xdr:col>2</xdr:col>
                    <xdr:colOff>1257300</xdr:colOff>
                    <xdr:row>41</xdr:row>
                    <xdr:rowOff>19050</xdr:rowOff>
                  </from>
                  <to>
                    <xdr:col>3</xdr:col>
                    <xdr:colOff>38100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48" name="Check Box 62">
              <controlPr defaultSize="0" autoFill="0" autoLine="0" autoPict="0">
                <anchor moveWithCells="1">
                  <from>
                    <xdr:col>2</xdr:col>
                    <xdr:colOff>1238250</xdr:colOff>
                    <xdr:row>42</xdr:row>
                    <xdr:rowOff>38100</xdr:rowOff>
                  </from>
                  <to>
                    <xdr:col>3</xdr:col>
                    <xdr:colOff>19050</xdr:colOff>
                    <xdr:row>42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49" name="Check Box 63">
              <controlPr defaultSize="0" autoFill="0" autoLine="0" autoPict="0">
                <anchor moveWithCells="1">
                  <from>
                    <xdr:col>1</xdr:col>
                    <xdr:colOff>933450</xdr:colOff>
                    <xdr:row>42</xdr:row>
                    <xdr:rowOff>19050</xdr:rowOff>
                  </from>
                  <to>
                    <xdr:col>2</xdr:col>
                    <xdr:colOff>38100</xdr:colOff>
                    <xdr:row>42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50" name="Check Box 64">
              <controlPr defaultSize="0" autoFill="0" autoLine="0" autoPict="0">
                <anchor moveWithCells="1">
                  <from>
                    <xdr:col>1</xdr:col>
                    <xdr:colOff>933450</xdr:colOff>
                    <xdr:row>43</xdr:row>
                    <xdr:rowOff>38100</xdr:rowOff>
                  </from>
                  <to>
                    <xdr:col>2</xdr:col>
                    <xdr:colOff>38100</xdr:colOff>
                    <xdr:row>43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51" name="Check Box 65">
              <controlPr defaultSize="0" autoFill="0" autoLine="0" autoPict="0">
                <anchor moveWithCells="1">
                  <from>
                    <xdr:col>2</xdr:col>
                    <xdr:colOff>1238250</xdr:colOff>
                    <xdr:row>43</xdr:row>
                    <xdr:rowOff>0</xdr:rowOff>
                  </from>
                  <to>
                    <xdr:col>3</xdr:col>
                    <xdr:colOff>0</xdr:colOff>
                    <xdr:row>43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52" name="Check Box 66">
              <controlPr defaultSize="0" autoFill="0" autoLine="0" autoPict="0">
                <anchor moveWithCells="1">
                  <from>
                    <xdr:col>2</xdr:col>
                    <xdr:colOff>1238250</xdr:colOff>
                    <xdr:row>44</xdr:row>
                    <xdr:rowOff>19050</xdr:rowOff>
                  </from>
                  <to>
                    <xdr:col>3</xdr:col>
                    <xdr:colOff>0</xdr:colOff>
                    <xdr:row>44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53" name="Check Box 67">
              <controlPr defaultSize="0" autoFill="0" autoLine="0" autoPict="0">
                <anchor moveWithCells="1">
                  <from>
                    <xdr:col>1</xdr:col>
                    <xdr:colOff>933450</xdr:colOff>
                    <xdr:row>44</xdr:row>
                    <xdr:rowOff>19050</xdr:rowOff>
                  </from>
                  <to>
                    <xdr:col>2</xdr:col>
                    <xdr:colOff>38100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54" name="Check Box 68">
              <controlPr defaultSize="0" autoFill="0" autoLine="0" autoPict="0">
                <anchor moveWithCells="1">
                  <from>
                    <xdr:col>2</xdr:col>
                    <xdr:colOff>971550</xdr:colOff>
                    <xdr:row>70</xdr:row>
                    <xdr:rowOff>19050</xdr:rowOff>
                  </from>
                  <to>
                    <xdr:col>2</xdr:col>
                    <xdr:colOff>1200150</xdr:colOff>
                    <xdr:row>70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55" name="Check Box 69">
              <controlPr defaultSize="0" autoFill="0" autoLine="0" autoPict="0">
                <anchor moveWithCells="1">
                  <from>
                    <xdr:col>1</xdr:col>
                    <xdr:colOff>838200</xdr:colOff>
                    <xdr:row>71</xdr:row>
                    <xdr:rowOff>19050</xdr:rowOff>
                  </from>
                  <to>
                    <xdr:col>1</xdr:col>
                    <xdr:colOff>1047750</xdr:colOff>
                    <xdr:row>71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56" name="Check Box 70">
              <controlPr defaultSize="0" autoFill="0" autoLine="0" autoPict="0">
                <anchor moveWithCells="1">
                  <from>
                    <xdr:col>2</xdr:col>
                    <xdr:colOff>952500</xdr:colOff>
                    <xdr:row>71</xdr:row>
                    <xdr:rowOff>19050</xdr:rowOff>
                  </from>
                  <to>
                    <xdr:col>2</xdr:col>
                    <xdr:colOff>1181100</xdr:colOff>
                    <xdr:row>71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57" name="Check Box 71">
              <controlPr defaultSize="0" autoFill="0" autoLine="0" autoPict="0">
                <anchor moveWithCells="1">
                  <from>
                    <xdr:col>2</xdr:col>
                    <xdr:colOff>1123950</xdr:colOff>
                    <xdr:row>27</xdr:row>
                    <xdr:rowOff>19050</xdr:rowOff>
                  </from>
                  <to>
                    <xdr:col>2</xdr:col>
                    <xdr:colOff>1352550</xdr:colOff>
                    <xdr:row>27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58" name="Check Box 84">
              <controlPr defaultSize="0" autoFill="0" autoLine="0" autoPict="0">
                <anchor moveWithCells="1">
                  <from>
                    <xdr:col>3</xdr:col>
                    <xdr:colOff>800100</xdr:colOff>
                    <xdr:row>19</xdr:row>
                    <xdr:rowOff>19050</xdr:rowOff>
                  </from>
                  <to>
                    <xdr:col>4</xdr:col>
                    <xdr:colOff>57150</xdr:colOff>
                    <xdr:row>19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59" name="Check Box 89">
              <controlPr defaultSize="0" autoFill="0" autoLine="0" autoPict="0">
                <anchor moveWithCells="1">
                  <from>
                    <xdr:col>1</xdr:col>
                    <xdr:colOff>895350</xdr:colOff>
                    <xdr:row>17</xdr:row>
                    <xdr:rowOff>19050</xdr:rowOff>
                  </from>
                  <to>
                    <xdr:col>2</xdr:col>
                    <xdr:colOff>0</xdr:colOff>
                    <xdr:row>17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60" name="Check Box 90">
              <controlPr defaultSize="0" autoFill="0" autoLine="0" autoPict="0">
                <anchor moveWithCells="1">
                  <from>
                    <xdr:col>2</xdr:col>
                    <xdr:colOff>1066800</xdr:colOff>
                    <xdr:row>17</xdr:row>
                    <xdr:rowOff>19050</xdr:rowOff>
                  </from>
                  <to>
                    <xdr:col>2</xdr:col>
                    <xdr:colOff>1276350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61" name="Check Box 91">
              <controlPr defaultSize="0" autoFill="0" autoLine="0" autoPict="0">
                <anchor moveWithCells="1">
                  <from>
                    <xdr:col>1</xdr:col>
                    <xdr:colOff>781050</xdr:colOff>
                    <xdr:row>18</xdr:row>
                    <xdr:rowOff>38100</xdr:rowOff>
                  </from>
                  <to>
                    <xdr:col>1</xdr:col>
                    <xdr:colOff>990600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62" name="Check Box 92">
              <controlPr defaultSize="0" autoFill="0" autoLine="0" autoPict="0">
                <anchor moveWithCells="1">
                  <from>
                    <xdr:col>3</xdr:col>
                    <xdr:colOff>800100</xdr:colOff>
                    <xdr:row>18</xdr:row>
                    <xdr:rowOff>38100</xdr:rowOff>
                  </from>
                  <to>
                    <xdr:col>4</xdr:col>
                    <xdr:colOff>57150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63" name="Check Box 93">
              <controlPr defaultSize="0" autoFill="0" autoLine="0" autoPict="0">
                <anchor moveWithCells="1">
                  <from>
                    <xdr:col>2</xdr:col>
                    <xdr:colOff>1066800</xdr:colOff>
                    <xdr:row>18</xdr:row>
                    <xdr:rowOff>19050</xdr:rowOff>
                  </from>
                  <to>
                    <xdr:col>2</xdr:col>
                    <xdr:colOff>1276350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64" name="Check Box 97">
              <controlPr defaultSize="0" autoFill="0" autoLine="0" autoPict="0">
                <anchor moveWithCells="1">
                  <from>
                    <xdr:col>1</xdr:col>
                    <xdr:colOff>781050</xdr:colOff>
                    <xdr:row>24</xdr:row>
                    <xdr:rowOff>19050</xdr:rowOff>
                  </from>
                  <to>
                    <xdr:col>1</xdr:col>
                    <xdr:colOff>990600</xdr:colOff>
                    <xdr:row>24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65" name="Check Box 98">
              <controlPr defaultSize="0" autoFill="0" autoLine="0" autoPict="0">
                <anchor moveWithCells="1">
                  <from>
                    <xdr:col>2</xdr:col>
                    <xdr:colOff>1028700</xdr:colOff>
                    <xdr:row>24</xdr:row>
                    <xdr:rowOff>38100</xdr:rowOff>
                  </from>
                  <to>
                    <xdr:col>2</xdr:col>
                    <xdr:colOff>1238250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66" name="Check Box 99">
              <controlPr defaultSize="0" autoFill="0" autoLine="0" autoPict="0">
                <anchor moveWithCells="1">
                  <from>
                    <xdr:col>3</xdr:col>
                    <xdr:colOff>742950</xdr:colOff>
                    <xdr:row>24</xdr:row>
                    <xdr:rowOff>19050</xdr:rowOff>
                  </from>
                  <to>
                    <xdr:col>4</xdr:col>
                    <xdr:colOff>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67" name="Check Box 102">
              <controlPr defaultSize="0" autoFill="0" autoLine="0" autoPict="0">
                <anchor moveWithCells="1">
                  <from>
                    <xdr:col>3</xdr:col>
                    <xdr:colOff>838200</xdr:colOff>
                    <xdr:row>43</xdr:row>
                    <xdr:rowOff>19050</xdr:rowOff>
                  </from>
                  <to>
                    <xdr:col>4</xdr:col>
                    <xdr:colOff>57150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68" name="Check Box 105">
              <controlPr defaultSize="0" autoFill="0" autoLine="0" autoPict="0">
                <anchor moveWithCells="1">
                  <from>
                    <xdr:col>3</xdr:col>
                    <xdr:colOff>781050</xdr:colOff>
                    <xdr:row>17</xdr:row>
                    <xdr:rowOff>57150</xdr:rowOff>
                  </from>
                  <to>
                    <xdr:col>4</xdr:col>
                    <xdr:colOff>57150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69" name="Check Box 106">
              <controlPr defaultSize="0" autoFill="0" autoLine="0" autoPict="0">
                <anchor moveWithCells="1">
                  <from>
                    <xdr:col>4</xdr:col>
                    <xdr:colOff>1028700</xdr:colOff>
                    <xdr:row>17</xdr:row>
                    <xdr:rowOff>38100</xdr:rowOff>
                  </from>
                  <to>
                    <xdr:col>5</xdr:col>
                    <xdr:colOff>19050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70" name="Check Box 107">
              <controlPr defaultSize="0" autoFill="0" autoLine="0" autoPict="0">
                <anchor moveWithCells="1">
                  <from>
                    <xdr:col>2</xdr:col>
                    <xdr:colOff>1066800</xdr:colOff>
                    <xdr:row>19</xdr:row>
                    <xdr:rowOff>19050</xdr:rowOff>
                  </from>
                  <to>
                    <xdr:col>2</xdr:col>
                    <xdr:colOff>1276350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71" name="Check Box 112">
              <controlPr defaultSize="0" autoFill="0" autoLine="0" autoPict="0">
                <anchor moveWithCells="1">
                  <from>
                    <xdr:col>2</xdr:col>
                    <xdr:colOff>1047750</xdr:colOff>
                    <xdr:row>25</xdr:row>
                    <xdr:rowOff>0</xdr:rowOff>
                  </from>
                  <to>
                    <xdr:col>2</xdr:col>
                    <xdr:colOff>1238250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72" name="Check Box 113">
              <controlPr defaultSize="0" autoFill="0" autoLine="0" autoPict="0">
                <anchor moveWithCells="1">
                  <from>
                    <xdr:col>2</xdr:col>
                    <xdr:colOff>1123950</xdr:colOff>
                    <xdr:row>26</xdr:row>
                    <xdr:rowOff>57150</xdr:rowOff>
                  </from>
                  <to>
                    <xdr:col>2</xdr:col>
                    <xdr:colOff>1352550</xdr:colOff>
                    <xdr:row>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73" name="Check Box 114">
              <controlPr defaultSize="0" autoFill="0" autoLine="0" autoPict="0">
                <anchor moveWithCells="1">
                  <from>
                    <xdr:col>1</xdr:col>
                    <xdr:colOff>781050</xdr:colOff>
                    <xdr:row>9</xdr:row>
                    <xdr:rowOff>19050</xdr:rowOff>
                  </from>
                  <to>
                    <xdr:col>1</xdr:col>
                    <xdr:colOff>1009650</xdr:colOff>
                    <xdr:row>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74" name="Check Box 116">
              <controlPr defaultSize="0" autoFill="0" autoLine="0" autoPict="0">
                <anchor moveWithCells="1">
                  <from>
                    <xdr:col>4</xdr:col>
                    <xdr:colOff>857250</xdr:colOff>
                    <xdr:row>9</xdr:row>
                    <xdr:rowOff>19050</xdr:rowOff>
                  </from>
                  <to>
                    <xdr:col>4</xdr:col>
                    <xdr:colOff>1104900</xdr:colOff>
                    <xdr:row>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75" name="Check Box 117">
              <controlPr defaultSize="0" autoFill="0" autoLine="0" autoPict="0">
                <anchor moveWithCells="1">
                  <from>
                    <xdr:col>1</xdr:col>
                    <xdr:colOff>742950</xdr:colOff>
                    <xdr:row>35</xdr:row>
                    <xdr:rowOff>19050</xdr:rowOff>
                  </from>
                  <to>
                    <xdr:col>1</xdr:col>
                    <xdr:colOff>1009650</xdr:colOff>
                    <xdr:row>35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76" name="Check Box 118">
              <controlPr defaultSize="0" autoFill="0" autoLine="0" autoPict="0">
                <anchor moveWithCells="1">
                  <from>
                    <xdr:col>1</xdr:col>
                    <xdr:colOff>742950</xdr:colOff>
                    <xdr:row>37</xdr:row>
                    <xdr:rowOff>19050</xdr:rowOff>
                  </from>
                  <to>
                    <xdr:col>1</xdr:col>
                    <xdr:colOff>990600</xdr:colOff>
                    <xdr:row>37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77" name="Check Box 119">
              <controlPr defaultSize="0" autoFill="0" autoLine="0" autoPict="0">
                <anchor moveWithCells="1">
                  <from>
                    <xdr:col>1</xdr:col>
                    <xdr:colOff>742950</xdr:colOff>
                    <xdr:row>38</xdr:row>
                    <xdr:rowOff>19050</xdr:rowOff>
                  </from>
                  <to>
                    <xdr:col>1</xdr:col>
                    <xdr:colOff>1009650</xdr:colOff>
                    <xdr:row>38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78" name="Check Box 120">
              <controlPr defaultSize="0" autoFill="0" autoLine="0" autoPict="0">
                <anchor moveWithCells="1">
                  <from>
                    <xdr:col>2</xdr:col>
                    <xdr:colOff>1085850</xdr:colOff>
                    <xdr:row>37</xdr:row>
                    <xdr:rowOff>19050</xdr:rowOff>
                  </from>
                  <to>
                    <xdr:col>2</xdr:col>
                    <xdr:colOff>1314450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79" name="Check Box 121">
              <controlPr defaultSize="0" autoFill="0" autoLine="0" autoPict="0">
                <anchor moveWithCells="1">
                  <from>
                    <xdr:col>2</xdr:col>
                    <xdr:colOff>1047750</xdr:colOff>
                    <xdr:row>35</xdr:row>
                    <xdr:rowOff>19050</xdr:rowOff>
                  </from>
                  <to>
                    <xdr:col>2</xdr:col>
                    <xdr:colOff>1314450</xdr:colOff>
                    <xdr:row>35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0" name="Check Box 122">
              <controlPr defaultSize="0" autoFill="0" autoLine="0" autoPict="0">
                <anchor moveWithCells="1">
                  <from>
                    <xdr:col>2</xdr:col>
                    <xdr:colOff>1047750</xdr:colOff>
                    <xdr:row>38</xdr:row>
                    <xdr:rowOff>19050</xdr:rowOff>
                  </from>
                  <to>
                    <xdr:col>2</xdr:col>
                    <xdr:colOff>1314450</xdr:colOff>
                    <xdr:row>38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1" name="Check Box 123">
              <controlPr defaultSize="0" autoFill="0" autoLine="0" autoPict="0">
                <anchor moveWithCells="1">
                  <from>
                    <xdr:col>3</xdr:col>
                    <xdr:colOff>685800</xdr:colOff>
                    <xdr:row>38</xdr:row>
                    <xdr:rowOff>19050</xdr:rowOff>
                  </from>
                  <to>
                    <xdr:col>3</xdr:col>
                    <xdr:colOff>933450</xdr:colOff>
                    <xdr:row>38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2" name="Check Box 124">
              <controlPr defaultSize="0" autoFill="0" autoLine="0" autoPict="0">
                <anchor moveWithCells="1">
                  <from>
                    <xdr:col>3</xdr:col>
                    <xdr:colOff>666750</xdr:colOff>
                    <xdr:row>37</xdr:row>
                    <xdr:rowOff>19050</xdr:rowOff>
                  </from>
                  <to>
                    <xdr:col>3</xdr:col>
                    <xdr:colOff>933450</xdr:colOff>
                    <xdr:row>37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3" name="Check Box 125">
              <controlPr defaultSize="0" autoFill="0" autoLine="0" autoPict="0">
                <anchor moveWithCells="1">
                  <from>
                    <xdr:col>3</xdr:col>
                    <xdr:colOff>666750</xdr:colOff>
                    <xdr:row>35</xdr:row>
                    <xdr:rowOff>19050</xdr:rowOff>
                  </from>
                  <to>
                    <xdr:col>3</xdr:col>
                    <xdr:colOff>933450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4" name="Check Box 126">
              <controlPr defaultSize="0" autoFill="0" autoLine="0" autoPict="0">
                <anchor moveWithCells="1">
                  <from>
                    <xdr:col>2</xdr:col>
                    <xdr:colOff>1219200</xdr:colOff>
                    <xdr:row>46</xdr:row>
                    <xdr:rowOff>19050</xdr:rowOff>
                  </from>
                  <to>
                    <xdr:col>3</xdr:col>
                    <xdr:colOff>0</xdr:colOff>
                    <xdr:row>46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" name="Check Box 127">
              <controlPr defaultSize="0" autoFill="0" autoLine="0" autoPict="0">
                <anchor moveWithCells="1">
                  <from>
                    <xdr:col>2</xdr:col>
                    <xdr:colOff>1200150</xdr:colOff>
                    <xdr:row>48</xdr:row>
                    <xdr:rowOff>19050</xdr:rowOff>
                  </from>
                  <to>
                    <xdr:col>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6" name="Check Box 128">
              <controlPr defaultSize="0" autoFill="0" autoLine="0" autoPict="0">
                <anchor moveWithCells="1">
                  <from>
                    <xdr:col>2</xdr:col>
                    <xdr:colOff>1181100</xdr:colOff>
                    <xdr:row>50</xdr:row>
                    <xdr:rowOff>19050</xdr:rowOff>
                  </from>
                  <to>
                    <xdr:col>3</xdr:col>
                    <xdr:colOff>0</xdr:colOff>
                    <xdr:row>50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7" name="Check Box 129">
              <controlPr defaultSize="0" autoFill="0" autoLine="0" autoPict="0">
                <anchor moveWithCells="1">
                  <from>
                    <xdr:col>2</xdr:col>
                    <xdr:colOff>1200150</xdr:colOff>
                    <xdr:row>49</xdr:row>
                    <xdr:rowOff>19050</xdr:rowOff>
                  </from>
                  <to>
                    <xdr:col>3</xdr:col>
                    <xdr:colOff>0</xdr:colOff>
                    <xdr:row>49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8" name="Check Box 130">
              <controlPr defaultSize="0" autoFill="0" autoLine="0" autoPict="0">
                <anchor moveWithCells="1">
                  <from>
                    <xdr:col>2</xdr:col>
                    <xdr:colOff>1162050</xdr:colOff>
                    <xdr:row>52</xdr:row>
                    <xdr:rowOff>247650</xdr:rowOff>
                  </from>
                  <to>
                    <xdr:col>3</xdr:col>
                    <xdr:colOff>0</xdr:colOff>
                    <xdr:row>53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9" name="Check Box 131">
              <controlPr defaultSize="0" autoFill="0" autoLine="0" autoPict="0">
                <anchor moveWithCells="1">
                  <from>
                    <xdr:col>2</xdr:col>
                    <xdr:colOff>1162050</xdr:colOff>
                    <xdr:row>52</xdr:row>
                    <xdr:rowOff>0</xdr:rowOff>
                  </from>
                  <to>
                    <xdr:col>3</xdr:col>
                    <xdr:colOff>0</xdr:colOff>
                    <xdr:row>52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90" name="Check Box 132">
              <controlPr defaultSize="0" autoFill="0" autoLine="0" autoPict="0">
                <anchor moveWithCells="1">
                  <from>
                    <xdr:col>2</xdr:col>
                    <xdr:colOff>1162050</xdr:colOff>
                    <xdr:row>53</xdr:row>
                    <xdr:rowOff>209550</xdr:rowOff>
                  </from>
                  <to>
                    <xdr:col>2</xdr:col>
                    <xdr:colOff>1390650</xdr:colOff>
                    <xdr:row>54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91" name="Check Box 133">
              <controlPr defaultSize="0" autoFill="0" autoLine="0" autoPict="0">
                <anchor moveWithCells="1">
                  <from>
                    <xdr:col>1</xdr:col>
                    <xdr:colOff>781050</xdr:colOff>
                    <xdr:row>23</xdr:row>
                    <xdr:rowOff>19050</xdr:rowOff>
                  </from>
                  <to>
                    <xdr:col>1</xdr:col>
                    <xdr:colOff>990600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92" name="Check Box 134">
              <controlPr defaultSize="0" autoFill="0" autoLine="0" autoPict="0">
                <anchor moveWithCells="1">
                  <from>
                    <xdr:col>2</xdr:col>
                    <xdr:colOff>1028700</xdr:colOff>
                    <xdr:row>23</xdr:row>
                    <xdr:rowOff>19050</xdr:rowOff>
                  </from>
                  <to>
                    <xdr:col>2</xdr:col>
                    <xdr:colOff>1238250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93" name="Check Box 135">
              <controlPr defaultSize="0" autoFill="0" autoLine="0" autoPict="0">
                <anchor moveWithCells="1">
                  <from>
                    <xdr:col>2</xdr:col>
                    <xdr:colOff>1200150</xdr:colOff>
                    <xdr:row>47</xdr:row>
                    <xdr:rowOff>0</xdr:rowOff>
                  </from>
                  <to>
                    <xdr:col>3</xdr:col>
                    <xdr:colOff>0</xdr:colOff>
                    <xdr:row>47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94" name="Check Box 136">
              <controlPr defaultSize="0" autoFill="0" autoLine="0" autoPict="0">
                <anchor moveWithCells="1">
                  <from>
                    <xdr:col>2</xdr:col>
                    <xdr:colOff>1181100</xdr:colOff>
                    <xdr:row>50</xdr:row>
                    <xdr:rowOff>247650</xdr:rowOff>
                  </from>
                  <to>
                    <xdr:col>3</xdr:col>
                    <xdr:colOff>0</xdr:colOff>
                    <xdr:row>51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95" name="Check Box 137">
              <controlPr defaultSize="0" autoFill="0" autoLine="0" autoPict="0">
                <anchor moveWithCells="1">
                  <from>
                    <xdr:col>1</xdr:col>
                    <xdr:colOff>781050</xdr:colOff>
                    <xdr:row>59</xdr:row>
                    <xdr:rowOff>247650</xdr:rowOff>
                  </from>
                  <to>
                    <xdr:col>1</xdr:col>
                    <xdr:colOff>1009650</xdr:colOff>
                    <xdr:row>60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96" name="Check Box 138">
              <controlPr defaultSize="0" autoFill="0" autoLine="0" autoPict="0">
                <anchor moveWithCells="1">
                  <from>
                    <xdr:col>1</xdr:col>
                    <xdr:colOff>781050</xdr:colOff>
                    <xdr:row>61</xdr:row>
                    <xdr:rowOff>247650</xdr:rowOff>
                  </from>
                  <to>
                    <xdr:col>1</xdr:col>
                    <xdr:colOff>1009650</xdr:colOff>
                    <xdr:row>62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97" name="Check Box 139">
              <controlPr defaultSize="0" autoFill="0" autoLine="0" autoPict="0">
                <anchor moveWithCells="1">
                  <from>
                    <xdr:col>1</xdr:col>
                    <xdr:colOff>781050</xdr:colOff>
                    <xdr:row>65</xdr:row>
                    <xdr:rowOff>0</xdr:rowOff>
                  </from>
                  <to>
                    <xdr:col>1</xdr:col>
                    <xdr:colOff>971550</xdr:colOff>
                    <xdr:row>65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98" name="Check Box 140">
              <controlPr defaultSize="0" autoFill="0" autoLine="0" autoPict="0">
                <anchor moveWithCells="1">
                  <from>
                    <xdr:col>1</xdr:col>
                    <xdr:colOff>781050</xdr:colOff>
                    <xdr:row>67</xdr:row>
                    <xdr:rowOff>247650</xdr:rowOff>
                  </from>
                  <to>
                    <xdr:col>1</xdr:col>
                    <xdr:colOff>990600</xdr:colOff>
                    <xdr:row>68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99" name="Check Box 141">
              <controlPr defaultSize="0" autoFill="0" autoLine="0" autoPict="0">
                <anchor moveWithCells="1">
                  <from>
                    <xdr:col>1</xdr:col>
                    <xdr:colOff>781050</xdr:colOff>
                    <xdr:row>63</xdr:row>
                    <xdr:rowOff>247650</xdr:rowOff>
                  </from>
                  <to>
                    <xdr:col>1</xdr:col>
                    <xdr:colOff>1009650</xdr:colOff>
                    <xdr:row>64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00" name="Check Box 142">
              <controlPr defaultSize="0" autoFill="0" autoLine="0" autoPict="0">
                <anchor moveWithCells="1">
                  <from>
                    <xdr:col>1</xdr:col>
                    <xdr:colOff>781050</xdr:colOff>
                    <xdr:row>60</xdr:row>
                    <xdr:rowOff>247650</xdr:rowOff>
                  </from>
                  <to>
                    <xdr:col>1</xdr:col>
                    <xdr:colOff>1009650</xdr:colOff>
                    <xdr:row>61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01" name="Check Box 143">
              <controlPr defaultSize="0" autoFill="0" autoLine="0" autoPict="0">
                <anchor moveWithCells="1">
                  <from>
                    <xdr:col>1</xdr:col>
                    <xdr:colOff>781050</xdr:colOff>
                    <xdr:row>62</xdr:row>
                    <xdr:rowOff>247650</xdr:rowOff>
                  </from>
                  <to>
                    <xdr:col>1</xdr:col>
                    <xdr:colOff>1009650</xdr:colOff>
                    <xdr:row>63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02" name="Check Box 146">
              <controlPr defaultSize="0" autoFill="0" autoLine="0" autoPict="0">
                <anchor moveWithCells="1">
                  <from>
                    <xdr:col>1</xdr:col>
                    <xdr:colOff>781050</xdr:colOff>
                    <xdr:row>59</xdr:row>
                    <xdr:rowOff>19050</xdr:rowOff>
                  </from>
                  <to>
                    <xdr:col>1</xdr:col>
                    <xdr:colOff>990600</xdr:colOff>
                    <xdr:row>59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03" name="Check Box 147">
              <controlPr defaultSize="0" autoFill="0" autoLine="0" autoPict="0">
                <anchor moveWithCells="1">
                  <from>
                    <xdr:col>2</xdr:col>
                    <xdr:colOff>933450</xdr:colOff>
                    <xdr:row>67</xdr:row>
                    <xdr:rowOff>0</xdr:rowOff>
                  </from>
                  <to>
                    <xdr:col>2</xdr:col>
                    <xdr:colOff>1162050</xdr:colOff>
                    <xdr:row>67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04" name="Check Box 166">
              <controlPr defaultSize="0" autoFill="0" autoLine="0" autoPict="0">
                <anchor moveWithCells="1">
                  <from>
                    <xdr:col>2</xdr:col>
                    <xdr:colOff>1047750</xdr:colOff>
                    <xdr:row>56</xdr:row>
                    <xdr:rowOff>0</xdr:rowOff>
                  </from>
                  <to>
                    <xdr:col>2</xdr:col>
                    <xdr:colOff>1276350</xdr:colOff>
                    <xdr:row>56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05" name="Check Box 167">
              <controlPr defaultSize="0" autoFill="0" autoLine="0" autoPict="0">
                <anchor moveWithCells="1">
                  <from>
                    <xdr:col>2</xdr:col>
                    <xdr:colOff>1085850</xdr:colOff>
                    <xdr:row>73</xdr:row>
                    <xdr:rowOff>38100</xdr:rowOff>
                  </from>
                  <to>
                    <xdr:col>2</xdr:col>
                    <xdr:colOff>1314450</xdr:colOff>
                    <xdr:row>73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06" name="Check Box 168">
              <controlPr defaultSize="0" autoFill="0" autoLine="0" autoPict="0">
                <anchor moveWithCells="1">
                  <from>
                    <xdr:col>1</xdr:col>
                    <xdr:colOff>781050</xdr:colOff>
                    <xdr:row>74</xdr:row>
                    <xdr:rowOff>19050</xdr:rowOff>
                  </from>
                  <to>
                    <xdr:col>1</xdr:col>
                    <xdr:colOff>1009650</xdr:colOff>
                    <xdr:row>74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07" name="Check Box 169">
              <controlPr defaultSize="0" autoFill="0" autoLine="0" autoPict="0">
                <anchor moveWithCells="1">
                  <from>
                    <xdr:col>1</xdr:col>
                    <xdr:colOff>781050</xdr:colOff>
                    <xdr:row>75</xdr:row>
                    <xdr:rowOff>228600</xdr:rowOff>
                  </from>
                  <to>
                    <xdr:col>1</xdr:col>
                    <xdr:colOff>990600</xdr:colOff>
                    <xdr:row>76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08" name="Check Box 170">
              <controlPr defaultSize="0" autoFill="0" autoLine="0" autoPict="0">
                <anchor moveWithCells="1">
                  <from>
                    <xdr:col>1</xdr:col>
                    <xdr:colOff>781050</xdr:colOff>
                    <xdr:row>75</xdr:row>
                    <xdr:rowOff>0</xdr:rowOff>
                  </from>
                  <to>
                    <xdr:col>1</xdr:col>
                    <xdr:colOff>1009650</xdr:colOff>
                    <xdr:row>75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09" name="Check Box 171">
              <controlPr defaultSize="0" autoFill="0" autoLine="0" autoPict="0">
                <anchor moveWithCells="1">
                  <from>
                    <xdr:col>1</xdr:col>
                    <xdr:colOff>781050</xdr:colOff>
                    <xdr:row>78</xdr:row>
                    <xdr:rowOff>19050</xdr:rowOff>
                  </from>
                  <to>
                    <xdr:col>1</xdr:col>
                    <xdr:colOff>1009650</xdr:colOff>
                    <xdr:row>78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10" name="Check Box 172">
              <controlPr defaultSize="0" autoFill="0" autoLine="0" autoPict="0">
                <anchor moveWithCells="1">
                  <from>
                    <xdr:col>1</xdr:col>
                    <xdr:colOff>781050</xdr:colOff>
                    <xdr:row>76</xdr:row>
                    <xdr:rowOff>247650</xdr:rowOff>
                  </from>
                  <to>
                    <xdr:col>1</xdr:col>
                    <xdr:colOff>1009650</xdr:colOff>
                    <xdr:row>77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11" name="Check Box 173">
              <controlPr defaultSize="0" autoFill="0" autoLine="0" autoPict="0">
                <anchor moveWithCells="1">
                  <from>
                    <xdr:col>1</xdr:col>
                    <xdr:colOff>781050</xdr:colOff>
                    <xdr:row>79</xdr:row>
                    <xdr:rowOff>0</xdr:rowOff>
                  </from>
                  <to>
                    <xdr:col>1</xdr:col>
                    <xdr:colOff>1009650</xdr:colOff>
                    <xdr:row>79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12" name="Check Box 174">
              <controlPr defaultSize="0" autoFill="0" autoLine="0" autoPict="0">
                <anchor moveWithCells="1">
                  <from>
                    <xdr:col>1</xdr:col>
                    <xdr:colOff>781050</xdr:colOff>
                    <xdr:row>80</xdr:row>
                    <xdr:rowOff>19050</xdr:rowOff>
                  </from>
                  <to>
                    <xdr:col>1</xdr:col>
                    <xdr:colOff>1009650</xdr:colOff>
                    <xdr:row>80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13" name="Check Box 175">
              <controlPr defaultSize="0" autoFill="0" autoLine="0" autoPict="0">
                <anchor moveWithCells="1">
                  <from>
                    <xdr:col>1</xdr:col>
                    <xdr:colOff>781050</xdr:colOff>
                    <xdr:row>83</xdr:row>
                    <xdr:rowOff>209550</xdr:rowOff>
                  </from>
                  <to>
                    <xdr:col>1</xdr:col>
                    <xdr:colOff>1009650</xdr:colOff>
                    <xdr:row>84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14" name="Check Box 176">
              <controlPr defaultSize="0" autoFill="0" autoLine="0" autoPict="0">
                <anchor moveWithCells="1">
                  <from>
                    <xdr:col>1</xdr:col>
                    <xdr:colOff>781050</xdr:colOff>
                    <xdr:row>82</xdr:row>
                    <xdr:rowOff>247650</xdr:rowOff>
                  </from>
                  <to>
                    <xdr:col>1</xdr:col>
                    <xdr:colOff>1009650</xdr:colOff>
                    <xdr:row>83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15" name="Check Box 177">
              <controlPr defaultSize="0" autoFill="0" autoLine="0" autoPict="0">
                <anchor moveWithCells="1">
                  <from>
                    <xdr:col>1</xdr:col>
                    <xdr:colOff>781050</xdr:colOff>
                    <xdr:row>85</xdr:row>
                    <xdr:rowOff>0</xdr:rowOff>
                  </from>
                  <to>
                    <xdr:col>1</xdr:col>
                    <xdr:colOff>1009650</xdr:colOff>
                    <xdr:row>85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16" name="Check Box 178">
              <controlPr defaultSize="0" autoFill="0" autoLine="0" autoPict="0">
                <anchor moveWithCells="1">
                  <from>
                    <xdr:col>1</xdr:col>
                    <xdr:colOff>819150</xdr:colOff>
                    <xdr:row>82</xdr:row>
                    <xdr:rowOff>0</xdr:rowOff>
                  </from>
                  <to>
                    <xdr:col>1</xdr:col>
                    <xdr:colOff>1047750</xdr:colOff>
                    <xdr:row>82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17" name="Check Box 180">
              <controlPr defaultSize="0" autoFill="0" autoLine="0" autoPict="0">
                <anchor moveWithCells="1">
                  <from>
                    <xdr:col>1</xdr:col>
                    <xdr:colOff>819150</xdr:colOff>
                    <xdr:row>55</xdr:row>
                    <xdr:rowOff>247650</xdr:rowOff>
                  </from>
                  <to>
                    <xdr:col>1</xdr:col>
                    <xdr:colOff>1047750</xdr:colOff>
                    <xdr:row>56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8" name="Check Box 181">
              <controlPr defaultSize="0" autoFill="0" autoLine="0" autoPict="0">
                <anchor moveWithCells="1">
                  <from>
                    <xdr:col>1</xdr:col>
                    <xdr:colOff>800100</xdr:colOff>
                    <xdr:row>73</xdr:row>
                    <xdr:rowOff>19050</xdr:rowOff>
                  </from>
                  <to>
                    <xdr:col>1</xdr:col>
                    <xdr:colOff>1028700</xdr:colOff>
                    <xdr:row>73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19" name="Check Box 182">
              <controlPr defaultSize="0" autoFill="0" autoLine="0" autoPict="0">
                <anchor moveWithCells="1">
                  <from>
                    <xdr:col>1</xdr:col>
                    <xdr:colOff>781050</xdr:colOff>
                    <xdr:row>81</xdr:row>
                    <xdr:rowOff>0</xdr:rowOff>
                  </from>
                  <to>
                    <xdr:col>1</xdr:col>
                    <xdr:colOff>1009650</xdr:colOff>
                    <xdr:row>81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20" name="Check Box 183">
              <controlPr defaultSize="0" autoFill="0" autoLine="0" autoPict="0">
                <anchor moveWithCells="1">
                  <from>
                    <xdr:col>1</xdr:col>
                    <xdr:colOff>781050</xdr:colOff>
                    <xdr:row>7</xdr:row>
                    <xdr:rowOff>19050</xdr:rowOff>
                  </from>
                  <to>
                    <xdr:col>1</xdr:col>
                    <xdr:colOff>1009650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21" name="Check Box 184">
              <controlPr defaultSize="0" autoFill="0" autoLine="0" autoPict="0">
                <anchor moveWithCells="1">
                  <from>
                    <xdr:col>2</xdr:col>
                    <xdr:colOff>1123950</xdr:colOff>
                    <xdr:row>7</xdr:row>
                    <xdr:rowOff>19050</xdr:rowOff>
                  </from>
                  <to>
                    <xdr:col>2</xdr:col>
                    <xdr:colOff>1352550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22" name="Check Box 185">
              <controlPr defaultSize="0" autoFill="0" autoLine="0" autoPict="0">
                <anchor moveWithCells="1">
                  <from>
                    <xdr:col>1</xdr:col>
                    <xdr:colOff>781050</xdr:colOff>
                    <xdr:row>8</xdr:row>
                    <xdr:rowOff>0</xdr:rowOff>
                  </from>
                  <to>
                    <xdr:col>1</xdr:col>
                    <xdr:colOff>1009650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23" name="Check Box 186">
              <controlPr defaultSize="0" autoFill="0" autoLine="0" autoPict="0">
                <anchor moveWithCells="1">
                  <from>
                    <xdr:col>3</xdr:col>
                    <xdr:colOff>742950</xdr:colOff>
                    <xdr:row>9</xdr:row>
                    <xdr:rowOff>19050</xdr:rowOff>
                  </from>
                  <to>
                    <xdr:col>4</xdr:col>
                    <xdr:colOff>0</xdr:colOff>
                    <xdr:row>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24" name="Check Box 187">
              <controlPr defaultSize="0" autoFill="0" autoLine="0" autoPict="0">
                <anchor moveWithCells="1">
                  <from>
                    <xdr:col>3</xdr:col>
                    <xdr:colOff>742950</xdr:colOff>
                    <xdr:row>23</xdr:row>
                    <xdr:rowOff>19050</xdr:rowOff>
                  </from>
                  <to>
                    <xdr:col>4</xdr:col>
                    <xdr:colOff>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25" name="Check Box 188">
              <controlPr defaultSize="0" autoFill="0" autoLine="0" autoPict="0">
                <anchor moveWithCells="1">
                  <from>
                    <xdr:col>3</xdr:col>
                    <xdr:colOff>742950</xdr:colOff>
                    <xdr:row>25</xdr:row>
                    <xdr:rowOff>19050</xdr:rowOff>
                  </from>
                  <to>
                    <xdr:col>4</xdr:col>
                    <xdr:colOff>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26" name="Check Box 115">
              <controlPr defaultSize="0" autoFill="0" autoLine="0" autoPict="0">
                <anchor moveWithCells="1">
                  <from>
                    <xdr:col>2</xdr:col>
                    <xdr:colOff>1085850</xdr:colOff>
                    <xdr:row>9</xdr:row>
                    <xdr:rowOff>19050</xdr:rowOff>
                  </from>
                  <to>
                    <xdr:col>2</xdr:col>
                    <xdr:colOff>1314450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27" name="Check Box 231">
              <controlPr defaultSize="0" autoFill="0" autoLine="0" autoPict="0">
                <anchor moveWithCells="1">
                  <from>
                    <xdr:col>2</xdr:col>
                    <xdr:colOff>1123950</xdr:colOff>
                    <xdr:row>11</xdr:row>
                    <xdr:rowOff>19050</xdr:rowOff>
                  </from>
                  <to>
                    <xdr:col>2</xdr:col>
                    <xdr:colOff>1352550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28" name="Check Box 262">
              <controlPr defaultSize="0" autoFill="0" autoLine="0" autoPict="0">
                <anchor moveWithCells="1">
                  <from>
                    <xdr:col>2</xdr:col>
                    <xdr:colOff>1104900</xdr:colOff>
                    <xdr:row>10</xdr:row>
                    <xdr:rowOff>19050</xdr:rowOff>
                  </from>
                  <to>
                    <xdr:col>2</xdr:col>
                    <xdr:colOff>1333500</xdr:colOff>
                    <xdr:row>10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29" name="Check Box 263">
              <controlPr defaultSize="0" autoFill="0" autoLine="0" autoPict="0">
                <anchor moveWithCells="1">
                  <from>
                    <xdr:col>2</xdr:col>
                    <xdr:colOff>1123950</xdr:colOff>
                    <xdr:row>12</xdr:row>
                    <xdr:rowOff>19050</xdr:rowOff>
                  </from>
                  <to>
                    <xdr:col>2</xdr:col>
                    <xdr:colOff>1352550</xdr:colOff>
                    <xdr:row>12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30" name="Check Box 264">
              <controlPr defaultSize="0" autoFill="0" autoLine="0" autoPict="0">
                <anchor moveWithCells="1">
                  <from>
                    <xdr:col>2</xdr:col>
                    <xdr:colOff>1123950</xdr:colOff>
                    <xdr:row>12</xdr:row>
                    <xdr:rowOff>247650</xdr:rowOff>
                  </from>
                  <to>
                    <xdr:col>2</xdr:col>
                    <xdr:colOff>1352550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31" name="Check Box 265">
              <controlPr defaultSize="0" autoFill="0" autoLine="0" autoPict="0">
                <anchor moveWithCells="1">
                  <from>
                    <xdr:col>2</xdr:col>
                    <xdr:colOff>1123950</xdr:colOff>
                    <xdr:row>14</xdr:row>
                    <xdr:rowOff>19050</xdr:rowOff>
                  </from>
                  <to>
                    <xdr:col>2</xdr:col>
                    <xdr:colOff>1352550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32" name="Check Box 267">
              <controlPr defaultSize="0" autoFill="0" autoLine="0" autoPict="0">
                <anchor moveWithCells="1">
                  <from>
                    <xdr:col>1</xdr:col>
                    <xdr:colOff>800100</xdr:colOff>
                    <xdr:row>11</xdr:row>
                    <xdr:rowOff>19050</xdr:rowOff>
                  </from>
                  <to>
                    <xdr:col>1</xdr:col>
                    <xdr:colOff>1028700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33" name="Check Box 268">
              <controlPr defaultSize="0" autoFill="0" autoLine="0" autoPict="0">
                <anchor moveWithCells="1">
                  <from>
                    <xdr:col>1</xdr:col>
                    <xdr:colOff>781050</xdr:colOff>
                    <xdr:row>10</xdr:row>
                    <xdr:rowOff>19050</xdr:rowOff>
                  </from>
                  <to>
                    <xdr:col>1</xdr:col>
                    <xdr:colOff>1009650</xdr:colOff>
                    <xdr:row>10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34" name="Check Box 269">
              <controlPr defaultSize="0" autoFill="0" autoLine="0" autoPict="0">
                <anchor moveWithCells="1">
                  <from>
                    <xdr:col>1</xdr:col>
                    <xdr:colOff>819150</xdr:colOff>
                    <xdr:row>12</xdr:row>
                    <xdr:rowOff>247650</xdr:rowOff>
                  </from>
                  <to>
                    <xdr:col>1</xdr:col>
                    <xdr:colOff>1047750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35" name="Check Box 270">
              <controlPr defaultSize="0" autoFill="0" autoLine="0" autoPict="0">
                <anchor moveWithCells="1">
                  <from>
                    <xdr:col>1</xdr:col>
                    <xdr:colOff>800100</xdr:colOff>
                    <xdr:row>14</xdr:row>
                    <xdr:rowOff>19050</xdr:rowOff>
                  </from>
                  <to>
                    <xdr:col>1</xdr:col>
                    <xdr:colOff>1028700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36" name="Check Box 271">
              <controlPr defaultSize="0" autoFill="0" autoLine="0" autoPict="0">
                <anchor moveWithCells="1">
                  <from>
                    <xdr:col>1</xdr:col>
                    <xdr:colOff>781050</xdr:colOff>
                    <xdr:row>12</xdr:row>
                    <xdr:rowOff>19050</xdr:rowOff>
                  </from>
                  <to>
                    <xdr:col>1</xdr:col>
                    <xdr:colOff>1009650</xdr:colOff>
                    <xdr:row>12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137" name="Check Box 272">
              <controlPr defaultSize="0" autoFill="0" autoLine="0" autoPict="0">
                <anchor moveWithCells="1">
                  <from>
                    <xdr:col>2</xdr:col>
                    <xdr:colOff>1047750</xdr:colOff>
                    <xdr:row>39</xdr:row>
                    <xdr:rowOff>19050</xdr:rowOff>
                  </from>
                  <to>
                    <xdr:col>2</xdr:col>
                    <xdr:colOff>1314450</xdr:colOff>
                    <xdr:row>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38" name="Check Box 273">
              <controlPr defaultSize="0" autoFill="0" autoLine="0" autoPict="0">
                <anchor moveWithCells="1">
                  <from>
                    <xdr:col>1</xdr:col>
                    <xdr:colOff>781050</xdr:colOff>
                    <xdr:row>39</xdr:row>
                    <xdr:rowOff>19050</xdr:rowOff>
                  </from>
                  <to>
                    <xdr:col>1</xdr:col>
                    <xdr:colOff>1028700</xdr:colOff>
                    <xdr:row>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39" name="Check Box 274">
              <controlPr defaultSize="0" autoFill="0" autoLine="0" autoPict="0">
                <anchor moveWithCells="1">
                  <from>
                    <xdr:col>2</xdr:col>
                    <xdr:colOff>1009650</xdr:colOff>
                    <xdr:row>69</xdr:row>
                    <xdr:rowOff>19050</xdr:rowOff>
                  </from>
                  <to>
                    <xdr:col>2</xdr:col>
                    <xdr:colOff>1200150</xdr:colOff>
                    <xdr:row>69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40" name="Check Box 275">
              <controlPr defaultSize="0" autoFill="0" autoLine="0" autoPict="0">
                <anchor moveWithCells="1">
                  <from>
                    <xdr:col>1</xdr:col>
                    <xdr:colOff>762000</xdr:colOff>
                    <xdr:row>66</xdr:row>
                    <xdr:rowOff>19050</xdr:rowOff>
                  </from>
                  <to>
                    <xdr:col>1</xdr:col>
                    <xdr:colOff>971550</xdr:colOff>
                    <xdr:row>66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41" name="Check Box 276">
              <controlPr defaultSize="0" autoFill="0" autoLine="0" autoPict="0">
                <anchor moveWithCells="1">
                  <from>
                    <xdr:col>2</xdr:col>
                    <xdr:colOff>914400</xdr:colOff>
                    <xdr:row>66</xdr:row>
                    <xdr:rowOff>19050</xdr:rowOff>
                  </from>
                  <to>
                    <xdr:col>2</xdr:col>
                    <xdr:colOff>1143000</xdr:colOff>
                    <xdr:row>66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42" name="Check Box 277">
              <controlPr defaultSize="0" autoFill="0" autoLine="0" autoPict="0">
                <anchor moveWithCells="1">
                  <from>
                    <xdr:col>1</xdr:col>
                    <xdr:colOff>723900</xdr:colOff>
                    <xdr:row>36</xdr:row>
                    <xdr:rowOff>19050</xdr:rowOff>
                  </from>
                  <to>
                    <xdr:col>1</xdr:col>
                    <xdr:colOff>971550</xdr:colOff>
                    <xdr:row>36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43" name="Check Box 278">
              <controlPr defaultSize="0" autoFill="0" autoLine="0" autoPict="0">
                <anchor moveWithCells="1">
                  <from>
                    <xdr:col>2</xdr:col>
                    <xdr:colOff>1047750</xdr:colOff>
                    <xdr:row>36</xdr:row>
                    <xdr:rowOff>19050</xdr:rowOff>
                  </from>
                  <to>
                    <xdr:col>2</xdr:col>
                    <xdr:colOff>1276350</xdr:colOff>
                    <xdr:row>36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EA90-FBB4-4207-B8C0-9B967A5CC4C8}">
  <dimension ref="A1:Q92"/>
  <sheetViews>
    <sheetView topLeftCell="A3" zoomScale="70" zoomScaleNormal="70" workbookViewId="0">
      <selection activeCell="B3" sqref="B3"/>
    </sheetView>
  </sheetViews>
  <sheetFormatPr defaultColWidth="8.625" defaultRowHeight="14.25"/>
  <cols>
    <col min="1" max="1" width="49.625" customWidth="1"/>
    <col min="2" max="2" width="16.375" style="6" bestFit="1" customWidth="1"/>
    <col min="3" max="3" width="21.375" style="6" customWidth="1"/>
    <col min="4" max="4" width="15" style="6" bestFit="1" customWidth="1"/>
    <col min="5" max="5" width="16.625" bestFit="1" customWidth="1"/>
    <col min="6" max="6" width="18.5" style="22" customWidth="1"/>
  </cols>
  <sheetData>
    <row r="1" spans="1:17" s="9" customFormat="1" ht="19.899999999999999" customHeight="1">
      <c r="A1" s="11" t="s">
        <v>0</v>
      </c>
      <c r="B1" s="10"/>
      <c r="C1" s="10"/>
      <c r="D1" s="10"/>
    </row>
    <row r="2" spans="1:17" s="55" customFormat="1" ht="19.899999999999999" customHeight="1">
      <c r="A2" s="53" t="s">
        <v>1</v>
      </c>
      <c r="B2" s="54"/>
      <c r="C2" s="54"/>
      <c r="D2" s="54"/>
      <c r="F2" s="56" t="s">
        <v>193</v>
      </c>
    </row>
    <row r="3" spans="1:17" ht="19.899999999999999" customHeight="1" thickBot="1">
      <c r="A3" s="14" t="s">
        <v>6</v>
      </c>
      <c r="B3" s="45" t="s">
        <v>7</v>
      </c>
      <c r="C3" s="13" t="s">
        <v>8</v>
      </c>
      <c r="D3" s="46"/>
      <c r="E3" s="47"/>
    </row>
    <row r="4" spans="1:17" ht="19.899999999999999" customHeight="1" thickBot="1">
      <c r="A4" s="2" t="s">
        <v>9</v>
      </c>
      <c r="B4" s="16" t="s">
        <v>10</v>
      </c>
      <c r="C4" s="4"/>
      <c r="D4" s="12"/>
      <c r="E4" s="18"/>
    </row>
    <row r="5" spans="1:17" ht="19.899999999999999" customHeight="1" thickBot="1">
      <c r="A5" s="2" t="s">
        <v>11</v>
      </c>
      <c r="B5" s="16" t="s">
        <v>12</v>
      </c>
      <c r="C5" s="4"/>
      <c r="D5" s="12"/>
      <c r="E5" s="18"/>
    </row>
    <row r="6" spans="1:17" ht="19.899999999999999" customHeight="1" thickBot="1">
      <c r="A6" s="34" t="s">
        <v>13</v>
      </c>
      <c r="B6" s="43" t="s">
        <v>13</v>
      </c>
      <c r="C6" s="24"/>
      <c r="D6" s="44"/>
      <c r="E6" s="40"/>
    </row>
    <row r="7" spans="1:17" s="60" customFormat="1" ht="19.899999999999999" customHeight="1" thickBot="1">
      <c r="A7" s="57" t="s">
        <v>221</v>
      </c>
      <c r="B7" s="15" t="s">
        <v>222</v>
      </c>
      <c r="C7" s="15" t="s">
        <v>223</v>
      </c>
      <c r="D7" s="15" t="s">
        <v>224</v>
      </c>
      <c r="E7" s="58"/>
      <c r="F7" s="59"/>
    </row>
    <row r="8" spans="1:17" ht="19.899999999999999" customHeight="1" thickBot="1">
      <c r="A8" s="61" t="s">
        <v>225</v>
      </c>
      <c r="B8" s="4"/>
      <c r="C8" s="4"/>
      <c r="D8" s="4"/>
      <c r="E8" s="19"/>
    </row>
    <row r="9" spans="1:17" ht="19.899999999999999" customHeight="1" thickBot="1">
      <c r="A9" s="61" t="s">
        <v>226</v>
      </c>
      <c r="B9" s="4"/>
      <c r="C9" s="4"/>
      <c r="D9" s="4"/>
      <c r="E9" s="19"/>
    </row>
    <row r="10" spans="1:17" s="65" customFormat="1" ht="19.899999999999999" customHeight="1" thickBot="1">
      <c r="A10" s="62" t="s">
        <v>227</v>
      </c>
      <c r="B10" s="17">
        <v>1</v>
      </c>
      <c r="C10" s="17">
        <v>2</v>
      </c>
      <c r="D10" s="17">
        <v>3</v>
      </c>
      <c r="E10" s="63"/>
      <c r="F10" s="64"/>
      <c r="N10" s="65" t="b">
        <v>1</v>
      </c>
      <c r="O10" s="65" t="b">
        <v>1</v>
      </c>
      <c r="P10" s="65" t="b">
        <v>1</v>
      </c>
      <c r="Q10" s="65" t="s">
        <v>70</v>
      </c>
    </row>
    <row r="11" spans="1:17" s="9" customFormat="1" ht="19.899999999999999" customHeight="1">
      <c r="A11" s="39"/>
      <c r="B11" s="38"/>
      <c r="C11" s="38"/>
      <c r="D11" s="38"/>
      <c r="E11" s="42"/>
    </row>
    <row r="12" spans="1:17" s="48" customFormat="1" ht="19.899999999999999" customHeight="1">
      <c r="A12" s="49" t="s">
        <v>29</v>
      </c>
      <c r="B12" s="25" t="s">
        <v>195</v>
      </c>
      <c r="C12" s="26"/>
      <c r="D12" s="50"/>
      <c r="E12" s="51"/>
      <c r="F12" s="52"/>
    </row>
    <row r="13" spans="1:17" ht="19.899999999999999" customHeight="1" thickBot="1">
      <c r="A13" s="14" t="s">
        <v>228</v>
      </c>
      <c r="B13" s="13" t="s">
        <v>32</v>
      </c>
      <c r="C13" s="13" t="s">
        <v>33</v>
      </c>
      <c r="D13" s="6" t="s">
        <v>34</v>
      </c>
      <c r="E13" s="41" t="s">
        <v>229</v>
      </c>
      <c r="N13" t="b">
        <v>1</v>
      </c>
      <c r="O13" t="b">
        <v>1</v>
      </c>
      <c r="P13" t="b">
        <v>1</v>
      </c>
      <c r="Q13" t="b">
        <v>1</v>
      </c>
    </row>
    <row r="14" spans="1:17" ht="19.899999999999999" customHeight="1" thickBot="1">
      <c r="A14" s="2" t="s">
        <v>36</v>
      </c>
      <c r="B14" s="4" t="s">
        <v>37</v>
      </c>
      <c r="C14" s="4" t="s">
        <v>38</v>
      </c>
      <c r="D14" s="4" t="s">
        <v>39</v>
      </c>
      <c r="E14" s="19"/>
      <c r="N14" t="b">
        <v>1</v>
      </c>
      <c r="O14" t="b">
        <v>1</v>
      </c>
      <c r="P14" t="b">
        <v>1</v>
      </c>
    </row>
    <row r="15" spans="1:17" ht="19.899999999999999" customHeight="1" thickBot="1">
      <c r="A15" s="2" t="s">
        <v>40</v>
      </c>
      <c r="B15" s="24" t="s">
        <v>37</v>
      </c>
      <c r="C15" s="24" t="s">
        <v>38</v>
      </c>
      <c r="D15" s="24" t="s">
        <v>39</v>
      </c>
      <c r="E15" s="27"/>
      <c r="N15" t="b">
        <v>1</v>
      </c>
      <c r="O15" t="b">
        <v>1</v>
      </c>
      <c r="P15" t="b">
        <v>1</v>
      </c>
    </row>
    <row r="16" spans="1:17" ht="19.899999999999999" customHeight="1" thickBot="1">
      <c r="A16" s="2" t="s">
        <v>41</v>
      </c>
      <c r="B16" s="28" t="s">
        <v>42</v>
      </c>
      <c r="C16" s="29">
        <v>4</v>
      </c>
      <c r="D16" s="28" t="s">
        <v>43</v>
      </c>
      <c r="E16" s="30">
        <v>1000</v>
      </c>
      <c r="F16" s="22">
        <f>C16*E16</f>
        <v>4000</v>
      </c>
    </row>
    <row r="17" spans="1:16" ht="19.899999999999999" customHeight="1" thickBot="1">
      <c r="A17" s="2" t="s">
        <v>44</v>
      </c>
      <c r="B17" s="4" t="s">
        <v>42</v>
      </c>
      <c r="C17" s="4">
        <v>4</v>
      </c>
      <c r="D17" s="4" t="s">
        <v>43</v>
      </c>
      <c r="E17" s="31">
        <v>1000</v>
      </c>
      <c r="F17" s="22">
        <f>C17*E17</f>
        <v>4000</v>
      </c>
    </row>
    <row r="18" spans="1:16" ht="19.899999999999999" customHeight="1" thickBot="1">
      <c r="A18" s="2" t="s">
        <v>45</v>
      </c>
      <c r="B18" s="32" t="s">
        <v>42</v>
      </c>
      <c r="C18" s="32">
        <v>4</v>
      </c>
      <c r="D18" s="32" t="s">
        <v>43</v>
      </c>
      <c r="E18" s="33">
        <v>1000</v>
      </c>
      <c r="F18" s="22">
        <f>C18*E18</f>
        <v>4000</v>
      </c>
    </row>
    <row r="19" spans="1:16" ht="19.899999999999999" customHeight="1" thickBot="1">
      <c r="A19" s="2" t="s">
        <v>49</v>
      </c>
      <c r="B19" s="4" t="s">
        <v>23</v>
      </c>
      <c r="C19" s="4" t="s">
        <v>24</v>
      </c>
      <c r="D19" s="4"/>
      <c r="E19" s="19"/>
      <c r="N19" t="b">
        <v>1</v>
      </c>
      <c r="O19" t="b">
        <v>1</v>
      </c>
    </row>
    <row r="20" spans="1:16" ht="19.899999999999999" customHeight="1" thickBot="1">
      <c r="A20" s="2" t="s">
        <v>51</v>
      </c>
      <c r="B20" s="24" t="s">
        <v>52</v>
      </c>
      <c r="C20" s="24" t="s">
        <v>53</v>
      </c>
      <c r="D20" s="4" t="s">
        <v>54</v>
      </c>
      <c r="E20" s="19"/>
      <c r="N20" t="b">
        <v>1</v>
      </c>
      <c r="O20" t="b">
        <v>1</v>
      </c>
      <c r="P20" t="b">
        <v>1</v>
      </c>
    </row>
    <row r="21" spans="1:16" ht="19.899999999999999" customHeight="1" thickBot="1">
      <c r="A21" s="2" t="s">
        <v>55</v>
      </c>
      <c r="B21" s="13" t="s">
        <v>23</v>
      </c>
      <c r="C21" s="13" t="s">
        <v>24</v>
      </c>
      <c r="D21" s="4"/>
      <c r="E21" s="19"/>
      <c r="N21" t="b">
        <v>1</v>
      </c>
      <c r="O21" t="b">
        <v>1</v>
      </c>
    </row>
    <row r="22" spans="1:16" ht="19.899999999999999" customHeight="1" thickBot="1">
      <c r="A22" s="2" t="s">
        <v>230</v>
      </c>
      <c r="B22" s="4" t="s">
        <v>17</v>
      </c>
      <c r="C22" s="4" t="s">
        <v>57</v>
      </c>
      <c r="D22" s="4"/>
      <c r="E22" s="19"/>
      <c r="N22" t="b">
        <v>1</v>
      </c>
      <c r="O22" t="b">
        <v>1</v>
      </c>
    </row>
    <row r="23" spans="1:16" ht="19.899999999999999" customHeight="1" thickBot="1">
      <c r="A23" s="3" t="s">
        <v>153</v>
      </c>
      <c r="B23" s="5" t="s">
        <v>154</v>
      </c>
      <c r="C23" s="5" t="s">
        <v>155</v>
      </c>
      <c r="D23" s="5"/>
      <c r="E23" s="20"/>
      <c r="N23" t="b">
        <v>1</v>
      </c>
      <c r="O23" t="b">
        <v>1</v>
      </c>
    </row>
    <row r="24" spans="1:16" ht="19.899999999999999" customHeight="1" thickBot="1">
      <c r="A24" s="2" t="s">
        <v>58</v>
      </c>
      <c r="B24" s="4" t="s">
        <v>30</v>
      </c>
      <c r="C24" s="6">
        <v>4</v>
      </c>
      <c r="D24" s="4" t="s">
        <v>231</v>
      </c>
      <c r="E24" s="19">
        <v>1000</v>
      </c>
      <c r="F24" s="22">
        <f>C24*E24</f>
        <v>4000</v>
      </c>
    </row>
    <row r="25" spans="1:16" ht="19.899999999999999" customHeight="1" thickBot="1">
      <c r="A25" s="2" t="s">
        <v>61</v>
      </c>
      <c r="B25" s="4" t="s">
        <v>30</v>
      </c>
      <c r="C25" s="6">
        <v>4</v>
      </c>
      <c r="D25" s="4" t="s">
        <v>231</v>
      </c>
      <c r="E25" s="19">
        <v>1000</v>
      </c>
      <c r="F25" s="22">
        <f>C25*E25</f>
        <v>4000</v>
      </c>
    </row>
    <row r="26" spans="1:16" ht="19.899999999999999" customHeight="1" thickBot="1">
      <c r="A26" s="2" t="s">
        <v>232</v>
      </c>
      <c r="B26" s="4" t="s">
        <v>30</v>
      </c>
      <c r="C26" s="6">
        <v>4</v>
      </c>
      <c r="D26" s="4" t="s">
        <v>231</v>
      </c>
      <c r="E26" s="19">
        <v>1000</v>
      </c>
      <c r="F26" s="22">
        <f>C26*E26</f>
        <v>4000</v>
      </c>
    </row>
    <row r="27" spans="1:16" ht="19.899999999999999" customHeight="1" thickBot="1">
      <c r="A27" s="2" t="s">
        <v>62</v>
      </c>
      <c r="B27" s="4" t="s">
        <v>63</v>
      </c>
      <c r="C27" s="6">
        <v>4</v>
      </c>
      <c r="D27" s="4" t="s">
        <v>196</v>
      </c>
      <c r="E27" s="19">
        <v>1000</v>
      </c>
      <c r="F27" s="22">
        <f>C27*E27</f>
        <v>4000</v>
      </c>
    </row>
    <row r="28" spans="1:16" ht="19.899999999999999" customHeight="1" thickBot="1">
      <c r="A28" s="2" t="s">
        <v>233</v>
      </c>
      <c r="B28" s="4" t="s">
        <v>15</v>
      </c>
      <c r="C28" s="6">
        <v>4</v>
      </c>
      <c r="D28" s="4" t="s">
        <v>67</v>
      </c>
      <c r="E28" s="19">
        <v>1000</v>
      </c>
      <c r="F28" s="22">
        <f>C28*E28</f>
        <v>4000</v>
      </c>
    </row>
    <row r="29" spans="1:16" ht="15" thickBot="1"/>
    <row r="30" spans="1:16" ht="19.899999999999999" customHeight="1" thickBot="1">
      <c r="A30" s="1" t="s">
        <v>234</v>
      </c>
      <c r="B30" s="4"/>
      <c r="C30" s="4"/>
      <c r="D30" s="4"/>
      <c r="E30" s="19"/>
    </row>
    <row r="31" spans="1:16" ht="19.899999999999999" customHeight="1" thickBot="1">
      <c r="A31" s="2" t="s">
        <v>235</v>
      </c>
      <c r="B31" s="4">
        <v>1</v>
      </c>
      <c r="C31" s="4">
        <v>2</v>
      </c>
      <c r="D31" s="4">
        <v>3</v>
      </c>
      <c r="E31" s="19"/>
      <c r="N31" t="b">
        <v>1</v>
      </c>
      <c r="O31" t="b">
        <v>1</v>
      </c>
      <c r="P31" t="b">
        <v>1</v>
      </c>
    </row>
    <row r="32" spans="1:16" ht="19.899999999999999" customHeight="1" thickBot="1">
      <c r="A32" s="2" t="s">
        <v>199</v>
      </c>
      <c r="B32" s="4">
        <v>1</v>
      </c>
      <c r="C32" s="4">
        <v>2</v>
      </c>
      <c r="D32" s="4">
        <v>3</v>
      </c>
      <c r="E32" s="19"/>
      <c r="N32" t="b">
        <v>1</v>
      </c>
      <c r="O32" t="b">
        <v>1</v>
      </c>
      <c r="P32" t="b">
        <v>1</v>
      </c>
    </row>
    <row r="33" spans="1:17" ht="19.899999999999999" customHeight="1" thickBot="1">
      <c r="A33" s="2" t="s">
        <v>236</v>
      </c>
      <c r="B33" s="4">
        <v>1</v>
      </c>
      <c r="C33" s="4">
        <v>2</v>
      </c>
      <c r="D33" s="4">
        <v>3</v>
      </c>
      <c r="E33" s="19"/>
      <c r="N33" t="b">
        <v>1</v>
      </c>
      <c r="O33" t="b">
        <v>1</v>
      </c>
      <c r="P33" t="b">
        <v>1</v>
      </c>
    </row>
    <row r="34" spans="1:17" ht="19.899999999999999" customHeight="1" thickBot="1">
      <c r="A34" s="2" t="s">
        <v>201</v>
      </c>
      <c r="B34" s="4">
        <v>1</v>
      </c>
      <c r="C34" s="4">
        <v>2</v>
      </c>
      <c r="D34" s="4">
        <v>3</v>
      </c>
      <c r="E34" s="19"/>
      <c r="N34" t="b">
        <v>1</v>
      </c>
      <c r="O34" t="b">
        <v>1</v>
      </c>
      <c r="P34" t="b">
        <v>1</v>
      </c>
    </row>
    <row r="35" spans="1:17" ht="19.899999999999999" customHeight="1" thickBot="1">
      <c r="A35" s="2" t="s">
        <v>202</v>
      </c>
      <c r="B35" s="4" t="s">
        <v>77</v>
      </c>
      <c r="C35" s="4" t="s">
        <v>78</v>
      </c>
      <c r="D35" s="7" t="s">
        <v>79</v>
      </c>
      <c r="E35" s="21" t="s">
        <v>80</v>
      </c>
      <c r="N35" t="b">
        <v>1</v>
      </c>
      <c r="O35" t="b">
        <v>1</v>
      </c>
      <c r="P35" t="b">
        <v>1</v>
      </c>
      <c r="Q35" t="b">
        <v>1</v>
      </c>
    </row>
    <row r="36" spans="1:17" ht="19.899999999999999" customHeight="1" thickBot="1">
      <c r="A36" s="2" t="s">
        <v>81</v>
      </c>
      <c r="B36" s="4" t="s">
        <v>82</v>
      </c>
      <c r="C36" s="4" t="s">
        <v>83</v>
      </c>
      <c r="D36" s="4"/>
      <c r="E36" s="19"/>
      <c r="N36" t="b">
        <v>1</v>
      </c>
      <c r="O36" t="b">
        <v>1</v>
      </c>
    </row>
    <row r="37" spans="1:17" ht="19.899999999999999" customHeight="1" thickBot="1">
      <c r="A37" s="2" t="s">
        <v>84</v>
      </c>
      <c r="B37" s="4" t="s">
        <v>17</v>
      </c>
      <c r="C37" s="4" t="s">
        <v>57</v>
      </c>
      <c r="D37" s="4"/>
      <c r="E37" s="19"/>
      <c r="N37" t="b">
        <v>1</v>
      </c>
      <c r="O37" t="b">
        <v>1</v>
      </c>
    </row>
    <row r="38" spans="1:17" ht="19.899999999999999" customHeight="1" thickBot="1">
      <c r="A38" s="2" t="s">
        <v>203</v>
      </c>
      <c r="B38" s="4" t="s">
        <v>86</v>
      </c>
      <c r="C38" s="4" t="s">
        <v>87</v>
      </c>
      <c r="D38" s="8" t="s">
        <v>88</v>
      </c>
      <c r="E38" s="19"/>
      <c r="N38" t="b">
        <v>1</v>
      </c>
      <c r="O38" t="b">
        <v>1</v>
      </c>
      <c r="P38" t="b">
        <v>1</v>
      </c>
    </row>
    <row r="39" spans="1:17" ht="19.899999999999999" customHeight="1">
      <c r="A39" s="34" t="s">
        <v>204</v>
      </c>
      <c r="B39" s="70" t="s">
        <v>90</v>
      </c>
      <c r="C39" s="24" t="s">
        <v>91</v>
      </c>
      <c r="D39" s="24"/>
      <c r="E39" s="27"/>
      <c r="N39" t="b">
        <v>1</v>
      </c>
      <c r="O39" t="b">
        <v>1</v>
      </c>
    </row>
    <row r="40" spans="1:17" s="37" customFormat="1" ht="19.899999999999999" customHeight="1" thickBot="1">
      <c r="A40" s="68" t="s">
        <v>92</v>
      </c>
      <c r="B40" s="28"/>
      <c r="C40" s="28"/>
      <c r="D40" s="28"/>
      <c r="E40" s="69"/>
      <c r="F40" s="36"/>
    </row>
    <row r="41" spans="1:17" ht="19.899999999999999" customHeight="1" thickBot="1">
      <c r="A41" s="2" t="s">
        <v>93</v>
      </c>
      <c r="B41" s="4" t="s">
        <v>23</v>
      </c>
      <c r="C41" s="4" t="s">
        <v>24</v>
      </c>
      <c r="D41" s="4"/>
      <c r="E41" s="19"/>
      <c r="N41" t="b">
        <v>1</v>
      </c>
      <c r="O41" t="b">
        <v>1</v>
      </c>
    </row>
    <row r="42" spans="1:17" ht="19.899999999999999" customHeight="1" thickBot="1">
      <c r="A42" s="2" t="s">
        <v>205</v>
      </c>
      <c r="B42" s="4" t="s">
        <v>23</v>
      </c>
      <c r="C42" s="4" t="s">
        <v>24</v>
      </c>
      <c r="D42" s="4"/>
      <c r="E42" s="19"/>
      <c r="N42" t="b">
        <v>1</v>
      </c>
      <c r="O42" t="b">
        <v>1</v>
      </c>
    </row>
    <row r="43" spans="1:17" ht="19.899999999999999" customHeight="1" thickBot="1">
      <c r="A43" s="2" t="s">
        <v>206</v>
      </c>
      <c r="B43" s="4" t="s">
        <v>23</v>
      </c>
      <c r="C43" s="4" t="s">
        <v>24</v>
      </c>
      <c r="D43" s="4"/>
      <c r="E43" s="19"/>
      <c r="N43" t="b">
        <v>1</v>
      </c>
      <c r="O43" t="b">
        <v>1</v>
      </c>
    </row>
    <row r="44" spans="1:17" ht="19.899999999999999" customHeight="1" thickBot="1">
      <c r="A44" s="2" t="s">
        <v>207</v>
      </c>
      <c r="B44" s="4" t="s">
        <v>23</v>
      </c>
      <c r="C44" s="4" t="s">
        <v>24</v>
      </c>
      <c r="D44" s="4"/>
      <c r="E44" s="19"/>
      <c r="N44" t="b">
        <v>1</v>
      </c>
      <c r="O44" t="b">
        <v>1</v>
      </c>
    </row>
    <row r="45" spans="1:17" ht="19.899999999999999" customHeight="1" thickBot="1">
      <c r="A45" s="2" t="s">
        <v>208</v>
      </c>
      <c r="B45" s="4" t="s">
        <v>23</v>
      </c>
      <c r="C45" s="4" t="s">
        <v>24</v>
      </c>
      <c r="D45" s="4"/>
      <c r="E45" s="19"/>
      <c r="N45" t="b">
        <v>1</v>
      </c>
      <c r="O45" t="b">
        <v>1</v>
      </c>
    </row>
    <row r="46" spans="1:17" ht="19.899999999999999" customHeight="1" thickBot="1">
      <c r="A46" s="2" t="s">
        <v>209</v>
      </c>
      <c r="B46" s="4" t="s">
        <v>23</v>
      </c>
      <c r="C46" s="4" t="s">
        <v>24</v>
      </c>
      <c r="D46" s="4"/>
      <c r="E46" s="19"/>
      <c r="N46" t="b">
        <v>1</v>
      </c>
      <c r="O46" t="b">
        <v>1</v>
      </c>
    </row>
    <row r="47" spans="1:17" ht="19.899999999999999" customHeight="1" thickBot="1">
      <c r="A47" s="2" t="s">
        <v>210</v>
      </c>
      <c r="B47" s="4" t="s">
        <v>23</v>
      </c>
      <c r="C47" s="4" t="s">
        <v>24</v>
      </c>
      <c r="D47" s="4"/>
      <c r="E47" s="19"/>
      <c r="N47" t="b">
        <v>1</v>
      </c>
      <c r="O47" t="b">
        <v>1</v>
      </c>
    </row>
    <row r="48" spans="1:17" ht="19.899999999999999" customHeight="1" thickBot="1">
      <c r="A48" s="34" t="s">
        <v>211</v>
      </c>
      <c r="B48" s="4" t="s">
        <v>23</v>
      </c>
      <c r="C48" s="4" t="s">
        <v>24</v>
      </c>
      <c r="D48" s="4"/>
      <c r="E48" s="19"/>
      <c r="N48" t="b">
        <v>1</v>
      </c>
      <c r="O48" t="b">
        <v>1</v>
      </c>
    </row>
    <row r="49" spans="1:15" ht="19.899999999999999" customHeight="1" thickBot="1">
      <c r="A49" s="67" t="s">
        <v>212</v>
      </c>
      <c r="B49" s="23" t="s">
        <v>23</v>
      </c>
      <c r="C49" s="4" t="s">
        <v>24</v>
      </c>
      <c r="D49" s="4"/>
      <c r="E49" s="19"/>
      <c r="N49" t="b">
        <v>1</v>
      </c>
      <c r="O49" t="b">
        <v>1</v>
      </c>
    </row>
    <row r="50" spans="1:15" ht="19.899999999999999" customHeight="1">
      <c r="A50" s="34" t="s">
        <v>102</v>
      </c>
      <c r="B50" s="24" t="s">
        <v>195</v>
      </c>
      <c r="C50" s="6">
        <v>4</v>
      </c>
      <c r="D50" s="24" t="s">
        <v>213</v>
      </c>
      <c r="E50" s="27">
        <v>1000</v>
      </c>
      <c r="F50" s="22">
        <f>C50*E50</f>
        <v>4000</v>
      </c>
    </row>
    <row r="51" spans="1:15" s="37" customFormat="1" ht="19.899999999999999" customHeight="1" thickBot="1">
      <c r="A51" s="68" t="s">
        <v>105</v>
      </c>
      <c r="B51" s="28"/>
      <c r="C51" s="28"/>
      <c r="D51" s="28"/>
      <c r="E51" s="69"/>
      <c r="F51" s="36"/>
    </row>
    <row r="52" spans="1:15" ht="19.899999999999999" customHeight="1" thickBot="1">
      <c r="A52" s="2" t="s">
        <v>106</v>
      </c>
      <c r="B52" s="4" t="s">
        <v>23</v>
      </c>
      <c r="C52" s="4" t="s">
        <v>24</v>
      </c>
      <c r="D52" s="4"/>
      <c r="E52" s="19"/>
      <c r="N52" t="b">
        <v>0</v>
      </c>
      <c r="O52" t="b">
        <v>1</v>
      </c>
    </row>
    <row r="53" spans="1:15" ht="19.899999999999999" customHeight="1" thickBot="1">
      <c r="A53" s="2" t="s">
        <v>215</v>
      </c>
      <c r="B53" s="4" t="s">
        <v>23</v>
      </c>
      <c r="C53" s="4" t="s">
        <v>24</v>
      </c>
      <c r="D53" s="4"/>
      <c r="E53" s="19"/>
      <c r="N53" t="b">
        <v>0</v>
      </c>
      <c r="O53" t="b">
        <v>1</v>
      </c>
    </row>
    <row r="54" spans="1:15" ht="19.899999999999999" customHeight="1" thickBot="1">
      <c r="A54" s="2" t="s">
        <v>108</v>
      </c>
      <c r="B54" s="4" t="s">
        <v>23</v>
      </c>
      <c r="C54" s="4" t="s">
        <v>24</v>
      </c>
      <c r="D54" s="4"/>
      <c r="E54" s="19"/>
      <c r="N54" t="b">
        <v>0</v>
      </c>
      <c r="O54" t="b">
        <v>1</v>
      </c>
    </row>
    <row r="55" spans="1:15" ht="19.899999999999999" customHeight="1" thickBot="1">
      <c r="A55" s="2" t="s">
        <v>109</v>
      </c>
      <c r="B55" s="4" t="s">
        <v>23</v>
      </c>
      <c r="C55" s="4" t="s">
        <v>24</v>
      </c>
      <c r="D55" s="4"/>
      <c r="E55" s="19"/>
      <c r="N55" t="b">
        <v>0</v>
      </c>
      <c r="O55" t="b">
        <v>1</v>
      </c>
    </row>
    <row r="56" spans="1:15" ht="19.899999999999999" customHeight="1" thickBot="1">
      <c r="A56" s="2" t="s">
        <v>110</v>
      </c>
      <c r="B56" s="4" t="s">
        <v>23</v>
      </c>
      <c r="C56" s="4" t="s">
        <v>24</v>
      </c>
      <c r="D56" s="4"/>
      <c r="E56" s="19"/>
      <c r="N56" t="b">
        <v>0</v>
      </c>
      <c r="O56" t="b">
        <v>1</v>
      </c>
    </row>
    <row r="57" spans="1:15" ht="19.899999999999999" customHeight="1" thickBot="1">
      <c r="A57" s="2" t="s">
        <v>111</v>
      </c>
      <c r="B57" s="4" t="s">
        <v>23</v>
      </c>
      <c r="C57" s="4" t="s">
        <v>24</v>
      </c>
      <c r="D57" s="4"/>
      <c r="E57" s="19"/>
      <c r="N57" t="b">
        <v>0</v>
      </c>
      <c r="O57" t="b">
        <v>1</v>
      </c>
    </row>
    <row r="58" spans="1:15" ht="19.899999999999999" customHeight="1" thickBot="1">
      <c r="A58" s="2" t="s">
        <v>237</v>
      </c>
      <c r="B58" s="4" t="s">
        <v>23</v>
      </c>
      <c r="C58" s="4" t="s">
        <v>24</v>
      </c>
      <c r="D58" s="4"/>
      <c r="E58" s="19"/>
      <c r="N58" t="b">
        <v>0</v>
      </c>
      <c r="O58" t="b">
        <v>1</v>
      </c>
    </row>
    <row r="59" spans="1:15" ht="19.899999999999999" customHeight="1" thickBot="1">
      <c r="A59" s="2" t="s">
        <v>114</v>
      </c>
      <c r="B59" s="4" t="s">
        <v>23</v>
      </c>
      <c r="C59" s="4" t="s">
        <v>24</v>
      </c>
      <c r="D59" s="4"/>
      <c r="E59" s="19"/>
      <c r="N59" t="b">
        <v>0</v>
      </c>
      <c r="O59" t="b">
        <v>1</v>
      </c>
    </row>
    <row r="60" spans="1:15" ht="19.899999999999999" customHeight="1" thickBot="1">
      <c r="A60" s="2" t="s">
        <v>115</v>
      </c>
      <c r="B60" s="4" t="s">
        <v>23</v>
      </c>
      <c r="C60" s="4" t="s">
        <v>24</v>
      </c>
      <c r="D60" s="4"/>
      <c r="E60" s="19"/>
      <c r="N60" t="b">
        <v>0</v>
      </c>
      <c r="O60" t="b">
        <v>1</v>
      </c>
    </row>
    <row r="61" spans="1:15" ht="19.899999999999999" customHeight="1" thickBot="1">
      <c r="A61" s="2" t="s">
        <v>113</v>
      </c>
      <c r="B61" s="4" t="s">
        <v>23</v>
      </c>
      <c r="C61" s="4" t="s">
        <v>24</v>
      </c>
      <c r="D61" s="4"/>
      <c r="E61" s="19"/>
      <c r="N61" t="b">
        <v>0</v>
      </c>
      <c r="O61" t="b">
        <v>1</v>
      </c>
    </row>
    <row r="62" spans="1:15" ht="19.899999999999999" customHeight="1" thickBot="1">
      <c r="A62" s="2" t="s">
        <v>112</v>
      </c>
      <c r="B62" s="4" t="s">
        <v>23</v>
      </c>
      <c r="C62" s="4" t="s">
        <v>24</v>
      </c>
      <c r="D62" s="4"/>
      <c r="E62" s="19"/>
      <c r="N62" t="b">
        <v>0</v>
      </c>
      <c r="O62" t="b">
        <v>1</v>
      </c>
    </row>
    <row r="63" spans="1:15" ht="19.899999999999999" customHeight="1" thickBot="1">
      <c r="A63" s="2" t="s">
        <v>116</v>
      </c>
      <c r="B63" s="4" t="s">
        <v>117</v>
      </c>
      <c r="C63" s="4" t="s">
        <v>118</v>
      </c>
      <c r="D63" s="4"/>
      <c r="E63" s="19"/>
      <c r="N63" t="b">
        <v>0</v>
      </c>
      <c r="O63" t="b">
        <v>1</v>
      </c>
    </row>
    <row r="64" spans="1:15" ht="19.899999999999999" customHeight="1" thickBot="1">
      <c r="A64" s="2" t="s">
        <v>119</v>
      </c>
      <c r="B64" s="4" t="s">
        <v>120</v>
      </c>
      <c r="C64" s="4" t="s">
        <v>121</v>
      </c>
      <c r="D64" s="4"/>
      <c r="E64" s="19"/>
      <c r="N64" t="b">
        <v>0</v>
      </c>
      <c r="O64" t="b">
        <v>1</v>
      </c>
    </row>
    <row r="65" spans="1:15" ht="19.899999999999999" customHeight="1" thickBot="1">
      <c r="A65" s="2" t="s">
        <v>238</v>
      </c>
      <c r="B65" s="4" t="s">
        <v>23</v>
      </c>
      <c r="C65" s="4" t="s">
        <v>24</v>
      </c>
      <c r="D65" s="4"/>
      <c r="E65" s="19"/>
      <c r="N65" t="b">
        <v>0</v>
      </c>
      <c r="O65" t="b">
        <v>1</v>
      </c>
    </row>
    <row r="66" spans="1:15" ht="19.899999999999999" customHeight="1" thickBot="1">
      <c r="A66" s="2" t="s">
        <v>72</v>
      </c>
      <c r="B66" s="4" t="s">
        <v>23</v>
      </c>
      <c r="C66" s="4" t="s">
        <v>24</v>
      </c>
      <c r="D66" s="4"/>
      <c r="E66" s="19"/>
      <c r="N66" t="b">
        <v>0</v>
      </c>
      <c r="O66" t="b">
        <v>1</v>
      </c>
    </row>
    <row r="67" spans="1:15" ht="19.899999999999999" customHeight="1" thickBot="1">
      <c r="A67" s="2" t="s">
        <v>75</v>
      </c>
      <c r="B67" s="4" t="s">
        <v>23</v>
      </c>
      <c r="C67" s="4" t="s">
        <v>24</v>
      </c>
      <c r="D67" s="4"/>
      <c r="E67" s="19"/>
      <c r="N67" t="b">
        <v>0</v>
      </c>
      <c r="O67" t="b">
        <v>1</v>
      </c>
    </row>
    <row r="68" spans="1:15" ht="19.899999999999999" customHeight="1" thickBot="1">
      <c r="A68" s="2" t="s">
        <v>22</v>
      </c>
      <c r="B68" s="4" t="s">
        <v>23</v>
      </c>
      <c r="C68" s="4" t="s">
        <v>24</v>
      </c>
      <c r="D68" s="4"/>
      <c r="E68" s="19"/>
      <c r="N68" t="b">
        <v>0</v>
      </c>
      <c r="O68" t="b">
        <v>1</v>
      </c>
    </row>
    <row r="69" spans="1:15" ht="19.899999999999999" customHeight="1" thickBot="1">
      <c r="A69" s="2" t="s">
        <v>122</v>
      </c>
      <c r="B69" s="4" t="s">
        <v>120</v>
      </c>
      <c r="C69" s="4" t="s">
        <v>123</v>
      </c>
      <c r="D69" s="4"/>
      <c r="E69" s="19"/>
      <c r="N69" t="b">
        <v>0</v>
      </c>
      <c r="O69" t="b">
        <v>1</v>
      </c>
    </row>
    <row r="70" spans="1:15" ht="19.899999999999999" customHeight="1" thickBot="1">
      <c r="A70" s="2" t="s">
        <v>239</v>
      </c>
      <c r="B70" s="4" t="s">
        <v>214</v>
      </c>
      <c r="C70" s="4" t="s">
        <v>24</v>
      </c>
      <c r="D70" s="4"/>
      <c r="E70" s="19"/>
      <c r="N70" t="b">
        <v>0</v>
      </c>
      <c r="O70" t="b">
        <v>1</v>
      </c>
    </row>
    <row r="71" spans="1:15" ht="19.899999999999999" customHeight="1" thickBot="1">
      <c r="A71" s="2" t="s">
        <v>124</v>
      </c>
      <c r="B71" s="4" t="s">
        <v>214</v>
      </c>
      <c r="C71" s="4" t="s">
        <v>24</v>
      </c>
      <c r="D71" s="4"/>
      <c r="E71" s="19"/>
      <c r="N71" t="b">
        <v>0</v>
      </c>
      <c r="O71" t="b">
        <v>1</v>
      </c>
    </row>
    <row r="72" spans="1:15" ht="19.899999999999999" customHeight="1" thickBot="1">
      <c r="A72" s="2" t="s">
        <v>125</v>
      </c>
      <c r="B72" s="4" t="s">
        <v>214</v>
      </c>
      <c r="C72" s="4" t="s">
        <v>24</v>
      </c>
      <c r="D72" s="4"/>
      <c r="E72" s="19"/>
      <c r="N72" t="b">
        <v>0</v>
      </c>
      <c r="O72" t="b">
        <v>1</v>
      </c>
    </row>
    <row r="73" spans="1:15" ht="19.899999999999999" customHeight="1" thickBot="1">
      <c r="A73" s="2" t="s">
        <v>126</v>
      </c>
      <c r="B73" s="4" t="s">
        <v>214</v>
      </c>
      <c r="C73" s="4" t="s">
        <v>24</v>
      </c>
      <c r="D73" s="4"/>
      <c r="E73" s="19"/>
      <c r="N73" t="b">
        <v>0</v>
      </c>
      <c r="O73" t="b">
        <v>1</v>
      </c>
    </row>
    <row r="74" spans="1:15" ht="19.899999999999999" customHeight="1" thickBot="1">
      <c r="A74" s="2" t="s">
        <v>127</v>
      </c>
      <c r="B74" s="4" t="s">
        <v>214</v>
      </c>
      <c r="C74" s="4" t="s">
        <v>24</v>
      </c>
      <c r="D74" s="4"/>
      <c r="E74" s="19"/>
      <c r="N74" t="b">
        <v>0</v>
      </c>
      <c r="O74" t="b">
        <v>1</v>
      </c>
    </row>
    <row r="75" spans="1:15" ht="19.899999999999999" customHeight="1" thickBot="1">
      <c r="A75" s="2" t="s">
        <v>128</v>
      </c>
      <c r="B75" s="4" t="s">
        <v>214</v>
      </c>
      <c r="C75" s="4" t="s">
        <v>24</v>
      </c>
      <c r="D75" s="4"/>
      <c r="E75" s="19"/>
      <c r="N75" t="b">
        <v>0</v>
      </c>
      <c r="O75" t="b">
        <v>1</v>
      </c>
    </row>
    <row r="76" spans="1:15" ht="19.899999999999999" customHeight="1" thickBot="1">
      <c r="A76" s="2" t="s">
        <v>129</v>
      </c>
      <c r="B76" s="4" t="s">
        <v>214</v>
      </c>
      <c r="C76" s="4" t="s">
        <v>24</v>
      </c>
      <c r="D76" s="4"/>
      <c r="E76" s="19"/>
      <c r="N76" t="b">
        <v>0</v>
      </c>
      <c r="O76" t="b">
        <v>1</v>
      </c>
    </row>
    <row r="77" spans="1:15" ht="19.899999999999999" customHeight="1" thickBot="1">
      <c r="A77" s="2" t="s">
        <v>130</v>
      </c>
      <c r="B77" s="4" t="s">
        <v>214</v>
      </c>
      <c r="C77" s="4" t="s">
        <v>24</v>
      </c>
      <c r="D77" s="4"/>
      <c r="E77" s="19"/>
      <c r="N77" t="b">
        <v>0</v>
      </c>
      <c r="O77" t="b">
        <v>1</v>
      </c>
    </row>
    <row r="78" spans="1:15" ht="19.899999999999999" customHeight="1" thickBot="1">
      <c r="A78" s="2" t="s">
        <v>131</v>
      </c>
      <c r="B78" s="4" t="s">
        <v>214</v>
      </c>
      <c r="C78" s="4" t="s">
        <v>24</v>
      </c>
      <c r="D78" s="4"/>
      <c r="E78" s="19"/>
      <c r="N78" t="b">
        <v>0</v>
      </c>
      <c r="O78" t="b">
        <v>1</v>
      </c>
    </row>
    <row r="79" spans="1:15" ht="19.899999999999999" customHeight="1" thickBot="1">
      <c r="A79" s="2" t="s">
        <v>132</v>
      </c>
      <c r="B79" s="4" t="s">
        <v>214</v>
      </c>
      <c r="C79" s="4" t="s">
        <v>24</v>
      </c>
      <c r="D79" s="4"/>
      <c r="E79" s="19"/>
      <c r="N79" t="b">
        <v>0</v>
      </c>
      <c r="O79" t="b">
        <v>1</v>
      </c>
    </row>
    <row r="80" spans="1:15" ht="19.899999999999999" customHeight="1" thickBot="1">
      <c r="A80" s="2" t="s">
        <v>133</v>
      </c>
      <c r="B80" s="4" t="s">
        <v>214</v>
      </c>
      <c r="C80" s="4" t="s">
        <v>24</v>
      </c>
      <c r="D80" s="4"/>
      <c r="E80" s="19"/>
      <c r="N80" t="b">
        <v>0</v>
      </c>
      <c r="O80" t="b">
        <v>1</v>
      </c>
    </row>
    <row r="81" spans="1:15" ht="19.899999999999999" customHeight="1" thickBot="1">
      <c r="A81" s="2" t="s">
        <v>134</v>
      </c>
      <c r="B81" s="4" t="s">
        <v>23</v>
      </c>
      <c r="C81" s="4" t="s">
        <v>24</v>
      </c>
      <c r="D81" s="4"/>
      <c r="E81" s="19"/>
      <c r="N81" t="b">
        <v>0</v>
      </c>
      <c r="O81" t="b">
        <v>1</v>
      </c>
    </row>
    <row r="82" spans="1:15" ht="19.899999999999999" customHeight="1" thickBot="1">
      <c r="A82" s="2" t="s">
        <v>135</v>
      </c>
      <c r="B82" s="4" t="s">
        <v>23</v>
      </c>
      <c r="C82" s="4" t="s">
        <v>24</v>
      </c>
      <c r="D82" s="4"/>
      <c r="E82" s="19"/>
      <c r="N82" t="b">
        <v>0</v>
      </c>
      <c r="O82" t="b">
        <v>1</v>
      </c>
    </row>
    <row r="83" spans="1:15" ht="19.899999999999999" customHeight="1" thickBot="1">
      <c r="A83" s="2" t="s">
        <v>136</v>
      </c>
      <c r="B83" s="4" t="s">
        <v>23</v>
      </c>
      <c r="C83" s="4" t="s">
        <v>24</v>
      </c>
      <c r="D83" s="4"/>
      <c r="E83" s="19"/>
      <c r="N83" t="b">
        <v>0</v>
      </c>
      <c r="O83" t="b">
        <v>1</v>
      </c>
    </row>
    <row r="84" spans="1:15" ht="19.899999999999999" customHeight="1" thickBot="1">
      <c r="A84" s="2" t="s">
        <v>137</v>
      </c>
      <c r="B84" s="4" t="s">
        <v>216</v>
      </c>
      <c r="C84" s="4"/>
      <c r="D84" s="4"/>
      <c r="E84" s="19"/>
    </row>
    <row r="85" spans="1:15" ht="19.899999999999999" customHeight="1" thickBot="1">
      <c r="A85" s="2" t="s">
        <v>139</v>
      </c>
      <c r="B85" s="4" t="s">
        <v>30</v>
      </c>
      <c r="C85" s="6">
        <v>4</v>
      </c>
      <c r="D85" s="4" t="s">
        <v>140</v>
      </c>
      <c r="E85" s="19">
        <v>1000</v>
      </c>
      <c r="F85" s="22">
        <f>C85*E85</f>
        <v>4000</v>
      </c>
    </row>
    <row r="86" spans="1:15" ht="19.899999999999999" customHeight="1" thickBot="1">
      <c r="A86" s="2" t="s">
        <v>141</v>
      </c>
      <c r="B86" s="4" t="s">
        <v>30</v>
      </c>
      <c r="C86" s="6">
        <v>4</v>
      </c>
      <c r="D86" s="4" t="s">
        <v>140</v>
      </c>
      <c r="E86" s="19">
        <v>1000</v>
      </c>
      <c r="F86" s="22">
        <f t="shared" ref="F86:F91" si="0">C86*E86</f>
        <v>4000</v>
      </c>
    </row>
    <row r="87" spans="1:15" ht="19.899999999999999" customHeight="1" thickBot="1">
      <c r="A87" s="2" t="s">
        <v>240</v>
      </c>
      <c r="B87" s="4" t="s">
        <v>30</v>
      </c>
      <c r="C87" s="6">
        <v>4</v>
      </c>
      <c r="D87" s="4" t="s">
        <v>140</v>
      </c>
      <c r="E87" s="19">
        <v>1000</v>
      </c>
      <c r="F87" s="22">
        <f t="shared" si="0"/>
        <v>4000</v>
      </c>
    </row>
    <row r="88" spans="1:15" ht="19.899999999999999" customHeight="1" thickBot="1">
      <c r="A88" s="2" t="s">
        <v>241</v>
      </c>
      <c r="B88" s="4" t="s">
        <v>30</v>
      </c>
      <c r="C88" s="6">
        <v>4</v>
      </c>
      <c r="D88" s="4" t="s">
        <v>140</v>
      </c>
      <c r="E88" s="19">
        <v>1000</v>
      </c>
      <c r="F88" s="22">
        <f t="shared" si="0"/>
        <v>4000</v>
      </c>
    </row>
    <row r="89" spans="1:15" ht="19.899999999999999" customHeight="1" thickBot="1">
      <c r="A89" s="2" t="s">
        <v>147</v>
      </c>
      <c r="B89" s="4" t="s">
        <v>30</v>
      </c>
      <c r="C89" s="6">
        <v>4</v>
      </c>
      <c r="D89" s="4" t="s">
        <v>140</v>
      </c>
      <c r="E89" s="19">
        <v>1000</v>
      </c>
      <c r="F89" s="22">
        <f t="shared" si="0"/>
        <v>4000</v>
      </c>
    </row>
    <row r="90" spans="1:15" ht="19.899999999999999" customHeight="1" thickBot="1">
      <c r="A90" s="2" t="s">
        <v>149</v>
      </c>
      <c r="B90" s="4" t="s">
        <v>150</v>
      </c>
      <c r="C90" s="6">
        <v>4</v>
      </c>
      <c r="D90" s="4" t="s">
        <v>140</v>
      </c>
      <c r="E90" s="19">
        <v>1000</v>
      </c>
      <c r="F90" s="22">
        <f t="shared" si="0"/>
        <v>4000</v>
      </c>
    </row>
    <row r="91" spans="1:15" ht="19.899999999999999" customHeight="1">
      <c r="A91" s="34" t="s">
        <v>152</v>
      </c>
      <c r="B91" s="24" t="s">
        <v>150</v>
      </c>
      <c r="C91" s="6">
        <v>4</v>
      </c>
      <c r="D91" s="24" t="s">
        <v>140</v>
      </c>
      <c r="E91" s="66">
        <v>1000</v>
      </c>
      <c r="F91" s="22">
        <f t="shared" si="0"/>
        <v>4000</v>
      </c>
    </row>
    <row r="92" spans="1:15" s="37" customFormat="1" ht="15" thickBot="1">
      <c r="A92" s="35" t="s">
        <v>156</v>
      </c>
      <c r="B92" s="29"/>
      <c r="C92" s="29"/>
      <c r="D92" s="29"/>
      <c r="E92"/>
      <c r="F92" s="36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1</xdr:col>
                    <xdr:colOff>781050</xdr:colOff>
                    <xdr:row>14</xdr:row>
                    <xdr:rowOff>19050</xdr:rowOff>
                  </from>
                  <to>
                    <xdr:col>1</xdr:col>
                    <xdr:colOff>971550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1</xdr:col>
                    <xdr:colOff>781050</xdr:colOff>
                    <xdr:row>19</xdr:row>
                    <xdr:rowOff>247650</xdr:rowOff>
                  </from>
                  <to>
                    <xdr:col>1</xdr:col>
                    <xdr:colOff>971550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1</xdr:col>
                    <xdr:colOff>742950</xdr:colOff>
                    <xdr:row>21</xdr:row>
                    <xdr:rowOff>57150</xdr:rowOff>
                  </from>
                  <to>
                    <xdr:col>1</xdr:col>
                    <xdr:colOff>952500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1</xdr:col>
                    <xdr:colOff>895350</xdr:colOff>
                    <xdr:row>42</xdr:row>
                    <xdr:rowOff>38100</xdr:rowOff>
                  </from>
                  <to>
                    <xdr:col>2</xdr:col>
                    <xdr:colOff>19050</xdr:colOff>
                    <xdr:row>43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1</xdr:col>
                    <xdr:colOff>876300</xdr:colOff>
                    <xdr:row>45</xdr:row>
                    <xdr:rowOff>19050</xdr:rowOff>
                  </from>
                  <to>
                    <xdr:col>2</xdr:col>
                    <xdr:colOff>0</xdr:colOff>
                    <xdr:row>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1</xdr:col>
                    <xdr:colOff>895350</xdr:colOff>
                    <xdr:row>44</xdr:row>
                    <xdr:rowOff>19050</xdr:rowOff>
                  </from>
                  <to>
                    <xdr:col>2</xdr:col>
                    <xdr:colOff>19050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1</xdr:col>
                    <xdr:colOff>895350</xdr:colOff>
                    <xdr:row>41</xdr:row>
                    <xdr:rowOff>19050</xdr:rowOff>
                  </from>
                  <to>
                    <xdr:col>2</xdr:col>
                    <xdr:colOff>19050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1</xdr:col>
                    <xdr:colOff>895350</xdr:colOff>
                    <xdr:row>43</xdr:row>
                    <xdr:rowOff>19050</xdr:rowOff>
                  </from>
                  <to>
                    <xdr:col>2</xdr:col>
                    <xdr:colOff>19050</xdr:colOff>
                    <xdr:row>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1</xdr:col>
                    <xdr:colOff>876300</xdr:colOff>
                    <xdr:row>46</xdr:row>
                    <xdr:rowOff>247650</xdr:rowOff>
                  </from>
                  <to>
                    <xdr:col>2</xdr:col>
                    <xdr:colOff>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1</xdr:col>
                    <xdr:colOff>876300</xdr:colOff>
                    <xdr:row>46</xdr:row>
                    <xdr:rowOff>19050</xdr:rowOff>
                  </from>
                  <to>
                    <xdr:col>2</xdr:col>
                    <xdr:colOff>0</xdr:colOff>
                    <xdr:row>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1</xdr:col>
                    <xdr:colOff>876300</xdr:colOff>
                    <xdr:row>47</xdr:row>
                    <xdr:rowOff>228600</xdr:rowOff>
                  </from>
                  <to>
                    <xdr:col>2</xdr:col>
                    <xdr:colOff>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2</xdr:col>
                    <xdr:colOff>933450</xdr:colOff>
                    <xdr:row>51</xdr:row>
                    <xdr:rowOff>228600</xdr:rowOff>
                  </from>
                  <to>
                    <xdr:col>2</xdr:col>
                    <xdr:colOff>1162050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2</xdr:col>
                    <xdr:colOff>933450</xdr:colOff>
                    <xdr:row>53</xdr:row>
                    <xdr:rowOff>228600</xdr:rowOff>
                  </from>
                  <to>
                    <xdr:col>2</xdr:col>
                    <xdr:colOff>1181100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2</xdr:col>
                    <xdr:colOff>933450</xdr:colOff>
                    <xdr:row>56</xdr:row>
                    <xdr:rowOff>247650</xdr:rowOff>
                  </from>
                  <to>
                    <xdr:col>2</xdr:col>
                    <xdr:colOff>1162050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2</xdr:col>
                    <xdr:colOff>933450</xdr:colOff>
                    <xdr:row>58</xdr:row>
                    <xdr:rowOff>228600</xdr:rowOff>
                  </from>
                  <to>
                    <xdr:col>2</xdr:col>
                    <xdr:colOff>1162050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1</xdr:col>
                    <xdr:colOff>857250</xdr:colOff>
                    <xdr:row>62</xdr:row>
                    <xdr:rowOff>0</xdr:rowOff>
                  </from>
                  <to>
                    <xdr:col>1</xdr:col>
                    <xdr:colOff>1047750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2</xdr:col>
                    <xdr:colOff>933450</xdr:colOff>
                    <xdr:row>55</xdr:row>
                    <xdr:rowOff>228600</xdr:rowOff>
                  </from>
                  <to>
                    <xdr:col>2</xdr:col>
                    <xdr:colOff>1181100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2</xdr:col>
                    <xdr:colOff>933450</xdr:colOff>
                    <xdr:row>52</xdr:row>
                    <xdr:rowOff>228600</xdr:rowOff>
                  </from>
                  <to>
                    <xdr:col>2</xdr:col>
                    <xdr:colOff>1181100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2</xdr:col>
                    <xdr:colOff>933450</xdr:colOff>
                    <xdr:row>54</xdr:row>
                    <xdr:rowOff>228600</xdr:rowOff>
                  </from>
                  <to>
                    <xdr:col>2</xdr:col>
                    <xdr:colOff>1181100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1</xdr:col>
                    <xdr:colOff>781050</xdr:colOff>
                    <xdr:row>58</xdr:row>
                    <xdr:rowOff>0</xdr:rowOff>
                  </from>
                  <to>
                    <xdr:col>1</xdr:col>
                    <xdr:colOff>990600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2</xdr:col>
                    <xdr:colOff>933450</xdr:colOff>
                    <xdr:row>60</xdr:row>
                    <xdr:rowOff>19050</xdr:rowOff>
                  </from>
                  <to>
                    <xdr:col>2</xdr:col>
                    <xdr:colOff>1162050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2</xdr:col>
                    <xdr:colOff>933450</xdr:colOff>
                    <xdr:row>61</xdr:row>
                    <xdr:rowOff>0</xdr:rowOff>
                  </from>
                  <to>
                    <xdr:col>2</xdr:col>
                    <xdr:colOff>1162050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2</xdr:col>
                    <xdr:colOff>933450</xdr:colOff>
                    <xdr:row>64</xdr:row>
                    <xdr:rowOff>38100</xdr:rowOff>
                  </from>
                  <to>
                    <xdr:col>2</xdr:col>
                    <xdr:colOff>1162050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2</xdr:col>
                    <xdr:colOff>933450</xdr:colOff>
                    <xdr:row>65</xdr:row>
                    <xdr:rowOff>19050</xdr:rowOff>
                  </from>
                  <to>
                    <xdr:col>2</xdr:col>
                    <xdr:colOff>1162050</xdr:colOff>
                    <xdr:row>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2</xdr:col>
                    <xdr:colOff>933450</xdr:colOff>
                    <xdr:row>66</xdr:row>
                    <xdr:rowOff>38100</xdr:rowOff>
                  </from>
                  <to>
                    <xdr:col>2</xdr:col>
                    <xdr:colOff>1162050</xdr:colOff>
                    <xdr:row>67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2</xdr:col>
                    <xdr:colOff>933450</xdr:colOff>
                    <xdr:row>67</xdr:row>
                    <xdr:rowOff>57150</xdr:rowOff>
                  </from>
                  <to>
                    <xdr:col>2</xdr:col>
                    <xdr:colOff>1162050</xdr:colOff>
                    <xdr:row>68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1</xdr:col>
                    <xdr:colOff>857250</xdr:colOff>
                    <xdr:row>63</xdr:row>
                    <xdr:rowOff>19050</xdr:rowOff>
                  </from>
                  <to>
                    <xdr:col>1</xdr:col>
                    <xdr:colOff>1085850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2</xdr:col>
                    <xdr:colOff>933450</xdr:colOff>
                    <xdr:row>51</xdr:row>
                    <xdr:rowOff>19050</xdr:rowOff>
                  </from>
                  <to>
                    <xdr:col>2</xdr:col>
                    <xdr:colOff>1162050</xdr:colOff>
                    <xdr:row>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1</xdr:col>
                    <xdr:colOff>895350</xdr:colOff>
                    <xdr:row>40</xdr:row>
                    <xdr:rowOff>19050</xdr:rowOff>
                  </from>
                  <to>
                    <xdr:col>2</xdr:col>
                    <xdr:colOff>19050</xdr:colOff>
                    <xdr:row>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2</xdr:col>
                    <xdr:colOff>1066800</xdr:colOff>
                    <xdr:row>71</xdr:row>
                    <xdr:rowOff>19050</xdr:rowOff>
                  </from>
                  <to>
                    <xdr:col>2</xdr:col>
                    <xdr:colOff>1295400</xdr:colOff>
                    <xdr:row>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2</xdr:col>
                    <xdr:colOff>1066800</xdr:colOff>
                    <xdr:row>72</xdr:row>
                    <xdr:rowOff>247650</xdr:rowOff>
                  </from>
                  <to>
                    <xdr:col>2</xdr:col>
                    <xdr:colOff>1276350</xdr:colOff>
                    <xdr:row>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2</xdr:col>
                    <xdr:colOff>1066800</xdr:colOff>
                    <xdr:row>72</xdr:row>
                    <xdr:rowOff>19050</xdr:rowOff>
                  </from>
                  <to>
                    <xdr:col>2</xdr:col>
                    <xdr:colOff>1295400</xdr:colOff>
                    <xdr:row>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2</xdr:col>
                    <xdr:colOff>1085850</xdr:colOff>
                    <xdr:row>75</xdr:row>
                    <xdr:rowOff>19050</xdr:rowOff>
                  </from>
                  <to>
                    <xdr:col>2</xdr:col>
                    <xdr:colOff>1314450</xdr:colOff>
                    <xdr:row>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2</xdr:col>
                    <xdr:colOff>1085850</xdr:colOff>
                    <xdr:row>74</xdr:row>
                    <xdr:rowOff>0</xdr:rowOff>
                  </from>
                  <to>
                    <xdr:col>2</xdr:col>
                    <xdr:colOff>1314450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2</xdr:col>
                    <xdr:colOff>1085850</xdr:colOff>
                    <xdr:row>76</xdr:row>
                    <xdr:rowOff>19050</xdr:rowOff>
                  </from>
                  <to>
                    <xdr:col>2</xdr:col>
                    <xdr:colOff>1314450</xdr:colOff>
                    <xdr:row>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2</xdr:col>
                    <xdr:colOff>1085850</xdr:colOff>
                    <xdr:row>78</xdr:row>
                    <xdr:rowOff>19050</xdr:rowOff>
                  </from>
                  <to>
                    <xdr:col>2</xdr:col>
                    <xdr:colOff>1314450</xdr:colOff>
                    <xdr:row>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2</xdr:col>
                    <xdr:colOff>1085850</xdr:colOff>
                    <xdr:row>77</xdr:row>
                    <xdr:rowOff>19050</xdr:rowOff>
                  </from>
                  <to>
                    <xdr:col>2</xdr:col>
                    <xdr:colOff>1314450</xdr:colOff>
                    <xdr:row>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2</xdr:col>
                    <xdr:colOff>1085850</xdr:colOff>
                    <xdr:row>80</xdr:row>
                    <xdr:rowOff>228600</xdr:rowOff>
                  </from>
                  <to>
                    <xdr:col>2</xdr:col>
                    <xdr:colOff>1314450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2</xdr:col>
                    <xdr:colOff>1085850</xdr:colOff>
                    <xdr:row>80</xdr:row>
                    <xdr:rowOff>0</xdr:rowOff>
                  </from>
                  <to>
                    <xdr:col>2</xdr:col>
                    <xdr:colOff>1314450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2</xdr:col>
                    <xdr:colOff>1085850</xdr:colOff>
                    <xdr:row>82</xdr:row>
                    <xdr:rowOff>19050</xdr:rowOff>
                  </from>
                  <to>
                    <xdr:col>2</xdr:col>
                    <xdr:colOff>1314450</xdr:colOff>
                    <xdr:row>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2</xdr:col>
                    <xdr:colOff>1085850</xdr:colOff>
                    <xdr:row>79</xdr:row>
                    <xdr:rowOff>0</xdr:rowOff>
                  </from>
                  <to>
                    <xdr:col>2</xdr:col>
                    <xdr:colOff>1314450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1</xdr:col>
                    <xdr:colOff>857250</xdr:colOff>
                    <xdr:row>22</xdr:row>
                    <xdr:rowOff>19050</xdr:rowOff>
                  </from>
                  <to>
                    <xdr:col>1</xdr:col>
                    <xdr:colOff>1066800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1</xdr:col>
                    <xdr:colOff>781050</xdr:colOff>
                    <xdr:row>30</xdr:row>
                    <xdr:rowOff>19050</xdr:rowOff>
                  </from>
                  <to>
                    <xdr:col>1</xdr:col>
                    <xdr:colOff>1009650</xdr:colOff>
                    <xdr:row>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3</xdr:col>
                    <xdr:colOff>685800</xdr:colOff>
                    <xdr:row>30</xdr:row>
                    <xdr:rowOff>38100</xdr:rowOff>
                  </from>
                  <to>
                    <xdr:col>3</xdr:col>
                    <xdr:colOff>914400</xdr:colOff>
                    <xdr:row>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2</xdr:col>
                    <xdr:colOff>1085850</xdr:colOff>
                    <xdr:row>30</xdr:row>
                    <xdr:rowOff>19050</xdr:rowOff>
                  </from>
                  <to>
                    <xdr:col>2</xdr:col>
                    <xdr:colOff>1314450</xdr:colOff>
                    <xdr:row>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1</xdr:col>
                    <xdr:colOff>933450</xdr:colOff>
                    <xdr:row>35</xdr:row>
                    <xdr:rowOff>19050</xdr:rowOff>
                  </from>
                  <to>
                    <xdr:col>2</xdr:col>
                    <xdr:colOff>57150</xdr:colOff>
                    <xdr:row>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2</xdr:col>
                    <xdr:colOff>1257300</xdr:colOff>
                    <xdr:row>34</xdr:row>
                    <xdr:rowOff>57150</xdr:rowOff>
                  </from>
                  <to>
                    <xdr:col>3</xdr:col>
                    <xdr:colOff>19050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3</xdr:col>
                    <xdr:colOff>781050</xdr:colOff>
                    <xdr:row>34</xdr:row>
                    <xdr:rowOff>19050</xdr:rowOff>
                  </from>
                  <to>
                    <xdr:col>4</xdr:col>
                    <xdr:colOff>0</xdr:colOff>
                    <xdr:row>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4</xdr:col>
                    <xdr:colOff>895350</xdr:colOff>
                    <xdr:row>34</xdr:row>
                    <xdr:rowOff>19050</xdr:rowOff>
                  </from>
                  <to>
                    <xdr:col>4</xdr:col>
                    <xdr:colOff>1104900</xdr:colOff>
                    <xdr:row>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1</xdr:col>
                    <xdr:colOff>895350</xdr:colOff>
                    <xdr:row>34</xdr:row>
                    <xdr:rowOff>19050</xdr:rowOff>
                  </from>
                  <to>
                    <xdr:col>2</xdr:col>
                    <xdr:colOff>19050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2</xdr:col>
                    <xdr:colOff>1257300</xdr:colOff>
                    <xdr:row>35</xdr:row>
                    <xdr:rowOff>19050</xdr:rowOff>
                  </from>
                  <to>
                    <xdr:col>3</xdr:col>
                    <xdr:colOff>38100</xdr:colOff>
                    <xdr:row>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2</xdr:col>
                    <xdr:colOff>1238250</xdr:colOff>
                    <xdr:row>36</xdr:row>
                    <xdr:rowOff>38100</xdr:rowOff>
                  </from>
                  <to>
                    <xdr:col>3</xdr:col>
                    <xdr:colOff>19050</xdr:colOff>
                    <xdr:row>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1</xdr:col>
                    <xdr:colOff>933450</xdr:colOff>
                    <xdr:row>36</xdr:row>
                    <xdr:rowOff>19050</xdr:rowOff>
                  </from>
                  <to>
                    <xdr:col>2</xdr:col>
                    <xdr:colOff>38100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1</xdr:col>
                    <xdr:colOff>933450</xdr:colOff>
                    <xdr:row>37</xdr:row>
                    <xdr:rowOff>38100</xdr:rowOff>
                  </from>
                  <to>
                    <xdr:col>2</xdr:col>
                    <xdr:colOff>38100</xdr:colOff>
                    <xdr:row>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2</xdr:col>
                    <xdr:colOff>1238250</xdr:colOff>
                    <xdr:row>37</xdr:row>
                    <xdr:rowOff>0</xdr:rowOff>
                  </from>
                  <to>
                    <xdr:col>3</xdr:col>
                    <xdr:colOff>0</xdr:colOff>
                    <xdr:row>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2</xdr:col>
                    <xdr:colOff>1238250</xdr:colOff>
                    <xdr:row>38</xdr:row>
                    <xdr:rowOff>19050</xdr:rowOff>
                  </from>
                  <to>
                    <xdr:col>3</xdr:col>
                    <xdr:colOff>0</xdr:colOff>
                    <xdr:row>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1</xdr:col>
                    <xdr:colOff>933450</xdr:colOff>
                    <xdr:row>38</xdr:row>
                    <xdr:rowOff>19050</xdr:rowOff>
                  </from>
                  <to>
                    <xdr:col>2</xdr:col>
                    <xdr:colOff>38100</xdr:colOff>
                    <xdr:row>39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2</xdr:col>
                    <xdr:colOff>971550</xdr:colOff>
                    <xdr:row>63</xdr:row>
                    <xdr:rowOff>19050</xdr:rowOff>
                  </from>
                  <to>
                    <xdr:col>2</xdr:col>
                    <xdr:colOff>1200150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1</xdr:col>
                    <xdr:colOff>838200</xdr:colOff>
                    <xdr:row>68</xdr:row>
                    <xdr:rowOff>19050</xdr:rowOff>
                  </from>
                  <to>
                    <xdr:col>1</xdr:col>
                    <xdr:colOff>1047750</xdr:colOff>
                    <xdr:row>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2</xdr:col>
                    <xdr:colOff>952500</xdr:colOff>
                    <xdr:row>68</xdr:row>
                    <xdr:rowOff>19050</xdr:rowOff>
                  </from>
                  <to>
                    <xdr:col>2</xdr:col>
                    <xdr:colOff>1181100</xdr:colOff>
                    <xdr:row>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2</xdr:col>
                    <xdr:colOff>1123950</xdr:colOff>
                    <xdr:row>22</xdr:row>
                    <xdr:rowOff>19050</xdr:rowOff>
                  </from>
                  <to>
                    <xdr:col>2</xdr:col>
                    <xdr:colOff>1352550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3</xdr:col>
                    <xdr:colOff>800100</xdr:colOff>
                    <xdr:row>14</xdr:row>
                    <xdr:rowOff>19050</xdr:rowOff>
                  </from>
                  <to>
                    <xdr:col>4</xdr:col>
                    <xdr:colOff>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1</xdr:col>
                    <xdr:colOff>895350</xdr:colOff>
                    <xdr:row>12</xdr:row>
                    <xdr:rowOff>19050</xdr:rowOff>
                  </from>
                  <to>
                    <xdr:col>2</xdr:col>
                    <xdr:colOff>0</xdr:colOff>
                    <xdr:row>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2</xdr:col>
                    <xdr:colOff>1066800</xdr:colOff>
                    <xdr:row>12</xdr:row>
                    <xdr:rowOff>19050</xdr:rowOff>
                  </from>
                  <to>
                    <xdr:col>2</xdr:col>
                    <xdr:colOff>1276350</xdr:colOff>
                    <xdr:row>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1</xdr:col>
                    <xdr:colOff>781050</xdr:colOff>
                    <xdr:row>13</xdr:row>
                    <xdr:rowOff>38100</xdr:rowOff>
                  </from>
                  <to>
                    <xdr:col>1</xdr:col>
                    <xdr:colOff>990600</xdr:colOff>
                    <xdr:row>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3</xdr:col>
                    <xdr:colOff>800100</xdr:colOff>
                    <xdr:row>13</xdr:row>
                    <xdr:rowOff>38100</xdr:rowOff>
                  </from>
                  <to>
                    <xdr:col>4</xdr:col>
                    <xdr:colOff>0</xdr:colOff>
                    <xdr:row>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2</xdr:col>
                    <xdr:colOff>1066800</xdr:colOff>
                    <xdr:row>13</xdr:row>
                    <xdr:rowOff>19050</xdr:rowOff>
                  </from>
                  <to>
                    <xdr:col>2</xdr:col>
                    <xdr:colOff>1276350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1</xdr:col>
                    <xdr:colOff>781050</xdr:colOff>
                    <xdr:row>19</xdr:row>
                    <xdr:rowOff>19050</xdr:rowOff>
                  </from>
                  <to>
                    <xdr:col>1</xdr:col>
                    <xdr:colOff>990600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2</xdr:col>
                    <xdr:colOff>1028700</xdr:colOff>
                    <xdr:row>19</xdr:row>
                    <xdr:rowOff>38100</xdr:rowOff>
                  </from>
                  <to>
                    <xdr:col>2</xdr:col>
                    <xdr:colOff>1238250</xdr:colOff>
                    <xdr:row>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3</xdr:col>
                    <xdr:colOff>742950</xdr:colOff>
                    <xdr:row>19</xdr:row>
                    <xdr:rowOff>19050</xdr:rowOff>
                  </from>
                  <to>
                    <xdr:col>3</xdr:col>
                    <xdr:colOff>952500</xdr:colOff>
                    <xdr:row>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3</xdr:col>
                    <xdr:colOff>838200</xdr:colOff>
                    <xdr:row>37</xdr:row>
                    <xdr:rowOff>19050</xdr:rowOff>
                  </from>
                  <to>
                    <xdr:col>4</xdr:col>
                    <xdr:colOff>0</xdr:colOff>
                    <xdr:row>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2</xdr:col>
                    <xdr:colOff>971550</xdr:colOff>
                    <xdr:row>62</xdr:row>
                    <xdr:rowOff>0</xdr:rowOff>
                  </from>
                  <to>
                    <xdr:col>2</xdr:col>
                    <xdr:colOff>1200150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3</xdr:col>
                    <xdr:colOff>781050</xdr:colOff>
                    <xdr:row>12</xdr:row>
                    <xdr:rowOff>57150</xdr:rowOff>
                  </from>
                  <to>
                    <xdr:col>4</xdr:col>
                    <xdr:colOff>0</xdr:colOff>
                    <xdr:row>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4</xdr:col>
                    <xdr:colOff>895350</xdr:colOff>
                    <xdr:row>12</xdr:row>
                    <xdr:rowOff>19050</xdr:rowOff>
                  </from>
                  <to>
                    <xdr:col>4</xdr:col>
                    <xdr:colOff>1123950</xdr:colOff>
                    <xdr:row>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2</xdr:col>
                    <xdr:colOff>1066800</xdr:colOff>
                    <xdr:row>14</xdr:row>
                    <xdr:rowOff>19050</xdr:rowOff>
                  </from>
                  <to>
                    <xdr:col>2</xdr:col>
                    <xdr:colOff>1276350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2</xdr:col>
                    <xdr:colOff>1047750</xdr:colOff>
                    <xdr:row>20</xdr:row>
                    <xdr:rowOff>0</xdr:rowOff>
                  </from>
                  <to>
                    <xdr:col>2</xdr:col>
                    <xdr:colOff>1238250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2</xdr:col>
                    <xdr:colOff>1123950</xdr:colOff>
                    <xdr:row>21</xdr:row>
                    <xdr:rowOff>57150</xdr:rowOff>
                  </from>
                  <to>
                    <xdr:col>2</xdr:col>
                    <xdr:colOff>1352550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1</xdr:col>
                    <xdr:colOff>781050</xdr:colOff>
                    <xdr:row>9</xdr:row>
                    <xdr:rowOff>19050</xdr:rowOff>
                  </from>
                  <to>
                    <xdr:col>1</xdr:col>
                    <xdr:colOff>1009650</xdr:colOff>
                    <xdr:row>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2</xdr:col>
                    <xdr:colOff>1085850</xdr:colOff>
                    <xdr:row>9</xdr:row>
                    <xdr:rowOff>19050</xdr:rowOff>
                  </from>
                  <to>
                    <xdr:col>2</xdr:col>
                    <xdr:colOff>1314450</xdr:colOff>
                    <xdr:row>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3</xdr:col>
                    <xdr:colOff>666750</xdr:colOff>
                    <xdr:row>9</xdr:row>
                    <xdr:rowOff>19050</xdr:rowOff>
                  </from>
                  <to>
                    <xdr:col>3</xdr:col>
                    <xdr:colOff>914400</xdr:colOff>
                    <xdr:row>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1</xdr:col>
                    <xdr:colOff>742950</xdr:colOff>
                    <xdr:row>31</xdr:row>
                    <xdr:rowOff>19050</xdr:rowOff>
                  </from>
                  <to>
                    <xdr:col>1</xdr:col>
                    <xdr:colOff>1009650</xdr:colOff>
                    <xdr:row>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1</xdr:col>
                    <xdr:colOff>742950</xdr:colOff>
                    <xdr:row>32</xdr:row>
                    <xdr:rowOff>19050</xdr:rowOff>
                  </from>
                  <to>
                    <xdr:col>1</xdr:col>
                    <xdr:colOff>990600</xdr:colOff>
                    <xdr:row>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1</xdr:col>
                    <xdr:colOff>742950</xdr:colOff>
                    <xdr:row>33</xdr:row>
                    <xdr:rowOff>19050</xdr:rowOff>
                  </from>
                  <to>
                    <xdr:col>1</xdr:col>
                    <xdr:colOff>1009650</xdr:colOff>
                    <xdr:row>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2</xdr:col>
                    <xdr:colOff>1085850</xdr:colOff>
                    <xdr:row>32</xdr:row>
                    <xdr:rowOff>19050</xdr:rowOff>
                  </from>
                  <to>
                    <xdr:col>2</xdr:col>
                    <xdr:colOff>1314450</xdr:colOff>
                    <xdr:row>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2</xdr:col>
                    <xdr:colOff>1047750</xdr:colOff>
                    <xdr:row>31</xdr:row>
                    <xdr:rowOff>19050</xdr:rowOff>
                  </from>
                  <to>
                    <xdr:col>2</xdr:col>
                    <xdr:colOff>1314450</xdr:colOff>
                    <xdr:row>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2</xdr:col>
                    <xdr:colOff>1047750</xdr:colOff>
                    <xdr:row>33</xdr:row>
                    <xdr:rowOff>19050</xdr:rowOff>
                  </from>
                  <to>
                    <xdr:col>2</xdr:col>
                    <xdr:colOff>1314450</xdr:colOff>
                    <xdr:row>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3</xdr:col>
                    <xdr:colOff>685800</xdr:colOff>
                    <xdr:row>33</xdr:row>
                    <xdr:rowOff>19050</xdr:rowOff>
                  </from>
                  <to>
                    <xdr:col>3</xdr:col>
                    <xdr:colOff>933450</xdr:colOff>
                    <xdr:row>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3</xdr:col>
                    <xdr:colOff>666750</xdr:colOff>
                    <xdr:row>32</xdr:row>
                    <xdr:rowOff>19050</xdr:rowOff>
                  </from>
                  <to>
                    <xdr:col>3</xdr:col>
                    <xdr:colOff>933450</xdr:colOff>
                    <xdr:row>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3</xdr:col>
                    <xdr:colOff>666750</xdr:colOff>
                    <xdr:row>31</xdr:row>
                    <xdr:rowOff>19050</xdr:rowOff>
                  </from>
                  <to>
                    <xdr:col>3</xdr:col>
                    <xdr:colOff>933450</xdr:colOff>
                    <xdr:row>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2</xdr:col>
                    <xdr:colOff>1219200</xdr:colOff>
                    <xdr:row>40</xdr:row>
                    <xdr:rowOff>19050</xdr:rowOff>
                  </from>
                  <to>
                    <xdr:col>3</xdr:col>
                    <xdr:colOff>0</xdr:colOff>
                    <xdr:row>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2</xdr:col>
                    <xdr:colOff>1200150</xdr:colOff>
                    <xdr:row>42</xdr:row>
                    <xdr:rowOff>19050</xdr:rowOff>
                  </from>
                  <to>
                    <xdr:col>3</xdr:col>
                    <xdr:colOff>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2</xdr:col>
                    <xdr:colOff>1181100</xdr:colOff>
                    <xdr:row>44</xdr:row>
                    <xdr:rowOff>19050</xdr:rowOff>
                  </from>
                  <to>
                    <xdr:col>3</xdr:col>
                    <xdr:colOff>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2</xdr:col>
                    <xdr:colOff>1200150</xdr:colOff>
                    <xdr:row>43</xdr:row>
                    <xdr:rowOff>19050</xdr:rowOff>
                  </from>
                  <to>
                    <xdr:col>3</xdr:col>
                    <xdr:colOff>0</xdr:colOff>
                    <xdr:row>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2</xdr:col>
                    <xdr:colOff>1162050</xdr:colOff>
                    <xdr:row>46</xdr:row>
                    <xdr:rowOff>247650</xdr:rowOff>
                  </from>
                  <to>
                    <xdr:col>3</xdr:col>
                    <xdr:colOff>0</xdr:colOff>
                    <xdr:row>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2</xdr:col>
                    <xdr:colOff>1162050</xdr:colOff>
                    <xdr:row>46</xdr:row>
                    <xdr:rowOff>0</xdr:rowOff>
                  </from>
                  <to>
                    <xdr:col>3</xdr:col>
                    <xdr:colOff>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2</xdr:col>
                    <xdr:colOff>1162050</xdr:colOff>
                    <xdr:row>47</xdr:row>
                    <xdr:rowOff>209550</xdr:rowOff>
                  </from>
                  <to>
                    <xdr:col>2</xdr:col>
                    <xdr:colOff>1390650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1</xdr:col>
                    <xdr:colOff>781050</xdr:colOff>
                    <xdr:row>18</xdr:row>
                    <xdr:rowOff>19050</xdr:rowOff>
                  </from>
                  <to>
                    <xdr:col>1</xdr:col>
                    <xdr:colOff>990600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2</xdr:col>
                    <xdr:colOff>1028700</xdr:colOff>
                    <xdr:row>18</xdr:row>
                    <xdr:rowOff>19050</xdr:rowOff>
                  </from>
                  <to>
                    <xdr:col>2</xdr:col>
                    <xdr:colOff>1238250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2</xdr:col>
                    <xdr:colOff>1200150</xdr:colOff>
                    <xdr:row>41</xdr:row>
                    <xdr:rowOff>0</xdr:rowOff>
                  </from>
                  <to>
                    <xdr:col>3</xdr:col>
                    <xdr:colOff>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2</xdr:col>
                    <xdr:colOff>1181100</xdr:colOff>
                    <xdr:row>44</xdr:row>
                    <xdr:rowOff>247650</xdr:rowOff>
                  </from>
                  <to>
                    <xdr:col>3</xdr:col>
                    <xdr:colOff>0</xdr:colOff>
                    <xdr:row>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1</xdr:col>
                    <xdr:colOff>781050</xdr:colOff>
                    <xdr:row>51</xdr:row>
                    <xdr:rowOff>247650</xdr:rowOff>
                  </from>
                  <to>
                    <xdr:col>1</xdr:col>
                    <xdr:colOff>1009650</xdr:colOff>
                    <xdr:row>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1</xdr:col>
                    <xdr:colOff>781050</xdr:colOff>
                    <xdr:row>53</xdr:row>
                    <xdr:rowOff>247650</xdr:rowOff>
                  </from>
                  <to>
                    <xdr:col>1</xdr:col>
                    <xdr:colOff>1009650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1</xdr:col>
                    <xdr:colOff>781050</xdr:colOff>
                    <xdr:row>57</xdr:row>
                    <xdr:rowOff>0</xdr:rowOff>
                  </from>
                  <to>
                    <xdr:col>1</xdr:col>
                    <xdr:colOff>971550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1</xdr:col>
                    <xdr:colOff>781050</xdr:colOff>
                    <xdr:row>58</xdr:row>
                    <xdr:rowOff>247650</xdr:rowOff>
                  </from>
                  <to>
                    <xdr:col>1</xdr:col>
                    <xdr:colOff>990600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1</xdr:col>
                    <xdr:colOff>781050</xdr:colOff>
                    <xdr:row>55</xdr:row>
                    <xdr:rowOff>247650</xdr:rowOff>
                  </from>
                  <to>
                    <xdr:col>1</xdr:col>
                    <xdr:colOff>1009650</xdr:colOff>
                    <xdr:row>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1</xdr:col>
                    <xdr:colOff>781050</xdr:colOff>
                    <xdr:row>52</xdr:row>
                    <xdr:rowOff>247650</xdr:rowOff>
                  </from>
                  <to>
                    <xdr:col>1</xdr:col>
                    <xdr:colOff>1009650</xdr:colOff>
                    <xdr:row>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1</xdr:col>
                    <xdr:colOff>781050</xdr:colOff>
                    <xdr:row>54</xdr:row>
                    <xdr:rowOff>247650</xdr:rowOff>
                  </from>
                  <to>
                    <xdr:col>1</xdr:col>
                    <xdr:colOff>1009650</xdr:colOff>
                    <xdr:row>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1</xdr:col>
                    <xdr:colOff>781050</xdr:colOff>
                    <xdr:row>60</xdr:row>
                    <xdr:rowOff>19050</xdr:rowOff>
                  </from>
                  <to>
                    <xdr:col>1</xdr:col>
                    <xdr:colOff>971550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1</xdr:col>
                    <xdr:colOff>781050</xdr:colOff>
                    <xdr:row>61</xdr:row>
                    <xdr:rowOff>19050</xdr:rowOff>
                  </from>
                  <to>
                    <xdr:col>1</xdr:col>
                    <xdr:colOff>990600</xdr:colOff>
                    <xdr:row>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1</xdr:col>
                    <xdr:colOff>781050</xdr:colOff>
                    <xdr:row>51</xdr:row>
                    <xdr:rowOff>19050</xdr:rowOff>
                  </from>
                  <to>
                    <xdr:col>1</xdr:col>
                    <xdr:colOff>990600</xdr:colOff>
                    <xdr:row>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2</xdr:col>
                    <xdr:colOff>933450</xdr:colOff>
                    <xdr:row>58</xdr:row>
                    <xdr:rowOff>0</xdr:rowOff>
                  </from>
                  <to>
                    <xdr:col>2</xdr:col>
                    <xdr:colOff>1162050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1</xdr:col>
                    <xdr:colOff>800100</xdr:colOff>
                    <xdr:row>64</xdr:row>
                    <xdr:rowOff>57150</xdr:rowOff>
                  </from>
                  <to>
                    <xdr:col>1</xdr:col>
                    <xdr:colOff>1009650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1</xdr:col>
                    <xdr:colOff>800100</xdr:colOff>
                    <xdr:row>66</xdr:row>
                    <xdr:rowOff>0</xdr:rowOff>
                  </from>
                  <to>
                    <xdr:col>1</xdr:col>
                    <xdr:colOff>1028700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</xdr:col>
                    <xdr:colOff>800100</xdr:colOff>
                    <xdr:row>67</xdr:row>
                    <xdr:rowOff>19050</xdr:rowOff>
                  </from>
                  <to>
                    <xdr:col>1</xdr:col>
                    <xdr:colOff>1009650</xdr:colOff>
                    <xdr:row>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</xdr:col>
                    <xdr:colOff>781050</xdr:colOff>
                    <xdr:row>65</xdr:row>
                    <xdr:rowOff>19050</xdr:rowOff>
                  </from>
                  <to>
                    <xdr:col>1</xdr:col>
                    <xdr:colOff>1009650</xdr:colOff>
                    <xdr:row>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2</xdr:col>
                    <xdr:colOff>1047750</xdr:colOff>
                    <xdr:row>69</xdr:row>
                    <xdr:rowOff>0</xdr:rowOff>
                  </from>
                  <to>
                    <xdr:col>2</xdr:col>
                    <xdr:colOff>1276350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2</xdr:col>
                    <xdr:colOff>1066800</xdr:colOff>
                    <xdr:row>91</xdr:row>
                    <xdr:rowOff>247650</xdr:rowOff>
                  </from>
                  <to>
                    <xdr:col>2</xdr:col>
                    <xdr:colOff>1295400</xdr:colOff>
                    <xdr:row>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</xdr:col>
                    <xdr:colOff>781050</xdr:colOff>
                    <xdr:row>71</xdr:row>
                    <xdr:rowOff>19050</xdr:rowOff>
                  </from>
                  <to>
                    <xdr:col>1</xdr:col>
                    <xdr:colOff>1009650</xdr:colOff>
                    <xdr:row>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</xdr:col>
                    <xdr:colOff>781050</xdr:colOff>
                    <xdr:row>72</xdr:row>
                    <xdr:rowOff>228600</xdr:rowOff>
                  </from>
                  <to>
                    <xdr:col>1</xdr:col>
                    <xdr:colOff>990600</xdr:colOff>
                    <xdr:row>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</xdr:col>
                    <xdr:colOff>781050</xdr:colOff>
                    <xdr:row>72</xdr:row>
                    <xdr:rowOff>0</xdr:rowOff>
                  </from>
                  <to>
                    <xdr:col>1</xdr:col>
                    <xdr:colOff>1009650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</xdr:col>
                    <xdr:colOff>781050</xdr:colOff>
                    <xdr:row>75</xdr:row>
                    <xdr:rowOff>19050</xdr:rowOff>
                  </from>
                  <to>
                    <xdr:col>1</xdr:col>
                    <xdr:colOff>1009650</xdr:colOff>
                    <xdr:row>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</xdr:col>
                    <xdr:colOff>781050</xdr:colOff>
                    <xdr:row>73</xdr:row>
                    <xdr:rowOff>247650</xdr:rowOff>
                  </from>
                  <to>
                    <xdr:col>1</xdr:col>
                    <xdr:colOff>1009650</xdr:colOff>
                    <xdr:row>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</xdr:col>
                    <xdr:colOff>781050</xdr:colOff>
                    <xdr:row>76</xdr:row>
                    <xdr:rowOff>0</xdr:rowOff>
                  </from>
                  <to>
                    <xdr:col>1</xdr:col>
                    <xdr:colOff>1009650</xdr:colOff>
                    <xdr:row>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</xdr:col>
                    <xdr:colOff>781050</xdr:colOff>
                    <xdr:row>77</xdr:row>
                    <xdr:rowOff>19050</xdr:rowOff>
                  </from>
                  <to>
                    <xdr:col>1</xdr:col>
                    <xdr:colOff>1009650</xdr:colOff>
                    <xdr:row>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</xdr:col>
                    <xdr:colOff>781050</xdr:colOff>
                    <xdr:row>80</xdr:row>
                    <xdr:rowOff>209550</xdr:rowOff>
                  </from>
                  <to>
                    <xdr:col>1</xdr:col>
                    <xdr:colOff>1009650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</xdr:col>
                    <xdr:colOff>781050</xdr:colOff>
                    <xdr:row>79</xdr:row>
                    <xdr:rowOff>247650</xdr:rowOff>
                  </from>
                  <to>
                    <xdr:col>1</xdr:col>
                    <xdr:colOff>1009650</xdr:colOff>
                    <xdr:row>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</xdr:col>
                    <xdr:colOff>781050</xdr:colOff>
                    <xdr:row>82</xdr:row>
                    <xdr:rowOff>0</xdr:rowOff>
                  </from>
                  <to>
                    <xdr:col>1</xdr:col>
                    <xdr:colOff>1009650</xdr:colOff>
                    <xdr:row>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</xdr:col>
                    <xdr:colOff>781050</xdr:colOff>
                    <xdr:row>84</xdr:row>
                    <xdr:rowOff>247650</xdr:rowOff>
                  </from>
                  <to>
                    <xdr:col>1</xdr:col>
                    <xdr:colOff>1009650</xdr:colOff>
                    <xdr:row>86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</xdr:col>
                    <xdr:colOff>781050</xdr:colOff>
                    <xdr:row>87</xdr:row>
                    <xdr:rowOff>247650</xdr:rowOff>
                  </from>
                  <to>
                    <xdr:col>1</xdr:col>
                    <xdr:colOff>1009650</xdr:colOff>
                    <xdr:row>89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</xdr:col>
                    <xdr:colOff>781050</xdr:colOff>
                    <xdr:row>91</xdr:row>
                    <xdr:rowOff>228600</xdr:rowOff>
                  </from>
                  <to>
                    <xdr:col>1</xdr:col>
                    <xdr:colOff>1009650</xdr:colOff>
                    <xdr:row>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</xdr:col>
                    <xdr:colOff>781050</xdr:colOff>
                    <xdr:row>78</xdr:row>
                    <xdr:rowOff>0</xdr:rowOff>
                  </from>
                  <to>
                    <xdr:col>1</xdr:col>
                    <xdr:colOff>1009650</xdr:colOff>
                    <xdr:row>79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0995-CDDF-4548-9069-BFC75614F449}">
  <dimension ref="A1:BI267"/>
  <sheetViews>
    <sheetView zoomScale="85" zoomScaleNormal="85" workbookViewId="0">
      <selection activeCell="G20" sqref="G20"/>
    </sheetView>
  </sheetViews>
  <sheetFormatPr defaultColWidth="8.625" defaultRowHeight="14.25"/>
  <cols>
    <col min="1" max="1" width="49.625" customWidth="1"/>
    <col min="2" max="2" width="5.375" style="170" customWidth="1"/>
    <col min="3" max="3" width="16.375" style="6" bestFit="1" customWidth="1"/>
    <col min="4" max="4" width="4.5" style="204" customWidth="1"/>
    <col min="5" max="5" width="21.375" style="6" customWidth="1"/>
    <col min="6" max="6" width="3.5" style="227" customWidth="1"/>
    <col min="7" max="7" width="16.5" style="6" bestFit="1" customWidth="1"/>
    <col min="8" max="8" width="3.625" style="227" customWidth="1"/>
    <col min="9" max="9" width="25.5" style="109" customWidth="1"/>
    <col min="10" max="10" width="24.375" style="9" customWidth="1"/>
    <col min="11" max="11" width="28.625" style="9" customWidth="1"/>
    <col min="12" max="12" width="28.375" style="9" customWidth="1"/>
    <col min="13" max="13" width="25.125" hidden="1" customWidth="1"/>
    <col min="14" max="14" width="30.5" hidden="1" customWidth="1"/>
    <col min="15" max="15" width="21.125" hidden="1" customWidth="1"/>
    <col min="16" max="16" width="21.625" hidden="1" customWidth="1"/>
    <col min="17" max="17" width="18.5" hidden="1" customWidth="1"/>
    <col min="18" max="18" width="20.75" hidden="1" customWidth="1"/>
    <col min="19" max="19" width="29.375" style="323" customWidth="1"/>
    <col min="20" max="20" width="25" style="323" customWidth="1"/>
    <col min="21" max="21" width="17.375" style="323" customWidth="1"/>
    <col min="22" max="22" width="21.625" style="323" customWidth="1"/>
    <col min="23" max="23" width="19.5" style="92" customWidth="1"/>
    <col min="24" max="24" width="18.75" customWidth="1"/>
    <col min="25" max="25" width="17.625" customWidth="1"/>
    <col min="26" max="26" width="36" customWidth="1"/>
    <col min="27" max="27" width="16.625" bestFit="1" customWidth="1"/>
    <col min="28" max="28" width="14.625" customWidth="1"/>
  </cols>
  <sheetData>
    <row r="1" spans="1:61" s="9" customFormat="1" ht="34.9" customHeight="1">
      <c r="A1" s="11" t="s">
        <v>242</v>
      </c>
      <c r="B1" s="11"/>
      <c r="C1" s="10"/>
      <c r="D1" s="10"/>
      <c r="E1" s="10"/>
      <c r="F1" s="10"/>
      <c r="G1" s="10"/>
      <c r="H1" s="10"/>
      <c r="M1"/>
      <c r="S1" s="321"/>
      <c r="T1" s="321"/>
      <c r="U1" s="321"/>
      <c r="V1" s="321"/>
      <c r="W1" s="90"/>
    </row>
    <row r="2" spans="1:61" s="271" customFormat="1" ht="18.399999999999999" customHeight="1" thickBot="1">
      <c r="A2" s="311" t="s">
        <v>243</v>
      </c>
      <c r="B2" s="311"/>
      <c r="C2" s="310" t="s">
        <v>244</v>
      </c>
      <c r="D2" s="313"/>
      <c r="E2" s="215" t="s">
        <v>245</v>
      </c>
      <c r="F2" s="215"/>
      <c r="G2" s="215"/>
      <c r="H2" s="215"/>
      <c r="J2" s="283" t="s">
        <v>246</v>
      </c>
      <c r="K2" s="283" t="s">
        <v>247</v>
      </c>
      <c r="L2" s="284" t="s">
        <v>248</v>
      </c>
      <c r="M2" s="65"/>
      <c r="S2" s="322"/>
      <c r="T2" s="322"/>
      <c r="U2" s="322"/>
      <c r="V2" s="322"/>
      <c r="W2" s="285"/>
    </row>
    <row r="3" spans="1:61" ht="23.65" customHeight="1" thickBot="1">
      <c r="A3" s="319" t="s">
        <v>249</v>
      </c>
      <c r="B3" s="153"/>
      <c r="C3" s="294"/>
      <c r="D3" s="220"/>
      <c r="E3" s="294"/>
      <c r="F3" s="314"/>
      <c r="G3" s="280"/>
      <c r="H3" s="314"/>
      <c r="I3" s="278"/>
      <c r="J3" s="130"/>
      <c r="K3" s="130"/>
      <c r="L3" s="130"/>
      <c r="W3" s="281"/>
      <c r="X3" s="71" t="s">
        <v>2</v>
      </c>
      <c r="Y3" s="71" t="s">
        <v>3</v>
      </c>
      <c r="Z3" s="282" t="s">
        <v>4</v>
      </c>
    </row>
    <row r="4" spans="1:61" ht="19.899999999999999" customHeight="1" thickBot="1">
      <c r="A4" s="19" t="s">
        <v>250</v>
      </c>
      <c r="B4" s="154"/>
      <c r="C4" s="134" t="s">
        <v>251</v>
      </c>
      <c r="D4" s="183"/>
      <c r="E4" s="293"/>
      <c r="F4" s="224"/>
      <c r="G4" s="214"/>
      <c r="H4" s="224"/>
      <c r="I4" s="241"/>
      <c r="J4" s="130"/>
      <c r="K4" s="130"/>
      <c r="L4" s="130"/>
      <c r="W4" s="267" t="s">
        <v>192</v>
      </c>
      <c r="X4" s="9">
        <f>SUM(J:J)</f>
        <v>62500</v>
      </c>
      <c r="Y4" s="9">
        <f>SUM(K:K)</f>
        <v>26750</v>
      </c>
      <c r="Z4" s="268">
        <f>SUM(L:L)</f>
        <v>0</v>
      </c>
    </row>
    <row r="5" spans="1:61" ht="19.899999999999999" customHeight="1" thickBot="1">
      <c r="A5" s="19" t="s">
        <v>252</v>
      </c>
      <c r="B5" s="154"/>
      <c r="C5" s="134" t="s">
        <v>12</v>
      </c>
      <c r="D5" s="183"/>
      <c r="E5" s="293"/>
      <c r="F5" s="224"/>
      <c r="G5" s="214"/>
      <c r="H5" s="224"/>
      <c r="I5" s="241"/>
      <c r="J5" s="130"/>
      <c r="K5" s="130"/>
      <c r="L5" s="130"/>
      <c r="W5" s="269" t="s">
        <v>158</v>
      </c>
      <c r="X5" s="295">
        <v>1000</v>
      </c>
      <c r="Y5" s="295">
        <v>1000</v>
      </c>
      <c r="Z5" s="296">
        <v>1000</v>
      </c>
    </row>
    <row r="6" spans="1:61" ht="19.899999999999999" customHeight="1" thickBot="1">
      <c r="A6" s="27" t="s">
        <v>253</v>
      </c>
      <c r="B6" s="155"/>
      <c r="C6" s="175" t="s">
        <v>253</v>
      </c>
      <c r="D6" s="190"/>
      <c r="E6" s="292"/>
      <c r="F6" s="315"/>
      <c r="G6" s="273"/>
      <c r="H6" s="315"/>
      <c r="I6" s="276"/>
      <c r="J6" s="130"/>
      <c r="K6" s="130"/>
      <c r="L6" s="130"/>
      <c r="W6" s="270" t="s">
        <v>159</v>
      </c>
      <c r="X6" s="9">
        <f>X4-X5</f>
        <v>61500</v>
      </c>
      <c r="Y6" s="9">
        <f>Y4-Y5</f>
        <v>25750</v>
      </c>
      <c r="Z6" s="268">
        <f>Z4-Z5</f>
        <v>-1000</v>
      </c>
    </row>
    <row r="7" spans="1:61" s="60" customFormat="1" ht="19.899999999999999" customHeight="1" thickBot="1">
      <c r="A7" s="126" t="s">
        <v>254</v>
      </c>
      <c r="B7" s="157"/>
      <c r="C7" s="291"/>
      <c r="D7" s="316"/>
      <c r="E7" s="291">
        <v>0</v>
      </c>
      <c r="F7" s="316"/>
      <c r="G7" s="291">
        <v>0</v>
      </c>
      <c r="H7" s="316"/>
      <c r="I7" s="277"/>
      <c r="J7" s="9">
        <f>40000+(C7*160)+(E7*160)+(G7*160)</f>
        <v>40000</v>
      </c>
      <c r="K7" s="9">
        <f>20000+(C709)+(E709)+(G7*10)</f>
        <v>20000</v>
      </c>
      <c r="L7" s="9"/>
      <c r="M7"/>
      <c r="N7"/>
      <c r="O7"/>
      <c r="P7"/>
      <c r="Q7"/>
      <c r="R7"/>
      <c r="S7" s="323"/>
      <c r="T7" s="323"/>
      <c r="U7" s="323"/>
      <c r="V7" s="323"/>
      <c r="W7" s="270" t="s">
        <v>160</v>
      </c>
      <c r="X7" s="9">
        <f>SUM(X6)*0.3</f>
        <v>18450</v>
      </c>
      <c r="Y7" s="9"/>
      <c r="Z7" s="268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ht="19.899999999999999" customHeight="1" thickBot="1">
      <c r="A8" s="320" t="s">
        <v>255</v>
      </c>
      <c r="B8" s="312"/>
      <c r="C8" s="272">
        <f>SUM(C7*E7*0.0001)</f>
        <v>0</v>
      </c>
      <c r="D8" s="186"/>
      <c r="E8" s="174"/>
      <c r="F8" s="314"/>
      <c r="G8" s="274"/>
      <c r="H8" s="314"/>
      <c r="I8" s="278"/>
      <c r="J8" s="130"/>
      <c r="K8" s="130"/>
      <c r="L8" s="130"/>
      <c r="W8" s="270" t="s">
        <v>161</v>
      </c>
      <c r="X8" s="9">
        <f>SUM(X6)-(X7)</f>
        <v>43050</v>
      </c>
      <c r="Y8" s="9">
        <f>SUM(Y4)-Y5</f>
        <v>25750</v>
      </c>
      <c r="Z8" s="268">
        <f>SUM(Z4)-Z5</f>
        <v>-1000</v>
      </c>
    </row>
    <row r="9" spans="1:61" ht="19.899999999999999" customHeight="1" thickBot="1">
      <c r="A9" s="144" t="s">
        <v>256</v>
      </c>
      <c r="B9" s="153"/>
      <c r="C9" s="290" t="s">
        <v>257</v>
      </c>
      <c r="D9" s="187"/>
      <c r="E9" s="140" t="s">
        <v>258</v>
      </c>
      <c r="F9" s="317"/>
      <c r="G9" s="136"/>
      <c r="H9" s="224"/>
      <c r="I9" s="241"/>
      <c r="J9" s="9">
        <f>IF(S9,N70)+ IF(T9,0)</f>
        <v>0</v>
      </c>
      <c r="S9" s="323" t="b">
        <v>0</v>
      </c>
      <c r="T9" s="323" t="b">
        <v>0</v>
      </c>
      <c r="W9" s="270"/>
      <c r="X9" s="9"/>
      <c r="Y9" s="9"/>
      <c r="Z9" s="268"/>
    </row>
    <row r="10" spans="1:61" ht="19.899999999999999" customHeight="1" thickBot="1">
      <c r="A10" s="145" t="s">
        <v>259</v>
      </c>
      <c r="B10" s="154"/>
      <c r="C10" s="140" t="s">
        <v>260</v>
      </c>
      <c r="D10" s="183"/>
      <c r="E10" s="140"/>
      <c r="F10" s="224"/>
      <c r="G10" s="136"/>
      <c r="H10" s="224"/>
      <c r="I10" s="241"/>
      <c r="J10" s="9">
        <f>IF(S10,0,0)</f>
        <v>0</v>
      </c>
      <c r="S10" s="323" t="b">
        <v>0</v>
      </c>
      <c r="W10" s="270"/>
      <c r="X10" s="9"/>
      <c r="Y10" s="9"/>
      <c r="Z10" s="268"/>
    </row>
    <row r="11" spans="1:61" s="65" customFormat="1" ht="19.899999999999999" customHeight="1" thickBot="1">
      <c r="A11" s="146" t="s">
        <v>261</v>
      </c>
      <c r="B11" s="158"/>
      <c r="C11" s="259">
        <v>0</v>
      </c>
      <c r="D11" s="184"/>
      <c r="E11" s="259">
        <v>1</v>
      </c>
      <c r="F11" s="318"/>
      <c r="G11" s="275">
        <v>2</v>
      </c>
      <c r="H11" s="314"/>
      <c r="I11" s="279">
        <v>3</v>
      </c>
      <c r="J11" s="9">
        <f>IF(S11,0)+ IF(T11,3000)+ IF(U11,6000)+ IF(V11,8000)</f>
        <v>0</v>
      </c>
      <c r="K11" s="9">
        <f>IF(S11,0)+ IF(T11,500)+ IF(U11,1000)+ IF(V11,1500)</f>
        <v>0</v>
      </c>
      <c r="L11" s="9"/>
      <c r="M11"/>
      <c r="N11" t="str">
        <f>IF(IF(S12,0)+IF(T12,3000)+IF(U12,6000)+IF(V12,8000)&gt;0,ROW(), "")</f>
        <v/>
      </c>
      <c r="O11"/>
      <c r="P11"/>
      <c r="Q11"/>
      <c r="R11"/>
      <c r="S11" s="323" t="b">
        <v>0</v>
      </c>
      <c r="T11" s="323" t="b">
        <v>0</v>
      </c>
      <c r="U11" s="323" t="b">
        <v>0</v>
      </c>
      <c r="V11" s="323" t="b">
        <v>0</v>
      </c>
      <c r="W11" s="287" t="s">
        <v>162</v>
      </c>
      <c r="X11" s="288">
        <f>SUM(X8+Y8+Z8)</f>
        <v>67800</v>
      </c>
      <c r="Y11" s="288"/>
      <c r="Z11" s="289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ht="19.899999999999999" customHeight="1" thickBot="1">
      <c r="A12" s="19" t="s">
        <v>262</v>
      </c>
      <c r="B12" s="154"/>
      <c r="C12" s="140" t="s">
        <v>263</v>
      </c>
      <c r="D12" s="183"/>
      <c r="E12" s="140" t="s">
        <v>264</v>
      </c>
      <c r="F12" s="196"/>
      <c r="G12" s="297"/>
      <c r="H12" s="224"/>
      <c r="I12" s="241"/>
      <c r="J12" s="9">
        <f>IF(S12,1000)+ IF(T12,0)</f>
        <v>0</v>
      </c>
      <c r="K12" s="9">
        <f>IF(S12,500)+ IF(T12,0)</f>
        <v>0</v>
      </c>
      <c r="S12" s="323" t="b">
        <v>0</v>
      </c>
      <c r="T12" s="323" t="b">
        <v>0</v>
      </c>
      <c r="W12" s="90"/>
      <c r="X12" s="9"/>
      <c r="Y12" s="9"/>
      <c r="Z12" s="9"/>
    </row>
    <row r="13" spans="1:61" ht="19.899999999999999" customHeight="1" thickBot="1">
      <c r="A13" s="19" t="s">
        <v>265</v>
      </c>
      <c r="B13" s="154"/>
      <c r="C13" s="140" t="s">
        <v>266</v>
      </c>
      <c r="D13" s="183"/>
      <c r="E13" s="140" t="s">
        <v>264</v>
      </c>
      <c r="F13" s="196"/>
      <c r="G13" s="297"/>
      <c r="H13" s="224"/>
      <c r="I13" s="241"/>
      <c r="J13" s="9">
        <f>IF(S13,1000)+ IF(T13,0)</f>
        <v>0</v>
      </c>
      <c r="K13" s="9">
        <f>IF(S13,500)+ IF(T13,0)</f>
        <v>0</v>
      </c>
      <c r="N13" t="str">
        <f t="shared" ref="N13:N30" si="0">IF(IF(S13,0)+IF(T13,3000)+IF(U13,6000)+IF(V13,8000)&gt;0,ROW(), "")</f>
        <v/>
      </c>
      <c r="S13" s="323" t="b">
        <v>0</v>
      </c>
      <c r="T13" s="323" t="b">
        <v>0</v>
      </c>
      <c r="W13" s="90"/>
      <c r="X13" s="9"/>
      <c r="Y13" s="9"/>
      <c r="Z13" s="9"/>
    </row>
    <row r="14" spans="1:61" ht="19.899999999999999" customHeight="1" thickBot="1">
      <c r="A14" s="19" t="s">
        <v>267</v>
      </c>
      <c r="B14" s="154"/>
      <c r="C14" s="140" t="s">
        <v>266</v>
      </c>
      <c r="D14" s="183"/>
      <c r="E14" s="140" t="s">
        <v>264</v>
      </c>
      <c r="F14" s="196"/>
      <c r="G14" s="297"/>
      <c r="H14" s="224"/>
      <c r="I14" s="241"/>
      <c r="J14" s="9">
        <f>IF(S14,1000)+ IF(T14,0)</f>
        <v>0</v>
      </c>
      <c r="K14" s="9">
        <f>IF(S14,500)+ IF(T14,0)</f>
        <v>0</v>
      </c>
      <c r="N14" t="str">
        <f t="shared" si="0"/>
        <v/>
      </c>
      <c r="S14" s="323" t="b">
        <v>0</v>
      </c>
      <c r="T14" s="323" t="b">
        <v>0</v>
      </c>
      <c r="W14" s="90"/>
      <c r="X14" s="9"/>
      <c r="Y14" s="9"/>
      <c r="Z14" s="9"/>
    </row>
    <row r="15" spans="1:61" ht="19.899999999999999" customHeight="1" thickBot="1">
      <c r="A15" s="19" t="s">
        <v>268</v>
      </c>
      <c r="B15" s="154"/>
      <c r="C15" s="140" t="s">
        <v>266</v>
      </c>
      <c r="D15" s="183"/>
      <c r="E15" s="140" t="s">
        <v>264</v>
      </c>
      <c r="F15" s="196"/>
      <c r="G15" s="297"/>
      <c r="H15" s="224"/>
      <c r="I15" s="241"/>
      <c r="J15" s="9">
        <f>IF(S15,1000)+ IF(T15,0)</f>
        <v>0</v>
      </c>
      <c r="K15" s="9">
        <f t="shared" ref="K15" si="1">IF(S15,1000)+ IF(T15,0)</f>
        <v>0</v>
      </c>
      <c r="N15" t="str">
        <f t="shared" si="0"/>
        <v/>
      </c>
      <c r="S15" s="323" t="b">
        <v>0</v>
      </c>
      <c r="T15" s="323" t="b">
        <v>0</v>
      </c>
      <c r="W15" s="90"/>
      <c r="X15" s="9"/>
      <c r="Y15" s="9"/>
      <c r="Z15" s="9"/>
    </row>
    <row r="16" spans="1:61" ht="19.899999999999999" customHeight="1" thickBot="1">
      <c r="A16" s="19" t="s">
        <v>269</v>
      </c>
      <c r="B16" s="154"/>
      <c r="C16" s="140" t="s">
        <v>266</v>
      </c>
      <c r="D16" s="183"/>
      <c r="E16" s="140" t="s">
        <v>270</v>
      </c>
      <c r="F16" s="196"/>
      <c r="G16" s="297"/>
      <c r="H16" s="224"/>
      <c r="I16" s="241"/>
      <c r="J16" s="9">
        <f>IF(S16,1000)+ IF(T16,0)</f>
        <v>0</v>
      </c>
      <c r="K16" s="9">
        <f>IF(S16,400)+ IF(T16,0)</f>
        <v>0</v>
      </c>
      <c r="N16" t="str">
        <f t="shared" si="0"/>
        <v/>
      </c>
      <c r="S16" s="323" t="b">
        <v>0</v>
      </c>
      <c r="T16" s="323" t="b">
        <v>0</v>
      </c>
      <c r="W16" s="90"/>
      <c r="X16" s="9"/>
      <c r="Y16" s="9"/>
      <c r="Z16" s="286"/>
    </row>
    <row r="17" spans="1:61" s="9" customFormat="1" ht="19.899999999999999" hidden="1" customHeight="1">
      <c r="A17" s="39"/>
      <c r="B17" s="159"/>
      <c r="C17" s="140" t="s">
        <v>266</v>
      </c>
      <c r="D17" s="188"/>
      <c r="E17" s="38"/>
      <c r="F17" s="188"/>
      <c r="G17" s="38"/>
      <c r="H17" s="188"/>
      <c r="I17" s="124"/>
      <c r="M17"/>
      <c r="N17" t="str">
        <f t="shared" si="0"/>
        <v/>
      </c>
      <c r="P17"/>
      <c r="S17" s="321"/>
      <c r="T17" s="321"/>
      <c r="U17" s="321"/>
      <c r="V17" s="321"/>
      <c r="W17" s="90"/>
    </row>
    <row r="18" spans="1:61" s="48" customFormat="1" ht="19.899999999999999" customHeight="1">
      <c r="A18" s="49" t="s">
        <v>271</v>
      </c>
      <c r="B18" s="160"/>
      <c r="C18" s="136" t="s">
        <v>272</v>
      </c>
      <c r="D18" s="189"/>
      <c r="E18" s="297"/>
      <c r="F18" s="224"/>
      <c r="G18" s="136"/>
      <c r="H18" s="224"/>
      <c r="I18" s="241">
        <v>100</v>
      </c>
      <c r="J18" s="9">
        <f>E18*I18</f>
        <v>0</v>
      </c>
      <c r="K18" s="9"/>
      <c r="L18" s="9"/>
      <c r="M18"/>
      <c r="N18" t="str">
        <f t="shared" si="0"/>
        <v/>
      </c>
      <c r="O18"/>
      <c r="P18"/>
      <c r="Q18"/>
      <c r="R18"/>
      <c r="S18" s="323"/>
      <c r="T18" s="323"/>
      <c r="U18" s="323"/>
      <c r="V18" s="323"/>
      <c r="W18" s="90"/>
      <c r="X18" s="9"/>
      <c r="Y18" s="9"/>
      <c r="Z18" s="9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ht="19.899999999999999" customHeight="1" thickBot="1">
      <c r="A19" s="142" t="s">
        <v>273</v>
      </c>
      <c r="B19" s="153"/>
      <c r="C19" s="258" t="s">
        <v>274</v>
      </c>
      <c r="D19" s="187"/>
      <c r="E19" s="258" t="s">
        <v>275</v>
      </c>
      <c r="F19" s="188"/>
      <c r="G19" s="263" t="s">
        <v>276</v>
      </c>
      <c r="I19" s="264" t="s">
        <v>277</v>
      </c>
      <c r="J19" s="9">
        <f>IF(S19,2000)+ IF(T19,0)+ IF(U19,0)+ IF(V19,2000)</f>
        <v>0</v>
      </c>
      <c r="N19" t="str">
        <f t="shared" si="0"/>
        <v/>
      </c>
      <c r="S19" s="323" t="b">
        <v>0</v>
      </c>
      <c r="T19" s="323" t="b">
        <v>0</v>
      </c>
      <c r="U19" s="323" t="b">
        <v>0</v>
      </c>
      <c r="V19" s="323" t="b">
        <v>0</v>
      </c>
      <c r="W19" s="90"/>
      <c r="X19" s="9"/>
      <c r="Y19" s="9"/>
      <c r="Z19" s="9"/>
    </row>
    <row r="20" spans="1:61" ht="19.899999999999999" customHeight="1" thickBot="1">
      <c r="A20" s="19" t="s">
        <v>278</v>
      </c>
      <c r="B20" s="154"/>
      <c r="C20" s="140" t="s">
        <v>279</v>
      </c>
      <c r="D20" s="183"/>
      <c r="E20" s="140" t="s">
        <v>280</v>
      </c>
      <c r="F20" s="196"/>
      <c r="G20" s="140" t="s">
        <v>281</v>
      </c>
      <c r="H20" s="196"/>
      <c r="I20" s="240"/>
      <c r="J20" s="9">
        <f>IF(U20,1000)+ IF(V20,0)+ IF(W20,0)</f>
        <v>0</v>
      </c>
      <c r="N20" t="str">
        <f t="shared" si="0"/>
        <v/>
      </c>
      <c r="S20" s="323" t="b">
        <v>0</v>
      </c>
      <c r="T20" s="323" t="b">
        <v>0</v>
      </c>
      <c r="U20" s="323" t="b">
        <v>0</v>
      </c>
      <c r="W20" s="90"/>
      <c r="X20" s="9"/>
      <c r="Y20" s="9"/>
      <c r="Z20" s="9"/>
    </row>
    <row r="21" spans="1:61" ht="19.899999999999999" customHeight="1" thickBot="1">
      <c r="A21" s="19" t="s">
        <v>282</v>
      </c>
      <c r="B21" s="155"/>
      <c r="C21" s="140" t="s">
        <v>279</v>
      </c>
      <c r="D21" s="190"/>
      <c r="E21" s="140" t="s">
        <v>280</v>
      </c>
      <c r="F21" s="221"/>
      <c r="G21" s="140" t="s">
        <v>281</v>
      </c>
      <c r="H21" s="221"/>
      <c r="I21" s="242"/>
      <c r="J21" s="9">
        <f>IF(S21,2000)+ IF(T21,500)+ IF(U21,0)</f>
        <v>0</v>
      </c>
      <c r="N21" t="str">
        <f t="shared" si="0"/>
        <v/>
      </c>
      <c r="S21" s="323" t="b">
        <v>0</v>
      </c>
      <c r="T21" s="323" t="b">
        <v>0</v>
      </c>
      <c r="U21" s="323" t="b">
        <v>0</v>
      </c>
      <c r="W21" s="90"/>
      <c r="X21" s="9"/>
      <c r="Y21" s="9"/>
      <c r="Z21" s="9"/>
    </row>
    <row r="22" spans="1:61" ht="19.899999999999999" customHeight="1" thickBot="1">
      <c r="A22" s="19" t="s">
        <v>283</v>
      </c>
      <c r="B22" s="153"/>
      <c r="C22" s="176" t="s">
        <v>284</v>
      </c>
      <c r="D22" s="191"/>
      <c r="E22" s="298"/>
      <c r="F22" s="225"/>
      <c r="G22" s="176" t="s">
        <v>285</v>
      </c>
      <c r="H22" s="229"/>
      <c r="I22" s="300"/>
      <c r="L22" s="9">
        <f>E22*I22</f>
        <v>0</v>
      </c>
      <c r="N22" t="str">
        <f t="shared" si="0"/>
        <v/>
      </c>
      <c r="W22" s="90"/>
      <c r="X22" s="9"/>
      <c r="Y22" s="9"/>
      <c r="Z22" s="9"/>
    </row>
    <row r="23" spans="1:61" ht="19.899999999999999" customHeight="1" thickBot="1">
      <c r="A23" s="19" t="s">
        <v>44</v>
      </c>
      <c r="B23" s="154"/>
      <c r="C23" s="176" t="s">
        <v>284</v>
      </c>
      <c r="D23" s="183"/>
      <c r="E23" s="293"/>
      <c r="F23" s="196"/>
      <c r="G23" s="176" t="s">
        <v>285</v>
      </c>
      <c r="H23" s="220"/>
      <c r="I23" s="300"/>
      <c r="L23" s="9">
        <f>E23*I23</f>
        <v>0</v>
      </c>
      <c r="N23" t="str">
        <f t="shared" si="0"/>
        <v/>
      </c>
      <c r="W23" s="90"/>
      <c r="X23" s="9"/>
      <c r="Y23" s="9"/>
      <c r="Z23" s="9"/>
    </row>
    <row r="24" spans="1:61" ht="19.899999999999999" customHeight="1" thickBot="1">
      <c r="A24" s="19" t="s">
        <v>45</v>
      </c>
      <c r="B24" s="155"/>
      <c r="C24" s="176" t="s">
        <v>284</v>
      </c>
      <c r="D24" s="192"/>
      <c r="E24" s="299"/>
      <c r="F24" s="226"/>
      <c r="G24" s="176" t="s">
        <v>285</v>
      </c>
      <c r="H24" s="188"/>
      <c r="I24" s="301"/>
      <c r="L24" s="9">
        <f>E24*I24</f>
        <v>0</v>
      </c>
      <c r="N24" t="str">
        <f t="shared" si="0"/>
        <v/>
      </c>
      <c r="W24" s="90"/>
      <c r="X24" s="9"/>
      <c r="Y24" s="9"/>
      <c r="Z24" s="9"/>
    </row>
    <row r="25" spans="1:61" ht="19.899999999999999" customHeight="1" thickBot="1">
      <c r="A25" s="19" t="s">
        <v>286</v>
      </c>
      <c r="B25" s="155"/>
      <c r="C25" s="175" t="s">
        <v>287</v>
      </c>
      <c r="D25" s="190"/>
      <c r="E25" s="292"/>
      <c r="F25" s="221"/>
      <c r="G25" s="175" t="s">
        <v>288</v>
      </c>
      <c r="H25" s="188"/>
      <c r="I25" s="300"/>
      <c r="L25" s="9">
        <f>E25*I25</f>
        <v>0</v>
      </c>
      <c r="W25" s="90"/>
      <c r="X25" s="9"/>
      <c r="Y25" s="9"/>
      <c r="Z25" s="9"/>
    </row>
    <row r="26" spans="1:61" ht="19.899999999999999" customHeight="1" thickBot="1">
      <c r="A26" s="19" t="s">
        <v>289</v>
      </c>
      <c r="B26" s="154"/>
      <c r="C26" s="140" t="s">
        <v>266</v>
      </c>
      <c r="D26" s="183"/>
      <c r="E26" s="140" t="s">
        <v>264</v>
      </c>
      <c r="F26" s="196"/>
      <c r="G26" s="140" t="s">
        <v>290</v>
      </c>
      <c r="H26" s="200"/>
      <c r="I26" s="240"/>
      <c r="J26" s="9">
        <f>IF(S26,0)+ IF(T26,2000)+ IF(U26,0)</f>
        <v>0</v>
      </c>
      <c r="N26" t="str">
        <f t="shared" si="0"/>
        <v/>
      </c>
      <c r="S26" s="323" t="b">
        <v>0</v>
      </c>
      <c r="T26" s="323" t="b">
        <v>0</v>
      </c>
      <c r="U26" s="323" t="b">
        <v>0</v>
      </c>
      <c r="W26" s="90"/>
      <c r="X26" s="9"/>
      <c r="Y26" s="9"/>
      <c r="Z26" s="9"/>
    </row>
    <row r="27" spans="1:61" ht="19.899999999999999" customHeight="1" thickBot="1">
      <c r="A27" s="19" t="s">
        <v>291</v>
      </c>
      <c r="B27" s="155"/>
      <c r="C27" s="262" t="s">
        <v>292</v>
      </c>
      <c r="D27" s="190"/>
      <c r="E27" s="262" t="s">
        <v>293</v>
      </c>
      <c r="F27" s="221"/>
      <c r="G27" s="140" t="s">
        <v>294</v>
      </c>
      <c r="H27" s="196"/>
      <c r="I27" s="240"/>
      <c r="J27" s="9">
        <f>IF(S27,2000)+ IF(T27,500)+ IF(U27,E209)</f>
        <v>0</v>
      </c>
      <c r="N27" t="str">
        <f t="shared" si="0"/>
        <v/>
      </c>
      <c r="S27" s="323" t="b">
        <v>0</v>
      </c>
      <c r="T27" s="323" t="b">
        <v>0</v>
      </c>
      <c r="U27" s="323" t="b">
        <v>0</v>
      </c>
      <c r="W27" s="90"/>
      <c r="X27" s="9"/>
      <c r="Y27" s="9"/>
      <c r="Z27" s="9"/>
    </row>
    <row r="28" spans="1:61" ht="19.899999999999999" customHeight="1" thickBot="1">
      <c r="A28" s="19" t="s">
        <v>55</v>
      </c>
      <c r="B28" s="153"/>
      <c r="C28" s="258" t="s">
        <v>23</v>
      </c>
      <c r="D28" s="187"/>
      <c r="E28" s="258" t="s">
        <v>24</v>
      </c>
      <c r="F28" s="220"/>
      <c r="G28" s="140" t="s">
        <v>50</v>
      </c>
      <c r="H28" s="200"/>
      <c r="I28" s="240"/>
      <c r="J28" s="9">
        <f>IF(S28,0)+ IF(T28,2000)+ IF(U28,0)</f>
        <v>0</v>
      </c>
      <c r="N28" t="str">
        <f t="shared" si="0"/>
        <v/>
      </c>
      <c r="S28" s="323" t="b">
        <v>0</v>
      </c>
      <c r="T28" s="323" t="b">
        <v>0</v>
      </c>
      <c r="U28" s="323" t="b">
        <v>0</v>
      </c>
      <c r="W28" s="90"/>
      <c r="X28" s="9"/>
      <c r="Y28" s="9"/>
      <c r="Z28" s="9"/>
    </row>
    <row r="29" spans="1:61" ht="19.899999999999999" customHeight="1" thickBot="1">
      <c r="A29" s="19" t="s">
        <v>295</v>
      </c>
      <c r="B29" s="154"/>
      <c r="C29" s="140" t="s">
        <v>257</v>
      </c>
      <c r="D29" s="183"/>
      <c r="E29" s="140" t="s">
        <v>296</v>
      </c>
      <c r="F29" s="196"/>
      <c r="G29" s="134"/>
      <c r="H29" s="196"/>
      <c r="I29" s="240"/>
      <c r="J29" s="9">
        <f>IF(S29,0)+ IF(T29,2000)</f>
        <v>0</v>
      </c>
      <c r="N29" t="str">
        <f t="shared" si="0"/>
        <v/>
      </c>
      <c r="S29" s="323" t="b">
        <v>0</v>
      </c>
      <c r="T29" s="323" t="b">
        <v>0</v>
      </c>
      <c r="W29" s="90"/>
      <c r="X29" s="9"/>
      <c r="Y29" s="9"/>
      <c r="Z29" s="9"/>
    </row>
    <row r="30" spans="1:61" ht="19.899999999999999" customHeight="1" thickBot="1">
      <c r="A30" s="19" t="s">
        <v>297</v>
      </c>
      <c r="B30" s="154"/>
      <c r="C30" s="134" t="s">
        <v>298</v>
      </c>
      <c r="D30" s="194"/>
      <c r="E30" s="302"/>
      <c r="G30" s="134" t="s">
        <v>299</v>
      </c>
      <c r="H30" s="196"/>
      <c r="I30" s="240">
        <v>480</v>
      </c>
      <c r="J30" s="9">
        <f>E30*I30</f>
        <v>0</v>
      </c>
      <c r="N30" t="str">
        <f t="shared" si="0"/>
        <v/>
      </c>
      <c r="W30" s="90"/>
      <c r="X30" s="9"/>
      <c r="Y30" s="9"/>
      <c r="Z30" s="9"/>
    </row>
    <row r="31" spans="1:61" ht="19.899999999999999" customHeight="1" thickBot="1">
      <c r="A31" s="19" t="s">
        <v>300</v>
      </c>
      <c r="B31" s="154"/>
      <c r="C31" s="134" t="s">
        <v>298</v>
      </c>
      <c r="D31" s="194"/>
      <c r="E31" s="302"/>
      <c r="G31" s="134" t="s">
        <v>299</v>
      </c>
      <c r="H31" s="196"/>
      <c r="I31" s="240">
        <v>480</v>
      </c>
      <c r="J31" s="9">
        <f>E31*I31</f>
        <v>0</v>
      </c>
      <c r="W31" s="90"/>
      <c r="X31" s="9"/>
      <c r="Y31" s="9"/>
      <c r="Z31" s="9"/>
    </row>
    <row r="32" spans="1:61" s="115" customFormat="1" ht="15" thickBot="1">
      <c r="A32" s="147" t="s">
        <v>301</v>
      </c>
      <c r="B32" s="162"/>
      <c r="C32" s="179" t="s">
        <v>302</v>
      </c>
      <c r="D32" s="195"/>
      <c r="E32" s="303"/>
      <c r="F32" s="228"/>
      <c r="G32" s="179" t="s">
        <v>303</v>
      </c>
      <c r="H32" s="256"/>
      <c r="I32" s="245">
        <v>680</v>
      </c>
      <c r="J32" s="115">
        <f>E32*I32</f>
        <v>0</v>
      </c>
      <c r="S32" s="324"/>
      <c r="T32" s="324"/>
      <c r="U32" s="324"/>
      <c r="V32" s="324"/>
    </row>
    <row r="33" spans="1:61" ht="19.899999999999999" customHeight="1" thickBot="1">
      <c r="A33" s="27" t="s">
        <v>304</v>
      </c>
      <c r="B33" s="155"/>
      <c r="C33" s="175" t="s">
        <v>305</v>
      </c>
      <c r="D33" s="194"/>
      <c r="E33" s="302"/>
      <c r="G33" s="175" t="s">
        <v>306</v>
      </c>
      <c r="H33" s="221"/>
      <c r="I33" s="242">
        <v>50</v>
      </c>
      <c r="K33" s="9">
        <f t="shared" ref="K33" si="2">E33*I33</f>
        <v>0</v>
      </c>
      <c r="W33" s="90"/>
      <c r="X33" s="9"/>
      <c r="Y33" s="9"/>
      <c r="Z33" s="9"/>
    </row>
    <row r="34" spans="1:61" ht="19.899999999999999" customHeight="1" thickBot="1">
      <c r="A34" s="328" t="s">
        <v>307</v>
      </c>
      <c r="B34" s="329"/>
      <c r="C34" s="330"/>
      <c r="D34" s="330"/>
      <c r="E34" s="330"/>
      <c r="F34" s="330"/>
      <c r="G34" s="330"/>
      <c r="H34" s="330"/>
      <c r="I34" s="277"/>
      <c r="J34" s="130"/>
      <c r="K34" s="130"/>
      <c r="L34" s="130"/>
      <c r="W34" s="90"/>
      <c r="X34" s="9"/>
      <c r="Y34" s="9"/>
      <c r="Z34" s="9"/>
    </row>
    <row r="35" spans="1:61" ht="19.899999999999999" customHeight="1" thickBot="1">
      <c r="A35" s="142" t="s">
        <v>308</v>
      </c>
      <c r="B35" s="153"/>
      <c r="C35" s="258">
        <v>1</v>
      </c>
      <c r="D35" s="187"/>
      <c r="E35" s="258">
        <v>2</v>
      </c>
      <c r="F35" s="220"/>
      <c r="G35" s="258">
        <v>3</v>
      </c>
      <c r="H35" s="220"/>
      <c r="I35" s="239" t="s">
        <v>70</v>
      </c>
      <c r="J35" s="9">
        <f>IF(S35,2500)+ IF(T35,4500)+ IF(U35,6000)</f>
        <v>0</v>
      </c>
      <c r="K35" s="9">
        <f>IF(S35,500)+ IF(T35,1000)+ IF(U35,1200)</f>
        <v>0</v>
      </c>
      <c r="S35" s="323" t="b">
        <v>0</v>
      </c>
      <c r="T35" s="323" t="b">
        <v>0</v>
      </c>
      <c r="U35" s="323" t="b">
        <v>0</v>
      </c>
      <c r="W35" s="90"/>
      <c r="X35" s="9"/>
      <c r="Y35" s="9"/>
      <c r="Z35" s="9"/>
    </row>
    <row r="36" spans="1:61" ht="19.899999999999999" customHeight="1" thickBot="1">
      <c r="A36" s="19" t="s">
        <v>309</v>
      </c>
      <c r="B36" s="154"/>
      <c r="C36" s="140">
        <v>1</v>
      </c>
      <c r="D36" s="183"/>
      <c r="E36" s="140">
        <v>2</v>
      </c>
      <c r="F36" s="196"/>
      <c r="G36" s="140">
        <v>3</v>
      </c>
      <c r="H36" s="196"/>
      <c r="I36" s="240"/>
      <c r="J36" s="9">
        <f>IF(S36,1000)+ IF(T36,2000)+ IF(U36,2500)</f>
        <v>0</v>
      </c>
      <c r="K36" s="9">
        <f>IF(S36,500)+ IF(T36,1000)+ IF(U36,1500)</f>
        <v>0</v>
      </c>
      <c r="S36" s="323" t="b">
        <v>0</v>
      </c>
      <c r="T36" s="323" t="b">
        <v>0</v>
      </c>
      <c r="U36" s="323" t="b">
        <v>0</v>
      </c>
      <c r="W36" s="90"/>
      <c r="X36" s="9"/>
      <c r="Y36" s="9"/>
      <c r="Z36" s="9"/>
    </row>
    <row r="37" spans="1:61" ht="19.899999999999999" customHeight="1" thickBot="1">
      <c r="A37" s="19" t="s">
        <v>310</v>
      </c>
      <c r="B37" s="154"/>
      <c r="C37" s="140" t="s">
        <v>263</v>
      </c>
      <c r="D37" s="183"/>
      <c r="E37" s="140" t="s">
        <v>264</v>
      </c>
      <c r="F37" s="196"/>
      <c r="G37" s="140"/>
      <c r="H37" s="196"/>
      <c r="I37" s="240"/>
      <c r="J37" s="9">
        <f>IF(S37,2500)+ IF(T37,0)</f>
        <v>0</v>
      </c>
      <c r="K37" s="9">
        <f>IF(S37,1000)+ IF(T37,0)</f>
        <v>0</v>
      </c>
      <c r="S37" s="323" t="b">
        <v>0</v>
      </c>
      <c r="T37" s="323" t="b">
        <v>0</v>
      </c>
      <c r="W37" s="90"/>
      <c r="X37" s="9"/>
      <c r="Y37" s="9"/>
      <c r="Z37" s="9"/>
    </row>
    <row r="38" spans="1:61" ht="19.899999999999999" customHeight="1" thickBot="1">
      <c r="A38" s="19" t="s">
        <v>311</v>
      </c>
      <c r="B38" s="154"/>
      <c r="C38" s="140">
        <v>1</v>
      </c>
      <c r="D38" s="183"/>
      <c r="E38" s="140">
        <v>2</v>
      </c>
      <c r="F38" s="196"/>
      <c r="G38" s="140">
        <v>3</v>
      </c>
      <c r="H38" s="196"/>
      <c r="I38" s="240"/>
      <c r="J38" s="9">
        <f>IF(S38,500)+ IF(T38,1000)+ IF(U38,1500)</f>
        <v>0</v>
      </c>
      <c r="K38" s="9">
        <f>IF(S38,500)+ IF(T38,1000)+ IF(U38,1500)</f>
        <v>0</v>
      </c>
      <c r="S38" s="323" t="b">
        <v>0</v>
      </c>
      <c r="T38" s="323" t="b">
        <v>0</v>
      </c>
      <c r="U38" s="323" t="b">
        <v>0</v>
      </c>
      <c r="W38" s="90"/>
      <c r="X38" s="9"/>
      <c r="Y38" s="9"/>
      <c r="Z38" s="9"/>
    </row>
    <row r="39" spans="1:61" ht="19.899999999999999" customHeight="1" thickBot="1">
      <c r="A39" s="19" t="s">
        <v>312</v>
      </c>
      <c r="B39" s="154"/>
      <c r="C39" s="140">
        <v>1</v>
      </c>
      <c r="D39" s="183"/>
      <c r="E39" s="140">
        <v>2</v>
      </c>
      <c r="F39" s="196"/>
      <c r="G39" s="140">
        <v>3</v>
      </c>
      <c r="H39" s="196"/>
      <c r="I39" s="240"/>
      <c r="J39" s="9">
        <f>IF(S39,2500)+ IF(T39,5000)+ IF(U39,7000)</f>
        <v>0</v>
      </c>
      <c r="K39" s="9">
        <f>IF(S39,1500)+ IF(T39,2500)+ IF(U39,4000)</f>
        <v>0</v>
      </c>
      <c r="S39" s="323" t="b">
        <v>0</v>
      </c>
      <c r="T39" s="323" t="b">
        <v>0</v>
      </c>
      <c r="U39" s="323" t="b">
        <v>0</v>
      </c>
      <c r="W39" s="90"/>
      <c r="X39" s="9"/>
      <c r="Y39" s="9"/>
      <c r="Z39" s="9"/>
    </row>
    <row r="40" spans="1:61" ht="19.899999999999999" customHeight="1" thickBot="1">
      <c r="A40" s="19" t="s">
        <v>313</v>
      </c>
      <c r="B40" s="154"/>
      <c r="C40" s="140" t="s">
        <v>266</v>
      </c>
      <c r="D40" s="183"/>
      <c r="E40" s="140" t="s">
        <v>264</v>
      </c>
      <c r="F40" s="196"/>
      <c r="G40" s="134"/>
      <c r="H40" s="196"/>
      <c r="I40" s="240"/>
      <c r="J40" s="9">
        <f>IF(S40,2500)+ IF(T40,0)</f>
        <v>0</v>
      </c>
      <c r="K40" s="9">
        <f>IF(S40,1000)+ IF(T40,0)</f>
        <v>0</v>
      </c>
      <c r="S40" s="323" t="b">
        <v>0</v>
      </c>
      <c r="T40" s="323" t="b">
        <v>0</v>
      </c>
      <c r="W40" s="90"/>
      <c r="X40" s="9"/>
      <c r="Y40" s="9"/>
      <c r="Z40" s="9"/>
    </row>
    <row r="41" spans="1:61" ht="19.899999999999999" customHeight="1" thickBot="1">
      <c r="A41" s="19" t="s">
        <v>314</v>
      </c>
      <c r="B41" s="154"/>
      <c r="C41" s="132" t="s">
        <v>315</v>
      </c>
      <c r="D41" s="183"/>
      <c r="E41" s="140" t="s">
        <v>316</v>
      </c>
      <c r="F41" s="196"/>
      <c r="G41" s="140" t="s">
        <v>317</v>
      </c>
      <c r="H41" s="200"/>
      <c r="I41" s="246" t="s">
        <v>318</v>
      </c>
      <c r="J41" s="9">
        <f>IF(S41,0)+ IF(T41,0)+ IF(U41,0)+ IF(V41,1000)</f>
        <v>0</v>
      </c>
      <c r="S41" s="323" t="b">
        <v>0</v>
      </c>
      <c r="T41" s="323" t="b">
        <v>0</v>
      </c>
      <c r="U41" s="323" t="b">
        <v>0</v>
      </c>
      <c r="V41" s="323" t="b">
        <v>0</v>
      </c>
      <c r="W41" s="90"/>
      <c r="X41" s="9"/>
      <c r="Y41" s="9"/>
      <c r="Z41" s="9"/>
    </row>
    <row r="42" spans="1:61" s="119" customFormat="1" ht="19.899999999999999" customHeight="1" thickBot="1">
      <c r="A42" s="18" t="s">
        <v>319</v>
      </c>
      <c r="B42" s="164"/>
      <c r="C42" s="131" t="s">
        <v>320</v>
      </c>
      <c r="D42" s="196"/>
      <c r="E42" s="139" t="s">
        <v>321</v>
      </c>
      <c r="F42" s="196"/>
      <c r="G42" s="141"/>
      <c r="H42" s="196"/>
      <c r="I42" s="236"/>
      <c r="J42" s="9">
        <f>IF(S42,0)+ IF(T42,0)</f>
        <v>0</v>
      </c>
      <c r="K42" s="9"/>
      <c r="L42" s="9"/>
      <c r="S42" s="325" t="b">
        <v>0</v>
      </c>
      <c r="T42" s="325" t="b">
        <v>0</v>
      </c>
      <c r="U42" s="325"/>
      <c r="V42" s="325"/>
      <c r="W42" s="90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</row>
    <row r="43" spans="1:61" s="119" customFormat="1" ht="19.899999999999999" customHeight="1" thickBot="1">
      <c r="A43" s="18" t="s">
        <v>322</v>
      </c>
      <c r="B43" s="164"/>
      <c r="C43" s="131" t="s">
        <v>257</v>
      </c>
      <c r="D43" s="196"/>
      <c r="E43" s="139" t="s">
        <v>296</v>
      </c>
      <c r="F43" s="196"/>
      <c r="G43" s="141"/>
      <c r="H43" s="196"/>
      <c r="I43" s="236"/>
      <c r="J43" s="9">
        <f>IF(S43,0)+ IF(T43,2000)</f>
        <v>0</v>
      </c>
      <c r="K43" s="9">
        <f>IF(S43,0)+ IF(T43,500)</f>
        <v>0</v>
      </c>
      <c r="L43" s="9"/>
      <c r="S43" s="325" t="b">
        <v>0</v>
      </c>
      <c r="T43" s="325" t="b">
        <v>0</v>
      </c>
      <c r="U43" s="325"/>
      <c r="V43" s="325"/>
      <c r="W43" s="90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</row>
    <row r="44" spans="1:61" ht="19.899999999999999" customHeight="1" thickBot="1">
      <c r="A44" s="19" t="s">
        <v>323</v>
      </c>
      <c r="B44" s="154"/>
      <c r="C44" s="132" t="s">
        <v>324</v>
      </c>
      <c r="D44" s="183"/>
      <c r="E44" s="140" t="s">
        <v>325</v>
      </c>
      <c r="F44" s="196"/>
      <c r="G44" s="234" t="s">
        <v>326</v>
      </c>
      <c r="H44" s="257"/>
      <c r="I44" s="240"/>
      <c r="J44" s="9">
        <f>IF(S44,0)+ IF(T44,1000)+ IF(U44,2000)</f>
        <v>0</v>
      </c>
      <c r="K44" s="9">
        <f>IF(S44,0)+ IF(T44,500)+ IF(U44,1000)</f>
        <v>0</v>
      </c>
      <c r="S44" s="323" t="b">
        <v>0</v>
      </c>
      <c r="T44" s="323" t="b">
        <v>0</v>
      </c>
      <c r="U44" s="323" t="b">
        <v>0</v>
      </c>
      <c r="W44" s="90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</row>
    <row r="45" spans="1:61" ht="19.899999999999999" customHeight="1" thickBot="1">
      <c r="A45" s="27" t="s">
        <v>327</v>
      </c>
      <c r="B45" s="155"/>
      <c r="C45" s="265" t="s">
        <v>328</v>
      </c>
      <c r="D45" s="197"/>
      <c r="E45" s="262" t="s">
        <v>329</v>
      </c>
      <c r="F45" s="221"/>
      <c r="G45" s="175"/>
      <c r="H45" s="221"/>
      <c r="I45" s="242"/>
      <c r="J45" s="9">
        <f>IF(S45,0)+ IF(T45,1000)</f>
        <v>0</v>
      </c>
      <c r="K45" s="9">
        <f>IF(S45,0)+ IF(T45,500)</f>
        <v>0</v>
      </c>
      <c r="S45" s="323" t="b">
        <v>0</v>
      </c>
      <c r="T45" s="323" t="b">
        <v>0</v>
      </c>
      <c r="W45" s="90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</row>
    <row r="46" spans="1:61" s="37" customFormat="1" ht="19.899999999999999" customHeight="1" thickBot="1">
      <c r="A46" s="333" t="s">
        <v>330</v>
      </c>
      <c r="B46" s="334"/>
      <c r="C46" s="335"/>
      <c r="D46" s="335"/>
      <c r="E46" s="335"/>
      <c r="F46" s="330"/>
      <c r="G46" s="335"/>
      <c r="H46" s="330"/>
      <c r="I46" s="336"/>
      <c r="J46" s="130"/>
      <c r="K46" s="130"/>
      <c r="L46" s="130"/>
      <c r="M46"/>
      <c r="N46"/>
      <c r="O46"/>
      <c r="P46"/>
      <c r="Q46"/>
      <c r="R46"/>
      <c r="S46" s="323"/>
      <c r="T46" s="323"/>
      <c r="U46" s="323"/>
      <c r="V46" s="323"/>
      <c r="W46" s="90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/>
      <c r="BG46"/>
      <c r="BH46"/>
      <c r="BI46"/>
    </row>
    <row r="47" spans="1:61" s="121" customFormat="1" ht="19.899999999999999" customHeight="1" thickBot="1">
      <c r="A47" s="47" t="s">
        <v>331</v>
      </c>
      <c r="B47" s="331"/>
      <c r="C47" s="332" t="s">
        <v>266</v>
      </c>
      <c r="D47" s="220"/>
      <c r="E47" s="332" t="s">
        <v>264</v>
      </c>
      <c r="F47" s="220"/>
      <c r="G47" s="212"/>
      <c r="H47" s="220"/>
      <c r="I47" s="235"/>
      <c r="J47" s="9">
        <f>IF(S47,0)+ IF(T47,0)</f>
        <v>0</v>
      </c>
      <c r="K47" s="9">
        <f>IF(S47,0)+ IF(T47,0)</f>
        <v>0</v>
      </c>
      <c r="L47" s="9"/>
      <c r="S47" s="326" t="b">
        <v>0</v>
      </c>
      <c r="T47" s="326" t="b">
        <v>0</v>
      </c>
      <c r="U47" s="326"/>
      <c r="V47" s="326"/>
      <c r="W47" s="90"/>
      <c r="X47" s="9"/>
      <c r="Y47" s="9"/>
      <c r="Z47" s="9"/>
    </row>
    <row r="48" spans="1:61" s="121" customFormat="1" ht="19.899999999999999" customHeight="1" thickBot="1">
      <c r="A48" s="18" t="s">
        <v>332</v>
      </c>
      <c r="B48" s="164"/>
      <c r="C48" s="332" t="s">
        <v>266</v>
      </c>
      <c r="D48" s="196"/>
      <c r="E48" s="332" t="s">
        <v>264</v>
      </c>
      <c r="F48" s="196"/>
      <c r="G48" s="141"/>
      <c r="H48" s="196"/>
      <c r="I48" s="236"/>
      <c r="J48" s="9">
        <f>IF(S48,0)+ IF(T48,0)</f>
        <v>0</v>
      </c>
      <c r="K48" s="9">
        <f t="shared" ref="K48:K49" si="3">IF(S48,0)+ IF(T48,0)</f>
        <v>0</v>
      </c>
      <c r="L48" s="9"/>
      <c r="S48" s="326" t="b">
        <v>0</v>
      </c>
      <c r="T48" s="326" t="b">
        <v>0</v>
      </c>
      <c r="U48" s="326"/>
      <c r="V48" s="326"/>
      <c r="W48" s="90"/>
      <c r="X48" s="9"/>
      <c r="Y48" s="9"/>
      <c r="Z48" s="9"/>
    </row>
    <row r="49" spans="1:61" s="121" customFormat="1" ht="19.899999999999999" customHeight="1" thickBot="1">
      <c r="A49" s="18" t="s">
        <v>333</v>
      </c>
      <c r="B49" s="164"/>
      <c r="C49" s="332" t="s">
        <v>266</v>
      </c>
      <c r="D49" s="196"/>
      <c r="E49" s="332" t="s">
        <v>264</v>
      </c>
      <c r="F49" s="196"/>
      <c r="G49" s="141"/>
      <c r="H49" s="196"/>
      <c r="I49" s="236"/>
      <c r="J49" s="9">
        <f>IF(S49,0)+ IF(T49,0)</f>
        <v>0</v>
      </c>
      <c r="K49" s="9">
        <f t="shared" si="3"/>
        <v>0</v>
      </c>
      <c r="L49" s="9"/>
      <c r="S49" s="326" t="b">
        <v>0</v>
      </c>
      <c r="T49" s="326" t="b">
        <v>0</v>
      </c>
      <c r="U49" s="326"/>
      <c r="V49" s="326"/>
      <c r="W49" s="90"/>
      <c r="X49" s="9"/>
      <c r="Y49" s="9"/>
      <c r="Z49" s="9"/>
    </row>
    <row r="50" spans="1:61" ht="19.899999999999999" customHeight="1" thickBot="1">
      <c r="A50" s="19" t="s">
        <v>334</v>
      </c>
      <c r="B50" s="154"/>
      <c r="C50" s="332" t="s">
        <v>266</v>
      </c>
      <c r="D50" s="183"/>
      <c r="E50" s="332" t="s">
        <v>264</v>
      </c>
      <c r="F50" s="196"/>
      <c r="G50" s="134"/>
      <c r="H50" s="196"/>
      <c r="I50" s="240"/>
      <c r="J50" s="9">
        <f>IF(S50,1500)+ IF(T50,0)</f>
        <v>0</v>
      </c>
      <c r="K50" s="9">
        <f>IF(S50,500)+ IF(T50,0)</f>
        <v>0</v>
      </c>
      <c r="S50" s="323" t="b">
        <v>0</v>
      </c>
      <c r="T50" s="323" t="b">
        <v>0</v>
      </c>
      <c r="W50" s="90"/>
      <c r="X50" s="9"/>
      <c r="Y50" s="9"/>
      <c r="Z50" s="9"/>
    </row>
    <row r="51" spans="1:61" ht="19.899999999999999" customHeight="1" thickBot="1">
      <c r="A51" s="19" t="s">
        <v>335</v>
      </c>
      <c r="B51" s="154"/>
      <c r="C51" s="332" t="s">
        <v>266</v>
      </c>
      <c r="D51" s="183"/>
      <c r="E51" s="332" t="s">
        <v>264</v>
      </c>
      <c r="F51" s="196"/>
      <c r="G51" s="134"/>
      <c r="H51" s="196"/>
      <c r="I51" s="240"/>
      <c r="J51" s="9">
        <f>IF(S51,7000)+ IF(T51,0)</f>
        <v>0</v>
      </c>
      <c r="K51" s="9">
        <f>IF(S51,C8*1000)+ IF(T51,0)</f>
        <v>0</v>
      </c>
      <c r="S51" s="323" t="b">
        <v>0</v>
      </c>
      <c r="T51" s="323" t="b">
        <v>0</v>
      </c>
      <c r="W51" s="90"/>
      <c r="X51" s="9"/>
      <c r="Y51" s="9"/>
      <c r="Z51" s="9"/>
    </row>
    <row r="52" spans="1:61" ht="19.899999999999999" customHeight="1" thickBot="1">
      <c r="A52" s="19" t="s">
        <v>336</v>
      </c>
      <c r="B52" s="154"/>
      <c r="C52" s="332" t="s">
        <v>266</v>
      </c>
      <c r="D52" s="183"/>
      <c r="E52" s="332" t="s">
        <v>264</v>
      </c>
      <c r="F52" s="196"/>
      <c r="G52" s="134"/>
      <c r="H52" s="196"/>
      <c r="I52" s="240"/>
      <c r="J52" s="9">
        <f>IF(S52,4400)+ IF(T52,0)</f>
        <v>0</v>
      </c>
      <c r="K52" s="9">
        <f>IF(S52,1000)+ IF(T52,0)</f>
        <v>0</v>
      </c>
      <c r="S52" s="323" t="b">
        <v>0</v>
      </c>
      <c r="T52" s="323" t="b">
        <v>0</v>
      </c>
      <c r="W52" s="90"/>
      <c r="X52" s="9"/>
      <c r="Y52" s="9"/>
      <c r="Z52" s="9"/>
    </row>
    <row r="53" spans="1:61" ht="19.899999999999999" customHeight="1" thickBot="1">
      <c r="A53" s="19" t="s">
        <v>337</v>
      </c>
      <c r="B53" s="154"/>
      <c r="C53" s="332" t="s">
        <v>266</v>
      </c>
      <c r="D53" s="183"/>
      <c r="E53" s="332" t="s">
        <v>264</v>
      </c>
      <c r="F53" s="196"/>
      <c r="G53" s="134"/>
      <c r="H53" s="196"/>
      <c r="I53" s="240"/>
      <c r="J53" s="9">
        <f>IF(S53,2000)+ IF(T53,0)</f>
        <v>0</v>
      </c>
      <c r="K53" s="9">
        <f>IF(S53,500)+ IF(T53,0)</f>
        <v>0</v>
      </c>
      <c r="S53" s="323" t="b">
        <v>0</v>
      </c>
      <c r="T53" s="323" t="b">
        <v>0</v>
      </c>
      <c r="W53" s="90"/>
      <c r="X53" s="9"/>
      <c r="Y53" s="9"/>
      <c r="Z53" s="9"/>
    </row>
    <row r="54" spans="1:61" ht="19.899999999999999" customHeight="1" thickBot="1">
      <c r="A54" s="27" t="s">
        <v>338</v>
      </c>
      <c r="B54" s="155"/>
      <c r="C54" s="332" t="s">
        <v>266</v>
      </c>
      <c r="D54" s="183"/>
      <c r="E54" s="332" t="s">
        <v>264</v>
      </c>
      <c r="F54" s="196"/>
      <c r="G54" s="134"/>
      <c r="H54" s="196"/>
      <c r="I54" s="240"/>
      <c r="J54" s="9">
        <f>IF(S54,500)+ IF(T54,0)</f>
        <v>0</v>
      </c>
      <c r="K54" s="9">
        <f>IF(S54,500)+ IF(T54,0)</f>
        <v>0</v>
      </c>
      <c r="S54" s="323" t="b">
        <v>0</v>
      </c>
      <c r="T54" s="323" t="b">
        <v>0</v>
      </c>
      <c r="W54" s="90"/>
      <c r="X54" s="9"/>
      <c r="Y54" s="9"/>
      <c r="Z54" s="9"/>
    </row>
    <row r="55" spans="1:61" ht="19.899999999999999" customHeight="1" thickBot="1">
      <c r="A55" s="67" t="s">
        <v>339</v>
      </c>
      <c r="B55" s="166"/>
      <c r="C55" s="332" t="s">
        <v>266</v>
      </c>
      <c r="D55" s="183"/>
      <c r="E55" s="332" t="s">
        <v>264</v>
      </c>
      <c r="F55" s="196"/>
      <c r="G55" s="134"/>
      <c r="H55" s="196"/>
      <c r="I55" s="240"/>
      <c r="J55" s="9">
        <f>IF(S55,500)+ IF(T55,0)</f>
        <v>0</v>
      </c>
      <c r="K55" s="9">
        <f>IF(S55,500)+ IF(T55,0)</f>
        <v>0</v>
      </c>
      <c r="S55" s="323" t="b">
        <v>0</v>
      </c>
      <c r="T55" s="323" t="b">
        <v>0</v>
      </c>
      <c r="W55" s="90"/>
      <c r="X55" s="9"/>
      <c r="Y55" s="9"/>
      <c r="Z55" s="9"/>
    </row>
    <row r="56" spans="1:61" ht="19.899999999999999" customHeight="1" thickBot="1">
      <c r="A56" s="27" t="s">
        <v>340</v>
      </c>
      <c r="B56" s="155"/>
      <c r="C56" s="175" t="s">
        <v>341</v>
      </c>
      <c r="D56" s="194"/>
      <c r="E56" s="302"/>
      <c r="G56" s="175" t="s">
        <v>342</v>
      </c>
      <c r="H56" s="221"/>
      <c r="I56" s="309"/>
      <c r="J56" s="9">
        <f>E56*I56</f>
        <v>0</v>
      </c>
      <c r="K56" s="9">
        <f>E56*I56</f>
        <v>0</v>
      </c>
      <c r="W56" s="90"/>
      <c r="X56" s="9"/>
      <c r="Y56" s="9"/>
      <c r="Z56" s="9"/>
    </row>
    <row r="57" spans="1:61" ht="19.899999999999999" customHeight="1" thickBot="1">
      <c r="A57" s="19" t="s">
        <v>343</v>
      </c>
      <c r="B57" s="154"/>
      <c r="C57" s="140" t="s">
        <v>266</v>
      </c>
      <c r="D57" s="183"/>
      <c r="E57" s="140" t="s">
        <v>264</v>
      </c>
      <c r="F57" s="196"/>
      <c r="G57" s="134"/>
      <c r="H57" s="196"/>
      <c r="I57" s="240"/>
      <c r="J57" s="9">
        <f>IF(S57,2800+C7*E7*0.02,0)</f>
        <v>0</v>
      </c>
      <c r="K57" s="9">
        <f>IF(S57,1200)+ IF(T57,0)</f>
        <v>0</v>
      </c>
      <c r="S57" s="323" t="b">
        <v>0</v>
      </c>
      <c r="T57" s="323" t="b">
        <v>0</v>
      </c>
      <c r="W57" s="90"/>
      <c r="X57" s="9"/>
      <c r="Y57" s="9"/>
      <c r="Z57" s="9"/>
    </row>
    <row r="58" spans="1:61" ht="19.899999999999999" hidden="1" customHeight="1">
      <c r="A58" s="150"/>
      <c r="B58" s="166"/>
      <c r="C58" s="137"/>
      <c r="D58" s="194"/>
      <c r="E58" s="80"/>
      <c r="G58" s="137"/>
      <c r="H58" s="188"/>
      <c r="I58" s="206"/>
      <c r="W58" s="90"/>
      <c r="X58" s="9"/>
      <c r="Y58" s="9"/>
      <c r="Z58" s="9"/>
    </row>
    <row r="59" spans="1:61" s="37" customFormat="1" ht="19.899999999999999" customHeight="1" thickBot="1">
      <c r="A59" s="328" t="s">
        <v>344</v>
      </c>
      <c r="B59" s="329"/>
      <c r="C59" s="330"/>
      <c r="D59" s="330"/>
      <c r="E59" s="330"/>
      <c r="F59" s="330"/>
      <c r="G59" s="330"/>
      <c r="H59" s="330"/>
      <c r="I59" s="277"/>
      <c r="J59" s="130"/>
      <c r="K59" s="130"/>
      <c r="L59" s="130"/>
      <c r="M59"/>
      <c r="N59"/>
      <c r="O59"/>
      <c r="P59"/>
      <c r="Q59"/>
      <c r="R59"/>
      <c r="S59" s="323"/>
      <c r="T59" s="323"/>
      <c r="U59" s="323"/>
      <c r="V59" s="323"/>
      <c r="W59" s="90"/>
      <c r="X59" s="9"/>
      <c r="Y59" s="9"/>
      <c r="Z59" s="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</row>
    <row r="60" spans="1:61" ht="19.899999999999999" customHeight="1" thickBot="1">
      <c r="A60" s="142" t="s">
        <v>345</v>
      </c>
      <c r="B60" s="153"/>
      <c r="C60" s="258" t="s">
        <v>266</v>
      </c>
      <c r="D60" s="327"/>
      <c r="E60" s="258" t="s">
        <v>264</v>
      </c>
      <c r="F60" s="220"/>
      <c r="G60" s="174"/>
      <c r="H60" s="220"/>
      <c r="I60" s="239"/>
      <c r="J60" s="9">
        <f>IF(S60,2500)+ IF(T60,0)</f>
        <v>0</v>
      </c>
      <c r="K60" s="9">
        <f t="shared" ref="K60:K65" si="4">IF(S60,0)+ IF(T60,0)</f>
        <v>0</v>
      </c>
      <c r="S60" s="323" t="b">
        <v>0</v>
      </c>
      <c r="T60" s="323" t="b">
        <v>0</v>
      </c>
      <c r="W60" s="90"/>
      <c r="X60" s="9"/>
      <c r="Y60" s="9"/>
      <c r="Z60" s="9"/>
    </row>
    <row r="61" spans="1:61" s="9" customFormat="1" ht="19.899999999999999" customHeight="1" thickBot="1">
      <c r="A61" s="18" t="s">
        <v>346</v>
      </c>
      <c r="B61" s="164"/>
      <c r="C61" s="258" t="s">
        <v>266</v>
      </c>
      <c r="D61" s="200"/>
      <c r="E61" s="258" t="s">
        <v>264</v>
      </c>
      <c r="F61" s="196"/>
      <c r="G61" s="141"/>
      <c r="H61" s="196"/>
      <c r="I61" s="236"/>
      <c r="J61" s="9">
        <f>IF(S61,0)+ IF(T61,0)</f>
        <v>0</v>
      </c>
      <c r="K61" s="9">
        <f t="shared" si="4"/>
        <v>0</v>
      </c>
      <c r="S61" s="321" t="b">
        <v>0</v>
      </c>
      <c r="T61" s="321" t="b">
        <v>0</v>
      </c>
      <c r="U61" s="321"/>
      <c r="V61" s="321"/>
      <c r="W61" s="90"/>
    </row>
    <row r="62" spans="1:61" s="9" customFormat="1" ht="19.899999999999999" customHeight="1" thickBot="1">
      <c r="A62" s="18" t="s">
        <v>347</v>
      </c>
      <c r="B62" s="164"/>
      <c r="C62" s="258" t="s">
        <v>266</v>
      </c>
      <c r="D62" s="200"/>
      <c r="E62" s="258" t="s">
        <v>264</v>
      </c>
      <c r="F62" s="196"/>
      <c r="G62" s="141"/>
      <c r="H62" s="196"/>
      <c r="I62" s="236"/>
      <c r="J62" s="9">
        <f>IF(S62,0)+ IF(T62,0)</f>
        <v>0</v>
      </c>
      <c r="K62" s="9">
        <f t="shared" si="4"/>
        <v>0</v>
      </c>
      <c r="S62" s="321" t="b">
        <v>0</v>
      </c>
      <c r="T62" s="321" t="b">
        <v>0</v>
      </c>
      <c r="U62" s="321"/>
      <c r="V62" s="321"/>
      <c r="W62" s="90"/>
    </row>
    <row r="63" spans="1:61" s="9" customFormat="1" ht="19.899999999999999" customHeight="1" thickBot="1">
      <c r="A63" s="18" t="s">
        <v>348</v>
      </c>
      <c r="B63" s="164"/>
      <c r="C63" s="258" t="s">
        <v>266</v>
      </c>
      <c r="D63" s="200"/>
      <c r="E63" s="258" t="s">
        <v>264</v>
      </c>
      <c r="F63" s="196"/>
      <c r="G63" s="141"/>
      <c r="H63" s="196"/>
      <c r="I63" s="236"/>
      <c r="J63" s="9">
        <f>IF(S63,0)+ IF(T63,0)</f>
        <v>0</v>
      </c>
      <c r="K63" s="9">
        <f t="shared" si="4"/>
        <v>0</v>
      </c>
      <c r="S63" s="321" t="b">
        <v>0</v>
      </c>
      <c r="T63" s="321" t="b">
        <v>0</v>
      </c>
      <c r="U63" s="321"/>
      <c r="V63" s="321"/>
      <c r="W63" s="90"/>
    </row>
    <row r="64" spans="1:61" s="9" customFormat="1" ht="19.899999999999999" customHeight="1" thickBot="1">
      <c r="A64" s="18" t="s">
        <v>349</v>
      </c>
      <c r="B64" s="164"/>
      <c r="C64" s="258" t="s">
        <v>266</v>
      </c>
      <c r="D64" s="200"/>
      <c r="E64" s="258" t="s">
        <v>264</v>
      </c>
      <c r="F64" s="196"/>
      <c r="G64" s="141"/>
      <c r="H64" s="196"/>
      <c r="I64" s="236"/>
      <c r="J64" s="9">
        <f>IF(S64,0)+ IF(T64,0)</f>
        <v>0</v>
      </c>
      <c r="K64" s="9">
        <f t="shared" si="4"/>
        <v>0</v>
      </c>
      <c r="S64" s="321" t="b">
        <v>0</v>
      </c>
      <c r="T64" s="321" t="b">
        <v>0</v>
      </c>
      <c r="U64" s="321"/>
      <c r="V64" s="321"/>
      <c r="W64" s="90"/>
    </row>
    <row r="65" spans="1:26" s="9" customFormat="1" ht="19.899999999999999" customHeight="1" thickBot="1">
      <c r="A65" s="18" t="s">
        <v>350</v>
      </c>
      <c r="B65" s="164"/>
      <c r="C65" s="258" t="s">
        <v>266</v>
      </c>
      <c r="D65" s="200"/>
      <c r="E65" s="258" t="s">
        <v>264</v>
      </c>
      <c r="F65" s="196"/>
      <c r="G65" s="141"/>
      <c r="H65" s="196"/>
      <c r="I65" s="236"/>
      <c r="J65" s="9">
        <f>IF(S65,0)+ IF(T65,0)</f>
        <v>0</v>
      </c>
      <c r="K65" s="9">
        <f t="shared" si="4"/>
        <v>0</v>
      </c>
      <c r="S65" s="321" t="b">
        <v>0</v>
      </c>
      <c r="T65" s="321" t="b">
        <v>0</v>
      </c>
      <c r="U65" s="321"/>
      <c r="V65" s="321"/>
      <c r="W65" s="90"/>
    </row>
    <row r="66" spans="1:26" ht="19.899999999999999" customHeight="1" thickBot="1">
      <c r="A66" s="19" t="s">
        <v>351</v>
      </c>
      <c r="B66" s="154"/>
      <c r="C66" s="258" t="s">
        <v>266</v>
      </c>
      <c r="D66" s="201"/>
      <c r="E66" s="258" t="s">
        <v>264</v>
      </c>
      <c r="F66" s="196"/>
      <c r="G66" s="134"/>
      <c r="H66" s="196"/>
      <c r="I66" s="240"/>
      <c r="J66" s="9">
        <f>IF(S66,12000)+ IF(T66,0)</f>
        <v>0</v>
      </c>
      <c r="K66" s="9">
        <f t="shared" ref="K66:K88" si="5">IF(S66,2500)+ IF(T66,0)</f>
        <v>0</v>
      </c>
      <c r="S66" s="323" t="b">
        <v>0</v>
      </c>
      <c r="T66" s="323" t="b">
        <v>0</v>
      </c>
      <c r="W66" s="90"/>
      <c r="X66" s="9"/>
      <c r="Y66" s="9"/>
      <c r="Z66" s="9"/>
    </row>
    <row r="67" spans="1:26" ht="19.899999999999999" customHeight="1" thickBot="1">
      <c r="A67" s="19" t="s">
        <v>352</v>
      </c>
      <c r="B67" s="154"/>
      <c r="C67" s="258" t="s">
        <v>266</v>
      </c>
      <c r="D67" s="201"/>
      <c r="E67" s="258" t="s">
        <v>264</v>
      </c>
      <c r="F67" s="196"/>
      <c r="G67" s="134"/>
      <c r="H67" s="196"/>
      <c r="I67" s="240"/>
      <c r="J67" s="9">
        <f>IF(S67,12000)+ IF(T67,0)</f>
        <v>0</v>
      </c>
      <c r="K67" s="9">
        <f>IF(S67,4000)+ IF(T67,0)</f>
        <v>0</v>
      </c>
      <c r="S67" s="323" t="b">
        <v>0</v>
      </c>
      <c r="T67" s="323" t="b">
        <v>0</v>
      </c>
      <c r="W67" s="90"/>
      <c r="X67" s="9"/>
      <c r="Y67" s="9"/>
      <c r="Z67" s="9"/>
    </row>
    <row r="68" spans="1:26" ht="19.899999999999999" customHeight="1" thickBot="1">
      <c r="A68" s="19" t="s">
        <v>353</v>
      </c>
      <c r="B68" s="154"/>
      <c r="C68" s="258" t="s">
        <v>266</v>
      </c>
      <c r="D68" s="201"/>
      <c r="E68" s="258" t="s">
        <v>264</v>
      </c>
      <c r="F68" s="196"/>
      <c r="G68" s="134"/>
      <c r="H68" s="196"/>
      <c r="I68" s="240"/>
      <c r="J68" s="9">
        <f>IF(S68,500)+ IF(T68,0)</f>
        <v>0</v>
      </c>
      <c r="K68" s="9">
        <f>IF(S68,0)+ IF(T68,0)</f>
        <v>0</v>
      </c>
      <c r="S68" s="323" t="b">
        <v>0</v>
      </c>
      <c r="T68" s="323" t="b">
        <v>0</v>
      </c>
      <c r="W68" s="90"/>
      <c r="X68" s="9"/>
      <c r="Y68" s="9"/>
      <c r="Z68" s="9"/>
    </row>
    <row r="69" spans="1:26" ht="19.899999999999999" customHeight="1" thickBot="1">
      <c r="A69" s="19" t="s">
        <v>354</v>
      </c>
      <c r="B69" s="154"/>
      <c r="C69" s="258" t="s">
        <v>266</v>
      </c>
      <c r="D69" s="183"/>
      <c r="E69" s="258" t="s">
        <v>264</v>
      </c>
      <c r="F69" s="196"/>
      <c r="G69" s="134"/>
      <c r="H69" s="196"/>
      <c r="I69" s="240"/>
      <c r="J69" s="9">
        <f>IF(S69,1000)+ IF(T69,0)</f>
        <v>0</v>
      </c>
      <c r="K69" s="9">
        <f>IF(S69,0)+ IF(T69,0)</f>
        <v>0</v>
      </c>
      <c r="S69" s="323" t="b">
        <v>0</v>
      </c>
      <c r="T69" s="323" t="b">
        <v>0</v>
      </c>
      <c r="W69" s="90"/>
      <c r="X69" s="9"/>
      <c r="Y69" s="9"/>
      <c r="Z69" s="9"/>
    </row>
    <row r="70" spans="1:26" ht="19.899999999999999" customHeight="1" thickBot="1">
      <c r="A70" s="19" t="s">
        <v>355</v>
      </c>
      <c r="B70" s="154"/>
      <c r="C70" s="140" t="s">
        <v>117</v>
      </c>
      <c r="D70" s="183"/>
      <c r="E70" s="140" t="s">
        <v>356</v>
      </c>
      <c r="F70" s="196"/>
      <c r="G70" s="134"/>
      <c r="H70" s="196"/>
      <c r="I70" s="240"/>
      <c r="J70" s="9">
        <f>IF(S70,0)+ IF(T70,2000)</f>
        <v>0</v>
      </c>
      <c r="K70" s="9">
        <f>IF(S70,0)+ IF(T70,0)</f>
        <v>0</v>
      </c>
      <c r="S70" s="323" t="b">
        <v>0</v>
      </c>
      <c r="T70" s="323" t="b">
        <v>0</v>
      </c>
      <c r="W70" s="90"/>
      <c r="X70" s="9"/>
      <c r="Y70" s="9"/>
      <c r="Z70" s="9"/>
    </row>
    <row r="71" spans="1:26" ht="19.899999999999999" customHeight="1" thickBot="1">
      <c r="A71" s="19" t="s">
        <v>357</v>
      </c>
      <c r="B71" s="154"/>
      <c r="C71" s="140" t="s">
        <v>358</v>
      </c>
      <c r="D71" s="183"/>
      <c r="E71" s="140" t="s">
        <v>359</v>
      </c>
      <c r="F71" s="196"/>
      <c r="G71" s="134"/>
      <c r="H71" s="196"/>
      <c r="I71" s="240"/>
      <c r="J71" s="9">
        <f>IF(S71,0)+ IF(T71,15000)</f>
        <v>0</v>
      </c>
      <c r="K71" s="9">
        <f>IF(S71,0)+ IF(T71,2000)</f>
        <v>0</v>
      </c>
      <c r="S71" s="323" t="b">
        <v>0</v>
      </c>
      <c r="T71" s="323" t="b">
        <v>0</v>
      </c>
      <c r="W71" s="90"/>
      <c r="X71" s="9"/>
      <c r="Y71" s="9"/>
      <c r="Z71" s="9"/>
    </row>
    <row r="72" spans="1:26" ht="19.899999999999999" customHeight="1" thickBot="1">
      <c r="A72" s="19" t="s">
        <v>360</v>
      </c>
      <c r="B72" s="154"/>
      <c r="C72" s="140" t="s">
        <v>358</v>
      </c>
      <c r="D72" s="183"/>
      <c r="E72" s="140" t="s">
        <v>361</v>
      </c>
      <c r="F72" s="196"/>
      <c r="G72" s="134"/>
      <c r="H72" s="196"/>
      <c r="I72" s="240"/>
      <c r="J72" s="9">
        <f>IF(S72,0)+ IF(T72,6500)</f>
        <v>0</v>
      </c>
      <c r="K72" s="9">
        <f>IF(S72,0)+ IF(T72,2000)</f>
        <v>0</v>
      </c>
      <c r="S72" s="323" t="b">
        <v>0</v>
      </c>
      <c r="T72" s="323" t="b">
        <v>0</v>
      </c>
      <c r="W72" s="90"/>
      <c r="X72" s="9"/>
      <c r="Y72" s="9"/>
      <c r="Z72" s="9"/>
    </row>
    <row r="73" spans="1:26" s="9" customFormat="1" ht="19.899999999999999" customHeight="1" thickBot="1">
      <c r="A73" s="18" t="s">
        <v>362</v>
      </c>
      <c r="B73" s="164"/>
      <c r="C73" s="139" t="s">
        <v>266</v>
      </c>
      <c r="D73" s="196"/>
      <c r="E73" s="139" t="s">
        <v>264</v>
      </c>
      <c r="F73" s="196"/>
      <c r="G73" s="141"/>
      <c r="H73" s="196"/>
      <c r="I73" s="236"/>
      <c r="J73" s="9">
        <f>IF(S73,0)+ IF(T73,0)</f>
        <v>0</v>
      </c>
      <c r="K73" s="9">
        <f>IF(S73,0)+ IF(T73,0)</f>
        <v>0</v>
      </c>
      <c r="S73" s="321" t="b">
        <v>0</v>
      </c>
      <c r="T73" s="321" t="b">
        <v>0</v>
      </c>
      <c r="U73" s="321"/>
      <c r="V73" s="321"/>
      <c r="W73" s="90"/>
    </row>
    <row r="74" spans="1:26" ht="19.899999999999999" customHeight="1" thickBot="1">
      <c r="A74" s="19" t="s">
        <v>363</v>
      </c>
      <c r="B74" s="154"/>
      <c r="C74" s="139" t="s">
        <v>266</v>
      </c>
      <c r="D74" s="183"/>
      <c r="E74" s="140" t="s">
        <v>264</v>
      </c>
      <c r="F74" s="196"/>
      <c r="G74" s="134"/>
      <c r="H74" s="196"/>
      <c r="I74" s="240"/>
      <c r="J74" s="9">
        <f>IF(S74,500)+ IF(T74,0)</f>
        <v>0</v>
      </c>
      <c r="K74" s="9">
        <f>IF(S74,250)+ IF(T74,0)</f>
        <v>0</v>
      </c>
      <c r="S74" s="323" t="b">
        <v>0</v>
      </c>
      <c r="T74" s="323" t="b">
        <v>0</v>
      </c>
      <c r="W74" s="90"/>
      <c r="X74" s="9"/>
      <c r="Y74" s="9"/>
      <c r="Z74" s="9"/>
    </row>
    <row r="75" spans="1:26" ht="19.899999999999999" customHeight="1" thickBot="1">
      <c r="A75" s="19" t="s">
        <v>364</v>
      </c>
      <c r="B75" s="154"/>
      <c r="C75" s="139" t="s">
        <v>266</v>
      </c>
      <c r="D75" s="183"/>
      <c r="E75" s="140" t="s">
        <v>264</v>
      </c>
      <c r="F75" s="196"/>
      <c r="G75" s="134"/>
      <c r="H75" s="196"/>
      <c r="I75" s="240"/>
      <c r="J75" s="9">
        <f>IF(S75,500)+ IF(T75,0)</f>
        <v>0</v>
      </c>
      <c r="K75" s="9">
        <f>IF(S75,250)+ IF(T75,0)</f>
        <v>0</v>
      </c>
      <c r="S75" s="323" t="b">
        <v>0</v>
      </c>
      <c r="T75" s="323" t="b">
        <v>0</v>
      </c>
      <c r="W75" s="90"/>
      <c r="X75" s="9"/>
      <c r="Y75" s="9"/>
      <c r="Z75" s="9"/>
    </row>
    <row r="76" spans="1:26" ht="22.15" customHeight="1" thickBot="1">
      <c r="A76" s="19" t="s">
        <v>365</v>
      </c>
      <c r="B76" s="154"/>
      <c r="C76" s="139" t="s">
        <v>266</v>
      </c>
      <c r="D76" s="183"/>
      <c r="E76" s="140" t="s">
        <v>264</v>
      </c>
      <c r="F76" s="196"/>
      <c r="G76" s="134"/>
      <c r="H76" s="196"/>
      <c r="I76" s="240"/>
      <c r="J76" s="9">
        <f>IF(S76,1000)+ IF(T76,0)</f>
        <v>0</v>
      </c>
      <c r="K76" s="9">
        <f>IF(S76,1000)+ IF(T76,0)</f>
        <v>0</v>
      </c>
      <c r="S76" s="323" t="b">
        <v>0</v>
      </c>
      <c r="T76" s="323" t="b">
        <v>0</v>
      </c>
      <c r="W76" s="90"/>
      <c r="X76" s="9"/>
      <c r="Y76" s="9"/>
      <c r="Z76" s="9"/>
    </row>
    <row r="77" spans="1:26" s="9" customFormat="1" ht="19.899999999999999" customHeight="1" thickBot="1">
      <c r="A77" s="18" t="s">
        <v>366</v>
      </c>
      <c r="B77" s="164"/>
      <c r="C77" s="139" t="s">
        <v>266</v>
      </c>
      <c r="D77" s="196"/>
      <c r="E77" s="139" t="s">
        <v>264</v>
      </c>
      <c r="F77" s="196"/>
      <c r="G77" s="141"/>
      <c r="H77" s="196"/>
      <c r="I77" s="236"/>
      <c r="J77" s="9">
        <f>IF(S77,0)+ IF(T77,0)</f>
        <v>0</v>
      </c>
      <c r="K77" s="9">
        <f>IF(S77,0)+ IF(T77,0)</f>
        <v>0</v>
      </c>
      <c r="S77" s="321" t="b">
        <v>0</v>
      </c>
      <c r="T77" s="321" t="b">
        <v>0</v>
      </c>
      <c r="U77" s="321"/>
      <c r="V77" s="321"/>
      <c r="W77" s="90"/>
    </row>
    <row r="78" spans="1:26" ht="19.899999999999999" customHeight="1" thickBot="1">
      <c r="A78" s="19" t="s">
        <v>367</v>
      </c>
      <c r="B78" s="154"/>
      <c r="C78" s="139" t="s">
        <v>266</v>
      </c>
      <c r="D78" s="183"/>
      <c r="E78" s="140" t="s">
        <v>264</v>
      </c>
      <c r="F78" s="196"/>
      <c r="G78" s="134"/>
      <c r="H78" s="196"/>
      <c r="I78" s="240"/>
      <c r="J78" s="9">
        <f>IF(S78,0)+ IF(T78,0)</f>
        <v>0</v>
      </c>
      <c r="K78" s="9">
        <f>IF(S78,0)+ IF(T78,0)</f>
        <v>0</v>
      </c>
      <c r="S78" s="323" t="b">
        <v>0</v>
      </c>
      <c r="T78" s="323" t="b">
        <v>0</v>
      </c>
      <c r="W78" s="90"/>
      <c r="X78" s="9"/>
      <c r="Y78" s="9"/>
      <c r="Z78" s="9"/>
    </row>
    <row r="79" spans="1:26" ht="19.899999999999999" customHeight="1" thickBot="1">
      <c r="A79" s="19" t="s">
        <v>368</v>
      </c>
      <c r="B79" s="154"/>
      <c r="C79" s="139" t="s">
        <v>266</v>
      </c>
      <c r="D79" s="183"/>
      <c r="E79" s="140" t="s">
        <v>264</v>
      </c>
      <c r="F79" s="196"/>
      <c r="G79" s="134"/>
      <c r="H79" s="196"/>
      <c r="I79" s="240"/>
      <c r="J79" s="9">
        <f>IF(S79,500)+ IF(T79,0)</f>
        <v>500</v>
      </c>
      <c r="K79" s="9">
        <f>IF(S79,250)+ IF(T79,0)</f>
        <v>250</v>
      </c>
      <c r="S79" s="323" t="b">
        <v>1</v>
      </c>
      <c r="T79" s="323" t="b">
        <v>0</v>
      </c>
      <c r="W79" s="90"/>
      <c r="X79" s="9"/>
      <c r="Y79" s="9"/>
      <c r="Z79" s="9"/>
    </row>
    <row r="80" spans="1:26" ht="19.899999999999999" customHeight="1" thickBot="1">
      <c r="A80" s="19" t="s">
        <v>369</v>
      </c>
      <c r="B80" s="154"/>
      <c r="C80" s="139" t="s">
        <v>266</v>
      </c>
      <c r="D80" s="183"/>
      <c r="E80" s="140" t="s">
        <v>264</v>
      </c>
      <c r="F80" s="196"/>
      <c r="G80" s="134"/>
      <c r="H80" s="196"/>
      <c r="I80" s="240"/>
      <c r="J80" s="9">
        <f>IF(S80,9000)+ IF(T80,0)</f>
        <v>9000</v>
      </c>
      <c r="K80" s="9">
        <f>IF(S80,3000)+ IF(T80,0)</f>
        <v>3000</v>
      </c>
      <c r="S80" s="323" t="b">
        <v>1</v>
      </c>
      <c r="T80" s="323" t="b">
        <v>0</v>
      </c>
      <c r="W80" s="90"/>
      <c r="X80" s="9"/>
      <c r="Y80" s="9"/>
      <c r="Z80" s="9"/>
    </row>
    <row r="81" spans="1:26" ht="19.899999999999999" customHeight="1" thickBot="1">
      <c r="A81" s="19" t="s">
        <v>370</v>
      </c>
      <c r="B81" s="154"/>
      <c r="C81" s="139" t="s">
        <v>266</v>
      </c>
      <c r="D81" s="183"/>
      <c r="E81" s="140" t="s">
        <v>264</v>
      </c>
      <c r="F81" s="196"/>
      <c r="G81" s="134"/>
      <c r="H81" s="196"/>
      <c r="I81" s="240"/>
      <c r="J81" s="9">
        <f>IF(S81,0)+ IF(T81,0)</f>
        <v>0</v>
      </c>
      <c r="K81" s="9">
        <f>IF(S81,0)+ IF(T81,0)</f>
        <v>0</v>
      </c>
      <c r="S81" s="323" t="b">
        <v>0</v>
      </c>
      <c r="T81" s="323" t="b">
        <v>0</v>
      </c>
      <c r="W81" s="90"/>
      <c r="X81" s="9"/>
      <c r="Y81" s="9"/>
      <c r="Z81" s="9"/>
    </row>
    <row r="82" spans="1:26" ht="19.899999999999999" customHeight="1" thickBot="1">
      <c r="A82" s="19" t="s">
        <v>371</v>
      </c>
      <c r="B82" s="154"/>
      <c r="C82" s="139" t="s">
        <v>266</v>
      </c>
      <c r="D82" s="183"/>
      <c r="E82" s="140" t="s">
        <v>270</v>
      </c>
      <c r="F82" s="196"/>
      <c r="G82" s="134"/>
      <c r="H82" s="196"/>
      <c r="I82" s="240"/>
      <c r="J82" s="9">
        <f>IF(S82,8000)+ IF(T82,0)</f>
        <v>8000</v>
      </c>
      <c r="K82" s="9">
        <f t="shared" si="5"/>
        <v>2500</v>
      </c>
      <c r="S82" s="323" t="b">
        <v>1</v>
      </c>
      <c r="T82" s="323" t="b">
        <v>0</v>
      </c>
      <c r="W82" s="90"/>
      <c r="X82" s="9"/>
      <c r="Y82" s="9"/>
      <c r="Z82" s="9"/>
    </row>
    <row r="83" spans="1:26" ht="19.899999999999999" customHeight="1" thickBot="1">
      <c r="A83" s="19" t="s">
        <v>372</v>
      </c>
      <c r="B83" s="154"/>
      <c r="C83" s="139" t="s">
        <v>266</v>
      </c>
      <c r="D83" s="183"/>
      <c r="E83" s="140" t="s">
        <v>264</v>
      </c>
      <c r="F83" s="196"/>
      <c r="G83" s="134"/>
      <c r="H83" s="196"/>
      <c r="I83" s="240"/>
      <c r="J83" s="9">
        <f>IF(S83,5000)+ IF(T83,0)</f>
        <v>5000</v>
      </c>
      <c r="K83" s="9">
        <f>IF(S83,1000)+ IF(T83,0)</f>
        <v>1000</v>
      </c>
      <c r="S83" s="323" t="b">
        <v>1</v>
      </c>
      <c r="T83" s="323" t="b">
        <v>0</v>
      </c>
      <c r="W83" s="90"/>
      <c r="X83" s="9"/>
      <c r="Y83" s="9"/>
      <c r="Z83" s="9"/>
    </row>
    <row r="84" spans="1:26" ht="19.899999999999999" customHeight="1" thickBot="1">
      <c r="A84" s="19" t="s">
        <v>373</v>
      </c>
      <c r="B84" s="154"/>
      <c r="C84" s="139" t="s">
        <v>266</v>
      </c>
      <c r="D84" s="183"/>
      <c r="E84" s="140" t="s">
        <v>264</v>
      </c>
      <c r="F84" s="196"/>
      <c r="G84" s="134"/>
      <c r="H84" s="196"/>
      <c r="I84" s="240"/>
      <c r="J84" s="9">
        <f>IF(S84,5000+C8*2000)+ IF(T84,0)</f>
        <v>0</v>
      </c>
      <c r="K84" s="9">
        <f>IF(S84,10000)+ IF(T84,0)</f>
        <v>0</v>
      </c>
      <c r="S84" s="323" t="b">
        <v>0</v>
      </c>
      <c r="T84" s="323" t="b">
        <v>0</v>
      </c>
      <c r="W84" s="90"/>
      <c r="X84" s="9"/>
      <c r="Y84" s="9"/>
      <c r="Z84" s="9"/>
    </row>
    <row r="85" spans="1:26" ht="19.899999999999999" customHeight="1" thickBot="1">
      <c r="A85" s="19" t="s">
        <v>374</v>
      </c>
      <c r="B85" s="154"/>
      <c r="C85" s="139" t="s">
        <v>266</v>
      </c>
      <c r="D85" s="183"/>
      <c r="E85" s="140" t="s">
        <v>264</v>
      </c>
      <c r="F85" s="196"/>
      <c r="G85" s="134"/>
      <c r="H85" s="196"/>
      <c r="I85" s="240"/>
      <c r="J85" s="9">
        <f>IF(S85,0)+ IF(T85,0)</f>
        <v>0</v>
      </c>
      <c r="K85" s="9">
        <f>IF(S85,0)+ IF(T85,0)</f>
        <v>0</v>
      </c>
      <c r="S85" s="323" t="b">
        <v>0</v>
      </c>
      <c r="T85" s="323" t="b">
        <v>0</v>
      </c>
      <c r="W85" s="90"/>
      <c r="X85" s="9"/>
      <c r="Y85" s="9"/>
      <c r="Z85" s="9"/>
    </row>
    <row r="86" spans="1:26" ht="19.899999999999999" customHeight="1" thickBot="1">
      <c r="A86" s="19" t="s">
        <v>375</v>
      </c>
      <c r="B86" s="154"/>
      <c r="C86" s="134" t="s">
        <v>376</v>
      </c>
      <c r="D86" s="183"/>
      <c r="E86" s="293"/>
      <c r="F86" s="196"/>
      <c r="G86" s="134"/>
      <c r="H86" s="196"/>
      <c r="I86" s="240"/>
      <c r="J86" s="130"/>
      <c r="K86" s="130"/>
      <c r="L86" s="130"/>
      <c r="W86" s="90"/>
      <c r="X86" s="9"/>
      <c r="Y86" s="9"/>
      <c r="Z86" s="9"/>
    </row>
    <row r="87" spans="1:26" ht="19.899999999999999" customHeight="1" thickBot="1">
      <c r="A87" s="19" t="s">
        <v>377</v>
      </c>
      <c r="B87" s="154"/>
      <c r="C87" s="134" t="s">
        <v>272</v>
      </c>
      <c r="D87" s="194"/>
      <c r="E87" s="302"/>
      <c r="G87" s="134" t="s">
        <v>342</v>
      </c>
      <c r="H87" s="196"/>
      <c r="I87" s="305"/>
      <c r="J87" s="9">
        <f>E87*I87</f>
        <v>0</v>
      </c>
      <c r="K87" s="9">
        <f t="shared" si="5"/>
        <v>0</v>
      </c>
      <c r="W87" s="90"/>
      <c r="X87" s="9"/>
      <c r="Y87" s="9"/>
      <c r="Z87" s="9"/>
    </row>
    <row r="88" spans="1:26" ht="19.899999999999999" customHeight="1" thickBot="1">
      <c r="A88" s="63" t="s">
        <v>378</v>
      </c>
      <c r="B88" s="158"/>
      <c r="C88" s="135" t="s">
        <v>272</v>
      </c>
      <c r="D88" s="202"/>
      <c r="E88" s="304"/>
      <c r="F88" s="230"/>
      <c r="G88" s="135" t="s">
        <v>379</v>
      </c>
      <c r="H88" s="223"/>
      <c r="I88" s="306"/>
      <c r="J88" s="9">
        <f t="shared" ref="J88:J92" si="6">E88*I88</f>
        <v>0</v>
      </c>
      <c r="K88" s="9">
        <f t="shared" si="5"/>
        <v>0</v>
      </c>
      <c r="W88" s="90"/>
      <c r="X88" s="9"/>
      <c r="Y88" s="9"/>
      <c r="Z88" s="9"/>
    </row>
    <row r="89" spans="1:26" ht="19.899999999999999" customHeight="1" thickBot="1">
      <c r="A89" s="142" t="s">
        <v>380</v>
      </c>
      <c r="B89" s="153"/>
      <c r="C89" s="174" t="s">
        <v>381</v>
      </c>
      <c r="D89" s="194"/>
      <c r="E89" s="302"/>
      <c r="G89" s="174"/>
      <c r="H89" s="220"/>
      <c r="I89" s="235"/>
      <c r="J89" s="130"/>
      <c r="K89" s="130"/>
      <c r="L89" s="130"/>
      <c r="W89" s="90"/>
      <c r="X89" s="9"/>
      <c r="Y89" s="9"/>
      <c r="Z89" s="9"/>
    </row>
    <row r="90" spans="1:26" ht="19.899999999999999" customHeight="1" thickBot="1">
      <c r="A90" s="19" t="s">
        <v>382</v>
      </c>
      <c r="B90" s="154"/>
      <c r="C90" s="134" t="s">
        <v>272</v>
      </c>
      <c r="D90" s="194"/>
      <c r="E90" s="302"/>
      <c r="G90" s="134" t="s">
        <v>342</v>
      </c>
      <c r="H90" s="196"/>
      <c r="I90" s="305"/>
      <c r="J90" s="9">
        <f>E90*I90</f>
        <v>0</v>
      </c>
      <c r="K90" s="9">
        <f>E90*I90</f>
        <v>0</v>
      </c>
      <c r="W90" s="90"/>
      <c r="X90" s="9"/>
      <c r="Y90" s="9"/>
      <c r="Z90" s="9"/>
    </row>
    <row r="91" spans="1:26" ht="19.899999999999999" customHeight="1" thickBot="1">
      <c r="A91" s="19" t="s">
        <v>383</v>
      </c>
      <c r="B91" s="154"/>
      <c r="C91" s="134" t="s">
        <v>381</v>
      </c>
      <c r="D91" s="194"/>
      <c r="E91" s="302"/>
      <c r="G91" s="134"/>
      <c r="H91" s="196"/>
      <c r="I91" s="236"/>
      <c r="J91" s="130"/>
      <c r="K91" s="130"/>
      <c r="L91" s="130"/>
      <c r="W91" s="90"/>
      <c r="X91" s="9"/>
      <c r="Y91" s="9"/>
      <c r="Z91" s="9"/>
    </row>
    <row r="92" spans="1:26" ht="19.899999999999999" customHeight="1" thickBot="1">
      <c r="A92" s="63" t="s">
        <v>384</v>
      </c>
      <c r="B92" s="158"/>
      <c r="C92" s="135" t="s">
        <v>272</v>
      </c>
      <c r="D92" s="202"/>
      <c r="E92" s="304"/>
      <c r="F92" s="230"/>
      <c r="G92" s="135" t="s">
        <v>342</v>
      </c>
      <c r="H92" s="223"/>
      <c r="I92" s="306"/>
      <c r="J92" s="9">
        <f t="shared" si="6"/>
        <v>0</v>
      </c>
      <c r="K92" s="9">
        <f>E92*I92</f>
        <v>0</v>
      </c>
      <c r="W92" s="90"/>
      <c r="X92" s="9"/>
      <c r="Y92" s="9"/>
      <c r="Z92" s="9"/>
    </row>
    <row r="93" spans="1:26" ht="19.899999999999999" customHeight="1" thickBot="1">
      <c r="A93" s="142" t="s">
        <v>385</v>
      </c>
      <c r="B93" s="153"/>
      <c r="C93" s="174" t="s">
        <v>272</v>
      </c>
      <c r="D93" s="194"/>
      <c r="E93" s="302"/>
      <c r="G93" s="174" t="s">
        <v>342</v>
      </c>
      <c r="H93" s="220"/>
      <c r="I93" s="307"/>
      <c r="J93" s="9">
        <f>E93*I93</f>
        <v>0</v>
      </c>
      <c r="K93" s="9">
        <f>E93*I93</f>
        <v>0</v>
      </c>
      <c r="W93" s="90"/>
      <c r="X93" s="9"/>
      <c r="Y93" s="9"/>
      <c r="Z93" s="9"/>
    </row>
    <row r="94" spans="1:26" ht="19.899999999999999" customHeight="1" thickBot="1">
      <c r="A94" s="142" t="s">
        <v>386</v>
      </c>
      <c r="B94" s="153"/>
      <c r="C94" s="174" t="s">
        <v>302</v>
      </c>
      <c r="D94" s="194"/>
      <c r="E94" s="302"/>
      <c r="G94" s="174" t="s">
        <v>387</v>
      </c>
      <c r="H94" s="220"/>
      <c r="I94" s="307"/>
      <c r="J94" s="9">
        <f>E94*I94</f>
        <v>0</v>
      </c>
      <c r="W94" s="90"/>
      <c r="X94" s="9"/>
      <c r="Y94" s="9"/>
      <c r="Z94" s="9"/>
    </row>
    <row r="95" spans="1:26" ht="19.899999999999999" customHeight="1" thickBot="1">
      <c r="A95" s="19" t="s">
        <v>388</v>
      </c>
      <c r="B95" s="154"/>
      <c r="C95" s="134" t="s">
        <v>150</v>
      </c>
      <c r="D95" s="194"/>
      <c r="E95" s="302"/>
      <c r="G95" s="134" t="s">
        <v>342</v>
      </c>
      <c r="H95" s="196"/>
      <c r="I95" s="305"/>
      <c r="K95" s="9">
        <f>E96*I96</f>
        <v>0</v>
      </c>
      <c r="W95" s="90"/>
      <c r="X95" s="9"/>
      <c r="Y95" s="9"/>
      <c r="Z95" s="9"/>
    </row>
    <row r="96" spans="1:26" ht="19.899999999999999" customHeight="1" thickBot="1">
      <c r="A96" s="27" t="s">
        <v>389</v>
      </c>
      <c r="B96" s="155"/>
      <c r="C96" s="175" t="s">
        <v>63</v>
      </c>
      <c r="D96" s="194"/>
      <c r="E96" s="302"/>
      <c r="G96" s="175" t="s">
        <v>387</v>
      </c>
      <c r="H96" s="221"/>
      <c r="I96" s="305"/>
      <c r="J96" s="9">
        <f>E96*I96</f>
        <v>0</v>
      </c>
      <c r="W96" s="90"/>
      <c r="X96" s="9"/>
      <c r="Y96" s="9"/>
      <c r="Z96" s="9"/>
    </row>
    <row r="97" spans="1:61" ht="19.899999999999999" customHeight="1" thickBot="1">
      <c r="A97" s="27" t="s">
        <v>390</v>
      </c>
      <c r="B97" s="155"/>
      <c r="C97" s="175" t="s">
        <v>150</v>
      </c>
      <c r="D97" s="194"/>
      <c r="E97" s="302"/>
      <c r="G97" s="175" t="s">
        <v>342</v>
      </c>
      <c r="H97" s="221"/>
      <c r="I97" s="308"/>
      <c r="K97" s="9">
        <f>E97*I97</f>
        <v>0</v>
      </c>
      <c r="W97" s="90"/>
      <c r="X97" s="9"/>
      <c r="Y97" s="9"/>
      <c r="Z97" s="9"/>
    </row>
    <row r="98" spans="1:61" ht="19.899999999999999" customHeight="1" thickBot="1">
      <c r="A98" s="27" t="s">
        <v>391</v>
      </c>
      <c r="B98" s="155"/>
      <c r="C98" s="262" t="s">
        <v>392</v>
      </c>
      <c r="D98" s="190"/>
      <c r="E98" s="262" t="s">
        <v>393</v>
      </c>
      <c r="F98" s="221"/>
      <c r="G98" s="175"/>
      <c r="H98" s="221"/>
      <c r="I98" s="242"/>
      <c r="J98" s="9">
        <f>IF(S98,0)+ IF(T98,3000)</f>
        <v>0</v>
      </c>
      <c r="K98" s="117"/>
      <c r="L98" s="117"/>
      <c r="N98" t="str">
        <f>IF(IF(S98,0)+IF(T98,3000)+IF(U98,6000)+IF(V98,8000)&gt;0,ROW(), "")</f>
        <v/>
      </c>
      <c r="S98" s="323" t="b">
        <v>0</v>
      </c>
      <c r="T98" s="323" t="b">
        <v>0</v>
      </c>
      <c r="W98" s="90"/>
      <c r="X98" s="9"/>
      <c r="Y98" s="9"/>
      <c r="Z98" s="9"/>
    </row>
    <row r="99" spans="1:61" s="37" customFormat="1" ht="15" thickBot="1">
      <c r="A99" s="126" t="s">
        <v>394</v>
      </c>
      <c r="B99" s="337"/>
      <c r="C99" s="338"/>
      <c r="D99" s="338"/>
      <c r="E99" s="338"/>
      <c r="F99" s="339"/>
      <c r="G99" s="338"/>
      <c r="H99" s="339"/>
      <c r="I99" s="340"/>
      <c r="J99" s="107"/>
      <c r="K99" s="9"/>
      <c r="L99" s="9"/>
      <c r="M99"/>
      <c r="N99"/>
      <c r="O99"/>
      <c r="P99"/>
      <c r="Q99"/>
      <c r="R99"/>
      <c r="S99" s="323"/>
      <c r="T99" s="323"/>
      <c r="U99" s="323"/>
      <c r="V99" s="323"/>
      <c r="W99" s="90"/>
      <c r="X99" s="9"/>
      <c r="Y99" s="9"/>
      <c r="Z99" s="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</row>
    <row r="100" spans="1:61" hidden="1"/>
    <row r="101" spans="1:61">
      <c r="B101" s="67"/>
      <c r="D101" s="6"/>
      <c r="F101" s="10"/>
      <c r="H101" s="10"/>
      <c r="I101"/>
      <c r="J101" s="117"/>
      <c r="K101" s="117"/>
      <c r="L101" s="117"/>
    </row>
    <row r="102" spans="1:61" ht="15">
      <c r="B102"/>
      <c r="D102" s="6"/>
      <c r="F102" s="10"/>
      <c r="H102" s="10"/>
      <c r="I102" s="71"/>
    </row>
    <row r="103" spans="1:61">
      <c r="B103"/>
      <c r="D103" s="6"/>
      <c r="F103" s="10"/>
      <c r="H103" s="10"/>
      <c r="I103" s="67"/>
      <c r="J103" s="266"/>
      <c r="K103" s="266"/>
      <c r="L103" s="266"/>
    </row>
    <row r="104" spans="1:61">
      <c r="B104"/>
      <c r="D104" s="6"/>
      <c r="F104" s="10"/>
      <c r="H104" s="10"/>
      <c r="I104"/>
    </row>
    <row r="105" spans="1:61" ht="13.9" customHeight="1">
      <c r="A105" s="67"/>
      <c r="B105" s="67"/>
      <c r="D105" s="6"/>
      <c r="F105" s="10"/>
      <c r="H105" s="10"/>
      <c r="I105"/>
    </row>
    <row r="106" spans="1:61">
      <c r="B106"/>
      <c r="D106" s="6"/>
      <c r="F106" s="10"/>
      <c r="H106" s="10"/>
      <c r="I106"/>
    </row>
    <row r="107" spans="1:61">
      <c r="B107"/>
      <c r="D107" s="6"/>
      <c r="F107" s="10"/>
      <c r="H107" s="10"/>
      <c r="I107"/>
    </row>
    <row r="108" spans="1:61">
      <c r="B108"/>
      <c r="D108" s="6"/>
      <c r="F108" s="10"/>
      <c r="H108" s="10"/>
      <c r="I108"/>
    </row>
    <row r="109" spans="1:61">
      <c r="B109"/>
      <c r="D109" s="6"/>
      <c r="F109" s="10"/>
      <c r="H109" s="10"/>
      <c r="I109"/>
    </row>
    <row r="110" spans="1:61">
      <c r="B110"/>
      <c r="D110" s="6"/>
      <c r="F110" s="10"/>
      <c r="H110" s="10"/>
      <c r="I110"/>
    </row>
    <row r="111" spans="1:61">
      <c r="B111"/>
      <c r="D111" s="6"/>
      <c r="F111" s="10"/>
      <c r="H111" s="10"/>
      <c r="I111"/>
    </row>
    <row r="112" spans="1:61">
      <c r="B112"/>
      <c r="D112" s="6"/>
      <c r="F112" s="10"/>
      <c r="H112" s="10"/>
      <c r="I112"/>
    </row>
    <row r="113" spans="2:9">
      <c r="B113"/>
      <c r="D113" s="6"/>
      <c r="F113" s="10"/>
      <c r="H113" s="10"/>
      <c r="I113"/>
    </row>
    <row r="114" spans="2:9">
      <c r="B114"/>
      <c r="D114" s="6"/>
      <c r="F114" s="10"/>
      <c r="H114" s="10"/>
      <c r="I114"/>
    </row>
    <row r="115" spans="2:9">
      <c r="B115"/>
      <c r="D115" s="6"/>
      <c r="F115" s="10"/>
      <c r="H115" s="10"/>
      <c r="I115"/>
    </row>
    <row r="116" spans="2:9">
      <c r="B116"/>
      <c r="D116" s="6"/>
      <c r="F116" s="10"/>
      <c r="H116" s="10"/>
      <c r="I116"/>
    </row>
    <row r="117" spans="2:9">
      <c r="B117"/>
      <c r="D117" s="6"/>
      <c r="F117" s="10"/>
      <c r="H117" s="10"/>
      <c r="I117"/>
    </row>
    <row r="118" spans="2:9">
      <c r="B118"/>
      <c r="D118" s="6"/>
      <c r="F118" s="10"/>
      <c r="H118" s="10"/>
      <c r="I118"/>
    </row>
    <row r="119" spans="2:9">
      <c r="B119"/>
      <c r="D119" s="6"/>
      <c r="F119" s="10"/>
      <c r="H119" s="10"/>
      <c r="I119"/>
    </row>
    <row r="120" spans="2:9">
      <c r="B120"/>
      <c r="D120" s="6"/>
      <c r="F120" s="10"/>
      <c r="H120" s="10"/>
      <c r="I120"/>
    </row>
    <row r="121" spans="2:9">
      <c r="B121"/>
      <c r="D121" s="6"/>
      <c r="F121" s="10"/>
      <c r="H121" s="10"/>
      <c r="I121"/>
    </row>
    <row r="122" spans="2:9">
      <c r="B122"/>
      <c r="D122" s="6"/>
      <c r="F122" s="10"/>
      <c r="H122" s="10"/>
      <c r="I122"/>
    </row>
    <row r="123" spans="2:9">
      <c r="B123"/>
      <c r="D123" s="6"/>
      <c r="F123" s="10"/>
      <c r="H123" s="10"/>
      <c r="I123"/>
    </row>
    <row r="124" spans="2:9">
      <c r="B124"/>
      <c r="D124" s="6"/>
      <c r="F124" s="10"/>
      <c r="H124" s="10"/>
      <c r="I124"/>
    </row>
    <row r="125" spans="2:9">
      <c r="B125"/>
      <c r="D125" s="6"/>
      <c r="F125" s="10"/>
      <c r="H125" s="10"/>
      <c r="I125"/>
    </row>
    <row r="126" spans="2:9">
      <c r="B126"/>
      <c r="D126" s="6"/>
      <c r="F126" s="10"/>
      <c r="H126" s="10"/>
      <c r="I126"/>
    </row>
    <row r="127" spans="2:9">
      <c r="B127"/>
      <c r="D127" s="6"/>
      <c r="F127" s="10"/>
      <c r="H127" s="10"/>
      <c r="I127"/>
    </row>
    <row r="128" spans="2:9">
      <c r="B128"/>
      <c r="D128" s="6"/>
      <c r="F128" s="10"/>
      <c r="H128" s="10"/>
      <c r="I128"/>
    </row>
    <row r="129" spans="2:9">
      <c r="B129"/>
      <c r="D129" s="6"/>
      <c r="F129" s="10"/>
      <c r="H129" s="10"/>
      <c r="I129"/>
    </row>
    <row r="130" spans="2:9">
      <c r="B130"/>
      <c r="D130" s="6"/>
      <c r="F130" s="10"/>
      <c r="H130" s="10"/>
      <c r="I130"/>
    </row>
    <row r="131" spans="2:9">
      <c r="B131"/>
      <c r="D131" s="6"/>
      <c r="F131" s="10"/>
      <c r="H131" s="10"/>
      <c r="I131"/>
    </row>
    <row r="132" spans="2:9">
      <c r="B132"/>
      <c r="D132" s="6"/>
      <c r="F132" s="10"/>
      <c r="H132" s="10"/>
      <c r="I132"/>
    </row>
    <row r="133" spans="2:9">
      <c r="B133"/>
      <c r="D133" s="6"/>
      <c r="F133" s="10"/>
      <c r="H133" s="10"/>
      <c r="I133"/>
    </row>
    <row r="134" spans="2:9">
      <c r="B134"/>
      <c r="D134" s="6"/>
      <c r="F134" s="10"/>
      <c r="H134" s="10"/>
      <c r="I134"/>
    </row>
    <row r="135" spans="2:9">
      <c r="B135"/>
      <c r="D135" s="6"/>
      <c r="F135" s="10"/>
      <c r="H135" s="10"/>
      <c r="I135"/>
    </row>
    <row r="136" spans="2:9">
      <c r="B136"/>
      <c r="D136" s="6"/>
      <c r="F136" s="10"/>
      <c r="H136" s="10"/>
      <c r="I136"/>
    </row>
    <row r="137" spans="2:9">
      <c r="B137"/>
      <c r="D137" s="6"/>
      <c r="F137" s="10"/>
      <c r="H137" s="10"/>
      <c r="I137"/>
    </row>
    <row r="138" spans="2:9">
      <c r="B138"/>
      <c r="D138" s="6"/>
      <c r="F138" s="10"/>
      <c r="H138" s="10"/>
      <c r="I138"/>
    </row>
    <row r="139" spans="2:9">
      <c r="B139"/>
      <c r="D139" s="6"/>
      <c r="F139" s="10"/>
      <c r="H139" s="10"/>
      <c r="I139"/>
    </row>
    <row r="140" spans="2:9">
      <c r="B140"/>
      <c r="D140" s="6"/>
      <c r="F140" s="10"/>
      <c r="H140" s="10"/>
      <c r="I140"/>
    </row>
    <row r="141" spans="2:9">
      <c r="B141"/>
      <c r="D141" s="6"/>
      <c r="F141" s="10"/>
      <c r="H141" s="10"/>
      <c r="I141"/>
    </row>
    <row r="142" spans="2:9">
      <c r="B142"/>
      <c r="D142" s="6"/>
      <c r="F142" s="10"/>
      <c r="H142" s="10"/>
      <c r="I142"/>
    </row>
    <row r="143" spans="2:9">
      <c r="B143"/>
      <c r="D143" s="6"/>
      <c r="F143" s="10"/>
      <c r="H143" s="10"/>
      <c r="I143"/>
    </row>
    <row r="144" spans="2:9">
      <c r="B144"/>
      <c r="D144" s="6"/>
      <c r="F144" s="10"/>
      <c r="H144" s="10"/>
      <c r="I144"/>
    </row>
    <row r="145" spans="2:9">
      <c r="B145"/>
      <c r="D145" s="6"/>
      <c r="F145" s="10"/>
      <c r="H145" s="10"/>
      <c r="I145"/>
    </row>
    <row r="146" spans="2:9">
      <c r="B146"/>
      <c r="D146" s="6"/>
      <c r="F146" s="10"/>
      <c r="H146" s="10"/>
      <c r="I146"/>
    </row>
    <row r="147" spans="2:9">
      <c r="B147"/>
      <c r="D147" s="6"/>
      <c r="F147" s="10"/>
      <c r="H147" s="10"/>
      <c r="I147"/>
    </row>
    <row r="148" spans="2:9">
      <c r="B148"/>
      <c r="D148" s="6"/>
      <c r="F148" s="10"/>
      <c r="H148" s="10"/>
      <c r="I148"/>
    </row>
    <row r="149" spans="2:9">
      <c r="B149"/>
      <c r="D149" s="6"/>
      <c r="F149" s="10"/>
      <c r="H149" s="10"/>
      <c r="I149"/>
    </row>
    <row r="150" spans="2:9">
      <c r="B150"/>
      <c r="D150" s="6"/>
      <c r="F150" s="10"/>
      <c r="H150" s="10"/>
      <c r="I150"/>
    </row>
    <row r="151" spans="2:9">
      <c r="B151"/>
      <c r="D151" s="6"/>
      <c r="F151" s="10"/>
      <c r="H151" s="10"/>
      <c r="I151"/>
    </row>
    <row r="152" spans="2:9">
      <c r="B152"/>
      <c r="D152" s="6"/>
      <c r="F152" s="10"/>
      <c r="H152" s="10"/>
      <c r="I152"/>
    </row>
    <row r="153" spans="2:9">
      <c r="B153"/>
      <c r="D153" s="6"/>
      <c r="F153" s="10"/>
      <c r="H153" s="10"/>
      <c r="I153"/>
    </row>
    <row r="154" spans="2:9">
      <c r="B154"/>
      <c r="D154" s="6"/>
      <c r="F154" s="10"/>
      <c r="H154" s="10"/>
      <c r="I154"/>
    </row>
    <row r="155" spans="2:9">
      <c r="B155"/>
      <c r="D155" s="6"/>
      <c r="F155" s="10"/>
      <c r="H155" s="10"/>
      <c r="I155"/>
    </row>
    <row r="156" spans="2:9">
      <c r="B156"/>
      <c r="D156" s="6"/>
      <c r="F156" s="10"/>
      <c r="H156" s="10"/>
      <c r="I156"/>
    </row>
    <row r="157" spans="2:9">
      <c r="B157"/>
      <c r="D157" s="6"/>
      <c r="F157" s="10"/>
      <c r="H157" s="10"/>
      <c r="I157"/>
    </row>
    <row r="158" spans="2:9">
      <c r="B158"/>
      <c r="D158" s="6"/>
      <c r="F158" s="10"/>
      <c r="H158" s="10"/>
      <c r="I158"/>
    </row>
    <row r="159" spans="2:9">
      <c r="B159"/>
      <c r="D159" s="6"/>
      <c r="F159" s="10"/>
      <c r="H159" s="10"/>
      <c r="I159"/>
    </row>
    <row r="160" spans="2:9">
      <c r="B160"/>
      <c r="D160" s="6"/>
      <c r="F160" s="10"/>
      <c r="H160" s="10"/>
      <c r="I160"/>
    </row>
    <row r="161" spans="2:9">
      <c r="B161"/>
      <c r="D161" s="6"/>
      <c r="F161" s="10"/>
      <c r="H161" s="10"/>
      <c r="I161"/>
    </row>
    <row r="162" spans="2:9">
      <c r="B162"/>
      <c r="D162" s="6"/>
      <c r="F162" s="10"/>
      <c r="H162" s="10"/>
      <c r="I162"/>
    </row>
    <row r="163" spans="2:9">
      <c r="B163"/>
      <c r="D163" s="6"/>
      <c r="F163" s="10"/>
      <c r="H163" s="10"/>
      <c r="I163"/>
    </row>
    <row r="164" spans="2:9">
      <c r="B164"/>
      <c r="D164" s="6"/>
      <c r="F164" s="10"/>
      <c r="H164" s="10"/>
      <c r="I164"/>
    </row>
    <row r="165" spans="2:9">
      <c r="B165"/>
      <c r="D165" s="6"/>
      <c r="F165" s="10"/>
      <c r="H165" s="10"/>
      <c r="I165"/>
    </row>
    <row r="166" spans="2:9">
      <c r="B166"/>
      <c r="D166" s="6"/>
      <c r="F166" s="10"/>
      <c r="H166" s="10"/>
      <c r="I166"/>
    </row>
    <row r="167" spans="2:9">
      <c r="B167"/>
      <c r="D167" s="6"/>
      <c r="F167" s="10"/>
      <c r="H167" s="10"/>
      <c r="I167"/>
    </row>
    <row r="168" spans="2:9">
      <c r="B168"/>
      <c r="D168" s="6"/>
      <c r="F168" s="10"/>
      <c r="H168" s="10"/>
      <c r="I168"/>
    </row>
    <row r="169" spans="2:9">
      <c r="B169"/>
      <c r="D169" s="6"/>
      <c r="F169" s="10"/>
      <c r="H169" s="10"/>
      <c r="I169"/>
    </row>
    <row r="170" spans="2:9">
      <c r="B170"/>
      <c r="D170" s="6"/>
      <c r="F170" s="10"/>
      <c r="H170" s="10"/>
      <c r="I170"/>
    </row>
    <row r="171" spans="2:9">
      <c r="B171"/>
      <c r="D171" s="6"/>
      <c r="F171" s="10"/>
      <c r="H171" s="10"/>
      <c r="I171"/>
    </row>
    <row r="172" spans="2:9">
      <c r="B172"/>
      <c r="D172" s="6"/>
      <c r="F172" s="10"/>
      <c r="H172" s="10"/>
      <c r="I172"/>
    </row>
    <row r="173" spans="2:9">
      <c r="B173"/>
      <c r="D173" s="6"/>
      <c r="F173" s="10"/>
      <c r="H173" s="10"/>
      <c r="I173"/>
    </row>
    <row r="174" spans="2:9">
      <c r="B174"/>
      <c r="D174" s="6"/>
      <c r="F174" s="10"/>
      <c r="H174" s="10"/>
      <c r="I174"/>
    </row>
    <row r="175" spans="2:9">
      <c r="B175"/>
      <c r="D175" s="6"/>
      <c r="F175" s="10"/>
      <c r="H175" s="10"/>
      <c r="I175"/>
    </row>
    <row r="176" spans="2:9">
      <c r="B176"/>
      <c r="D176" s="6"/>
      <c r="F176" s="10"/>
      <c r="H176" s="10"/>
      <c r="I176"/>
    </row>
    <row r="177" spans="2:9">
      <c r="B177"/>
      <c r="D177" s="6"/>
      <c r="F177" s="10"/>
      <c r="H177" s="10"/>
      <c r="I177"/>
    </row>
    <row r="178" spans="2:9">
      <c r="B178"/>
      <c r="D178" s="6"/>
      <c r="F178" s="10"/>
      <c r="H178" s="10"/>
      <c r="I178"/>
    </row>
    <row r="179" spans="2:9">
      <c r="B179"/>
      <c r="D179" s="6"/>
      <c r="F179" s="10"/>
      <c r="H179" s="10"/>
      <c r="I179"/>
    </row>
    <row r="180" spans="2:9">
      <c r="B180"/>
      <c r="D180" s="6"/>
      <c r="F180" s="10"/>
      <c r="H180" s="10"/>
      <c r="I180"/>
    </row>
    <row r="181" spans="2:9">
      <c r="B181"/>
      <c r="D181" s="6"/>
      <c r="F181" s="10"/>
      <c r="H181" s="10"/>
      <c r="I181"/>
    </row>
    <row r="182" spans="2:9">
      <c r="B182"/>
      <c r="D182" s="6"/>
      <c r="F182" s="10"/>
      <c r="H182" s="10"/>
      <c r="I182"/>
    </row>
    <row r="183" spans="2:9">
      <c r="B183"/>
      <c r="D183" s="6"/>
      <c r="F183" s="10"/>
      <c r="H183" s="10"/>
      <c r="I183"/>
    </row>
    <row r="184" spans="2:9">
      <c r="B184"/>
      <c r="D184" s="6"/>
      <c r="F184" s="10"/>
      <c r="H184" s="10"/>
      <c r="I184"/>
    </row>
    <row r="185" spans="2:9">
      <c r="B185"/>
      <c r="D185" s="6"/>
      <c r="F185" s="10"/>
      <c r="H185" s="10"/>
      <c r="I185"/>
    </row>
    <row r="186" spans="2:9">
      <c r="B186"/>
      <c r="D186" s="6"/>
      <c r="F186" s="10"/>
      <c r="H186" s="10"/>
      <c r="I186"/>
    </row>
    <row r="187" spans="2:9">
      <c r="B187"/>
      <c r="D187" s="6"/>
      <c r="F187" s="10"/>
      <c r="H187" s="10"/>
      <c r="I187"/>
    </row>
    <row r="188" spans="2:9">
      <c r="B188"/>
      <c r="D188" s="6"/>
      <c r="F188" s="10"/>
      <c r="H188" s="10"/>
      <c r="I188"/>
    </row>
    <row r="189" spans="2:9">
      <c r="B189"/>
      <c r="D189" s="6"/>
      <c r="F189" s="10"/>
      <c r="H189" s="10"/>
      <c r="I189"/>
    </row>
    <row r="190" spans="2:9">
      <c r="B190"/>
      <c r="D190" s="6"/>
      <c r="F190" s="10"/>
      <c r="H190" s="10"/>
      <c r="I190"/>
    </row>
    <row r="191" spans="2:9">
      <c r="B191"/>
      <c r="D191" s="6"/>
      <c r="F191" s="10"/>
      <c r="H191" s="10"/>
      <c r="I191"/>
    </row>
    <row r="192" spans="2:9">
      <c r="B192"/>
      <c r="D192" s="6"/>
      <c r="F192" s="10"/>
      <c r="H192" s="10"/>
      <c r="I192"/>
    </row>
    <row r="193" spans="2:9">
      <c r="B193"/>
      <c r="D193" s="6"/>
      <c r="F193" s="10"/>
      <c r="H193" s="10"/>
      <c r="I193"/>
    </row>
    <row r="194" spans="2:9">
      <c r="B194"/>
      <c r="D194" s="6"/>
      <c r="F194" s="10"/>
      <c r="H194" s="10"/>
      <c r="I194"/>
    </row>
    <row r="195" spans="2:9">
      <c r="B195"/>
      <c r="D195" s="6"/>
      <c r="F195" s="10"/>
      <c r="H195" s="10"/>
      <c r="I195"/>
    </row>
    <row r="196" spans="2:9">
      <c r="B196"/>
      <c r="D196" s="6"/>
      <c r="F196" s="10"/>
      <c r="H196" s="10"/>
      <c r="I196"/>
    </row>
    <row r="197" spans="2:9">
      <c r="B197"/>
      <c r="D197" s="6"/>
      <c r="F197" s="10"/>
      <c r="H197" s="10"/>
      <c r="I197"/>
    </row>
    <row r="198" spans="2:9">
      <c r="B198"/>
      <c r="D198" s="6"/>
      <c r="F198" s="10"/>
      <c r="H198" s="10"/>
      <c r="I198"/>
    </row>
    <row r="199" spans="2:9">
      <c r="B199"/>
      <c r="D199" s="6"/>
      <c r="F199" s="10"/>
      <c r="H199" s="10"/>
      <c r="I199"/>
    </row>
    <row r="200" spans="2:9">
      <c r="B200"/>
      <c r="D200" s="6"/>
      <c r="F200" s="10"/>
      <c r="H200" s="10"/>
      <c r="I200"/>
    </row>
    <row r="201" spans="2:9">
      <c r="B201"/>
      <c r="D201" s="6"/>
      <c r="F201" s="10"/>
      <c r="H201" s="10"/>
      <c r="I201"/>
    </row>
    <row r="202" spans="2:9">
      <c r="B202"/>
      <c r="D202" s="6"/>
      <c r="F202" s="10"/>
      <c r="H202" s="10"/>
      <c r="I202"/>
    </row>
    <row r="203" spans="2:9">
      <c r="B203"/>
      <c r="D203" s="6"/>
      <c r="F203" s="10"/>
      <c r="H203" s="10"/>
      <c r="I203"/>
    </row>
    <row r="204" spans="2:9">
      <c r="B204"/>
      <c r="D204" s="6"/>
      <c r="F204" s="10"/>
      <c r="H204" s="10"/>
      <c r="I204"/>
    </row>
    <row r="205" spans="2:9">
      <c r="B205"/>
      <c r="D205" s="6"/>
      <c r="F205" s="10"/>
      <c r="H205" s="10"/>
      <c r="I205"/>
    </row>
    <row r="206" spans="2:9">
      <c r="B206"/>
      <c r="D206" s="6"/>
      <c r="F206" s="10"/>
      <c r="H206" s="10"/>
      <c r="I206"/>
    </row>
    <row r="207" spans="2:9">
      <c r="B207"/>
      <c r="D207" s="6"/>
      <c r="F207" s="10"/>
      <c r="H207" s="10"/>
      <c r="I207"/>
    </row>
    <row r="208" spans="2:9">
      <c r="B208"/>
      <c r="D208" s="6"/>
      <c r="F208" s="10"/>
      <c r="H208" s="10"/>
      <c r="I208"/>
    </row>
    <row r="209" spans="2:9">
      <c r="B209"/>
      <c r="D209" s="6"/>
      <c r="F209" s="10"/>
      <c r="H209" s="10"/>
      <c r="I209"/>
    </row>
    <row r="210" spans="2:9">
      <c r="B210"/>
      <c r="D210" s="6"/>
      <c r="F210" s="10"/>
      <c r="H210" s="10"/>
      <c r="I210"/>
    </row>
    <row r="211" spans="2:9">
      <c r="B211"/>
      <c r="D211" s="6"/>
      <c r="F211" s="10"/>
      <c r="H211" s="10"/>
      <c r="I211"/>
    </row>
    <row r="212" spans="2:9">
      <c r="B212"/>
      <c r="D212" s="6"/>
      <c r="F212" s="10"/>
      <c r="H212" s="10"/>
      <c r="I212"/>
    </row>
    <row r="213" spans="2:9">
      <c r="B213"/>
      <c r="D213" s="6"/>
      <c r="F213" s="10"/>
      <c r="H213" s="10"/>
      <c r="I213"/>
    </row>
    <row r="214" spans="2:9">
      <c r="B214"/>
      <c r="D214" s="6"/>
      <c r="F214" s="10"/>
      <c r="H214" s="10"/>
      <c r="I214"/>
    </row>
    <row r="215" spans="2:9">
      <c r="B215"/>
      <c r="D215" s="6"/>
      <c r="F215" s="10"/>
      <c r="H215" s="10"/>
      <c r="I215"/>
    </row>
    <row r="216" spans="2:9">
      <c r="B216"/>
      <c r="D216" s="6"/>
      <c r="F216" s="10"/>
      <c r="H216" s="10"/>
      <c r="I216"/>
    </row>
    <row r="217" spans="2:9">
      <c r="B217"/>
      <c r="D217" s="6"/>
      <c r="F217" s="10"/>
      <c r="H217" s="10"/>
      <c r="I217"/>
    </row>
    <row r="218" spans="2:9">
      <c r="B218"/>
      <c r="D218" s="6"/>
      <c r="F218" s="10"/>
      <c r="H218" s="10"/>
      <c r="I218"/>
    </row>
    <row r="219" spans="2:9">
      <c r="B219"/>
      <c r="D219" s="6"/>
      <c r="F219" s="10"/>
      <c r="H219" s="10"/>
      <c r="I219"/>
    </row>
    <row r="220" spans="2:9">
      <c r="B220"/>
      <c r="D220" s="6"/>
      <c r="F220" s="10"/>
      <c r="H220" s="10"/>
      <c r="I220"/>
    </row>
    <row r="221" spans="2:9">
      <c r="B221"/>
      <c r="D221" s="6"/>
      <c r="F221" s="10"/>
      <c r="H221" s="10"/>
      <c r="I221"/>
    </row>
    <row r="222" spans="2:9">
      <c r="B222"/>
      <c r="D222" s="6"/>
      <c r="F222" s="10"/>
      <c r="H222" s="10"/>
      <c r="I222"/>
    </row>
    <row r="223" spans="2:9">
      <c r="B223"/>
      <c r="D223" s="6"/>
      <c r="F223" s="10"/>
      <c r="H223" s="10"/>
      <c r="I223"/>
    </row>
    <row r="224" spans="2:9">
      <c r="B224"/>
      <c r="D224" s="6"/>
      <c r="F224" s="10"/>
      <c r="H224" s="10"/>
      <c r="I224"/>
    </row>
    <row r="225" spans="2:9">
      <c r="B225"/>
      <c r="D225" s="6"/>
      <c r="F225" s="10"/>
      <c r="H225" s="10"/>
      <c r="I225"/>
    </row>
    <row r="226" spans="2:9">
      <c r="B226"/>
      <c r="D226" s="6"/>
      <c r="F226" s="10"/>
      <c r="H226" s="10"/>
      <c r="I226"/>
    </row>
    <row r="227" spans="2:9">
      <c r="B227"/>
      <c r="D227" s="6"/>
      <c r="F227" s="10"/>
      <c r="H227" s="10"/>
      <c r="I227"/>
    </row>
    <row r="228" spans="2:9">
      <c r="B228"/>
      <c r="D228" s="6"/>
      <c r="F228" s="10"/>
      <c r="H228" s="10"/>
      <c r="I228"/>
    </row>
    <row r="229" spans="2:9">
      <c r="B229"/>
      <c r="D229" s="6"/>
      <c r="F229" s="10"/>
      <c r="H229" s="10"/>
      <c r="I229"/>
    </row>
    <row r="230" spans="2:9">
      <c r="B230"/>
      <c r="D230" s="6"/>
      <c r="F230" s="10"/>
      <c r="H230" s="10"/>
      <c r="I230"/>
    </row>
    <row r="231" spans="2:9">
      <c r="B231"/>
      <c r="D231" s="6"/>
      <c r="F231" s="10"/>
      <c r="H231" s="10"/>
      <c r="I231"/>
    </row>
    <row r="232" spans="2:9">
      <c r="B232"/>
      <c r="D232" s="6"/>
      <c r="F232" s="10"/>
      <c r="H232" s="10"/>
      <c r="I232"/>
    </row>
    <row r="233" spans="2:9">
      <c r="B233"/>
      <c r="D233" s="6"/>
      <c r="F233" s="10"/>
      <c r="H233" s="10"/>
      <c r="I233"/>
    </row>
    <row r="234" spans="2:9">
      <c r="B234"/>
      <c r="D234" s="6"/>
      <c r="F234" s="10"/>
      <c r="H234" s="10"/>
      <c r="I234"/>
    </row>
    <row r="235" spans="2:9">
      <c r="B235"/>
      <c r="D235" s="6"/>
      <c r="F235" s="10"/>
      <c r="H235" s="10"/>
      <c r="I235"/>
    </row>
    <row r="236" spans="2:9">
      <c r="B236"/>
      <c r="D236" s="6"/>
      <c r="F236" s="10"/>
      <c r="H236" s="10"/>
      <c r="I236"/>
    </row>
    <row r="237" spans="2:9">
      <c r="B237"/>
      <c r="D237" s="6"/>
      <c r="F237" s="10"/>
      <c r="H237" s="10"/>
      <c r="I237"/>
    </row>
    <row r="238" spans="2:9">
      <c r="B238"/>
      <c r="D238" s="6"/>
      <c r="F238" s="10"/>
      <c r="H238" s="10"/>
      <c r="I238"/>
    </row>
    <row r="239" spans="2:9">
      <c r="B239"/>
      <c r="D239" s="6"/>
      <c r="F239" s="10"/>
      <c r="H239" s="10"/>
      <c r="I239"/>
    </row>
    <row r="240" spans="2:9">
      <c r="B240"/>
      <c r="D240" s="6"/>
      <c r="F240" s="10"/>
      <c r="H240" s="10"/>
      <c r="I240"/>
    </row>
    <row r="241" spans="2:9">
      <c r="B241"/>
      <c r="D241" s="6"/>
      <c r="F241" s="10"/>
      <c r="H241" s="10"/>
      <c r="I241"/>
    </row>
    <row r="242" spans="2:9">
      <c r="B242"/>
      <c r="D242" s="6"/>
      <c r="F242" s="10"/>
      <c r="H242" s="10"/>
      <c r="I242"/>
    </row>
    <row r="243" spans="2:9">
      <c r="B243"/>
      <c r="D243" s="6"/>
      <c r="F243" s="10"/>
      <c r="H243" s="10"/>
      <c r="I243"/>
    </row>
    <row r="244" spans="2:9">
      <c r="B244"/>
      <c r="D244" s="6"/>
      <c r="F244" s="10"/>
      <c r="H244" s="10"/>
      <c r="I244"/>
    </row>
    <row r="245" spans="2:9">
      <c r="B245"/>
      <c r="D245" s="6"/>
      <c r="F245" s="10"/>
      <c r="H245" s="10"/>
      <c r="I245"/>
    </row>
    <row r="246" spans="2:9">
      <c r="B246"/>
      <c r="D246" s="6"/>
      <c r="F246" s="10"/>
      <c r="H246" s="10"/>
      <c r="I246"/>
    </row>
    <row r="247" spans="2:9">
      <c r="B247"/>
      <c r="D247" s="6"/>
      <c r="F247" s="10"/>
      <c r="H247" s="10"/>
      <c r="I247"/>
    </row>
    <row r="248" spans="2:9">
      <c r="B248"/>
      <c r="D248" s="6"/>
      <c r="F248" s="10"/>
      <c r="H248" s="10"/>
      <c r="I248"/>
    </row>
    <row r="249" spans="2:9">
      <c r="B249"/>
      <c r="D249" s="6"/>
      <c r="F249" s="10"/>
      <c r="H249" s="10"/>
      <c r="I249"/>
    </row>
    <row r="250" spans="2:9">
      <c r="B250"/>
      <c r="D250" s="6"/>
      <c r="F250" s="10"/>
      <c r="H250" s="10"/>
      <c r="I250"/>
    </row>
    <row r="251" spans="2:9">
      <c r="B251"/>
      <c r="D251" s="6"/>
      <c r="F251" s="10"/>
      <c r="H251" s="10"/>
      <c r="I251"/>
    </row>
    <row r="252" spans="2:9">
      <c r="B252"/>
      <c r="D252" s="6"/>
      <c r="F252" s="10"/>
      <c r="H252" s="10"/>
      <c r="I252"/>
    </row>
    <row r="253" spans="2:9">
      <c r="B253"/>
      <c r="D253" s="6"/>
      <c r="F253" s="10"/>
      <c r="H253" s="10"/>
      <c r="I253"/>
    </row>
    <row r="254" spans="2:9">
      <c r="B254"/>
      <c r="D254" s="6"/>
      <c r="F254" s="10"/>
      <c r="H254" s="10"/>
      <c r="I254"/>
    </row>
    <row r="255" spans="2:9">
      <c r="B255"/>
      <c r="D255" s="6"/>
      <c r="F255" s="10"/>
      <c r="H255" s="10"/>
      <c r="I255"/>
    </row>
    <row r="256" spans="2:9">
      <c r="B256"/>
      <c r="D256" s="6"/>
      <c r="F256" s="10"/>
      <c r="H256" s="10"/>
      <c r="I256"/>
    </row>
    <row r="257" spans="2:9">
      <c r="B257"/>
      <c r="D257" s="6"/>
      <c r="F257" s="10"/>
      <c r="H257" s="10"/>
      <c r="I257"/>
    </row>
    <row r="258" spans="2:9">
      <c r="B258"/>
      <c r="D258" s="6"/>
      <c r="F258" s="10"/>
      <c r="H258" s="10"/>
      <c r="I258"/>
    </row>
    <row r="259" spans="2:9">
      <c r="B259"/>
      <c r="D259" s="6"/>
      <c r="F259" s="10"/>
      <c r="H259" s="10"/>
      <c r="I259"/>
    </row>
    <row r="260" spans="2:9">
      <c r="B260"/>
      <c r="D260" s="6"/>
      <c r="F260" s="10"/>
      <c r="H260" s="10"/>
      <c r="I260"/>
    </row>
    <row r="261" spans="2:9">
      <c r="B261"/>
      <c r="D261" s="6"/>
      <c r="F261" s="10"/>
      <c r="H261" s="10"/>
      <c r="I261"/>
    </row>
    <row r="262" spans="2:9">
      <c r="B262"/>
      <c r="D262" s="6"/>
      <c r="F262" s="10"/>
      <c r="H262" s="10"/>
      <c r="I262"/>
    </row>
    <row r="263" spans="2:9">
      <c r="B263"/>
      <c r="D263" s="6"/>
      <c r="F263" s="10"/>
      <c r="H263" s="10"/>
      <c r="I263"/>
    </row>
    <row r="264" spans="2:9">
      <c r="B264"/>
      <c r="D264" s="6"/>
      <c r="F264" s="10"/>
      <c r="H264" s="10"/>
      <c r="I264"/>
    </row>
    <row r="265" spans="2:9">
      <c r="B265"/>
      <c r="D265" s="6"/>
      <c r="F265" s="10"/>
      <c r="H265" s="10"/>
      <c r="I265"/>
    </row>
    <row r="266" spans="2:9">
      <c r="B266"/>
      <c r="D266" s="6"/>
      <c r="F266" s="10"/>
      <c r="H266" s="10"/>
      <c r="I266"/>
    </row>
    <row r="267" spans="2:9">
      <c r="B267"/>
      <c r="D267" s="6"/>
      <c r="F267" s="10"/>
      <c r="H267" s="10"/>
      <c r="I267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06" r:id="rId3" name="Check Box 142">
              <controlPr locked="0" defaultSize="0" autoFill="0" autoLine="0" autoPict="0">
                <anchor moveWithCells="1">
                  <from>
                    <xdr:col>1</xdr:col>
                    <xdr:colOff>57150</xdr:colOff>
                    <xdr:row>19</xdr:row>
                    <xdr:rowOff>209550</xdr:rowOff>
                  </from>
                  <to>
                    <xdr:col>1</xdr:col>
                    <xdr:colOff>285750</xdr:colOff>
                    <xdr:row>20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7" r:id="rId4" name="Check Box 143">
              <controlPr locked="0" defaultSize="0" autoFill="0" autoLine="0" autoPict="0">
                <anchor moveWithCells="1">
                  <from>
                    <xdr:col>1</xdr:col>
                    <xdr:colOff>57150</xdr:colOff>
                    <xdr:row>26</xdr:row>
                    <xdr:rowOff>209550</xdr:rowOff>
                  </from>
                  <to>
                    <xdr:col>1</xdr:col>
                    <xdr:colOff>304800</xdr:colOff>
                    <xdr:row>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8" r:id="rId5" name="Check Box 144">
              <controlPr locked="0" defaultSize="0" autoFill="0" autoLine="0" autoPict="0">
                <anchor moveWithCells="1">
                  <from>
                    <xdr:col>1</xdr:col>
                    <xdr:colOff>19050</xdr:colOff>
                    <xdr:row>28</xdr:row>
                    <xdr:rowOff>0</xdr:rowOff>
                  </from>
                  <to>
                    <xdr:col>1</xdr:col>
                    <xdr:colOff>285750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9" r:id="rId6" name="Check Box 145">
              <controlPr locked="0" defaultSize="0" autoFill="0" autoLine="0" autoPict="0">
                <anchor moveWithCells="1">
                  <from>
                    <xdr:col>1</xdr:col>
                    <xdr:colOff>95250</xdr:colOff>
                    <xdr:row>48</xdr:row>
                    <xdr:rowOff>19050</xdr:rowOff>
                  </from>
                  <to>
                    <xdr:col>1</xdr:col>
                    <xdr:colOff>323850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0" r:id="rId7" name="Check Box 146">
              <controlPr defaultSize="0" autoFill="0" autoLine="0" autoPict="0">
                <anchor moveWithCells="1">
                  <from>
                    <xdr:col>1</xdr:col>
                    <xdr:colOff>57150</xdr:colOff>
                    <xdr:row>51</xdr:row>
                    <xdr:rowOff>0</xdr:rowOff>
                  </from>
                  <to>
                    <xdr:col>1</xdr:col>
                    <xdr:colOff>323850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1" r:id="rId8" name="Check Box 147">
              <controlPr locked="0" defaultSize="0" autoFill="0" autoLine="0" autoPict="0">
                <anchor moveWithCells="1">
                  <from>
                    <xdr:col>1</xdr:col>
                    <xdr:colOff>95250</xdr:colOff>
                    <xdr:row>50</xdr:row>
                    <xdr:rowOff>0</xdr:rowOff>
                  </from>
                  <to>
                    <xdr:col>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2" r:id="rId9" name="Check Box 148">
              <controlPr locked="0" defaultSize="0" autoFill="0" autoLine="0" autoPict="0">
                <anchor moveWithCells="1">
                  <from>
                    <xdr:col>1</xdr:col>
                    <xdr:colOff>95250</xdr:colOff>
                    <xdr:row>47</xdr:row>
                    <xdr:rowOff>0</xdr:rowOff>
                  </from>
                  <to>
                    <xdr:col>1</xdr:col>
                    <xdr:colOff>323850</xdr:colOff>
                    <xdr:row>47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3" r:id="rId10" name="Check Box 149">
              <controlPr locked="0" defaultSize="0" autoFill="0" autoLine="0" autoPict="0">
                <anchor moveWithCells="1">
                  <from>
                    <xdr:col>1</xdr:col>
                    <xdr:colOff>95250</xdr:colOff>
                    <xdr:row>49</xdr:row>
                    <xdr:rowOff>0</xdr:rowOff>
                  </from>
                  <to>
                    <xdr:col>1</xdr:col>
                    <xdr:colOff>323850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4" r:id="rId11" name="Check Box 150">
              <controlPr locked="0" defaultSize="0" autoFill="0" autoLine="0" autoPict="0">
                <anchor moveWithCells="1">
                  <from>
                    <xdr:col>1</xdr:col>
                    <xdr:colOff>57150</xdr:colOff>
                    <xdr:row>52</xdr:row>
                    <xdr:rowOff>228600</xdr:rowOff>
                  </from>
                  <to>
                    <xdr:col>1</xdr:col>
                    <xdr:colOff>323850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5" r:id="rId12" name="Check Box 151">
              <controlPr locked="0" defaultSize="0" autoFill="0" autoLine="0" autoPict="0">
                <anchor moveWithCells="1">
                  <from>
                    <xdr:col>1</xdr:col>
                    <xdr:colOff>57150</xdr:colOff>
                    <xdr:row>52</xdr:row>
                    <xdr:rowOff>0</xdr:rowOff>
                  </from>
                  <to>
                    <xdr:col>1</xdr:col>
                    <xdr:colOff>323850</xdr:colOff>
                    <xdr:row>52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6" r:id="rId13" name="Check Box 152">
              <controlPr locked="0" defaultSize="0" autoFill="0" autoLine="0" autoPict="0">
                <anchor moveWithCells="1">
                  <from>
                    <xdr:col>1</xdr:col>
                    <xdr:colOff>57150</xdr:colOff>
                    <xdr:row>54</xdr:row>
                    <xdr:rowOff>19050</xdr:rowOff>
                  </from>
                  <to>
                    <xdr:col>2</xdr:col>
                    <xdr:colOff>0</xdr:colOff>
                    <xdr:row>54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7" r:id="rId14" name="Check Box 153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59</xdr:row>
                    <xdr:rowOff>209550</xdr:rowOff>
                  </from>
                  <to>
                    <xdr:col>3</xdr:col>
                    <xdr:colOff>285750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8" r:id="rId15" name="Check Box 154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61</xdr:row>
                    <xdr:rowOff>209550</xdr:rowOff>
                  </from>
                  <to>
                    <xdr:col>4</xdr:col>
                    <xdr:colOff>0</xdr:colOff>
                    <xdr:row>62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9" r:id="rId16" name="Check Box 155">
              <controlPr locked="0" defaultSize="0" autoFill="0" autoLine="0" autoPict="0">
                <anchor moveWithCells="1">
                  <from>
                    <xdr:col>3</xdr:col>
                    <xdr:colOff>38100</xdr:colOff>
                    <xdr:row>64</xdr:row>
                    <xdr:rowOff>209550</xdr:rowOff>
                  </from>
                  <to>
                    <xdr:col>3</xdr:col>
                    <xdr:colOff>285750</xdr:colOff>
                    <xdr:row>65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0" r:id="rId17" name="Check Box 156">
              <controlPr defaultSize="0" autoFill="0" autoLine="0" autoPict="0">
                <anchor moveWithCells="1">
                  <from>
                    <xdr:col>3</xdr:col>
                    <xdr:colOff>38100</xdr:colOff>
                    <xdr:row>67</xdr:row>
                    <xdr:rowOff>190500</xdr:rowOff>
                  </from>
                  <to>
                    <xdr:col>3</xdr:col>
                    <xdr:colOff>285750</xdr:colOff>
                    <xdr:row>68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1" r:id="rId18" name="Check Box 157">
              <controlPr locked="0" defaultSize="0" autoFill="0" autoLine="0" autoPict="0">
                <anchor moveWithCells="1">
                  <from>
                    <xdr:col>1</xdr:col>
                    <xdr:colOff>38100</xdr:colOff>
                    <xdr:row>69</xdr:row>
                    <xdr:rowOff>0</xdr:rowOff>
                  </from>
                  <to>
                    <xdr:col>1</xdr:col>
                    <xdr:colOff>228600</xdr:colOff>
                    <xdr:row>69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2" r:id="rId19" name="Check Box 158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63</xdr:row>
                    <xdr:rowOff>209550</xdr:rowOff>
                  </from>
                  <to>
                    <xdr:col>3</xdr:col>
                    <xdr:colOff>285750</xdr:colOff>
                    <xdr:row>64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3" r:id="rId20" name="Check Box 159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60</xdr:row>
                    <xdr:rowOff>209550</xdr:rowOff>
                  </from>
                  <to>
                    <xdr:col>3</xdr:col>
                    <xdr:colOff>285750</xdr:colOff>
                    <xdr:row>61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4" r:id="rId21" name="Check Box 160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62</xdr:row>
                    <xdr:rowOff>209550</xdr:rowOff>
                  </from>
                  <to>
                    <xdr:col>3</xdr:col>
                    <xdr:colOff>285750</xdr:colOff>
                    <xdr:row>63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5" r:id="rId22" name="Check Box 161">
              <controlPr locked="0" defaultSize="0" autoFill="0" autoLine="0" autoPict="0">
                <anchor moveWithCells="1">
                  <from>
                    <xdr:col>1</xdr:col>
                    <xdr:colOff>57150</xdr:colOff>
                    <xdr:row>66</xdr:row>
                    <xdr:rowOff>209550</xdr:rowOff>
                  </from>
                  <to>
                    <xdr:col>1</xdr:col>
                    <xdr:colOff>285750</xdr:colOff>
                    <xdr:row>67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6" r:id="rId23" name="Check Box 162">
              <controlPr locked="0" defaultSize="0" autoFill="0" autoLine="0" autoPict="0">
                <anchor moveWithCells="1">
                  <from>
                    <xdr:col>1</xdr:col>
                    <xdr:colOff>38100</xdr:colOff>
                    <xdr:row>70</xdr:row>
                    <xdr:rowOff>19050</xdr:rowOff>
                  </from>
                  <to>
                    <xdr:col>1</xdr:col>
                    <xdr:colOff>285750</xdr:colOff>
                    <xdr:row>70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7" r:id="rId24" name="Check Box 163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59</xdr:row>
                    <xdr:rowOff>0</xdr:rowOff>
                  </from>
                  <to>
                    <xdr:col>3</xdr:col>
                    <xdr:colOff>247650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8" r:id="rId25" name="Check Box 164">
              <controlPr locked="0" defaultSize="0" autoFill="0" autoLine="0" autoPict="0">
                <anchor moveWithCells="1">
                  <from>
                    <xdr:col>1</xdr:col>
                    <xdr:colOff>95250</xdr:colOff>
                    <xdr:row>46</xdr:row>
                    <xdr:rowOff>0</xdr:rowOff>
                  </from>
                  <to>
                    <xdr:col>1</xdr:col>
                    <xdr:colOff>323850</xdr:colOff>
                    <xdr:row>46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9" r:id="rId26" name="Check Box 165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73</xdr:row>
                    <xdr:rowOff>0</xdr:rowOff>
                  </from>
                  <to>
                    <xdr:col>3</xdr:col>
                    <xdr:colOff>285750</xdr:colOff>
                    <xdr:row>73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0" r:id="rId27" name="Check Box 166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74</xdr:row>
                    <xdr:rowOff>228600</xdr:rowOff>
                  </from>
                  <to>
                    <xdr:col>3</xdr:col>
                    <xdr:colOff>247650</xdr:colOff>
                    <xdr:row>75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1" r:id="rId28" name="Check Box 167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74</xdr:row>
                    <xdr:rowOff>0</xdr:rowOff>
                  </from>
                  <to>
                    <xdr:col>3</xdr:col>
                    <xdr:colOff>285750</xdr:colOff>
                    <xdr:row>74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2" r:id="rId29" name="Check Box 168">
              <controlPr locked="0" defaultSize="0" autoFill="0" autoLine="0" autoPict="0">
                <anchor moveWithCells="1">
                  <from>
                    <xdr:col>3</xdr:col>
                    <xdr:colOff>76200</xdr:colOff>
                    <xdr:row>77</xdr:row>
                    <xdr:rowOff>0</xdr:rowOff>
                  </from>
                  <to>
                    <xdr:col>3</xdr:col>
                    <xdr:colOff>304800</xdr:colOff>
                    <xdr:row>77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3" r:id="rId30" name="Check Box 169">
              <controlPr locked="0" defaultSize="0" autoFill="0" autoLine="0" autoPict="0">
                <anchor moveWithCells="1">
                  <from>
                    <xdr:col>3</xdr:col>
                    <xdr:colOff>76200</xdr:colOff>
                    <xdr:row>75</xdr:row>
                    <xdr:rowOff>266700</xdr:rowOff>
                  </from>
                  <to>
                    <xdr:col>4</xdr:col>
                    <xdr:colOff>19050</xdr:colOff>
                    <xdr:row>76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4" r:id="rId31" name="Check Box 170">
              <controlPr locked="0" defaultSize="0" autoFill="0" autoLine="0" autoPict="0">
                <anchor moveWithCells="1">
                  <from>
                    <xdr:col>3</xdr:col>
                    <xdr:colOff>38100</xdr:colOff>
                    <xdr:row>77</xdr:row>
                    <xdr:rowOff>228600</xdr:rowOff>
                  </from>
                  <to>
                    <xdr:col>3</xdr:col>
                    <xdr:colOff>285750</xdr:colOff>
                    <xdr:row>78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5" r:id="rId32" name="Check Box 171">
              <controlPr locked="0" defaultSize="0" autoFill="0" autoLine="0" autoPict="0">
                <anchor moveWithCells="1">
                  <from>
                    <xdr:col>3</xdr:col>
                    <xdr:colOff>38100</xdr:colOff>
                    <xdr:row>79</xdr:row>
                    <xdr:rowOff>228600</xdr:rowOff>
                  </from>
                  <to>
                    <xdr:col>3</xdr:col>
                    <xdr:colOff>266700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6" r:id="rId33" name="Check Box 172">
              <controlPr locked="0" defaultSize="0" autoFill="0" autoLine="0" autoPict="0">
                <anchor moveWithCells="1">
                  <from>
                    <xdr:col>3</xdr:col>
                    <xdr:colOff>38100</xdr:colOff>
                    <xdr:row>78</xdr:row>
                    <xdr:rowOff>228600</xdr:rowOff>
                  </from>
                  <to>
                    <xdr:col>3</xdr:col>
                    <xdr:colOff>285750</xdr:colOff>
                    <xdr:row>79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7" r:id="rId34" name="Check Box 173">
              <controlPr defaultSize="0" autoFill="0" autoLine="0" autoPict="0">
                <anchor moveWithCells="1">
                  <from>
                    <xdr:col>3</xdr:col>
                    <xdr:colOff>38100</xdr:colOff>
                    <xdr:row>82</xdr:row>
                    <xdr:rowOff>190500</xdr:rowOff>
                  </from>
                  <to>
                    <xdr:col>3</xdr:col>
                    <xdr:colOff>285750</xdr:colOff>
                    <xdr:row>83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8" r:id="rId35" name="Check Box 174">
              <controlPr locked="0" defaultSize="0" autoFill="0" autoLine="0" autoPict="0">
                <anchor moveWithCells="1">
                  <from>
                    <xdr:col>3</xdr:col>
                    <xdr:colOff>38100</xdr:colOff>
                    <xdr:row>81</xdr:row>
                    <xdr:rowOff>209550</xdr:rowOff>
                  </from>
                  <to>
                    <xdr:col>3</xdr:col>
                    <xdr:colOff>285750</xdr:colOff>
                    <xdr:row>82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9" r:id="rId36" name="Check Box 175">
              <controlPr locked="0" defaultSize="0" autoFill="0" autoLine="0" autoPict="0">
                <anchor moveWithCells="1">
                  <from>
                    <xdr:col>3</xdr:col>
                    <xdr:colOff>38100</xdr:colOff>
                    <xdr:row>83</xdr:row>
                    <xdr:rowOff>228600</xdr:rowOff>
                  </from>
                  <to>
                    <xdr:col>3</xdr:col>
                    <xdr:colOff>285750</xdr:colOff>
                    <xdr:row>84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0" r:id="rId37" name="Check Box 176">
              <controlPr locked="0" defaultSize="0" autoFill="0" autoLine="0" autoPict="0">
                <anchor moveWithCells="1">
                  <from>
                    <xdr:col>3</xdr:col>
                    <xdr:colOff>38100</xdr:colOff>
                    <xdr:row>80</xdr:row>
                    <xdr:rowOff>209550</xdr:rowOff>
                  </from>
                  <to>
                    <xdr:col>3</xdr:col>
                    <xdr:colOff>285750</xdr:colOff>
                    <xdr:row>81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1" r:id="rId38" name="Check Box 177">
              <controlPr locked="0" defaultSize="0" autoFill="0" autoLine="0" autoPict="0">
                <anchor moveWithCells="1">
                  <from>
                    <xdr:col>1</xdr:col>
                    <xdr:colOff>57150</xdr:colOff>
                    <xdr:row>96</xdr:row>
                    <xdr:rowOff>228600</xdr:rowOff>
                  </from>
                  <to>
                    <xdr:col>1</xdr:col>
                    <xdr:colOff>323850</xdr:colOff>
                    <xdr:row>98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2" r:id="rId39" name="Check Box 178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33</xdr:row>
                    <xdr:rowOff>247650</xdr:rowOff>
                  </from>
                  <to>
                    <xdr:col>1</xdr:col>
                    <xdr:colOff>266700</xdr:colOff>
                    <xdr:row>34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3" r:id="rId40" name="Check Box 179">
              <controlPr locked="0" defaultSize="0" autoFill="0" autoLine="0" autoPict="0">
                <anchor moveWithCells="1">
                  <from>
                    <xdr:col>5</xdr:col>
                    <xdr:colOff>38100</xdr:colOff>
                    <xdr:row>34</xdr:row>
                    <xdr:rowOff>0</xdr:rowOff>
                  </from>
                  <to>
                    <xdr:col>5</xdr:col>
                    <xdr:colOff>228600</xdr:colOff>
                    <xdr:row>34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4" r:id="rId41" name="Check Box 180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33</xdr:row>
                    <xdr:rowOff>209550</xdr:rowOff>
                  </from>
                  <to>
                    <xdr:col>3</xdr:col>
                    <xdr:colOff>247650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5" r:id="rId42" name="Check Box 181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41</xdr:row>
                    <xdr:rowOff>0</xdr:rowOff>
                  </from>
                  <to>
                    <xdr:col>1</xdr:col>
                    <xdr:colOff>323850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6" r:id="rId43" name="Check Box 182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40</xdr:row>
                    <xdr:rowOff>19050</xdr:rowOff>
                  </from>
                  <to>
                    <xdr:col>3</xdr:col>
                    <xdr:colOff>285750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7" r:id="rId44" name="Check Box 183">
              <controlPr locked="0" defaultSize="0" autoFill="0" autoLine="0" autoPict="0">
                <anchor moveWithCells="1">
                  <from>
                    <xdr:col>5</xdr:col>
                    <xdr:colOff>19050</xdr:colOff>
                    <xdr:row>40</xdr:row>
                    <xdr:rowOff>19050</xdr:rowOff>
                  </from>
                  <to>
                    <xdr:col>6</xdr:col>
                    <xdr:colOff>57150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8" r:id="rId45" name="Check Box 184">
              <controlPr locked="0" defaultSize="0" autoFill="0" autoLine="0" autoPict="0">
                <anchor moveWithCells="1">
                  <from>
                    <xdr:col>7</xdr:col>
                    <xdr:colOff>19050</xdr:colOff>
                    <xdr:row>39</xdr:row>
                    <xdr:rowOff>247650</xdr:rowOff>
                  </from>
                  <to>
                    <xdr:col>8</xdr:col>
                    <xdr:colOff>19050</xdr:colOff>
                    <xdr:row>40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9" r:id="rId46" name="Check Box 185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39</xdr:row>
                    <xdr:rowOff>247650</xdr:rowOff>
                  </from>
                  <to>
                    <xdr:col>1</xdr:col>
                    <xdr:colOff>323850</xdr:colOff>
                    <xdr:row>40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0" r:id="rId47" name="Check Box 186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40</xdr:row>
                    <xdr:rowOff>247650</xdr:rowOff>
                  </from>
                  <to>
                    <xdr:col>3</xdr:col>
                    <xdr:colOff>285750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1" r:id="rId48" name="Check Box 187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42</xdr:row>
                    <xdr:rowOff>19050</xdr:rowOff>
                  </from>
                  <to>
                    <xdr:col>3</xdr:col>
                    <xdr:colOff>285750</xdr:colOff>
                    <xdr:row>42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2" r:id="rId49" name="Check Box 188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42</xdr:row>
                    <xdr:rowOff>0</xdr:rowOff>
                  </from>
                  <to>
                    <xdr:col>1</xdr:col>
                    <xdr:colOff>323850</xdr:colOff>
                    <xdr:row>42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3" r:id="rId50" name="Check Box 189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43</xdr:row>
                    <xdr:rowOff>19050</xdr:rowOff>
                  </from>
                  <to>
                    <xdr:col>1</xdr:col>
                    <xdr:colOff>323850</xdr:colOff>
                    <xdr:row>43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4" r:id="rId51" name="Check Box 190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42</xdr:row>
                    <xdr:rowOff>209550</xdr:rowOff>
                  </from>
                  <to>
                    <xdr:col>3</xdr:col>
                    <xdr:colOff>285750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5" r:id="rId52" name="Check Box 191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43</xdr:row>
                    <xdr:rowOff>247650</xdr:rowOff>
                  </from>
                  <to>
                    <xdr:col>3</xdr:col>
                    <xdr:colOff>285750</xdr:colOff>
                    <xdr:row>44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6" r:id="rId53" name="Check Box 192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44</xdr:row>
                    <xdr:rowOff>0</xdr:rowOff>
                  </from>
                  <to>
                    <xdr:col>1</xdr:col>
                    <xdr:colOff>323850</xdr:colOff>
                    <xdr:row>44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7" r:id="rId54" name="Check Box 193">
              <controlPr defaultSize="0" autoFill="0" autoLine="0" autoPict="0">
                <anchor moveWithCells="1">
                  <from>
                    <xdr:col>3</xdr:col>
                    <xdr:colOff>57150</xdr:colOff>
                    <xdr:row>69</xdr:row>
                    <xdr:rowOff>247650</xdr:rowOff>
                  </from>
                  <to>
                    <xdr:col>3</xdr:col>
                    <xdr:colOff>285750</xdr:colOff>
                    <xdr:row>70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8" r:id="rId55" name="Check Box 194">
              <controlPr locked="0" defaultSize="0" autoFill="0" autoLine="0" autoPict="0">
                <anchor moveWithCells="1">
                  <from>
                    <xdr:col>1</xdr:col>
                    <xdr:colOff>19050</xdr:colOff>
                    <xdr:row>71</xdr:row>
                    <xdr:rowOff>19050</xdr:rowOff>
                  </from>
                  <to>
                    <xdr:col>1</xdr:col>
                    <xdr:colOff>209550</xdr:colOff>
                    <xdr:row>71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9" r:id="rId56" name="Check Box 195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71</xdr:row>
                    <xdr:rowOff>0</xdr:rowOff>
                  </from>
                  <to>
                    <xdr:col>3</xdr:col>
                    <xdr:colOff>285750</xdr:colOff>
                    <xdr:row>71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0" r:id="rId57" name="Check Box 196">
              <controlPr locked="0" defaultSize="0" autoFill="0" autoLine="0" autoPict="0">
                <anchor moveWithCells="1">
                  <from>
                    <xdr:col>3</xdr:col>
                    <xdr:colOff>38100</xdr:colOff>
                    <xdr:row>96</xdr:row>
                    <xdr:rowOff>209550</xdr:rowOff>
                  </from>
                  <to>
                    <xdr:col>3</xdr:col>
                    <xdr:colOff>285750</xdr:colOff>
                    <xdr:row>98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1" r:id="rId58" name="Check Box 197">
              <controlPr locked="0"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114300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2" r:id="rId59" name="Check Box 198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17</xdr:row>
                    <xdr:rowOff>209550</xdr:rowOff>
                  </from>
                  <to>
                    <xdr:col>1</xdr:col>
                    <xdr:colOff>304800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3" r:id="rId60" name="Check Box 199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18</xdr:row>
                    <xdr:rowOff>0</xdr:rowOff>
                  </from>
                  <to>
                    <xdr:col>3</xdr:col>
                    <xdr:colOff>285750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4" r:id="rId61" name="Check Box 200">
              <controlPr locked="0" defaultSize="0" autoFill="0" autoLine="0" autoPict="0">
                <anchor moveWithCells="1">
                  <from>
                    <xdr:col>4</xdr:col>
                    <xdr:colOff>1466850</xdr:colOff>
                    <xdr:row>19</xdr:row>
                    <xdr:rowOff>0</xdr:rowOff>
                  </from>
                  <to>
                    <xdr:col>5</xdr:col>
                    <xdr:colOff>228600</xdr:colOff>
                    <xdr:row>19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5" r:id="rId62" name="Check Box 201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18</xdr:row>
                    <xdr:rowOff>209550</xdr:rowOff>
                  </from>
                  <to>
                    <xdr:col>1</xdr:col>
                    <xdr:colOff>304800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6" r:id="rId63" name="Check Box 202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18</xdr:row>
                    <xdr:rowOff>209550</xdr:rowOff>
                  </from>
                  <to>
                    <xdr:col>4</xdr:col>
                    <xdr:colOff>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7" r:id="rId64" name="Check Box 203">
              <controlPr locked="0" defaultSize="0" autoFill="0" autoLine="0" autoPict="0">
                <anchor moveWithCells="1">
                  <from>
                    <xdr:col>1</xdr:col>
                    <xdr:colOff>57150</xdr:colOff>
                    <xdr:row>26</xdr:row>
                    <xdr:rowOff>0</xdr:rowOff>
                  </from>
                  <to>
                    <xdr:col>1</xdr:col>
                    <xdr:colOff>285750</xdr:colOff>
                    <xdr:row>26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8" r:id="rId65" name="Check Box 204">
              <controlPr defaultSize="0" autoFill="0" autoLine="0" autoPict="0">
                <anchor moveWithCells="1">
                  <from>
                    <xdr:col>3</xdr:col>
                    <xdr:colOff>57150</xdr:colOff>
                    <xdr:row>26</xdr:row>
                    <xdr:rowOff>19050</xdr:rowOff>
                  </from>
                  <to>
                    <xdr:col>3</xdr:col>
                    <xdr:colOff>247650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" r:id="rId66" name="Check Box 205">
              <controlPr locked="0" defaultSize="0" autoFill="0" autoLine="0" autoPict="0">
                <anchor moveWithCells="1">
                  <from>
                    <xdr:col>5</xdr:col>
                    <xdr:colOff>19050</xdr:colOff>
                    <xdr:row>25</xdr:row>
                    <xdr:rowOff>247650</xdr:rowOff>
                  </from>
                  <to>
                    <xdr:col>6</xdr:col>
                    <xdr:colOff>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" r:id="rId67" name="Check Box 206">
              <controlPr locked="0" defaultSize="0" autoFill="0" autoLine="0" autoPict="0">
                <anchor moveWithCells="1">
                  <from>
                    <xdr:col>5</xdr:col>
                    <xdr:colOff>19050</xdr:colOff>
                    <xdr:row>42</xdr:row>
                    <xdr:rowOff>209550</xdr:rowOff>
                  </from>
                  <to>
                    <xdr:col>5</xdr:col>
                    <xdr:colOff>209550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1" r:id="rId68" name="Check Box 207">
              <controlPr locked="0"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19050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2" r:id="rId69" name="Check Box 208">
              <controlPr locked="0" defaultSize="0" autoFill="0" autoLine="0" autoPict="0">
                <anchor moveWithCells="1">
                  <from>
                    <xdr:col>3</xdr:col>
                    <xdr:colOff>38100</xdr:colOff>
                    <xdr:row>19</xdr:row>
                    <xdr:rowOff>209550</xdr:rowOff>
                  </from>
                  <to>
                    <xdr:col>4</xdr:col>
                    <xdr:colOff>19050</xdr:colOff>
                    <xdr:row>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3" r:id="rId70" name="Check Box 209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26</xdr:row>
                    <xdr:rowOff>171450</xdr:rowOff>
                  </from>
                  <to>
                    <xdr:col>3</xdr:col>
                    <xdr:colOff>247650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4" r:id="rId71" name="Check Box 210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28</xdr:row>
                    <xdr:rowOff>0</xdr:rowOff>
                  </from>
                  <to>
                    <xdr:col>4</xdr:col>
                    <xdr:colOff>0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5" r:id="rId72" name="Check Box 211">
              <controlPr locked="0" defaultSize="0" autoFill="0" autoLine="0" autoPict="0">
                <anchor moveWithCells="1">
                  <from>
                    <xdr:col>1</xdr:col>
                    <xdr:colOff>57150</xdr:colOff>
                    <xdr:row>9</xdr:row>
                    <xdr:rowOff>209550</xdr:rowOff>
                  </from>
                  <to>
                    <xdr:col>1</xdr:col>
                    <xdr:colOff>304800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6" r:id="rId73" name="Check Box 212">
              <controlPr locked="0" defaultSize="0" autoFill="0" autoLine="0" autoPict="0">
                <anchor moveWithCells="1">
                  <from>
                    <xdr:col>3</xdr:col>
                    <xdr:colOff>38100</xdr:colOff>
                    <xdr:row>9</xdr:row>
                    <xdr:rowOff>247650</xdr:rowOff>
                  </from>
                  <to>
                    <xdr:col>3</xdr:col>
                    <xdr:colOff>285750</xdr:colOff>
                    <xdr:row>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7" r:id="rId74" name="Check Box 213">
              <controlPr locked="0"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190500</xdr:rowOff>
                  </from>
                  <to>
                    <xdr:col>7</xdr:col>
                    <xdr:colOff>247650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8" r:id="rId75" name="Check Box 214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34</xdr:row>
                    <xdr:rowOff>228600</xdr:rowOff>
                  </from>
                  <to>
                    <xdr:col>1</xdr:col>
                    <xdr:colOff>323850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9" r:id="rId76" name="Check Box 215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36</xdr:row>
                    <xdr:rowOff>209550</xdr:rowOff>
                  </from>
                  <to>
                    <xdr:col>1</xdr:col>
                    <xdr:colOff>323850</xdr:colOff>
                    <xdr:row>37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0" r:id="rId77" name="Check Box 216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37</xdr:row>
                    <xdr:rowOff>209550</xdr:rowOff>
                  </from>
                  <to>
                    <xdr:col>1</xdr:col>
                    <xdr:colOff>285750</xdr:colOff>
                    <xdr:row>38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1" r:id="rId78" name="Check Box 217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36</xdr:row>
                    <xdr:rowOff>209550</xdr:rowOff>
                  </from>
                  <to>
                    <xdr:col>4</xdr:col>
                    <xdr:colOff>0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2" r:id="rId79" name="Check Box 218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34</xdr:row>
                    <xdr:rowOff>209550</xdr:rowOff>
                  </from>
                  <to>
                    <xdr:col>4</xdr:col>
                    <xdr:colOff>0</xdr:colOff>
                    <xdr:row>35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3" r:id="rId80" name="Check Box 219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37</xdr:row>
                    <xdr:rowOff>209550</xdr:rowOff>
                  </from>
                  <to>
                    <xdr:col>3</xdr:col>
                    <xdr:colOff>285750</xdr:colOff>
                    <xdr:row>38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4" r:id="rId81" name="Check Box 220">
              <controlPr locked="0" defaultSize="0" autoFill="0" autoLine="0" autoPict="0">
                <anchor moveWithCells="1">
                  <from>
                    <xdr:col>5</xdr:col>
                    <xdr:colOff>38100</xdr:colOff>
                    <xdr:row>37</xdr:row>
                    <xdr:rowOff>209550</xdr:rowOff>
                  </from>
                  <to>
                    <xdr:col>6</xdr:col>
                    <xdr:colOff>19050</xdr:colOff>
                    <xdr:row>38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5" r:id="rId82" name="Check Box 221">
              <controlPr locked="0" defaultSize="0" autoFill="0" autoLine="0" autoPict="0">
                <anchor moveWithCells="1">
                  <from>
                    <xdr:col>5</xdr:col>
                    <xdr:colOff>19050</xdr:colOff>
                    <xdr:row>36</xdr:row>
                    <xdr:rowOff>209550</xdr:rowOff>
                  </from>
                  <to>
                    <xdr:col>6</xdr:col>
                    <xdr:colOff>57150</xdr:colOff>
                    <xdr:row>37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6" r:id="rId83" name="Check Box 222">
              <controlPr locked="0" defaultSize="0" autoFill="0" autoLine="0" autoPict="0">
                <anchor moveWithCells="1">
                  <from>
                    <xdr:col>5</xdr:col>
                    <xdr:colOff>19050</xdr:colOff>
                    <xdr:row>34</xdr:row>
                    <xdr:rowOff>209550</xdr:rowOff>
                  </from>
                  <to>
                    <xdr:col>6</xdr:col>
                    <xdr:colOff>19050</xdr:colOff>
                    <xdr:row>35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7" r:id="rId84" name="Check Box 223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46</xdr:row>
                    <xdr:rowOff>0</xdr:rowOff>
                  </from>
                  <to>
                    <xdr:col>3</xdr:col>
                    <xdr:colOff>285750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8" r:id="rId85" name="Check Box 224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48</xdr:row>
                    <xdr:rowOff>0</xdr:rowOff>
                  </from>
                  <to>
                    <xdr:col>3</xdr:col>
                    <xdr:colOff>285750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9" r:id="rId86" name="Check Box 225">
              <controlPr locked="0" defaultSize="0" autoFill="0" autoLine="0" autoPict="0">
                <anchor moveWithCells="1">
                  <from>
                    <xdr:col>3</xdr:col>
                    <xdr:colOff>19050</xdr:colOff>
                    <xdr:row>50</xdr:row>
                    <xdr:rowOff>0</xdr:rowOff>
                  </from>
                  <to>
                    <xdr:col>3</xdr:col>
                    <xdr:colOff>285750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0" r:id="rId87" name="Check Box 226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48</xdr:row>
                    <xdr:rowOff>247650</xdr:rowOff>
                  </from>
                  <to>
                    <xdr:col>3</xdr:col>
                    <xdr:colOff>285750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1" r:id="rId88" name="Check Box 227">
              <controlPr locked="0" defaultSize="0" autoFill="0" autoLine="0" autoPict="0">
                <anchor moveWithCells="1">
                  <from>
                    <xdr:col>3</xdr:col>
                    <xdr:colOff>19050</xdr:colOff>
                    <xdr:row>52</xdr:row>
                    <xdr:rowOff>209550</xdr:rowOff>
                  </from>
                  <to>
                    <xdr:col>4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2" r:id="rId89" name="Check Box 228">
              <controlPr defaultSize="0" autoFill="0" autoLine="0" autoPict="0">
                <anchor moveWithCells="1">
                  <from>
                    <xdr:col>3</xdr:col>
                    <xdr:colOff>19050</xdr:colOff>
                    <xdr:row>51</xdr:row>
                    <xdr:rowOff>209550</xdr:rowOff>
                  </from>
                  <to>
                    <xdr:col>3</xdr:col>
                    <xdr:colOff>266700</xdr:colOff>
                    <xdr:row>52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3" r:id="rId90" name="Check Box 229">
              <controlPr locked="0" defaultSize="0" autoFill="0" autoLine="0" autoPict="0">
                <anchor moveWithCells="1">
                  <from>
                    <xdr:col>3</xdr:col>
                    <xdr:colOff>19050</xdr:colOff>
                    <xdr:row>54</xdr:row>
                    <xdr:rowOff>19050</xdr:rowOff>
                  </from>
                  <to>
                    <xdr:col>3</xdr:col>
                    <xdr:colOff>228600</xdr:colOff>
                    <xdr:row>54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4" r:id="rId91" name="Check Box 230">
              <controlPr locked="0" defaultSize="0" autoFill="0" autoLine="0" autoPict="0">
                <anchor moveWithCells="1">
                  <from>
                    <xdr:col>1</xdr:col>
                    <xdr:colOff>57150</xdr:colOff>
                    <xdr:row>25</xdr:row>
                    <xdr:rowOff>0</xdr:rowOff>
                  </from>
                  <to>
                    <xdr:col>1</xdr:col>
                    <xdr:colOff>285750</xdr:colOff>
                    <xdr:row>25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5" r:id="rId92" name="Check Box 231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25</xdr:row>
                    <xdr:rowOff>0</xdr:rowOff>
                  </from>
                  <to>
                    <xdr:col>3</xdr:col>
                    <xdr:colOff>266700</xdr:colOff>
                    <xdr:row>25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6" r:id="rId93" name="Check Box 232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46</xdr:row>
                    <xdr:rowOff>209550</xdr:rowOff>
                  </from>
                  <to>
                    <xdr:col>3</xdr:col>
                    <xdr:colOff>285750</xdr:colOff>
                    <xdr:row>47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7" r:id="rId94" name="Check Box 233">
              <controlPr locked="0" defaultSize="0" autoFill="0" autoLine="0" autoPict="0">
                <anchor moveWithCells="1">
                  <from>
                    <xdr:col>3</xdr:col>
                    <xdr:colOff>19050</xdr:colOff>
                    <xdr:row>50</xdr:row>
                    <xdr:rowOff>209550</xdr:rowOff>
                  </from>
                  <to>
                    <xdr:col>3</xdr:col>
                    <xdr:colOff>266700</xdr:colOff>
                    <xdr:row>51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8" r:id="rId95" name="Check Box 234">
              <controlPr locked="0" defaultSize="0" autoFill="0" autoLine="0" autoPict="0">
                <anchor moveWithCells="1">
                  <from>
                    <xdr:col>1</xdr:col>
                    <xdr:colOff>95250</xdr:colOff>
                    <xdr:row>59</xdr:row>
                    <xdr:rowOff>209550</xdr:rowOff>
                  </from>
                  <to>
                    <xdr:col>1</xdr:col>
                    <xdr:colOff>323850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9" r:id="rId96" name="Check Box 235">
              <controlPr defaultSize="0" autoFill="0" autoLine="0" autoPict="0">
                <anchor moveWithCells="1">
                  <from>
                    <xdr:col>1</xdr:col>
                    <xdr:colOff>95250</xdr:colOff>
                    <xdr:row>61</xdr:row>
                    <xdr:rowOff>209550</xdr:rowOff>
                  </from>
                  <to>
                    <xdr:col>1</xdr:col>
                    <xdr:colOff>285750</xdr:colOff>
                    <xdr:row>62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0" r:id="rId97" name="Check Box 236">
              <controlPr locked="0" defaultSize="0" autoFill="0" autoLine="0" autoPict="0">
                <anchor moveWithCells="1">
                  <from>
                    <xdr:col>1</xdr:col>
                    <xdr:colOff>95250</xdr:colOff>
                    <xdr:row>64</xdr:row>
                    <xdr:rowOff>209550</xdr:rowOff>
                  </from>
                  <to>
                    <xdr:col>1</xdr:col>
                    <xdr:colOff>285750</xdr:colOff>
                    <xdr:row>65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1" r:id="rId98" name="Check Box 237">
              <controlPr locked="0" defaultSize="0" autoFill="0" autoLine="0" autoPict="0">
                <anchor moveWithCells="1">
                  <from>
                    <xdr:col>1</xdr:col>
                    <xdr:colOff>57150</xdr:colOff>
                    <xdr:row>68</xdr:row>
                    <xdr:rowOff>0</xdr:rowOff>
                  </from>
                  <to>
                    <xdr:col>1</xdr:col>
                    <xdr:colOff>285750</xdr:colOff>
                    <xdr:row>68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2" r:id="rId99" name="Check Box 238">
              <controlPr locked="0" defaultSize="0" autoFill="0" autoLine="0" autoPict="0">
                <anchor moveWithCells="1">
                  <from>
                    <xdr:col>1</xdr:col>
                    <xdr:colOff>95250</xdr:colOff>
                    <xdr:row>63</xdr:row>
                    <xdr:rowOff>209550</xdr:rowOff>
                  </from>
                  <to>
                    <xdr:col>1</xdr:col>
                    <xdr:colOff>285750</xdr:colOff>
                    <xdr:row>64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3" r:id="rId100" name="Check Box 239">
              <controlPr locked="0" defaultSize="0" autoFill="0" autoLine="0" autoPict="0">
                <anchor moveWithCells="1">
                  <from>
                    <xdr:col>1</xdr:col>
                    <xdr:colOff>95250</xdr:colOff>
                    <xdr:row>60</xdr:row>
                    <xdr:rowOff>209550</xdr:rowOff>
                  </from>
                  <to>
                    <xdr:col>1</xdr:col>
                    <xdr:colOff>285750</xdr:colOff>
                    <xdr:row>61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4" r:id="rId101" name="Check Box 240">
              <controlPr locked="0" defaultSize="0" autoFill="0" autoLine="0" autoPict="0">
                <anchor moveWithCells="1">
                  <from>
                    <xdr:col>1</xdr:col>
                    <xdr:colOff>95250</xdr:colOff>
                    <xdr:row>62</xdr:row>
                    <xdr:rowOff>209550</xdr:rowOff>
                  </from>
                  <to>
                    <xdr:col>1</xdr:col>
                    <xdr:colOff>285750</xdr:colOff>
                    <xdr:row>63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5" r:id="rId102" name="Check Box 241">
              <controlPr locked="0" defaultSize="0" autoFill="0" autoLine="0" autoPict="0">
                <anchor moveWithCells="1">
                  <from>
                    <xdr:col>1</xdr:col>
                    <xdr:colOff>95250</xdr:colOff>
                    <xdr:row>59</xdr:row>
                    <xdr:rowOff>0</xdr:rowOff>
                  </from>
                  <to>
                    <xdr:col>1</xdr:col>
                    <xdr:colOff>285750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6" r:id="rId103" name="Check Box 242">
              <controlPr locked="0" defaultSize="0" autoFill="0" autoLine="0" autoPict="0">
                <anchor moveWithCells="1">
                  <from>
                    <xdr:col>3</xdr:col>
                    <xdr:colOff>38100</xdr:colOff>
                    <xdr:row>66</xdr:row>
                    <xdr:rowOff>209550</xdr:rowOff>
                  </from>
                  <to>
                    <xdr:col>3</xdr:col>
                    <xdr:colOff>285750</xdr:colOff>
                    <xdr:row>67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7" r:id="rId104" name="Check Box 243">
              <controlPr defaultSize="0" autoFill="0" autoLine="0" autoPict="0">
                <anchor moveWithCells="1">
                  <from>
                    <xdr:col>3</xdr:col>
                    <xdr:colOff>57150</xdr:colOff>
                    <xdr:row>56</xdr:row>
                    <xdr:rowOff>38100</xdr:rowOff>
                  </from>
                  <to>
                    <xdr:col>3</xdr:col>
                    <xdr:colOff>285750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8" r:id="rId105" name="Check Box 244">
              <controlPr locked="0" defaultSize="0" autoFill="0" autoLine="0" autoPict="0">
                <anchor moveWithCells="1">
                  <from>
                    <xdr:col>3</xdr:col>
                    <xdr:colOff>76200</xdr:colOff>
                    <xdr:row>72</xdr:row>
                    <xdr:rowOff>19050</xdr:rowOff>
                  </from>
                  <to>
                    <xdr:col>4</xdr:col>
                    <xdr:colOff>19050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9" r:id="rId106" name="Check Box 245">
              <controlPr locked="0" defaultSize="0" autoFill="0" autoLine="0" autoPict="0">
                <anchor moveWithCells="1">
                  <from>
                    <xdr:col>1</xdr:col>
                    <xdr:colOff>19050</xdr:colOff>
                    <xdr:row>73</xdr:row>
                    <xdr:rowOff>19050</xdr:rowOff>
                  </from>
                  <to>
                    <xdr:col>1</xdr:col>
                    <xdr:colOff>285750</xdr:colOff>
                    <xdr:row>73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0" r:id="rId107" name="Check Box 246">
              <controlPr locked="0" defaultSize="0" autoFill="0" autoLine="0" autoPict="0">
                <anchor moveWithCells="1">
                  <from>
                    <xdr:col>1</xdr:col>
                    <xdr:colOff>19050</xdr:colOff>
                    <xdr:row>74</xdr:row>
                    <xdr:rowOff>209550</xdr:rowOff>
                  </from>
                  <to>
                    <xdr:col>1</xdr:col>
                    <xdr:colOff>266700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1" r:id="rId108" name="Check Box 247">
              <controlPr locked="0" defaultSize="0" autoFill="0" autoLine="0" autoPict="0">
                <anchor moveWithCells="1">
                  <from>
                    <xdr:col>1</xdr:col>
                    <xdr:colOff>19050</xdr:colOff>
                    <xdr:row>73</xdr:row>
                    <xdr:rowOff>228600</xdr:rowOff>
                  </from>
                  <to>
                    <xdr:col>1</xdr:col>
                    <xdr:colOff>247650</xdr:colOff>
                    <xdr:row>74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2" r:id="rId109" name="Check Box 248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77</xdr:row>
                    <xdr:rowOff>19050</xdr:rowOff>
                  </from>
                  <to>
                    <xdr:col>1</xdr:col>
                    <xdr:colOff>342900</xdr:colOff>
                    <xdr:row>77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3" r:id="rId110" name="Check Box 249">
              <controlPr locked="0" defaultSize="0" autoFill="0" autoLine="0" autoPict="0">
                <anchor moveWithCells="1">
                  <from>
                    <xdr:col>1</xdr:col>
                    <xdr:colOff>19050</xdr:colOff>
                    <xdr:row>75</xdr:row>
                    <xdr:rowOff>247650</xdr:rowOff>
                  </from>
                  <to>
                    <xdr:col>1</xdr:col>
                    <xdr:colOff>361950</xdr:colOff>
                    <xdr:row>77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4" r:id="rId111" name="Check Box 250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77</xdr:row>
                    <xdr:rowOff>247650</xdr:rowOff>
                  </from>
                  <to>
                    <xdr:col>1</xdr:col>
                    <xdr:colOff>304800</xdr:colOff>
                    <xdr:row>78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5" r:id="rId112" name="Check Box 251">
              <controlPr locked="0" defaultSize="0" autoFill="0" autoLine="0" autoPict="0">
                <anchor moveWithCells="1">
                  <from>
                    <xdr:col>1</xdr:col>
                    <xdr:colOff>57150</xdr:colOff>
                    <xdr:row>78</xdr:row>
                    <xdr:rowOff>209550</xdr:rowOff>
                  </from>
                  <to>
                    <xdr:col>1</xdr:col>
                    <xdr:colOff>304800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6" r:id="rId113" name="Check Box 252">
              <controlPr locked="0" defaultSize="0" autoFill="0" autoLine="0" autoPict="0">
                <anchor moveWithCells="1">
                  <from>
                    <xdr:col>1</xdr:col>
                    <xdr:colOff>38100</xdr:colOff>
                    <xdr:row>83</xdr:row>
                    <xdr:rowOff>57150</xdr:rowOff>
                  </from>
                  <to>
                    <xdr:col>1</xdr:col>
                    <xdr:colOff>266700</xdr:colOff>
                    <xdr:row>84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7" r:id="rId114" name="Check Box 253">
              <controlPr defaultSize="0" autoFill="0" autoLine="0" autoPict="0">
                <anchor moveWithCells="1">
                  <from>
                    <xdr:col>1</xdr:col>
                    <xdr:colOff>57150</xdr:colOff>
                    <xdr:row>82</xdr:row>
                    <xdr:rowOff>19050</xdr:rowOff>
                  </from>
                  <to>
                    <xdr:col>1</xdr:col>
                    <xdr:colOff>323850</xdr:colOff>
                    <xdr:row>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8" r:id="rId115" name="Check Box 254">
              <controlPr locked="0" defaultSize="0" autoFill="0" autoLine="0" autoPict="0">
                <anchor moveWithCells="1">
                  <from>
                    <xdr:col>1</xdr:col>
                    <xdr:colOff>57150</xdr:colOff>
                    <xdr:row>84</xdr:row>
                    <xdr:rowOff>19050</xdr:rowOff>
                  </from>
                  <to>
                    <xdr:col>1</xdr:col>
                    <xdr:colOff>266700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9" r:id="rId116" name="Check Box 255">
              <controlPr locked="0" defaultSize="0" autoFill="0" autoLine="0" autoPict="0">
                <anchor moveWithCells="1">
                  <from>
                    <xdr:col>1</xdr:col>
                    <xdr:colOff>57150</xdr:colOff>
                    <xdr:row>80</xdr:row>
                    <xdr:rowOff>209550</xdr:rowOff>
                  </from>
                  <to>
                    <xdr:col>2</xdr:col>
                    <xdr:colOff>19050</xdr:colOff>
                    <xdr:row>81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0" r:id="rId117" name="Check Box 256">
              <controlPr defaultSize="0" autoFill="0" autoLine="0" autoPict="0">
                <anchor moveWithCells="1">
                  <from>
                    <xdr:col>1</xdr:col>
                    <xdr:colOff>57150</xdr:colOff>
                    <xdr:row>56</xdr:row>
                    <xdr:rowOff>19050</xdr:rowOff>
                  </from>
                  <to>
                    <xdr:col>1</xdr:col>
                    <xdr:colOff>323850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1" r:id="rId118" name="Check Box 257">
              <controlPr locked="0" defaultSize="0" autoFill="0" autoLine="0" autoPict="0">
                <anchor moveWithCells="1">
                  <from>
                    <xdr:col>1</xdr:col>
                    <xdr:colOff>19050</xdr:colOff>
                    <xdr:row>72</xdr:row>
                    <xdr:rowOff>19050</xdr:rowOff>
                  </from>
                  <to>
                    <xdr:col>1</xdr:col>
                    <xdr:colOff>266700</xdr:colOff>
                    <xdr:row>72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2" r:id="rId119" name="Check Box 258">
              <controlPr locked="0" defaultSize="0" autoFill="0" autoLine="0" autoPict="0">
                <anchor moveWithCells="1">
                  <from>
                    <xdr:col>1</xdr:col>
                    <xdr:colOff>57150</xdr:colOff>
                    <xdr:row>79</xdr:row>
                    <xdr:rowOff>228600</xdr:rowOff>
                  </from>
                  <to>
                    <xdr:col>1</xdr:col>
                    <xdr:colOff>285750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3" r:id="rId120" name="Check Box 259">
              <controlPr locked="0" defaultSize="0" autoFill="0" autoLine="0" autoPict="0">
                <anchor moveWithCells="1">
                  <from>
                    <xdr:col>1</xdr:col>
                    <xdr:colOff>57150</xdr:colOff>
                    <xdr:row>7</xdr:row>
                    <xdr:rowOff>209550</xdr:rowOff>
                  </from>
                  <to>
                    <xdr:col>1</xdr:col>
                    <xdr:colOff>304800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4" r:id="rId121" name="Check Box 260">
              <controlPr locked="0" defaultSize="0" autoFill="0" autoLine="0" autoPict="0">
                <anchor moveWithCells="1">
                  <from>
                    <xdr:col>3</xdr:col>
                    <xdr:colOff>38100</xdr:colOff>
                    <xdr:row>8</xdr:row>
                    <xdr:rowOff>19050</xdr:rowOff>
                  </from>
                  <to>
                    <xdr:col>3</xdr:col>
                    <xdr:colOff>285750</xdr:colOff>
                    <xdr:row>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5" r:id="rId122" name="Check Box 261">
              <controlPr locked="0" defaultSize="0" autoFill="0" autoLine="0" autoPict="0">
                <anchor moveWithCells="1">
                  <from>
                    <xdr:col>1</xdr:col>
                    <xdr:colOff>57150</xdr:colOff>
                    <xdr:row>8</xdr:row>
                    <xdr:rowOff>171450</xdr:rowOff>
                  </from>
                  <to>
                    <xdr:col>1</xdr:col>
                    <xdr:colOff>304800</xdr:colOff>
                    <xdr:row>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6" r:id="rId123" name="Check Box 262">
              <controlPr locked="0" defaultSize="0" autoFill="0" autoLine="0" autoPict="0">
                <anchor moveWithCells="1">
                  <from>
                    <xdr:col>5</xdr:col>
                    <xdr:colOff>19050</xdr:colOff>
                    <xdr:row>10</xdr:row>
                    <xdr:rowOff>0</xdr:rowOff>
                  </from>
                  <to>
                    <xdr:col>6</xdr:col>
                    <xdr:colOff>19050</xdr:colOff>
                    <xdr:row>10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7" r:id="rId124" name="Check Box 263">
              <controlPr locked="0" defaultSize="0" autoFill="0" autoLine="0" autoPict="0">
                <anchor moveWithCells="1">
                  <from>
                    <xdr:col>5</xdr:col>
                    <xdr:colOff>19050</xdr:colOff>
                    <xdr:row>24</xdr:row>
                    <xdr:rowOff>247650</xdr:rowOff>
                  </from>
                  <to>
                    <xdr:col>6</xdr:col>
                    <xdr:colOff>19050</xdr:colOff>
                    <xdr:row>25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8" r:id="rId125" name="Check Box 264">
              <controlPr locked="0" defaultSize="0" autoFill="0" autoLine="0" autoPict="0">
                <anchor moveWithCells="1">
                  <from>
                    <xdr:col>4</xdr:col>
                    <xdr:colOff>1466850</xdr:colOff>
                    <xdr:row>26</xdr:row>
                    <xdr:rowOff>228600</xdr:rowOff>
                  </from>
                  <to>
                    <xdr:col>5</xdr:col>
                    <xdr:colOff>209550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9" r:id="rId126" name="Check Box 265">
              <controlPr defaultSize="0" autoFill="0" autoLine="0" autoPict="0">
                <anchor moveWithCells="1">
                  <from>
                    <xdr:col>3</xdr:col>
                    <xdr:colOff>57150</xdr:colOff>
                    <xdr:row>11</xdr:row>
                    <xdr:rowOff>209550</xdr:rowOff>
                  </from>
                  <to>
                    <xdr:col>3</xdr:col>
                    <xdr:colOff>247650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0" r:id="rId127" name="Check Box 266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11</xdr:row>
                    <xdr:rowOff>0</xdr:rowOff>
                  </from>
                  <to>
                    <xdr:col>3</xdr:col>
                    <xdr:colOff>285750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1" r:id="rId128" name="Check Box 267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12</xdr:row>
                    <xdr:rowOff>209550</xdr:rowOff>
                  </from>
                  <to>
                    <xdr:col>3</xdr:col>
                    <xdr:colOff>285750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2" r:id="rId129" name="Check Box 268">
              <controlPr defaultSize="0" autoFill="0" autoLine="0" autoPict="0">
                <anchor moveWithCells="1">
                  <from>
                    <xdr:col>3</xdr:col>
                    <xdr:colOff>57150</xdr:colOff>
                    <xdr:row>13</xdr:row>
                    <xdr:rowOff>247650</xdr:rowOff>
                  </from>
                  <to>
                    <xdr:col>4</xdr:col>
                    <xdr:colOff>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3" r:id="rId130" name="Check Box 269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14</xdr:row>
                    <xdr:rowOff>209550</xdr:rowOff>
                  </from>
                  <to>
                    <xdr:col>3</xdr:col>
                    <xdr:colOff>247650</xdr:colOff>
                    <xdr:row>15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4" r:id="rId131" name="Check Box 270">
              <controlPr locked="0" defaultSize="0" autoFill="0" autoLine="0" autoPict="0">
                <anchor moveWithCells="1">
                  <from>
                    <xdr:col>1</xdr:col>
                    <xdr:colOff>57150</xdr:colOff>
                    <xdr:row>11</xdr:row>
                    <xdr:rowOff>209550</xdr:rowOff>
                  </from>
                  <to>
                    <xdr:col>1</xdr:col>
                    <xdr:colOff>361950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5" r:id="rId132" name="Check Box 271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11</xdr:row>
                    <xdr:rowOff>0</xdr:rowOff>
                  </from>
                  <to>
                    <xdr:col>1</xdr:col>
                    <xdr:colOff>323850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6" r:id="rId133" name="Check Box 272">
              <controlPr defaultSize="0" autoFill="0" autoLine="0" autoPict="0">
                <anchor moveWithCells="1">
                  <from>
                    <xdr:col>1</xdr:col>
                    <xdr:colOff>57150</xdr:colOff>
                    <xdr:row>13</xdr:row>
                    <xdr:rowOff>209550</xdr:rowOff>
                  </from>
                  <to>
                    <xdr:col>1</xdr:col>
                    <xdr:colOff>323850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7" r:id="rId134" name="Check Box 273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14</xdr:row>
                    <xdr:rowOff>247650</xdr:rowOff>
                  </from>
                  <to>
                    <xdr:col>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8" r:id="rId135" name="Check Box 274">
              <controlPr defaultSize="0" autoFill="0" autoLine="0" autoPict="0">
                <anchor moveWithCells="1">
                  <from>
                    <xdr:col>1</xdr:col>
                    <xdr:colOff>76200</xdr:colOff>
                    <xdr:row>13</xdr:row>
                    <xdr:rowOff>0</xdr:rowOff>
                  </from>
                  <to>
                    <xdr:col>1</xdr:col>
                    <xdr:colOff>323850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9" r:id="rId136" name="Check Box 275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38</xdr:row>
                    <xdr:rowOff>171450</xdr:rowOff>
                  </from>
                  <to>
                    <xdr:col>4</xdr:col>
                    <xdr:colOff>19050</xdr:colOff>
                    <xdr:row>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0" r:id="rId137" name="Check Box 276">
              <controlPr defaultSize="0" autoFill="0" autoLine="0" autoPict="0">
                <anchor moveWithCells="1">
                  <from>
                    <xdr:col>1</xdr:col>
                    <xdr:colOff>76200</xdr:colOff>
                    <xdr:row>38</xdr:row>
                    <xdr:rowOff>247650</xdr:rowOff>
                  </from>
                  <to>
                    <xdr:col>1</xdr:col>
                    <xdr:colOff>323850</xdr:colOff>
                    <xdr:row>39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1" r:id="rId138" name="Check Box 277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68</xdr:row>
                    <xdr:rowOff>209550</xdr:rowOff>
                  </from>
                  <to>
                    <xdr:col>3</xdr:col>
                    <xdr:colOff>247650</xdr:colOff>
                    <xdr:row>69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2" r:id="rId139" name="Check Box 278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66</xdr:row>
                    <xdr:rowOff>0</xdr:rowOff>
                  </from>
                  <to>
                    <xdr:col>1</xdr:col>
                    <xdr:colOff>285750</xdr:colOff>
                    <xdr:row>66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3" r:id="rId140" name="Check Box 279">
              <controlPr locked="0" defaultSize="0" autoFill="0" autoLine="0" autoPict="0">
                <anchor moveWithCells="1">
                  <from>
                    <xdr:col>3</xdr:col>
                    <xdr:colOff>19050</xdr:colOff>
                    <xdr:row>65</xdr:row>
                    <xdr:rowOff>209550</xdr:rowOff>
                  </from>
                  <to>
                    <xdr:col>3</xdr:col>
                    <xdr:colOff>247650</xdr:colOff>
                    <xdr:row>66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4" r:id="rId141" name="Check Box 280">
              <controlPr locked="0" defaultSize="0" autoFill="0" autoLine="0" autoPict="0">
                <anchor moveWithCells="1">
                  <from>
                    <xdr:col>1</xdr:col>
                    <xdr:colOff>57150</xdr:colOff>
                    <xdr:row>35</xdr:row>
                    <xdr:rowOff>228600</xdr:rowOff>
                  </from>
                  <to>
                    <xdr:col>1</xdr:col>
                    <xdr:colOff>285750</xdr:colOff>
                    <xdr:row>36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5" r:id="rId142" name="Check Box 281">
              <controlPr locked="0" defaultSize="0" autoFill="0" autoLine="0" autoPict="0">
                <anchor moveWithCells="1">
                  <from>
                    <xdr:col>3</xdr:col>
                    <xdr:colOff>57150</xdr:colOff>
                    <xdr:row>35</xdr:row>
                    <xdr:rowOff>209550</xdr:rowOff>
                  </from>
                  <to>
                    <xdr:col>3</xdr:col>
                    <xdr:colOff>285750</xdr:colOff>
                    <xdr:row>36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6" r:id="rId143" name="Check Box 282">
              <controlPr locked="0"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209550</xdr:rowOff>
                  </from>
                  <to>
                    <xdr:col>8</xdr:col>
                    <xdr:colOff>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2" r:id="rId144" name="Check Box 288">
              <controlPr locked="0"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114300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3" r:id="rId145" name="Check Box 289">
              <controlPr locked="0"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114300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4" r:id="rId146" name="Check Box 290">
              <controlPr locked="0"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114300</xdr:colOff>
                    <xdr:row>24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Mall</vt:lpstr>
      <vt:lpstr>Blad3</vt:lpstr>
      <vt:lpstr>Pricing</vt:lpstr>
      <vt:lpstr>Blad2</vt:lpstr>
      <vt:lpstr>Blad1</vt:lpstr>
      <vt:lpstr>Blad5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Info Toppreno</dc:creator>
  <cp:keywords/>
  <dc:description/>
  <cp:lastModifiedBy>Abrarul Hoque</cp:lastModifiedBy>
  <cp:revision/>
  <cp:lastPrinted>2025-03-29T11:22:23Z</cp:lastPrinted>
  <dcterms:created xsi:type="dcterms:W3CDTF">2024-09-14T06:59:41Z</dcterms:created>
  <dcterms:modified xsi:type="dcterms:W3CDTF">2025-03-31T06:47:38Z</dcterms:modified>
  <cp:category/>
  <cp:contentStatus/>
</cp:coreProperties>
</file>