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lexandremoreira/Documents/py_app/"/>
    </mc:Choice>
  </mc:AlternateContent>
  <xr:revisionPtr revIDLastSave="0" documentId="13_ncr:1_{5920C7A3-426F-4A40-8011-3C9F9D877AE2}" xr6:coauthVersionLast="47" xr6:coauthVersionMax="47" xr10:uidLastSave="{00000000-0000-0000-0000-000000000000}"/>
  <bookViews>
    <workbookView xWindow="1020" yWindow="500" windowWidth="27780" windowHeight="17500" xr2:uid="{00000000-000D-0000-FFFF-FFFF00000000}"/>
  </bookViews>
  <sheets>
    <sheet name="LANCAMENTOS" sheetId="2" r:id="rId1"/>
    <sheet name="PARAMS" sheetId="3" r:id="rId2"/>
    <sheet name="SUMMARY" sheetId="4" r:id="rId3"/>
  </sheets>
  <definedNames>
    <definedName name="_xlnm._FilterDatabase" localSheetId="0" hidden="1">LANCAMENTOS!$A$1:$I$96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2" i="4"/>
  <c r="C13" i="4" l="1"/>
  <c r="B12" i="4"/>
  <c r="C11" i="4"/>
  <c r="C10" i="4"/>
  <c r="B9" i="4"/>
  <c r="C8" i="4"/>
  <c r="C7" i="4"/>
  <c r="C6" i="4"/>
  <c r="C5" i="4"/>
  <c r="C4" i="4"/>
  <c r="C3" i="4"/>
  <c r="B2" i="4"/>
  <c r="C2" i="4"/>
  <c r="D2" i="4" l="1"/>
  <c r="E2" i="4" s="1"/>
  <c r="B8" i="4"/>
  <c r="D8" i="4" s="1"/>
  <c r="B6" i="4"/>
  <c r="D6" i="4" s="1"/>
  <c r="C9" i="4"/>
  <c r="D9" i="4" s="1"/>
  <c r="B7" i="4"/>
  <c r="D7" i="4" s="1"/>
  <c r="B4" i="4"/>
  <c r="D4" i="4" s="1"/>
  <c r="C12" i="4"/>
  <c r="D12" i="4" s="1"/>
  <c r="B11" i="4"/>
  <c r="D11" i="4" s="1"/>
  <c r="B3" i="4"/>
  <c r="D3" i="4" s="1"/>
  <c r="B5" i="4"/>
  <c r="D5" i="4" s="1"/>
  <c r="B13" i="4"/>
  <c r="D13" i="4" s="1"/>
  <c r="B10" i="4"/>
  <c r="D10" i="4" s="1"/>
  <c r="E3" i="4" l="1"/>
  <c r="E4" i="4" s="1"/>
  <c r="E5" i="4" s="1"/>
  <c r="E6" i="4" s="1"/>
  <c r="E7" i="4" s="1"/>
  <c r="E8" i="4" s="1"/>
  <c r="E9" i="4" s="1"/>
  <c r="E10" i="4" s="1"/>
  <c r="E11" i="4" s="1"/>
  <c r="E12" i="4" s="1"/>
  <c r="E13" i="4" s="1"/>
</calcChain>
</file>

<file path=xl/sharedStrings.xml><?xml version="1.0" encoding="utf-8"?>
<sst xmlns="http://schemas.openxmlformats.org/spreadsheetml/2006/main" count="492" uniqueCount="74">
  <si>
    <t>Data</t>
  </si>
  <si>
    <t>Descrição</t>
  </si>
  <si>
    <t>Categoria</t>
  </si>
  <si>
    <t>Valor</t>
  </si>
  <si>
    <t>Tipo</t>
  </si>
  <si>
    <t>Recorrente</t>
  </si>
  <si>
    <t>Frequência</t>
  </si>
  <si>
    <t>Nº Parcelas</t>
  </si>
  <si>
    <t>Parcela Atual</t>
  </si>
  <si>
    <t>Saldo Inicial</t>
  </si>
  <si>
    <t>Data Início (mm/aaaa)</t>
  </si>
  <si>
    <t>Meses de Projeção</t>
  </si>
  <si>
    <t>Mês</t>
  </si>
  <si>
    <t>Receitas</t>
  </si>
  <si>
    <t>Despesas</t>
  </si>
  <si>
    <t>Saldo Líquido</t>
  </si>
  <si>
    <t>Saldo Acumulado</t>
  </si>
  <si>
    <t>Inglês</t>
  </si>
  <si>
    <t>Educação</t>
  </si>
  <si>
    <t>Expense</t>
  </si>
  <si>
    <t>Mensal</t>
  </si>
  <si>
    <t>y</t>
  </si>
  <si>
    <t>Aluguel</t>
  </si>
  <si>
    <t>Moradia</t>
  </si>
  <si>
    <t>Salário</t>
  </si>
  <si>
    <t>Receita</t>
  </si>
  <si>
    <t>Income</t>
  </si>
  <si>
    <t>Cabelereiro</t>
  </si>
  <si>
    <t>Beleza</t>
  </si>
  <si>
    <t>Conta Internet</t>
  </si>
  <si>
    <t>Consumo</t>
  </si>
  <si>
    <t>Unica</t>
  </si>
  <si>
    <t>Jantar Dia dos Namorado</t>
  </si>
  <si>
    <t>Restaurante</t>
  </si>
  <si>
    <t>n</t>
  </si>
  <si>
    <t>Clube Renovação</t>
  </si>
  <si>
    <t>Lazer</t>
  </si>
  <si>
    <t>Roupa Casamento</t>
  </si>
  <si>
    <t>Vestuário</t>
  </si>
  <si>
    <t>Anual</t>
  </si>
  <si>
    <t>Ingresso The Town</t>
  </si>
  <si>
    <t>Inglês Atrasado</t>
  </si>
  <si>
    <t xml:space="preserve">n </t>
  </si>
  <si>
    <t>Fatura C6</t>
  </si>
  <si>
    <t>Cartão</t>
  </si>
  <si>
    <t>Venda Wilmar</t>
  </si>
  <si>
    <t>Venda</t>
  </si>
  <si>
    <t>Custo Venda</t>
  </si>
  <si>
    <t>Fornecedor</t>
  </si>
  <si>
    <t>PIX Mariana</t>
  </si>
  <si>
    <t>Presente</t>
  </si>
  <si>
    <t>Mercadinho Prédio</t>
  </si>
  <si>
    <t>Mercado</t>
  </si>
  <si>
    <t>Zona Azul</t>
  </si>
  <si>
    <t>Transporte</t>
  </si>
  <si>
    <t xml:space="preserve">Presente Mari </t>
  </si>
  <si>
    <t>Faculdade Mari</t>
  </si>
  <si>
    <t>Devolução</t>
  </si>
  <si>
    <t>Reembolso Faculdade</t>
  </si>
  <si>
    <t>Reembolso</t>
  </si>
  <si>
    <t>Secagem Roupas</t>
  </si>
  <si>
    <t>Serviços</t>
  </si>
  <si>
    <t>Acessórios Deacthlon</t>
  </si>
  <si>
    <t>Gasolina Celta</t>
  </si>
  <si>
    <t>Pix 99</t>
  </si>
  <si>
    <t>Cartão Mãe</t>
  </si>
  <si>
    <t>Convênio</t>
  </si>
  <si>
    <t>Sáude</t>
  </si>
  <si>
    <t>Flores Mari</t>
  </si>
  <si>
    <t>The Coffee</t>
  </si>
  <si>
    <t>Café</t>
  </si>
  <si>
    <t>Estacionamento</t>
  </si>
  <si>
    <t>Uber</t>
  </si>
  <si>
    <t>Vinho Ifood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</si>
</sst>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,\ yyyy;@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40" fontId="1" fillId="0" borderId="0" xfId="0" applyNumberFormat="1" applyFont="1"/>
    <xf numFmtId="40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4" fontId="2" fillId="0" borderId="0" xfId="0" applyNumberFormat="1" applyFont="1"/>
    <xf numFmtId="0" fontId="2" fillId="0" borderId="0" xfId="0" applyFont="1"/>
    <xf numFmtId="40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96"/>
  <sheetViews>
    <sheetView tabSelected="1" zoomScale="120" zoomScaleNormal="120" workbookViewId="0">
      <selection activeCell="C79" sqref="C79"/>
    </sheetView>
  </sheetViews>
  <sheetFormatPr baseColWidth="10" defaultColWidth="8.83203125" defaultRowHeight="15" x14ac:dyDescent="0.2"/>
  <cols>
    <col min="1" max="1" width="15" customWidth="1"/>
    <col min="2" max="2" width="20.1640625" bestFit="1" customWidth="1"/>
    <col min="3" max="3" width="15" customWidth="1"/>
    <col min="4" max="4" width="15" style="4" customWidth="1"/>
    <col min="5" max="9" width="1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7">
        <v>45812</v>
      </c>
      <c r="B2" s="8" t="s">
        <v>45</v>
      </c>
      <c r="C2" s="8" t="s">
        <v>46</v>
      </c>
      <c r="D2" s="9">
        <v>290</v>
      </c>
      <c r="E2" s="8" t="s">
        <v>26</v>
      </c>
      <c r="F2" s="8" t="s">
        <v>34</v>
      </c>
      <c r="G2" s="8" t="s">
        <v>31</v>
      </c>
      <c r="H2" s="8">
        <v>1</v>
      </c>
      <c r="I2" s="8">
        <v>1</v>
      </c>
    </row>
    <row r="3" spans="1:9" hidden="1" x14ac:dyDescent="0.2">
      <c r="A3" s="2">
        <v>45848</v>
      </c>
      <c r="B3" t="s">
        <v>17</v>
      </c>
      <c r="C3" t="s">
        <v>18</v>
      </c>
      <c r="D3" s="4">
        <v>270</v>
      </c>
      <c r="E3" t="s">
        <v>19</v>
      </c>
      <c r="F3" t="s">
        <v>21</v>
      </c>
      <c r="G3" t="s">
        <v>20</v>
      </c>
      <c r="H3">
        <v>12</v>
      </c>
      <c r="I3">
        <v>1</v>
      </c>
    </row>
    <row r="4" spans="1:9" hidden="1" x14ac:dyDescent="0.2">
      <c r="A4" s="2">
        <v>45879</v>
      </c>
      <c r="B4" t="s">
        <v>17</v>
      </c>
      <c r="C4" t="s">
        <v>18</v>
      </c>
      <c r="D4" s="4">
        <v>270</v>
      </c>
      <c r="E4" t="s">
        <v>19</v>
      </c>
      <c r="F4" t="s">
        <v>21</v>
      </c>
      <c r="G4" t="s">
        <v>20</v>
      </c>
      <c r="H4">
        <v>12</v>
      </c>
      <c r="I4">
        <v>1</v>
      </c>
    </row>
    <row r="5" spans="1:9" hidden="1" x14ac:dyDescent="0.2">
      <c r="A5" s="2">
        <v>45910</v>
      </c>
      <c r="B5" t="s">
        <v>17</v>
      </c>
      <c r="C5" t="s">
        <v>18</v>
      </c>
      <c r="D5" s="4">
        <v>270</v>
      </c>
      <c r="E5" t="s">
        <v>19</v>
      </c>
      <c r="F5" t="s">
        <v>21</v>
      </c>
      <c r="G5" t="s">
        <v>20</v>
      </c>
      <c r="H5">
        <v>12</v>
      </c>
      <c r="I5">
        <v>1</v>
      </c>
    </row>
    <row r="6" spans="1:9" hidden="1" x14ac:dyDescent="0.2">
      <c r="A6" s="2">
        <v>45940</v>
      </c>
      <c r="B6" t="s">
        <v>17</v>
      </c>
      <c r="C6" t="s">
        <v>18</v>
      </c>
      <c r="D6" s="4">
        <v>270</v>
      </c>
      <c r="E6" t="s">
        <v>19</v>
      </c>
      <c r="F6" t="s">
        <v>21</v>
      </c>
      <c r="G6" t="s">
        <v>20</v>
      </c>
      <c r="H6">
        <v>12</v>
      </c>
      <c r="I6">
        <v>1</v>
      </c>
    </row>
    <row r="7" spans="1:9" hidden="1" x14ac:dyDescent="0.2">
      <c r="A7" s="2">
        <v>45971</v>
      </c>
      <c r="B7" t="s">
        <v>17</v>
      </c>
      <c r="C7" t="s">
        <v>18</v>
      </c>
      <c r="D7" s="4">
        <v>270</v>
      </c>
      <c r="E7" t="s">
        <v>19</v>
      </c>
      <c r="F7" t="s">
        <v>21</v>
      </c>
      <c r="G7" t="s">
        <v>20</v>
      </c>
      <c r="H7">
        <v>12</v>
      </c>
      <c r="I7">
        <v>1</v>
      </c>
    </row>
    <row r="8" spans="1:9" hidden="1" x14ac:dyDescent="0.2">
      <c r="A8" s="2">
        <v>46001</v>
      </c>
      <c r="B8" t="s">
        <v>17</v>
      </c>
      <c r="C8" t="s">
        <v>18</v>
      </c>
      <c r="D8" s="4">
        <v>270</v>
      </c>
      <c r="E8" t="s">
        <v>19</v>
      </c>
      <c r="F8" t="s">
        <v>21</v>
      </c>
      <c r="G8" t="s">
        <v>20</v>
      </c>
      <c r="H8">
        <v>12</v>
      </c>
      <c r="I8">
        <v>1</v>
      </c>
    </row>
    <row r="9" spans="1:9" hidden="1" x14ac:dyDescent="0.2">
      <c r="A9" s="2">
        <v>46032</v>
      </c>
      <c r="B9" t="s">
        <v>17</v>
      </c>
      <c r="C9" t="s">
        <v>18</v>
      </c>
      <c r="D9" s="4">
        <v>270</v>
      </c>
      <c r="E9" t="s">
        <v>19</v>
      </c>
      <c r="F9" t="s">
        <v>21</v>
      </c>
      <c r="G9" t="s">
        <v>20</v>
      </c>
      <c r="H9">
        <v>12</v>
      </c>
      <c r="I9">
        <v>1</v>
      </c>
    </row>
    <row r="10" spans="1:9" hidden="1" x14ac:dyDescent="0.2">
      <c r="A10" s="2">
        <v>46063</v>
      </c>
      <c r="B10" t="s">
        <v>17</v>
      </c>
      <c r="C10" t="s">
        <v>18</v>
      </c>
      <c r="D10" s="4">
        <v>270</v>
      </c>
      <c r="E10" t="s">
        <v>19</v>
      </c>
      <c r="F10" t="s">
        <v>21</v>
      </c>
      <c r="G10" t="s">
        <v>20</v>
      </c>
      <c r="H10">
        <v>12</v>
      </c>
      <c r="I10">
        <v>1</v>
      </c>
    </row>
    <row r="11" spans="1:9" hidden="1" x14ac:dyDescent="0.2">
      <c r="A11" s="2">
        <v>46091</v>
      </c>
      <c r="B11" t="s">
        <v>17</v>
      </c>
      <c r="C11" t="s">
        <v>18</v>
      </c>
      <c r="D11" s="4">
        <v>270</v>
      </c>
      <c r="E11" t="s">
        <v>19</v>
      </c>
      <c r="F11" t="s">
        <v>21</v>
      </c>
      <c r="G11" t="s">
        <v>20</v>
      </c>
      <c r="H11">
        <v>12</v>
      </c>
      <c r="I11">
        <v>1</v>
      </c>
    </row>
    <row r="12" spans="1:9" hidden="1" x14ac:dyDescent="0.2">
      <c r="A12" s="2">
        <v>46122</v>
      </c>
      <c r="B12" t="s">
        <v>17</v>
      </c>
      <c r="C12" t="s">
        <v>18</v>
      </c>
      <c r="D12" s="4">
        <v>270</v>
      </c>
      <c r="E12" t="s">
        <v>19</v>
      </c>
      <c r="F12" t="s">
        <v>21</v>
      </c>
      <c r="G12" t="s">
        <v>20</v>
      </c>
      <c r="H12">
        <v>12</v>
      </c>
      <c r="I12">
        <v>1</v>
      </c>
    </row>
    <row r="13" spans="1:9" hidden="1" x14ac:dyDescent="0.2">
      <c r="A13" s="2">
        <v>46152</v>
      </c>
      <c r="B13" t="s">
        <v>17</v>
      </c>
      <c r="C13" t="s">
        <v>18</v>
      </c>
      <c r="D13" s="4">
        <v>270</v>
      </c>
      <c r="E13" t="s">
        <v>19</v>
      </c>
      <c r="F13" t="s">
        <v>21</v>
      </c>
      <c r="G13" t="s">
        <v>20</v>
      </c>
      <c r="H13">
        <v>12</v>
      </c>
      <c r="I13">
        <v>1</v>
      </c>
    </row>
    <row r="14" spans="1:9" x14ac:dyDescent="0.2">
      <c r="A14" s="7">
        <v>45812</v>
      </c>
      <c r="B14" s="8" t="s">
        <v>47</v>
      </c>
      <c r="C14" s="8" t="s">
        <v>48</v>
      </c>
      <c r="D14" s="9">
        <v>179.81</v>
      </c>
      <c r="E14" s="8" t="s">
        <v>19</v>
      </c>
      <c r="F14" s="8" t="s">
        <v>34</v>
      </c>
      <c r="G14" s="8" t="s">
        <v>31</v>
      </c>
      <c r="H14" s="8">
        <v>1</v>
      </c>
      <c r="I14" s="8">
        <v>1</v>
      </c>
    </row>
    <row r="15" spans="1:9" hidden="1" x14ac:dyDescent="0.2">
      <c r="A15" s="2">
        <v>45856</v>
      </c>
      <c r="B15" t="s">
        <v>22</v>
      </c>
      <c r="C15" t="s">
        <v>23</v>
      </c>
      <c r="D15" s="4">
        <v>1800</v>
      </c>
      <c r="E15" t="s">
        <v>19</v>
      </c>
      <c r="F15" t="s">
        <v>21</v>
      </c>
      <c r="G15" t="s">
        <v>20</v>
      </c>
      <c r="H15">
        <v>12</v>
      </c>
      <c r="I15">
        <v>1</v>
      </c>
    </row>
    <row r="16" spans="1:9" hidden="1" x14ac:dyDescent="0.2">
      <c r="A16" s="2">
        <v>45887</v>
      </c>
      <c r="B16" t="s">
        <v>22</v>
      </c>
      <c r="C16" t="s">
        <v>23</v>
      </c>
      <c r="D16" s="4">
        <v>1800</v>
      </c>
      <c r="E16" t="s">
        <v>19</v>
      </c>
      <c r="F16" t="s">
        <v>21</v>
      </c>
      <c r="G16" t="s">
        <v>20</v>
      </c>
      <c r="H16">
        <v>12</v>
      </c>
      <c r="I16">
        <v>1</v>
      </c>
    </row>
    <row r="17" spans="1:9" hidden="1" x14ac:dyDescent="0.2">
      <c r="A17" s="2">
        <v>45918</v>
      </c>
      <c r="B17" t="s">
        <v>22</v>
      </c>
      <c r="C17" t="s">
        <v>23</v>
      </c>
      <c r="D17" s="4">
        <v>1800</v>
      </c>
      <c r="E17" t="s">
        <v>19</v>
      </c>
      <c r="F17" t="s">
        <v>21</v>
      </c>
      <c r="G17" t="s">
        <v>20</v>
      </c>
      <c r="H17">
        <v>12</v>
      </c>
      <c r="I17">
        <v>1</v>
      </c>
    </row>
    <row r="18" spans="1:9" hidden="1" x14ac:dyDescent="0.2">
      <c r="A18" s="2">
        <v>45948</v>
      </c>
      <c r="B18" t="s">
        <v>22</v>
      </c>
      <c r="C18" t="s">
        <v>23</v>
      </c>
      <c r="D18" s="4">
        <v>1800</v>
      </c>
      <c r="E18" t="s">
        <v>19</v>
      </c>
      <c r="F18" t="s">
        <v>21</v>
      </c>
      <c r="G18" t="s">
        <v>20</v>
      </c>
      <c r="H18">
        <v>12</v>
      </c>
      <c r="I18">
        <v>1</v>
      </c>
    </row>
    <row r="19" spans="1:9" hidden="1" x14ac:dyDescent="0.2">
      <c r="A19" s="2">
        <v>45979</v>
      </c>
      <c r="B19" t="s">
        <v>22</v>
      </c>
      <c r="C19" t="s">
        <v>23</v>
      </c>
      <c r="D19" s="4">
        <v>1800</v>
      </c>
      <c r="E19" t="s">
        <v>19</v>
      </c>
      <c r="F19" t="s">
        <v>21</v>
      </c>
      <c r="G19" t="s">
        <v>20</v>
      </c>
      <c r="H19">
        <v>12</v>
      </c>
      <c r="I19">
        <v>1</v>
      </c>
    </row>
    <row r="20" spans="1:9" hidden="1" x14ac:dyDescent="0.2">
      <c r="A20" s="2">
        <v>46009</v>
      </c>
      <c r="B20" t="s">
        <v>22</v>
      </c>
      <c r="C20" t="s">
        <v>23</v>
      </c>
      <c r="D20" s="4">
        <v>1800</v>
      </c>
      <c r="E20" t="s">
        <v>19</v>
      </c>
      <c r="F20" t="s">
        <v>21</v>
      </c>
      <c r="G20" t="s">
        <v>20</v>
      </c>
      <c r="H20">
        <v>12</v>
      </c>
      <c r="I20">
        <v>1</v>
      </c>
    </row>
    <row r="21" spans="1:9" hidden="1" x14ac:dyDescent="0.2">
      <c r="A21" s="2">
        <v>46040</v>
      </c>
      <c r="B21" t="s">
        <v>22</v>
      </c>
      <c r="C21" t="s">
        <v>23</v>
      </c>
      <c r="D21" s="4">
        <v>1800</v>
      </c>
      <c r="E21" t="s">
        <v>19</v>
      </c>
      <c r="F21" t="s">
        <v>21</v>
      </c>
      <c r="G21" t="s">
        <v>20</v>
      </c>
      <c r="H21">
        <v>12</v>
      </c>
      <c r="I21">
        <v>1</v>
      </c>
    </row>
    <row r="22" spans="1:9" hidden="1" x14ac:dyDescent="0.2">
      <c r="A22" s="2">
        <v>46071</v>
      </c>
      <c r="B22" t="s">
        <v>22</v>
      </c>
      <c r="C22" t="s">
        <v>23</v>
      </c>
      <c r="D22" s="4">
        <v>1800</v>
      </c>
      <c r="E22" t="s">
        <v>19</v>
      </c>
      <c r="F22" t="s">
        <v>21</v>
      </c>
      <c r="G22" t="s">
        <v>20</v>
      </c>
      <c r="H22">
        <v>12</v>
      </c>
      <c r="I22">
        <v>1</v>
      </c>
    </row>
    <row r="23" spans="1:9" hidden="1" x14ac:dyDescent="0.2">
      <c r="A23" s="2">
        <v>46099</v>
      </c>
      <c r="B23" t="s">
        <v>22</v>
      </c>
      <c r="C23" t="s">
        <v>23</v>
      </c>
      <c r="D23" s="4">
        <v>1800</v>
      </c>
      <c r="E23" t="s">
        <v>19</v>
      </c>
      <c r="F23" t="s">
        <v>21</v>
      </c>
      <c r="G23" t="s">
        <v>20</v>
      </c>
      <c r="H23">
        <v>12</v>
      </c>
      <c r="I23">
        <v>1</v>
      </c>
    </row>
    <row r="24" spans="1:9" hidden="1" x14ac:dyDescent="0.2">
      <c r="A24" s="2">
        <v>46130</v>
      </c>
      <c r="B24" t="s">
        <v>22</v>
      </c>
      <c r="C24" t="s">
        <v>23</v>
      </c>
      <c r="D24" s="4">
        <v>1800</v>
      </c>
      <c r="E24" t="s">
        <v>19</v>
      </c>
      <c r="F24" t="s">
        <v>21</v>
      </c>
      <c r="G24" t="s">
        <v>20</v>
      </c>
      <c r="H24">
        <v>12</v>
      </c>
      <c r="I24">
        <v>1</v>
      </c>
    </row>
    <row r="25" spans="1:9" hidden="1" x14ac:dyDescent="0.2">
      <c r="A25" s="2">
        <v>46160</v>
      </c>
      <c r="B25" t="s">
        <v>22</v>
      </c>
      <c r="C25" t="s">
        <v>23</v>
      </c>
      <c r="D25" s="4">
        <v>1800</v>
      </c>
      <c r="E25" t="s">
        <v>19</v>
      </c>
      <c r="F25" t="s">
        <v>21</v>
      </c>
      <c r="G25" t="s">
        <v>20</v>
      </c>
      <c r="H25">
        <v>12</v>
      </c>
      <c r="I25">
        <v>1</v>
      </c>
    </row>
    <row r="26" spans="1:9" x14ac:dyDescent="0.2">
      <c r="A26" s="7">
        <v>45813</v>
      </c>
      <c r="B26" s="8" t="s">
        <v>49</v>
      </c>
      <c r="C26" s="8" t="s">
        <v>50</v>
      </c>
      <c r="D26" s="9">
        <v>20</v>
      </c>
      <c r="E26" s="8" t="s">
        <v>19</v>
      </c>
      <c r="F26" s="8" t="s">
        <v>34</v>
      </c>
      <c r="G26" s="8" t="s">
        <v>31</v>
      </c>
      <c r="H26" s="8">
        <v>1</v>
      </c>
      <c r="I26" s="8">
        <v>1</v>
      </c>
    </row>
    <row r="27" spans="1:9" hidden="1" x14ac:dyDescent="0.2">
      <c r="A27" s="2">
        <v>45848</v>
      </c>
      <c r="B27" t="s">
        <v>24</v>
      </c>
      <c r="C27" t="s">
        <v>25</v>
      </c>
      <c r="D27" s="4">
        <v>6569.5</v>
      </c>
      <c r="E27" t="s">
        <v>26</v>
      </c>
      <c r="F27" t="s">
        <v>21</v>
      </c>
      <c r="G27" t="s">
        <v>20</v>
      </c>
      <c r="H27">
        <v>12</v>
      </c>
      <c r="I27">
        <v>1</v>
      </c>
    </row>
    <row r="28" spans="1:9" hidden="1" x14ac:dyDescent="0.2">
      <c r="A28" s="2">
        <v>45879</v>
      </c>
      <c r="B28" t="s">
        <v>24</v>
      </c>
      <c r="C28" t="s">
        <v>25</v>
      </c>
      <c r="D28" s="4">
        <v>6569.5</v>
      </c>
      <c r="E28" t="s">
        <v>26</v>
      </c>
      <c r="F28" t="s">
        <v>21</v>
      </c>
      <c r="G28" t="s">
        <v>20</v>
      </c>
      <c r="H28">
        <v>12</v>
      </c>
      <c r="I28">
        <v>1</v>
      </c>
    </row>
    <row r="29" spans="1:9" hidden="1" x14ac:dyDescent="0.2">
      <c r="A29" s="2">
        <v>45910</v>
      </c>
      <c r="B29" t="s">
        <v>24</v>
      </c>
      <c r="C29" t="s">
        <v>25</v>
      </c>
      <c r="D29" s="4">
        <v>6569.5</v>
      </c>
      <c r="E29" t="s">
        <v>26</v>
      </c>
      <c r="F29" t="s">
        <v>21</v>
      </c>
      <c r="G29" t="s">
        <v>20</v>
      </c>
      <c r="H29">
        <v>12</v>
      </c>
      <c r="I29">
        <v>1</v>
      </c>
    </row>
    <row r="30" spans="1:9" hidden="1" x14ac:dyDescent="0.2">
      <c r="A30" s="2">
        <v>45940</v>
      </c>
      <c r="B30" t="s">
        <v>24</v>
      </c>
      <c r="C30" t="s">
        <v>25</v>
      </c>
      <c r="D30" s="4">
        <v>6569.5</v>
      </c>
      <c r="E30" t="s">
        <v>26</v>
      </c>
      <c r="F30" t="s">
        <v>21</v>
      </c>
      <c r="G30" t="s">
        <v>20</v>
      </c>
      <c r="H30">
        <v>12</v>
      </c>
      <c r="I30">
        <v>1</v>
      </c>
    </row>
    <row r="31" spans="1:9" hidden="1" x14ac:dyDescent="0.2">
      <c r="A31" s="2">
        <v>45971</v>
      </c>
      <c r="B31" t="s">
        <v>24</v>
      </c>
      <c r="C31" t="s">
        <v>25</v>
      </c>
      <c r="D31" s="4">
        <v>6569.5</v>
      </c>
      <c r="E31" t="s">
        <v>26</v>
      </c>
      <c r="F31" t="s">
        <v>21</v>
      </c>
      <c r="G31" t="s">
        <v>20</v>
      </c>
      <c r="H31">
        <v>12</v>
      </c>
      <c r="I31">
        <v>1</v>
      </c>
    </row>
    <row r="32" spans="1:9" hidden="1" x14ac:dyDescent="0.2">
      <c r="A32" s="2">
        <v>46001</v>
      </c>
      <c r="B32" t="s">
        <v>24</v>
      </c>
      <c r="C32" t="s">
        <v>25</v>
      </c>
      <c r="D32" s="4">
        <v>6569.5</v>
      </c>
      <c r="E32" t="s">
        <v>26</v>
      </c>
      <c r="F32" t="s">
        <v>21</v>
      </c>
      <c r="G32" t="s">
        <v>20</v>
      </c>
      <c r="H32">
        <v>12</v>
      </c>
      <c r="I32">
        <v>1</v>
      </c>
    </row>
    <row r="33" spans="1:9" hidden="1" x14ac:dyDescent="0.2">
      <c r="A33" s="2">
        <v>46032</v>
      </c>
      <c r="B33" t="s">
        <v>24</v>
      </c>
      <c r="C33" t="s">
        <v>25</v>
      </c>
      <c r="D33" s="4">
        <v>6569.5</v>
      </c>
      <c r="E33" t="s">
        <v>26</v>
      </c>
      <c r="F33" t="s">
        <v>21</v>
      </c>
      <c r="G33" t="s">
        <v>20</v>
      </c>
      <c r="H33">
        <v>12</v>
      </c>
      <c r="I33">
        <v>1</v>
      </c>
    </row>
    <row r="34" spans="1:9" hidden="1" x14ac:dyDescent="0.2">
      <c r="A34" s="2">
        <v>46063</v>
      </c>
      <c r="B34" t="s">
        <v>24</v>
      </c>
      <c r="C34" t="s">
        <v>25</v>
      </c>
      <c r="D34" s="4">
        <v>6569.5</v>
      </c>
      <c r="E34" t="s">
        <v>26</v>
      </c>
      <c r="F34" t="s">
        <v>21</v>
      </c>
      <c r="G34" t="s">
        <v>20</v>
      </c>
      <c r="H34">
        <v>12</v>
      </c>
      <c r="I34">
        <v>1</v>
      </c>
    </row>
    <row r="35" spans="1:9" hidden="1" x14ac:dyDescent="0.2">
      <c r="A35" s="2">
        <v>46091</v>
      </c>
      <c r="B35" t="s">
        <v>24</v>
      </c>
      <c r="C35" t="s">
        <v>25</v>
      </c>
      <c r="D35" s="4">
        <v>6569.5</v>
      </c>
      <c r="E35" t="s">
        <v>26</v>
      </c>
      <c r="F35" t="s">
        <v>21</v>
      </c>
      <c r="G35" t="s">
        <v>20</v>
      </c>
      <c r="H35">
        <v>12</v>
      </c>
      <c r="I35">
        <v>1</v>
      </c>
    </row>
    <row r="36" spans="1:9" hidden="1" x14ac:dyDescent="0.2">
      <c r="A36" s="2">
        <v>46122</v>
      </c>
      <c r="B36" t="s">
        <v>24</v>
      </c>
      <c r="C36" t="s">
        <v>25</v>
      </c>
      <c r="D36" s="4">
        <v>6569.5</v>
      </c>
      <c r="E36" t="s">
        <v>26</v>
      </c>
      <c r="F36" t="s">
        <v>21</v>
      </c>
      <c r="G36" t="s">
        <v>20</v>
      </c>
      <c r="H36">
        <v>12</v>
      </c>
      <c r="I36">
        <v>1</v>
      </c>
    </row>
    <row r="37" spans="1:9" hidden="1" x14ac:dyDescent="0.2">
      <c r="A37" s="2">
        <v>46152</v>
      </c>
      <c r="B37" t="s">
        <v>24</v>
      </c>
      <c r="C37" t="s">
        <v>25</v>
      </c>
      <c r="D37" s="4">
        <v>6569.5</v>
      </c>
      <c r="E37" t="s">
        <v>26</v>
      </c>
      <c r="F37" t="s">
        <v>21</v>
      </c>
      <c r="G37" t="s">
        <v>20</v>
      </c>
      <c r="H37">
        <v>12</v>
      </c>
      <c r="I37">
        <v>1</v>
      </c>
    </row>
    <row r="38" spans="1:9" x14ac:dyDescent="0.2">
      <c r="A38" s="7">
        <v>45814</v>
      </c>
      <c r="B38" s="8" t="s">
        <v>27</v>
      </c>
      <c r="C38" s="8" t="s">
        <v>28</v>
      </c>
      <c r="D38" s="9">
        <v>55</v>
      </c>
      <c r="E38" s="8" t="s">
        <v>19</v>
      </c>
      <c r="F38" s="8" t="s">
        <v>21</v>
      </c>
      <c r="G38" s="8" t="s">
        <v>20</v>
      </c>
      <c r="H38" s="8">
        <v>12</v>
      </c>
      <c r="I38" s="8">
        <v>1</v>
      </c>
    </row>
    <row r="39" spans="1:9" hidden="1" x14ac:dyDescent="0.2">
      <c r="A39" s="2">
        <v>45848</v>
      </c>
      <c r="B39" t="s">
        <v>27</v>
      </c>
      <c r="C39" t="s">
        <v>28</v>
      </c>
      <c r="D39" s="4">
        <v>55</v>
      </c>
      <c r="E39" t="s">
        <v>19</v>
      </c>
      <c r="F39" t="s">
        <v>21</v>
      </c>
      <c r="G39" t="s">
        <v>20</v>
      </c>
      <c r="H39">
        <v>12</v>
      </c>
      <c r="I39">
        <v>1</v>
      </c>
    </row>
    <row r="40" spans="1:9" hidden="1" x14ac:dyDescent="0.2">
      <c r="A40" s="2">
        <v>45879</v>
      </c>
      <c r="B40" t="s">
        <v>27</v>
      </c>
      <c r="C40" t="s">
        <v>28</v>
      </c>
      <c r="D40" s="4">
        <v>55</v>
      </c>
      <c r="E40" t="s">
        <v>19</v>
      </c>
      <c r="F40" t="s">
        <v>21</v>
      </c>
      <c r="G40" t="s">
        <v>20</v>
      </c>
      <c r="H40">
        <v>12</v>
      </c>
      <c r="I40">
        <v>1</v>
      </c>
    </row>
    <row r="41" spans="1:9" hidden="1" x14ac:dyDescent="0.2">
      <c r="A41" s="2">
        <v>45910</v>
      </c>
      <c r="B41" t="s">
        <v>27</v>
      </c>
      <c r="C41" t="s">
        <v>28</v>
      </c>
      <c r="D41" s="4">
        <v>55</v>
      </c>
      <c r="E41" t="s">
        <v>19</v>
      </c>
      <c r="F41" t="s">
        <v>21</v>
      </c>
      <c r="G41" t="s">
        <v>20</v>
      </c>
      <c r="H41">
        <v>12</v>
      </c>
      <c r="I41">
        <v>1</v>
      </c>
    </row>
    <row r="42" spans="1:9" hidden="1" x14ac:dyDescent="0.2">
      <c r="A42" s="2">
        <v>45940</v>
      </c>
      <c r="B42" t="s">
        <v>27</v>
      </c>
      <c r="C42" t="s">
        <v>28</v>
      </c>
      <c r="D42" s="4">
        <v>55</v>
      </c>
      <c r="E42" t="s">
        <v>19</v>
      </c>
      <c r="F42" t="s">
        <v>21</v>
      </c>
      <c r="G42" t="s">
        <v>20</v>
      </c>
      <c r="H42">
        <v>12</v>
      </c>
      <c r="I42">
        <v>1</v>
      </c>
    </row>
    <row r="43" spans="1:9" hidden="1" x14ac:dyDescent="0.2">
      <c r="A43" s="2">
        <v>45971</v>
      </c>
      <c r="B43" t="s">
        <v>27</v>
      </c>
      <c r="C43" t="s">
        <v>28</v>
      </c>
      <c r="D43" s="4">
        <v>55</v>
      </c>
      <c r="E43" t="s">
        <v>19</v>
      </c>
      <c r="F43" t="s">
        <v>21</v>
      </c>
      <c r="G43" t="s">
        <v>20</v>
      </c>
      <c r="H43">
        <v>12</v>
      </c>
      <c r="I43">
        <v>1</v>
      </c>
    </row>
    <row r="44" spans="1:9" hidden="1" x14ac:dyDescent="0.2">
      <c r="A44" s="2">
        <v>46001</v>
      </c>
      <c r="B44" t="s">
        <v>27</v>
      </c>
      <c r="C44" t="s">
        <v>28</v>
      </c>
      <c r="D44" s="4">
        <v>55</v>
      </c>
      <c r="E44" t="s">
        <v>19</v>
      </c>
      <c r="F44" t="s">
        <v>21</v>
      </c>
      <c r="G44" t="s">
        <v>20</v>
      </c>
      <c r="H44">
        <v>12</v>
      </c>
      <c r="I44">
        <v>1</v>
      </c>
    </row>
    <row r="45" spans="1:9" hidden="1" x14ac:dyDescent="0.2">
      <c r="A45" s="2">
        <v>46032</v>
      </c>
      <c r="B45" t="s">
        <v>27</v>
      </c>
      <c r="C45" t="s">
        <v>28</v>
      </c>
      <c r="D45" s="4">
        <v>55</v>
      </c>
      <c r="E45" t="s">
        <v>19</v>
      </c>
      <c r="F45" t="s">
        <v>21</v>
      </c>
      <c r="G45" t="s">
        <v>20</v>
      </c>
      <c r="H45">
        <v>12</v>
      </c>
      <c r="I45">
        <v>1</v>
      </c>
    </row>
    <row r="46" spans="1:9" hidden="1" x14ac:dyDescent="0.2">
      <c r="A46" s="2">
        <v>46063</v>
      </c>
      <c r="B46" t="s">
        <v>27</v>
      </c>
      <c r="C46" t="s">
        <v>28</v>
      </c>
      <c r="D46" s="4">
        <v>55</v>
      </c>
      <c r="E46" t="s">
        <v>19</v>
      </c>
      <c r="F46" t="s">
        <v>21</v>
      </c>
      <c r="G46" t="s">
        <v>20</v>
      </c>
      <c r="H46">
        <v>12</v>
      </c>
      <c r="I46">
        <v>1</v>
      </c>
    </row>
    <row r="47" spans="1:9" hidden="1" x14ac:dyDescent="0.2">
      <c r="A47" s="2">
        <v>46091</v>
      </c>
      <c r="B47" t="s">
        <v>27</v>
      </c>
      <c r="C47" t="s">
        <v>28</v>
      </c>
      <c r="D47" s="4">
        <v>55</v>
      </c>
      <c r="E47" t="s">
        <v>19</v>
      </c>
      <c r="F47" t="s">
        <v>21</v>
      </c>
      <c r="G47" t="s">
        <v>20</v>
      </c>
      <c r="H47">
        <v>12</v>
      </c>
      <c r="I47">
        <v>1</v>
      </c>
    </row>
    <row r="48" spans="1:9" hidden="1" x14ac:dyDescent="0.2">
      <c r="A48" s="2">
        <v>46122</v>
      </c>
      <c r="B48" t="s">
        <v>27</v>
      </c>
      <c r="C48" t="s">
        <v>28</v>
      </c>
      <c r="D48" s="4">
        <v>55</v>
      </c>
      <c r="E48" t="s">
        <v>19</v>
      </c>
      <c r="F48" t="s">
        <v>21</v>
      </c>
      <c r="G48" t="s">
        <v>20</v>
      </c>
      <c r="H48">
        <v>12</v>
      </c>
      <c r="I48">
        <v>1</v>
      </c>
    </row>
    <row r="49" spans="1:9" hidden="1" x14ac:dyDescent="0.2">
      <c r="A49" s="2">
        <v>46152</v>
      </c>
      <c r="B49" t="s">
        <v>27</v>
      </c>
      <c r="C49" t="s">
        <v>28</v>
      </c>
      <c r="D49" s="4">
        <v>55</v>
      </c>
      <c r="E49" t="s">
        <v>19</v>
      </c>
      <c r="F49" t="s">
        <v>21</v>
      </c>
      <c r="G49" t="s">
        <v>20</v>
      </c>
      <c r="H49">
        <v>12</v>
      </c>
      <c r="I49">
        <v>1</v>
      </c>
    </row>
    <row r="50" spans="1:9" x14ac:dyDescent="0.2">
      <c r="A50" s="7">
        <v>45814</v>
      </c>
      <c r="B50" s="8" t="s">
        <v>51</v>
      </c>
      <c r="C50" s="8" t="s">
        <v>52</v>
      </c>
      <c r="D50" s="9">
        <v>8.99</v>
      </c>
      <c r="E50" s="8" t="s">
        <v>19</v>
      </c>
      <c r="F50" s="8" t="s">
        <v>34</v>
      </c>
      <c r="G50" s="8" t="s">
        <v>31</v>
      </c>
      <c r="H50" s="8">
        <v>1</v>
      </c>
      <c r="I50" s="8">
        <v>1</v>
      </c>
    </row>
    <row r="51" spans="1:9" hidden="1" x14ac:dyDescent="0.2">
      <c r="A51" s="2">
        <v>45848</v>
      </c>
      <c r="B51" t="s">
        <v>29</v>
      </c>
      <c r="C51" t="s">
        <v>30</v>
      </c>
      <c r="D51" s="4">
        <v>135</v>
      </c>
      <c r="E51" t="s">
        <v>19</v>
      </c>
      <c r="F51" t="s">
        <v>21</v>
      </c>
      <c r="G51" t="s">
        <v>20</v>
      </c>
      <c r="H51">
        <v>12</v>
      </c>
      <c r="I51">
        <v>1</v>
      </c>
    </row>
    <row r="52" spans="1:9" hidden="1" x14ac:dyDescent="0.2">
      <c r="A52" s="2">
        <v>45879</v>
      </c>
      <c r="B52" t="s">
        <v>29</v>
      </c>
      <c r="C52" t="s">
        <v>30</v>
      </c>
      <c r="D52" s="4">
        <v>135</v>
      </c>
      <c r="E52" t="s">
        <v>19</v>
      </c>
      <c r="F52" t="s">
        <v>21</v>
      </c>
      <c r="G52" t="s">
        <v>20</v>
      </c>
      <c r="H52">
        <v>12</v>
      </c>
      <c r="I52">
        <v>1</v>
      </c>
    </row>
    <row r="53" spans="1:9" hidden="1" x14ac:dyDescent="0.2">
      <c r="A53" s="2">
        <v>45910</v>
      </c>
      <c r="B53" t="s">
        <v>29</v>
      </c>
      <c r="C53" t="s">
        <v>30</v>
      </c>
      <c r="D53" s="4">
        <v>135</v>
      </c>
      <c r="E53" t="s">
        <v>19</v>
      </c>
      <c r="F53" t="s">
        <v>21</v>
      </c>
      <c r="G53" t="s">
        <v>20</v>
      </c>
      <c r="H53">
        <v>12</v>
      </c>
      <c r="I53">
        <v>1</v>
      </c>
    </row>
    <row r="54" spans="1:9" hidden="1" x14ac:dyDescent="0.2">
      <c r="A54" s="2">
        <v>45940</v>
      </c>
      <c r="B54" t="s">
        <v>29</v>
      </c>
      <c r="C54" t="s">
        <v>30</v>
      </c>
      <c r="D54" s="4">
        <v>135</v>
      </c>
      <c r="E54" t="s">
        <v>19</v>
      </c>
      <c r="F54" t="s">
        <v>21</v>
      </c>
      <c r="G54" t="s">
        <v>20</v>
      </c>
      <c r="H54">
        <v>12</v>
      </c>
      <c r="I54">
        <v>1</v>
      </c>
    </row>
    <row r="55" spans="1:9" hidden="1" x14ac:dyDescent="0.2">
      <c r="A55" s="2">
        <v>45971</v>
      </c>
      <c r="B55" t="s">
        <v>29</v>
      </c>
      <c r="C55" t="s">
        <v>30</v>
      </c>
      <c r="D55" s="4">
        <v>135</v>
      </c>
      <c r="E55" t="s">
        <v>19</v>
      </c>
      <c r="F55" t="s">
        <v>21</v>
      </c>
      <c r="G55" t="s">
        <v>20</v>
      </c>
      <c r="H55">
        <v>12</v>
      </c>
      <c r="I55">
        <v>1</v>
      </c>
    </row>
    <row r="56" spans="1:9" hidden="1" x14ac:dyDescent="0.2">
      <c r="A56" s="2">
        <v>46001</v>
      </c>
      <c r="B56" t="s">
        <v>29</v>
      </c>
      <c r="C56" t="s">
        <v>30</v>
      </c>
      <c r="D56" s="4">
        <v>135</v>
      </c>
      <c r="E56" t="s">
        <v>19</v>
      </c>
      <c r="F56" t="s">
        <v>21</v>
      </c>
      <c r="G56" t="s">
        <v>20</v>
      </c>
      <c r="H56">
        <v>12</v>
      </c>
      <c r="I56">
        <v>1</v>
      </c>
    </row>
    <row r="57" spans="1:9" hidden="1" x14ac:dyDescent="0.2">
      <c r="A57" s="2">
        <v>46032</v>
      </c>
      <c r="B57" t="s">
        <v>29</v>
      </c>
      <c r="C57" t="s">
        <v>30</v>
      </c>
      <c r="D57" s="4">
        <v>135</v>
      </c>
      <c r="E57" t="s">
        <v>19</v>
      </c>
      <c r="F57" t="s">
        <v>21</v>
      </c>
      <c r="G57" t="s">
        <v>20</v>
      </c>
      <c r="H57">
        <v>12</v>
      </c>
      <c r="I57">
        <v>1</v>
      </c>
    </row>
    <row r="58" spans="1:9" hidden="1" x14ac:dyDescent="0.2">
      <c r="A58" s="2">
        <v>46063</v>
      </c>
      <c r="B58" t="s">
        <v>29</v>
      </c>
      <c r="C58" t="s">
        <v>30</v>
      </c>
      <c r="D58" s="4">
        <v>135</v>
      </c>
      <c r="E58" t="s">
        <v>19</v>
      </c>
      <c r="F58" t="s">
        <v>21</v>
      </c>
      <c r="G58" t="s">
        <v>20</v>
      </c>
      <c r="H58">
        <v>12</v>
      </c>
      <c r="I58">
        <v>1</v>
      </c>
    </row>
    <row r="59" spans="1:9" hidden="1" x14ac:dyDescent="0.2">
      <c r="A59" s="2">
        <v>46091</v>
      </c>
      <c r="B59" t="s">
        <v>29</v>
      </c>
      <c r="C59" t="s">
        <v>30</v>
      </c>
      <c r="D59" s="4">
        <v>135</v>
      </c>
      <c r="E59" t="s">
        <v>19</v>
      </c>
      <c r="F59" t="s">
        <v>21</v>
      </c>
      <c r="G59" t="s">
        <v>20</v>
      </c>
      <c r="H59">
        <v>12</v>
      </c>
      <c r="I59">
        <v>1</v>
      </c>
    </row>
    <row r="60" spans="1:9" hidden="1" x14ac:dyDescent="0.2">
      <c r="A60" s="2">
        <v>46122</v>
      </c>
      <c r="B60" t="s">
        <v>29</v>
      </c>
      <c r="C60" t="s">
        <v>30</v>
      </c>
      <c r="D60" s="4">
        <v>135</v>
      </c>
      <c r="E60" t="s">
        <v>19</v>
      </c>
      <c r="F60" t="s">
        <v>21</v>
      </c>
      <c r="G60" t="s">
        <v>20</v>
      </c>
      <c r="H60">
        <v>12</v>
      </c>
      <c r="I60">
        <v>1</v>
      </c>
    </row>
    <row r="61" spans="1:9" hidden="1" x14ac:dyDescent="0.2">
      <c r="A61" s="2">
        <v>46152</v>
      </c>
      <c r="B61" t="s">
        <v>29</v>
      </c>
      <c r="C61" t="s">
        <v>30</v>
      </c>
      <c r="D61" s="4">
        <v>135</v>
      </c>
      <c r="E61" t="s">
        <v>19</v>
      </c>
      <c r="F61" t="s">
        <v>21</v>
      </c>
      <c r="G61" t="s">
        <v>20</v>
      </c>
      <c r="H61">
        <v>12</v>
      </c>
      <c r="I61">
        <v>1</v>
      </c>
    </row>
    <row r="62" spans="1:9" x14ac:dyDescent="0.2">
      <c r="A62" s="7">
        <v>45814</v>
      </c>
      <c r="B62" s="8" t="s">
        <v>53</v>
      </c>
      <c r="C62" s="8" t="s">
        <v>54</v>
      </c>
      <c r="D62" s="9">
        <v>6</v>
      </c>
      <c r="E62" s="8" t="s">
        <v>19</v>
      </c>
      <c r="F62" s="8" t="s">
        <v>34</v>
      </c>
      <c r="G62" s="8" t="s">
        <v>31</v>
      </c>
      <c r="H62" s="8">
        <v>1</v>
      </c>
      <c r="I62" s="8">
        <v>1</v>
      </c>
    </row>
    <row r="63" spans="1:9" hidden="1" x14ac:dyDescent="0.2">
      <c r="A63" s="2">
        <v>45882</v>
      </c>
      <c r="B63" t="s">
        <v>35</v>
      </c>
      <c r="C63" t="s">
        <v>36</v>
      </c>
      <c r="D63" s="4">
        <v>3228</v>
      </c>
      <c r="E63" t="s">
        <v>19</v>
      </c>
      <c r="F63" t="s">
        <v>21</v>
      </c>
      <c r="G63" t="s">
        <v>39</v>
      </c>
      <c r="H63">
        <v>1</v>
      </c>
      <c r="I63">
        <v>1</v>
      </c>
    </row>
    <row r="64" spans="1:9" hidden="1" x14ac:dyDescent="0.2">
      <c r="A64" s="2">
        <v>45848</v>
      </c>
      <c r="B64" t="s">
        <v>37</v>
      </c>
      <c r="C64" t="s">
        <v>38</v>
      </c>
      <c r="D64" s="4">
        <v>750</v>
      </c>
      <c r="E64" t="s">
        <v>19</v>
      </c>
      <c r="F64" t="s">
        <v>34</v>
      </c>
      <c r="G64" t="s">
        <v>31</v>
      </c>
      <c r="H64">
        <v>1</v>
      </c>
      <c r="I64">
        <v>1</v>
      </c>
    </row>
    <row r="65" spans="1:9" x14ac:dyDescent="0.2">
      <c r="A65" s="7">
        <v>45818</v>
      </c>
      <c r="B65" s="8" t="s">
        <v>17</v>
      </c>
      <c r="C65" s="8" t="s">
        <v>18</v>
      </c>
      <c r="D65" s="9">
        <v>270</v>
      </c>
      <c r="E65" s="8" t="s">
        <v>19</v>
      </c>
      <c r="F65" s="8" t="s">
        <v>21</v>
      </c>
      <c r="G65" s="8" t="s">
        <v>20</v>
      </c>
      <c r="H65" s="8">
        <v>12</v>
      </c>
      <c r="I65" s="8">
        <v>1</v>
      </c>
    </row>
    <row r="66" spans="1:9" hidden="1" x14ac:dyDescent="0.2">
      <c r="A66" s="2">
        <v>45848</v>
      </c>
      <c r="B66" t="s">
        <v>40</v>
      </c>
      <c r="C66" t="s">
        <v>36</v>
      </c>
      <c r="D66" s="4">
        <v>149.6</v>
      </c>
      <c r="E66" t="s">
        <v>19</v>
      </c>
      <c r="F66" t="s">
        <v>34</v>
      </c>
      <c r="G66" t="s">
        <v>20</v>
      </c>
      <c r="H66">
        <v>6</v>
      </c>
      <c r="I66">
        <v>2</v>
      </c>
    </row>
    <row r="67" spans="1:9" hidden="1" x14ac:dyDescent="0.2">
      <c r="A67" s="2">
        <v>45879</v>
      </c>
      <c r="B67" t="s">
        <v>40</v>
      </c>
      <c r="C67" t="s">
        <v>36</v>
      </c>
      <c r="D67" s="4">
        <v>149.6</v>
      </c>
      <c r="E67" t="s">
        <v>19</v>
      </c>
      <c r="F67" t="s">
        <v>34</v>
      </c>
      <c r="G67" t="s">
        <v>20</v>
      </c>
      <c r="H67">
        <v>6</v>
      </c>
      <c r="I67">
        <v>3</v>
      </c>
    </row>
    <row r="68" spans="1:9" hidden="1" x14ac:dyDescent="0.2">
      <c r="A68" s="2">
        <v>45910</v>
      </c>
      <c r="B68" t="s">
        <v>40</v>
      </c>
      <c r="C68" t="s">
        <v>36</v>
      </c>
      <c r="D68" s="4">
        <v>149.6</v>
      </c>
      <c r="E68" t="s">
        <v>19</v>
      </c>
      <c r="F68" t="s">
        <v>34</v>
      </c>
      <c r="G68" t="s">
        <v>20</v>
      </c>
      <c r="H68">
        <v>6</v>
      </c>
      <c r="I68">
        <v>4</v>
      </c>
    </row>
    <row r="69" spans="1:9" hidden="1" x14ac:dyDescent="0.2">
      <c r="A69" s="2">
        <v>45940</v>
      </c>
      <c r="B69" t="s">
        <v>40</v>
      </c>
      <c r="C69" t="s">
        <v>36</v>
      </c>
      <c r="D69" s="4">
        <v>149.6</v>
      </c>
      <c r="E69" t="s">
        <v>19</v>
      </c>
      <c r="F69" t="s">
        <v>34</v>
      </c>
      <c r="G69" t="s">
        <v>20</v>
      </c>
      <c r="H69">
        <v>6</v>
      </c>
      <c r="I69">
        <v>5</v>
      </c>
    </row>
    <row r="70" spans="1:9" hidden="1" x14ac:dyDescent="0.2">
      <c r="A70" s="2">
        <v>45971</v>
      </c>
      <c r="B70" t="s">
        <v>40</v>
      </c>
      <c r="C70" t="s">
        <v>36</v>
      </c>
      <c r="D70" s="4">
        <v>149.6</v>
      </c>
      <c r="E70" t="s">
        <v>19</v>
      </c>
      <c r="F70" t="s">
        <v>34</v>
      </c>
      <c r="G70" t="s">
        <v>20</v>
      </c>
      <c r="H70">
        <v>6</v>
      </c>
      <c r="I70">
        <v>6</v>
      </c>
    </row>
    <row r="71" spans="1:9" x14ac:dyDescent="0.2">
      <c r="A71" s="7">
        <v>45818</v>
      </c>
      <c r="B71" s="8" t="s">
        <v>24</v>
      </c>
      <c r="C71" s="8" t="s">
        <v>25</v>
      </c>
      <c r="D71" s="9">
        <v>6569.5</v>
      </c>
      <c r="E71" s="8" t="s">
        <v>26</v>
      </c>
      <c r="F71" s="8" t="s">
        <v>21</v>
      </c>
      <c r="G71" s="8" t="s">
        <v>20</v>
      </c>
      <c r="H71" s="8">
        <v>12</v>
      </c>
      <c r="I71" s="8">
        <v>1</v>
      </c>
    </row>
    <row r="72" spans="1:9" x14ac:dyDescent="0.2">
      <c r="A72" s="7">
        <v>45818</v>
      </c>
      <c r="B72" s="8" t="s">
        <v>29</v>
      </c>
      <c r="C72" s="8" t="s">
        <v>30</v>
      </c>
      <c r="D72" s="9">
        <v>277.33999999999997</v>
      </c>
      <c r="E72" s="8" t="s">
        <v>19</v>
      </c>
      <c r="F72" s="8" t="s">
        <v>21</v>
      </c>
      <c r="G72" s="8" t="s">
        <v>20</v>
      </c>
      <c r="H72" s="8">
        <v>12</v>
      </c>
      <c r="I72" s="8">
        <v>1</v>
      </c>
    </row>
    <row r="73" spans="1:9" x14ac:dyDescent="0.2">
      <c r="A73" s="7">
        <v>45818</v>
      </c>
      <c r="B73" s="8" t="s">
        <v>40</v>
      </c>
      <c r="C73" s="8" t="s">
        <v>36</v>
      </c>
      <c r="D73" s="9">
        <v>149.6</v>
      </c>
      <c r="E73" s="8" t="s">
        <v>19</v>
      </c>
      <c r="F73" s="8" t="s">
        <v>34</v>
      </c>
      <c r="G73" s="8" t="s">
        <v>20</v>
      </c>
      <c r="H73" s="8">
        <v>6</v>
      </c>
      <c r="I73" s="8">
        <v>1</v>
      </c>
    </row>
    <row r="74" spans="1:9" x14ac:dyDescent="0.2">
      <c r="A74" s="7">
        <v>45818</v>
      </c>
      <c r="B74" s="8" t="s">
        <v>41</v>
      </c>
      <c r="C74" s="8" t="s">
        <v>18</v>
      </c>
      <c r="D74" s="9">
        <v>270</v>
      </c>
      <c r="E74" s="8" t="s">
        <v>19</v>
      </c>
      <c r="F74" s="8" t="s">
        <v>42</v>
      </c>
      <c r="G74" s="8" t="s">
        <v>31</v>
      </c>
      <c r="H74" s="8">
        <v>1</v>
      </c>
      <c r="I74" s="8">
        <v>1</v>
      </c>
    </row>
    <row r="75" spans="1:9" x14ac:dyDescent="0.2">
      <c r="A75" s="7">
        <v>45818</v>
      </c>
      <c r="B75" s="8" t="s">
        <v>43</v>
      </c>
      <c r="C75" s="8" t="s">
        <v>44</v>
      </c>
      <c r="D75" s="9">
        <v>735.01</v>
      </c>
      <c r="E75" s="8" t="s">
        <v>19</v>
      </c>
      <c r="F75" s="8" t="s">
        <v>34</v>
      </c>
      <c r="G75" s="8" t="s">
        <v>31</v>
      </c>
      <c r="H75" s="8">
        <v>1</v>
      </c>
      <c r="I75" s="8">
        <v>1</v>
      </c>
    </row>
    <row r="76" spans="1:9" x14ac:dyDescent="0.2">
      <c r="A76" s="7">
        <v>45818</v>
      </c>
      <c r="B76" s="8" t="s">
        <v>55</v>
      </c>
      <c r="C76" s="8" t="s">
        <v>50</v>
      </c>
      <c r="D76" s="9">
        <v>279</v>
      </c>
      <c r="E76" s="8" t="s">
        <v>19</v>
      </c>
      <c r="F76" s="8" t="s">
        <v>34</v>
      </c>
      <c r="G76" s="8" t="s">
        <v>31</v>
      </c>
      <c r="H76" s="8">
        <v>1</v>
      </c>
      <c r="I76" s="8">
        <v>1</v>
      </c>
    </row>
    <row r="77" spans="1:9" x14ac:dyDescent="0.2">
      <c r="A77" s="7">
        <v>45818</v>
      </c>
      <c r="B77" s="8" t="s">
        <v>22</v>
      </c>
      <c r="C77" s="8" t="s">
        <v>23</v>
      </c>
      <c r="D77" s="9">
        <v>1910</v>
      </c>
      <c r="E77" s="8" t="s">
        <v>19</v>
      </c>
      <c r="F77" s="8" t="s">
        <v>21</v>
      </c>
      <c r="G77" s="8" t="s">
        <v>20</v>
      </c>
      <c r="H77" s="8">
        <v>12</v>
      </c>
      <c r="I77" s="8">
        <v>1</v>
      </c>
    </row>
    <row r="78" spans="1:9" x14ac:dyDescent="0.2">
      <c r="A78" s="7">
        <v>45818</v>
      </c>
      <c r="B78" s="8" t="s">
        <v>56</v>
      </c>
      <c r="C78" s="8" t="s">
        <v>57</v>
      </c>
      <c r="D78" s="9">
        <v>813.65</v>
      </c>
      <c r="E78" s="8" t="s">
        <v>19</v>
      </c>
      <c r="F78" s="8" t="s">
        <v>34</v>
      </c>
      <c r="G78" s="8" t="s">
        <v>31</v>
      </c>
      <c r="H78" s="8">
        <v>1</v>
      </c>
      <c r="I78" s="8">
        <v>1</v>
      </c>
    </row>
    <row r="79" spans="1:9" x14ac:dyDescent="0.2">
      <c r="A79" s="7">
        <v>45818</v>
      </c>
      <c r="B79" s="8" t="s">
        <v>60</v>
      </c>
      <c r="C79" s="8" t="s">
        <v>61</v>
      </c>
      <c r="D79" s="9">
        <v>39.799999999999997</v>
      </c>
      <c r="E79" s="8" t="s">
        <v>19</v>
      </c>
      <c r="F79" s="8" t="s">
        <v>34</v>
      </c>
      <c r="G79" s="8" t="s">
        <v>31</v>
      </c>
      <c r="H79" s="8">
        <v>1</v>
      </c>
      <c r="I79" s="8">
        <v>1</v>
      </c>
    </row>
    <row r="80" spans="1:9" x14ac:dyDescent="0.2">
      <c r="A80" s="7">
        <v>45818</v>
      </c>
      <c r="B80" s="8" t="s">
        <v>62</v>
      </c>
      <c r="C80" s="8" t="s">
        <v>38</v>
      </c>
      <c r="D80" s="9">
        <v>119.98</v>
      </c>
      <c r="E80" s="8" t="s">
        <v>19</v>
      </c>
      <c r="F80" s="8" t="s">
        <v>34</v>
      </c>
      <c r="G80" s="8" t="s">
        <v>31</v>
      </c>
      <c r="H80" s="8">
        <v>1</v>
      </c>
      <c r="I80" s="8">
        <v>1</v>
      </c>
    </row>
    <row r="81" spans="1:9" x14ac:dyDescent="0.2">
      <c r="A81" s="7">
        <v>45818</v>
      </c>
      <c r="B81" s="8" t="s">
        <v>63</v>
      </c>
      <c r="C81" s="8" t="s">
        <v>54</v>
      </c>
      <c r="D81" s="9">
        <v>50</v>
      </c>
      <c r="E81" s="8" t="s">
        <v>19</v>
      </c>
      <c r="F81" s="8" t="s">
        <v>34</v>
      </c>
      <c r="G81" s="8" t="s">
        <v>31</v>
      </c>
      <c r="H81" s="8">
        <v>1</v>
      </c>
      <c r="I81" s="8">
        <v>1</v>
      </c>
    </row>
    <row r="82" spans="1:9" x14ac:dyDescent="0.2">
      <c r="A82" s="7">
        <v>45819</v>
      </c>
      <c r="B82" s="8" t="s">
        <v>64</v>
      </c>
      <c r="C82" s="8" t="s">
        <v>54</v>
      </c>
      <c r="D82" s="9">
        <v>5</v>
      </c>
      <c r="E82" s="8" t="s">
        <v>19</v>
      </c>
      <c r="F82" s="8" t="s">
        <v>34</v>
      </c>
      <c r="G82" s="8" t="s">
        <v>31</v>
      </c>
      <c r="H82" s="8">
        <v>1</v>
      </c>
      <c r="I82" s="8">
        <v>1</v>
      </c>
    </row>
    <row r="83" spans="1:9" x14ac:dyDescent="0.2">
      <c r="A83" s="7">
        <v>45819</v>
      </c>
      <c r="B83" s="8" t="s">
        <v>65</v>
      </c>
      <c r="C83" s="8" t="s">
        <v>50</v>
      </c>
      <c r="D83" s="9">
        <v>165</v>
      </c>
      <c r="E83" s="8" t="s">
        <v>19</v>
      </c>
      <c r="F83" s="8" t="s">
        <v>42</v>
      </c>
      <c r="G83" s="8" t="s">
        <v>31</v>
      </c>
      <c r="H83" s="8">
        <v>1</v>
      </c>
      <c r="I83" s="8">
        <v>1</v>
      </c>
    </row>
    <row r="84" spans="1:9" x14ac:dyDescent="0.2">
      <c r="A84" s="7">
        <v>45819</v>
      </c>
      <c r="B84" s="8" t="s">
        <v>66</v>
      </c>
      <c r="C84" s="8" t="s">
        <v>67</v>
      </c>
      <c r="D84" s="9">
        <v>185</v>
      </c>
      <c r="E84" s="8" t="s">
        <v>19</v>
      </c>
      <c r="F84" s="8" t="s">
        <v>34</v>
      </c>
      <c r="G84" s="8" t="s">
        <v>31</v>
      </c>
      <c r="H84" s="8">
        <v>1</v>
      </c>
      <c r="I84" s="8">
        <v>1</v>
      </c>
    </row>
    <row r="85" spans="1:9" x14ac:dyDescent="0.2">
      <c r="A85" s="7">
        <v>45820</v>
      </c>
      <c r="B85" s="8" t="s">
        <v>68</v>
      </c>
      <c r="C85" s="8" t="s">
        <v>50</v>
      </c>
      <c r="D85" s="9">
        <v>65</v>
      </c>
      <c r="E85" s="8" t="s">
        <v>19</v>
      </c>
      <c r="F85" s="8" t="s">
        <v>34</v>
      </c>
      <c r="G85" s="8" t="s">
        <v>31</v>
      </c>
      <c r="H85" s="8">
        <v>1</v>
      </c>
      <c r="I85" s="8">
        <v>1</v>
      </c>
    </row>
    <row r="86" spans="1:9" x14ac:dyDescent="0.2">
      <c r="A86" s="7">
        <v>45820</v>
      </c>
      <c r="B86" s="8" t="s">
        <v>69</v>
      </c>
      <c r="C86" s="8" t="s">
        <v>70</v>
      </c>
      <c r="D86" s="9">
        <v>19.8</v>
      </c>
      <c r="E86" s="8" t="s">
        <v>19</v>
      </c>
      <c r="F86" s="8" t="s">
        <v>34</v>
      </c>
      <c r="G86" s="8" t="s">
        <v>31</v>
      </c>
      <c r="H86" s="8">
        <v>1</v>
      </c>
      <c r="I86" s="8">
        <v>1</v>
      </c>
    </row>
    <row r="87" spans="1:9" x14ac:dyDescent="0.2">
      <c r="A87" s="7">
        <v>45821</v>
      </c>
      <c r="B87" s="8" t="s">
        <v>32</v>
      </c>
      <c r="C87" s="8" t="s">
        <v>33</v>
      </c>
      <c r="D87" s="9">
        <v>561.79</v>
      </c>
      <c r="E87" s="8" t="s">
        <v>19</v>
      </c>
      <c r="F87" s="8" t="s">
        <v>34</v>
      </c>
      <c r="G87" s="8" t="s">
        <v>31</v>
      </c>
      <c r="H87" s="8">
        <v>1</v>
      </c>
      <c r="I87" s="8">
        <v>1</v>
      </c>
    </row>
    <row r="88" spans="1:9" x14ac:dyDescent="0.2">
      <c r="A88" s="7">
        <v>45821</v>
      </c>
      <c r="B88" s="8" t="s">
        <v>58</v>
      </c>
      <c r="C88" s="8" t="s">
        <v>59</v>
      </c>
      <c r="D88" s="9">
        <v>240</v>
      </c>
      <c r="E88" s="8" t="s">
        <v>26</v>
      </c>
      <c r="F88" s="8" t="s">
        <v>34</v>
      </c>
      <c r="G88" s="8" t="s">
        <v>31</v>
      </c>
      <c r="H88" s="8">
        <v>1</v>
      </c>
      <c r="I88" s="8">
        <v>1</v>
      </c>
    </row>
    <row r="89" spans="1:9" x14ac:dyDescent="0.2">
      <c r="A89" s="7">
        <v>45821</v>
      </c>
      <c r="B89" s="8" t="s">
        <v>71</v>
      </c>
      <c r="C89" s="8" t="s">
        <v>54</v>
      </c>
      <c r="D89" s="9">
        <v>10</v>
      </c>
      <c r="E89" s="8" t="s">
        <v>19</v>
      </c>
      <c r="F89" s="8" t="s">
        <v>34</v>
      </c>
      <c r="G89" s="8" t="s">
        <v>31</v>
      </c>
      <c r="H89" s="8">
        <v>1</v>
      </c>
      <c r="I89" s="8">
        <v>1</v>
      </c>
    </row>
    <row r="90" spans="1:9" x14ac:dyDescent="0.2">
      <c r="A90" s="7">
        <v>45821</v>
      </c>
      <c r="B90" s="8" t="s">
        <v>72</v>
      </c>
      <c r="C90" s="8" t="s">
        <v>54</v>
      </c>
      <c r="D90" s="9">
        <v>109.28</v>
      </c>
      <c r="E90" s="8" t="s">
        <v>19</v>
      </c>
      <c r="F90" s="8" t="s">
        <v>34</v>
      </c>
      <c r="G90" s="8" t="s">
        <v>31</v>
      </c>
      <c r="H90" s="8">
        <v>1</v>
      </c>
      <c r="I90" s="8">
        <v>1</v>
      </c>
    </row>
    <row r="91" spans="1:9" x14ac:dyDescent="0.2">
      <c r="A91" s="7">
        <v>45821</v>
      </c>
      <c r="B91" s="8" t="s">
        <v>72</v>
      </c>
      <c r="C91" s="8" t="s">
        <v>54</v>
      </c>
      <c r="D91" s="9">
        <v>66.28</v>
      </c>
      <c r="E91" s="8" t="s">
        <v>19</v>
      </c>
      <c r="F91" s="8" t="s">
        <v>34</v>
      </c>
      <c r="G91" s="8" t="s">
        <v>31</v>
      </c>
      <c r="H91" s="8">
        <v>1</v>
      </c>
      <c r="I91" s="8">
        <v>1</v>
      </c>
    </row>
    <row r="92" spans="1:9" x14ac:dyDescent="0.2">
      <c r="A92" s="7">
        <v>45821</v>
      </c>
      <c r="B92" s="8" t="s">
        <v>73</v>
      </c>
      <c r="C92" s="8" t="s">
        <v>33</v>
      </c>
      <c r="D92" s="9">
        <v>110.99</v>
      </c>
      <c r="E92" s="8" t="s">
        <v>19</v>
      </c>
      <c r="F92" s="8" t="s">
        <v>34</v>
      </c>
      <c r="G92" s="8" t="s">
        <v>31</v>
      </c>
      <c r="H92" s="8">
        <v>1</v>
      </c>
      <c r="I92" s="8">
        <v>1</v>
      </c>
    </row>
    <row r="93" spans="1:9" x14ac:dyDescent="0.2">
      <c r="A93" s="7">
        <v>45822</v>
      </c>
      <c r="B93" s="8" t="s">
        <v>72</v>
      </c>
      <c r="C93" s="8" t="s">
        <v>54</v>
      </c>
      <c r="D93" s="9">
        <v>15.98</v>
      </c>
      <c r="E93" s="8" t="s">
        <v>19</v>
      </c>
      <c r="F93" s="8" t="s">
        <v>34</v>
      </c>
      <c r="G93" s="8" t="s">
        <v>31</v>
      </c>
      <c r="H93" s="8">
        <v>1</v>
      </c>
      <c r="I93" s="8">
        <v>1</v>
      </c>
    </row>
    <row r="94" spans="1:9" x14ac:dyDescent="0.2">
      <c r="A94" s="7">
        <v>45822</v>
      </c>
      <c r="B94" s="8" t="s">
        <v>72</v>
      </c>
      <c r="C94" s="8" t="s">
        <v>54</v>
      </c>
      <c r="D94" s="9">
        <v>18.98</v>
      </c>
      <c r="E94" s="8" t="s">
        <v>19</v>
      </c>
      <c r="F94" s="8" t="s">
        <v>34</v>
      </c>
      <c r="G94" s="8" t="s">
        <v>31</v>
      </c>
      <c r="H94" s="8">
        <v>1</v>
      </c>
      <c r="I94" s="8">
        <v>1</v>
      </c>
    </row>
    <row r="95" spans="1:9" x14ac:dyDescent="0.2">
      <c r="A95" s="2">
        <v>45826</v>
      </c>
      <c r="B95" t="s">
        <v>45</v>
      </c>
      <c r="C95" t="s">
        <v>46</v>
      </c>
      <c r="D95" s="4">
        <v>500</v>
      </c>
      <c r="E95" t="s">
        <v>26</v>
      </c>
      <c r="F95" t="s">
        <v>34</v>
      </c>
      <c r="G95" t="s">
        <v>31</v>
      </c>
      <c r="H95">
        <v>1</v>
      </c>
      <c r="I95">
        <v>1</v>
      </c>
    </row>
    <row r="96" spans="1:9" x14ac:dyDescent="0.2">
      <c r="A96" s="2">
        <v>45826</v>
      </c>
      <c r="B96" t="s">
        <v>47</v>
      </c>
      <c r="C96" t="s">
        <v>48</v>
      </c>
      <c r="D96" s="4">
        <v>179.81</v>
      </c>
      <c r="E96" t="s">
        <v>19</v>
      </c>
      <c r="F96" t="s">
        <v>34</v>
      </c>
      <c r="G96" t="s">
        <v>31</v>
      </c>
      <c r="H96">
        <v>1</v>
      </c>
      <c r="I96">
        <v>1</v>
      </c>
    </row>
  </sheetData>
  <autoFilter ref="A1:I96" xr:uid="{00000000-0001-0000-0100-000000000000}">
    <filterColumn colId="0">
      <filters>
        <dateGroupItem year="2025" month="6" dateTimeGrouping="month"/>
      </filters>
    </filterColumn>
    <sortState xmlns:xlrd2="http://schemas.microsoft.com/office/spreadsheetml/2017/richdata2" ref="A2:I96">
      <sortCondition ref="A1:A96"/>
    </sortState>
  </autoFilter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zoomScale="118" workbookViewId="0">
      <selection activeCell="B3" sqref="B3"/>
    </sheetView>
  </sheetViews>
  <sheetFormatPr baseColWidth="10" defaultColWidth="8.83203125" defaultRowHeight="15" x14ac:dyDescent="0.2"/>
  <cols>
    <col min="1" max="1" width="18" bestFit="1" customWidth="1"/>
    <col min="2" max="2" width="10.5" bestFit="1" customWidth="1"/>
  </cols>
  <sheetData>
    <row r="1" spans="1:2" x14ac:dyDescent="0.2">
      <c r="A1" t="s">
        <v>9</v>
      </c>
      <c r="B1">
        <v>0</v>
      </c>
    </row>
    <row r="2" spans="1:2" x14ac:dyDescent="0.2">
      <c r="A2" t="s">
        <v>10</v>
      </c>
      <c r="B2" s="2">
        <v>45809</v>
      </c>
    </row>
    <row r="3" spans="1:2" x14ac:dyDescent="0.2">
      <c r="A3" t="s">
        <v>11</v>
      </c>
      <c r="B3">
        <v>12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zoomScale="143" zoomScaleNormal="120" workbookViewId="0">
      <selection activeCell="E3" sqref="E3"/>
    </sheetView>
  </sheetViews>
  <sheetFormatPr baseColWidth="10" defaultColWidth="8.83203125" defaultRowHeight="15" x14ac:dyDescent="0.2"/>
  <cols>
    <col min="1" max="1" width="13.83203125" style="5" bestFit="1" customWidth="1"/>
    <col min="2" max="5" width="18" customWidth="1"/>
  </cols>
  <sheetData>
    <row r="1" spans="1:5" x14ac:dyDescent="0.2">
      <c r="A1" s="6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 spans="1:5" x14ac:dyDescent="0.2">
      <c r="A2" s="5">
        <f>EOMONTH(PARAMS!$B$2,0)</f>
        <v>45838</v>
      </c>
      <c r="B2" s="4">
        <f>SUMPRODUCT((LANCAMENTOS!$A$2:$A$986&gt;=EOMONTH($A2,-1)+1)*(LANCAMENTOS!$A$2:$A$986&lt;=EOMONTH($A2,0))*(LANCAMENTOS!$E$2:$E$986="Income")*(LANCAMENTOS!$D$2:$D$986))</f>
        <v>7599.5</v>
      </c>
      <c r="C2" s="4">
        <f>SUMPRODUCT((LANCAMENTOS!$A$2:$A$986&gt;=EOMONTH($A2,-1)+1)*(LANCAMENTOS!$A$2:$A$986&lt;=EOMONTH($A2,0))*(LANCAMENTOS!$E$2:$E$986="Expense")*(LANCAMENTOS!$D$2:$D$986))</f>
        <v>6697.0899999999983</v>
      </c>
      <c r="D2" s="4">
        <f t="shared" ref="D2:D13" si="0">B2-C2</f>
        <v>902.41000000000167</v>
      </c>
      <c r="E2" s="4">
        <f>PARAMS!$B$1+D2</f>
        <v>902.41000000000167</v>
      </c>
    </row>
    <row r="3" spans="1:5" x14ac:dyDescent="0.2">
      <c r="A3" s="5">
        <f>EOMONTH(PARAMS!$B$2,1)</f>
        <v>45869</v>
      </c>
      <c r="B3" s="4">
        <f>SUMPRODUCT((LANCAMENTOS!$A$2:$A$986&gt;=EOMONTH($A3,-1)+1)*(LANCAMENTOS!$A$2:$A$986&lt;=EOMONTH($A3,0))*(LANCAMENTOS!$E$2:$E$986="Income")*(LANCAMENTOS!$D$2:$D$986))</f>
        <v>6569.5</v>
      </c>
      <c r="C3" s="4">
        <f>SUMPRODUCT((LANCAMENTOS!$A$2:$A$986&gt;=EOMONTH($A3,-1)+1)*(LANCAMENTOS!$A$2:$A$986&lt;=EOMONTH($A3,0))*(LANCAMENTOS!$E$2:$E$986="Expense")*(LANCAMENTOS!$D$2:$D$986))</f>
        <v>3159.6</v>
      </c>
      <c r="D3" s="4">
        <f t="shared" si="0"/>
        <v>3409.9</v>
      </c>
      <c r="E3" s="4">
        <f t="shared" ref="E3:E13" si="1">E2+D3</f>
        <v>4312.3100000000013</v>
      </c>
    </row>
    <row r="4" spans="1:5" x14ac:dyDescent="0.2">
      <c r="A4" s="5">
        <f>EOMONTH(PARAMS!$B$2,2)</f>
        <v>45900</v>
      </c>
      <c r="B4" s="4">
        <f>SUMPRODUCT((LANCAMENTOS!$A$2:$A$986&gt;=EOMONTH($A4,-1)+1)*(LANCAMENTOS!$A$2:$A$986&lt;=EOMONTH($A4,0))*(LANCAMENTOS!$E$2:$E$986="Income")*(LANCAMENTOS!$D$2:$D$986))</f>
        <v>6569.5</v>
      </c>
      <c r="C4" s="4">
        <f>SUMPRODUCT((LANCAMENTOS!$A$2:$A$986&gt;=EOMONTH($A4,-1)+1)*(LANCAMENTOS!$A$2:$A$986&lt;=EOMONTH($A4,0))*(LANCAMENTOS!$E$2:$E$986="Expense")*(LANCAMENTOS!$D$2:$D$986))</f>
        <v>5637.6</v>
      </c>
      <c r="D4" s="4">
        <f t="shared" si="0"/>
        <v>931.89999999999964</v>
      </c>
      <c r="E4" s="4">
        <f t="shared" si="1"/>
        <v>5244.2100000000009</v>
      </c>
    </row>
    <row r="5" spans="1:5" x14ac:dyDescent="0.2">
      <c r="A5" s="5">
        <f>EOMONTH(PARAMS!$B$2,3)</f>
        <v>45930</v>
      </c>
      <c r="B5" s="4">
        <f>SUMPRODUCT((LANCAMENTOS!$A$2:$A$986&gt;=EOMONTH($A5,-1)+1)*(LANCAMENTOS!$A$2:$A$986&lt;=EOMONTH($A5,0))*(LANCAMENTOS!$E$2:$E$986="Income")*(LANCAMENTOS!$D$2:$D$986))</f>
        <v>6569.5</v>
      </c>
      <c r="C5" s="4">
        <f>SUMPRODUCT((LANCAMENTOS!$A$2:$A$986&gt;=EOMONTH($A5,-1)+1)*(LANCAMENTOS!$A$2:$A$986&lt;=EOMONTH($A5,0))*(LANCAMENTOS!$E$2:$E$986="Expense")*(LANCAMENTOS!$D$2:$D$986))</f>
        <v>2409.6</v>
      </c>
      <c r="D5" s="4">
        <f t="shared" si="0"/>
        <v>4159.8999999999996</v>
      </c>
      <c r="E5" s="4">
        <f t="shared" si="1"/>
        <v>9404.11</v>
      </c>
    </row>
    <row r="6" spans="1:5" x14ac:dyDescent="0.2">
      <c r="A6" s="5">
        <f>EOMONTH(PARAMS!$B$2,4)</f>
        <v>45961</v>
      </c>
      <c r="B6" s="4">
        <f>SUMPRODUCT((LANCAMENTOS!$A$2:$A$986&gt;=EOMONTH($A6,-1)+1)*(LANCAMENTOS!$A$2:$A$986&lt;=EOMONTH($A6,0))*(LANCAMENTOS!$E$2:$E$986="Income")*(LANCAMENTOS!$D$2:$D$986))</f>
        <v>6569.5</v>
      </c>
      <c r="C6" s="4">
        <f>SUMPRODUCT((LANCAMENTOS!$A$2:$A$986&gt;=EOMONTH($A6,-1)+1)*(LANCAMENTOS!$A$2:$A$986&lt;=EOMONTH($A6,0))*(LANCAMENTOS!$E$2:$E$986="Expense")*(LANCAMENTOS!$D$2:$D$986))</f>
        <v>2409.6</v>
      </c>
      <c r="D6" s="4">
        <f t="shared" si="0"/>
        <v>4159.8999999999996</v>
      </c>
      <c r="E6" s="4">
        <f t="shared" si="1"/>
        <v>13564.01</v>
      </c>
    </row>
    <row r="7" spans="1:5" x14ac:dyDescent="0.2">
      <c r="A7" s="5">
        <f>EOMONTH(PARAMS!$B$2,5)</f>
        <v>45991</v>
      </c>
      <c r="B7" s="4">
        <f>SUMPRODUCT((LANCAMENTOS!$A$2:$A$986&gt;=EOMONTH($A7,-1)+1)*(LANCAMENTOS!$A$2:$A$986&lt;=EOMONTH($A7,0))*(LANCAMENTOS!$E$2:$E$986="Income")*(LANCAMENTOS!$D$2:$D$986))</f>
        <v>6569.5</v>
      </c>
      <c r="C7" s="4">
        <f>SUMPRODUCT((LANCAMENTOS!$A$2:$A$986&gt;=EOMONTH($A7,-1)+1)*(LANCAMENTOS!$A$2:$A$986&lt;=EOMONTH($A7,0))*(LANCAMENTOS!$E$2:$E$986="Expense")*(LANCAMENTOS!$D$2:$D$986))</f>
        <v>2409.6</v>
      </c>
      <c r="D7" s="4">
        <f t="shared" si="0"/>
        <v>4159.8999999999996</v>
      </c>
      <c r="E7" s="4">
        <f t="shared" si="1"/>
        <v>17723.91</v>
      </c>
    </row>
    <row r="8" spans="1:5" x14ac:dyDescent="0.2">
      <c r="A8" s="5">
        <f>EOMONTH(PARAMS!$B$2,6)</f>
        <v>46022</v>
      </c>
      <c r="B8" s="4">
        <f>SUMPRODUCT((LANCAMENTOS!$A$2:$A$986&gt;=EOMONTH($A8,-1)+1)*(LANCAMENTOS!$A$2:$A$986&lt;=EOMONTH($A8,0))*(LANCAMENTOS!$E$2:$E$986="Income")*(LANCAMENTOS!$D$2:$D$986))</f>
        <v>6569.5</v>
      </c>
      <c r="C8" s="4">
        <f>SUMPRODUCT((LANCAMENTOS!$A$2:$A$986&gt;=EOMONTH($A8,-1)+1)*(LANCAMENTOS!$A$2:$A$986&lt;=EOMONTH($A8,0))*(LANCAMENTOS!$E$2:$E$986="Expense")*(LANCAMENTOS!$D$2:$D$986))</f>
        <v>2260</v>
      </c>
      <c r="D8" s="4">
        <f t="shared" si="0"/>
        <v>4309.5</v>
      </c>
      <c r="E8" s="4">
        <f t="shared" si="1"/>
        <v>22033.41</v>
      </c>
    </row>
    <row r="9" spans="1:5" x14ac:dyDescent="0.2">
      <c r="A9" s="5">
        <f>EOMONTH(PARAMS!$B$2,7)</f>
        <v>46053</v>
      </c>
      <c r="B9" s="4">
        <f>SUMPRODUCT((LANCAMENTOS!$A$2:$A$986&gt;=EOMONTH($A9,-1)+1)*(LANCAMENTOS!$A$2:$A$986&lt;=EOMONTH($A9,0))*(LANCAMENTOS!$E$2:$E$986="Income")*(LANCAMENTOS!$D$2:$D$986))</f>
        <v>6569.5</v>
      </c>
      <c r="C9" s="4">
        <f>SUMPRODUCT((LANCAMENTOS!$A$2:$A$986&gt;=EOMONTH($A9,-1)+1)*(LANCAMENTOS!$A$2:$A$986&lt;=EOMONTH($A9,0))*(LANCAMENTOS!$E$2:$E$986="Expense")*(LANCAMENTOS!$D$2:$D$986))</f>
        <v>2260</v>
      </c>
      <c r="D9" s="4">
        <f t="shared" si="0"/>
        <v>4309.5</v>
      </c>
      <c r="E9" s="4">
        <f t="shared" si="1"/>
        <v>26342.91</v>
      </c>
    </row>
    <row r="10" spans="1:5" x14ac:dyDescent="0.2">
      <c r="A10" s="5">
        <f>EOMONTH(PARAMS!$B$2,8)</f>
        <v>46081</v>
      </c>
      <c r="B10" s="4">
        <f>SUMPRODUCT((LANCAMENTOS!$A$2:$A$986&gt;=EOMONTH($A10,-1)+1)*(LANCAMENTOS!$A$2:$A$986&lt;=EOMONTH($A10,0))*(LANCAMENTOS!$E$2:$E$986="Income")*(LANCAMENTOS!$D$2:$D$986))</f>
        <v>6569.5</v>
      </c>
      <c r="C10" s="4">
        <f>SUMPRODUCT((LANCAMENTOS!$A$2:$A$986&gt;=EOMONTH($A10,-1)+1)*(LANCAMENTOS!$A$2:$A$986&lt;=EOMONTH($A10,0))*(LANCAMENTOS!$E$2:$E$986="Expense")*(LANCAMENTOS!$D$2:$D$986))</f>
        <v>2260</v>
      </c>
      <c r="D10" s="4">
        <f t="shared" si="0"/>
        <v>4309.5</v>
      </c>
      <c r="E10" s="4">
        <f t="shared" si="1"/>
        <v>30652.41</v>
      </c>
    </row>
    <row r="11" spans="1:5" x14ac:dyDescent="0.2">
      <c r="A11" s="5">
        <f>EOMONTH(PARAMS!$B$2,9)</f>
        <v>46112</v>
      </c>
      <c r="B11" s="4">
        <f>SUMPRODUCT((LANCAMENTOS!$A$2:$A$986&gt;=EOMONTH($A11,-1)+1)*(LANCAMENTOS!$A$2:$A$986&lt;=EOMONTH($A11,0))*(LANCAMENTOS!$E$2:$E$986="Income")*(LANCAMENTOS!$D$2:$D$986))</f>
        <v>6569.5</v>
      </c>
      <c r="C11" s="4">
        <f>SUMPRODUCT((LANCAMENTOS!$A$2:$A$986&gt;=EOMONTH($A11,-1)+1)*(LANCAMENTOS!$A$2:$A$986&lt;=EOMONTH($A11,0))*(LANCAMENTOS!$E$2:$E$986="Expense")*(LANCAMENTOS!$D$2:$D$986))</f>
        <v>2260</v>
      </c>
      <c r="D11" s="4">
        <f t="shared" si="0"/>
        <v>4309.5</v>
      </c>
      <c r="E11" s="4">
        <f t="shared" si="1"/>
        <v>34961.910000000003</v>
      </c>
    </row>
    <row r="12" spans="1:5" x14ac:dyDescent="0.2">
      <c r="A12" s="5">
        <f>EOMONTH(PARAMS!$B$2,10)</f>
        <v>46142</v>
      </c>
      <c r="B12" s="4">
        <f>SUMPRODUCT((LANCAMENTOS!$A$2:$A$986&gt;=EOMONTH($A12,-1)+1)*(LANCAMENTOS!$A$2:$A$986&lt;=EOMONTH($A12,0))*(LANCAMENTOS!$E$2:$E$986="Income")*(LANCAMENTOS!$D$2:$D$986))</f>
        <v>6569.5</v>
      </c>
      <c r="C12" s="4">
        <f>SUMPRODUCT((LANCAMENTOS!$A$2:$A$986&gt;=EOMONTH($A12,-1)+1)*(LANCAMENTOS!$A$2:$A$986&lt;=EOMONTH($A12,0))*(LANCAMENTOS!$E$2:$E$986="Expense")*(LANCAMENTOS!$D$2:$D$986))</f>
        <v>2260</v>
      </c>
      <c r="D12" s="4">
        <f t="shared" si="0"/>
        <v>4309.5</v>
      </c>
      <c r="E12" s="4">
        <f t="shared" si="1"/>
        <v>39271.410000000003</v>
      </c>
    </row>
    <row r="13" spans="1:5" x14ac:dyDescent="0.2">
      <c r="A13" s="5">
        <f>EOMONTH(PARAMS!$B$2,11)</f>
        <v>46173</v>
      </c>
      <c r="B13" s="4">
        <f>SUMPRODUCT((LANCAMENTOS!$A$2:$A$986&gt;=EOMONTH($A13,-1)+1)*(LANCAMENTOS!$A$2:$A$986&lt;=EOMONTH($A13,0))*(LANCAMENTOS!$E$2:$E$986="Income")*(LANCAMENTOS!$D$2:$D$986))</f>
        <v>6569.5</v>
      </c>
      <c r="C13" s="4">
        <f>SUMPRODUCT((LANCAMENTOS!$A$2:$A$986&gt;=EOMONTH($A13,-1)+1)*(LANCAMENTOS!$A$2:$A$986&lt;=EOMONTH($A13,0))*(LANCAMENTOS!$E$2:$E$986="Expense")*(LANCAMENTOS!$D$2:$D$986))</f>
        <v>2260</v>
      </c>
      <c r="D13" s="4">
        <f t="shared" si="0"/>
        <v>4309.5</v>
      </c>
      <c r="E13" s="4">
        <f t="shared" si="1"/>
        <v>43580.91</v>
      </c>
    </row>
  </sheetData>
  <conditionalFormatting sqref="E2:E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1">
      <colorScale>
        <cfvo type="min"/>
        <cfvo type="max"/>
        <color rgb="FFFF0000"/>
        <color rgb="FF00B05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LANCAMENTOS</vt:lpstr>
      <vt:lpstr>PARAMS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Alexandre Moreira</cp:lastModifiedBy>
  <dcterms:created xsi:type="dcterms:W3CDTF">2025-05-26T22:32:14Z</dcterms:created>
  <dcterms:modified xsi:type="dcterms:W3CDTF">2025-06-14T20:10:27Z</dcterms:modified>
</cp:coreProperties>
</file>